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1790" windowHeight="4995"/>
  </bookViews>
  <sheets>
    <sheet name="Information" sheetId="9" r:id="rId1"/>
    <sheet name="Dragonshard" sheetId="1" r:id="rId2"/>
    <sheet name="Cimegard" sheetId="2" r:id="rId3"/>
    <sheet name="Utgard" sheetId="3" r:id="rId4"/>
    <sheet name="Dungard" sheetId="4" r:id="rId5"/>
    <sheet name="Elgard" sheetId="5" r:id="rId6"/>
    <sheet name="Ville-6" sheetId="6" r:id="rId7"/>
    <sheet name="Puits" sheetId="7" r:id="rId8"/>
    <sheet name="Feuil1" sheetId="8" r:id="rId9"/>
    <sheet name="Bâtiments" sheetId="10" r:id="rId10"/>
  </sheets>
  <calcPr calcId="125725"/>
</workbook>
</file>

<file path=xl/calcChain.xml><?xml version="1.0" encoding="utf-8"?>
<calcChain xmlns="http://schemas.openxmlformats.org/spreadsheetml/2006/main">
  <c r="E31" i="1"/>
  <c r="E24"/>
  <c r="E25"/>
  <c r="E26"/>
  <c r="E27"/>
  <c r="E28"/>
  <c r="E29"/>
  <c r="E30"/>
  <c r="G4" i="10"/>
  <c r="G5"/>
  <c r="G6"/>
  <c r="G7"/>
  <c r="G8"/>
  <c r="G9"/>
  <c r="G11"/>
  <c r="G10"/>
  <c r="F11"/>
  <c r="F4"/>
  <c r="F5"/>
  <c r="F6"/>
  <c r="F7"/>
  <c r="F8"/>
  <c r="F9"/>
  <c r="F10"/>
  <c r="D5"/>
  <c r="D6"/>
  <c r="D7"/>
  <c r="D8"/>
  <c r="D9"/>
  <c r="D10"/>
  <c r="D4"/>
  <c r="C5"/>
  <c r="C6"/>
  <c r="C7"/>
  <c r="C8"/>
  <c r="C9"/>
  <c r="C10"/>
  <c r="C4"/>
  <c r="I5" i="1"/>
  <c r="I6" s="1"/>
  <c r="I10" s="1"/>
  <c r="I12" s="1"/>
  <c r="G5"/>
  <c r="G6" s="1"/>
  <c r="G10" s="1"/>
  <c r="G12" s="1"/>
  <c r="F5"/>
  <c r="D24"/>
  <c r="D25"/>
  <c r="D26"/>
  <c r="D27"/>
  <c r="D28"/>
  <c r="D29"/>
  <c r="D30"/>
  <c r="I6" i="7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B10" s="1"/>
  <c r="B12" s="1"/>
  <c r="I6" i="6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B10" s="1"/>
  <c r="B12" s="1"/>
  <c r="I6" i="5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I6" i="4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B10" s="1"/>
  <c r="B12" s="1"/>
  <c r="I6" i="3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B10" s="1"/>
  <c r="B12" s="1"/>
  <c r="K12" s="1"/>
  <c r="K14" s="1"/>
  <c r="I6" i="2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B10" s="1"/>
  <c r="B12" s="1"/>
  <c r="C6" i="1"/>
  <c r="C10" s="1"/>
  <c r="C12" s="1"/>
  <c r="D6"/>
  <c r="D10" s="1"/>
  <c r="D12" s="1"/>
  <c r="E6"/>
  <c r="E10" s="1"/>
  <c r="E12" s="1"/>
  <c r="F6"/>
  <c r="F10" s="1"/>
  <c r="F12" s="1"/>
  <c r="H6"/>
  <c r="H10" s="1"/>
  <c r="H12" s="1"/>
  <c r="B6"/>
  <c r="B10" s="1"/>
  <c r="B12" s="1"/>
  <c r="E33" l="1"/>
  <c r="K12" i="4"/>
  <c r="K14" s="1"/>
  <c r="K6" i="5"/>
  <c r="B10"/>
  <c r="B12" s="1"/>
  <c r="K12" s="1"/>
  <c r="K14" s="1"/>
  <c r="K12" i="6"/>
  <c r="K14" s="1"/>
  <c r="K12" i="7"/>
  <c r="K14" s="1"/>
  <c r="K6"/>
  <c r="K6" i="6"/>
  <c r="K6" i="4"/>
  <c r="K6" i="3"/>
  <c r="K12" i="2"/>
  <c r="K14" s="1"/>
  <c r="K6"/>
  <c r="K12" i="1"/>
  <c r="K14" s="1"/>
  <c r="K6"/>
</calcChain>
</file>

<file path=xl/sharedStrings.xml><?xml version="1.0" encoding="utf-8"?>
<sst xmlns="http://schemas.openxmlformats.org/spreadsheetml/2006/main" count="158" uniqueCount="45">
  <si>
    <t>Porteur</t>
  </si>
  <si>
    <t>Guerrier</t>
  </si>
  <si>
    <t>Cavalier</t>
  </si>
  <si>
    <t>Volants</t>
  </si>
  <si>
    <t>Archer</t>
  </si>
  <si>
    <t>Soigneur</t>
  </si>
  <si>
    <t>Mercenaires</t>
  </si>
  <si>
    <t>Mage</t>
  </si>
  <si>
    <t>Salaires</t>
  </si>
  <si>
    <t>Nombre</t>
  </si>
  <si>
    <t>Total</t>
  </si>
  <si>
    <t>Réduction</t>
  </si>
  <si>
    <t>Troupes</t>
  </si>
  <si>
    <t>Trésorie</t>
  </si>
  <si>
    <t>Total/heure</t>
  </si>
  <si>
    <t>Sous-Total</t>
  </si>
  <si>
    <t>Héro Maitre</t>
  </si>
  <si>
    <t>Calculateur D'entretien</t>
  </si>
  <si>
    <t>Comptoir du commerce</t>
  </si>
  <si>
    <t>Niveau</t>
  </si>
  <si>
    <t>Parfait</t>
  </si>
  <si>
    <t>Ville</t>
  </si>
  <si>
    <t>Village</t>
  </si>
  <si>
    <t>Prod / H</t>
  </si>
  <si>
    <t>Pop</t>
  </si>
  <si>
    <t>Race</t>
  </si>
  <si>
    <t>Démon</t>
  </si>
  <si>
    <t>Elfe Sombre</t>
  </si>
  <si>
    <t>Chevalier</t>
  </si>
  <si>
    <t>Elfe lumineux</t>
  </si>
  <si>
    <t>Comptoir Commerce</t>
  </si>
  <si>
    <t>Population</t>
  </si>
  <si>
    <t>Prod Village</t>
  </si>
  <si>
    <t>Technologie de Production</t>
  </si>
  <si>
    <t>Terrain</t>
  </si>
  <si>
    <t>Plaine</t>
  </si>
  <si>
    <t>Désert</t>
  </si>
  <si>
    <t>Forêt</t>
  </si>
  <si>
    <t>Montagne</t>
  </si>
  <si>
    <t>X</t>
  </si>
  <si>
    <t>Autre</t>
  </si>
  <si>
    <t>Production Ville</t>
  </si>
  <si>
    <t>Prod Normale</t>
  </si>
  <si>
    <t>Désert Village</t>
  </si>
  <si>
    <t>Désert Ville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</si>
</sst>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Border="1"/>
    <xf numFmtId="3" fontId="1" fillId="0" borderId="0" xfId="0" applyNumberFormat="1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7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13"/>
  <sheetViews>
    <sheetView tabSelected="1" workbookViewId="0">
      <selection activeCell="E15" sqref="E15"/>
    </sheetView>
  </sheetViews>
  <sheetFormatPr baseColWidth="10" defaultRowHeight="15"/>
  <cols>
    <col min="4" max="4" width="11.5703125" customWidth="1"/>
    <col min="5" max="5" width="12" customWidth="1"/>
    <col min="6" max="6" width="12.85546875" customWidth="1"/>
  </cols>
  <sheetData>
    <row r="2" spans="2:7">
      <c r="B2" s="27" t="s">
        <v>25</v>
      </c>
      <c r="C2" s="28"/>
      <c r="E2" s="29" t="s">
        <v>33</v>
      </c>
      <c r="F2" s="28"/>
      <c r="G2" s="3">
        <v>0.01</v>
      </c>
    </row>
    <row r="3" spans="2:7">
      <c r="B3" s="1" t="s">
        <v>26</v>
      </c>
      <c r="C3" s="17" t="s">
        <v>39</v>
      </c>
    </row>
    <row r="4" spans="2:7">
      <c r="B4" s="1" t="s">
        <v>27</v>
      </c>
      <c r="C4" s="17"/>
    </row>
    <row r="5" spans="2:7">
      <c r="B5" s="1" t="s">
        <v>28</v>
      </c>
      <c r="C5" s="17"/>
    </row>
    <row r="6" spans="2:7">
      <c r="B6" s="1" t="s">
        <v>29</v>
      </c>
      <c r="C6" s="17"/>
    </row>
    <row r="8" spans="2:7">
      <c r="B8" s="27" t="s">
        <v>34</v>
      </c>
      <c r="C8" s="28"/>
    </row>
    <row r="9" spans="2:7">
      <c r="B9" s="16" t="s">
        <v>35</v>
      </c>
      <c r="C9" s="16"/>
    </row>
    <row r="10" spans="2:7">
      <c r="B10" s="16" t="s">
        <v>36</v>
      </c>
      <c r="C10" s="16" t="s">
        <v>39</v>
      </c>
    </row>
    <row r="11" spans="2:7">
      <c r="B11" s="16" t="s">
        <v>37</v>
      </c>
      <c r="C11" s="16"/>
    </row>
    <row r="12" spans="2:7">
      <c r="B12" s="16" t="s">
        <v>38</v>
      </c>
      <c r="C12" s="16"/>
    </row>
    <row r="13" spans="2:7">
      <c r="B13" s="19" t="s">
        <v>40</v>
      </c>
      <c r="C13" s="25"/>
    </row>
  </sheetData>
  <mergeCells count="3">
    <mergeCell ref="B2:C2"/>
    <mergeCell ref="B8:C8"/>
    <mergeCell ref="E2:F2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G11"/>
  <sheetViews>
    <sheetView workbookViewId="0">
      <selection activeCell="H23" sqref="H23"/>
    </sheetView>
  </sheetViews>
  <sheetFormatPr baseColWidth="10" defaultRowHeight="15"/>
  <cols>
    <col min="2" max="2" width="13.28515625" bestFit="1" customWidth="1"/>
    <col min="3" max="3" width="15.28515625" bestFit="1" customWidth="1"/>
    <col min="6" max="6" width="13.42578125" bestFit="1" customWidth="1"/>
  </cols>
  <sheetData>
    <row r="2" spans="1:7">
      <c r="C2" s="27" t="s">
        <v>30</v>
      </c>
      <c r="D2" s="37"/>
      <c r="E2" s="28"/>
    </row>
    <row r="3" spans="1:7">
      <c r="A3" s="18" t="s">
        <v>19</v>
      </c>
      <c r="B3" s="18" t="s">
        <v>42</v>
      </c>
      <c r="C3" s="1" t="s">
        <v>41</v>
      </c>
      <c r="D3" s="1" t="s">
        <v>32</v>
      </c>
      <c r="E3" s="1" t="s">
        <v>31</v>
      </c>
      <c r="F3" s="24" t="s">
        <v>43</v>
      </c>
      <c r="G3" s="24" t="s">
        <v>44</v>
      </c>
    </row>
    <row r="4" spans="1:7">
      <c r="A4" s="18">
        <v>1</v>
      </c>
      <c r="B4" s="18">
        <v>10</v>
      </c>
      <c r="C4" s="14">
        <f>ROUNDDOWN(B4*(1+Information!G2),0)</f>
        <v>10</v>
      </c>
      <c r="D4" s="15">
        <f>ROUNDDOWN((B4*1.3)*(1+Information!G2),0)</f>
        <v>13</v>
      </c>
      <c r="E4" s="14">
        <v>2</v>
      </c>
      <c r="F4" s="26">
        <f>ROUNDDOWN((B4*(1+0.7+0.3))*(1+Information!G$2),0)</f>
        <v>20</v>
      </c>
      <c r="G4" s="26">
        <f>ROUNDDOWN((B4*(1+0.7))*(1+Information!G$2),0)</f>
        <v>17</v>
      </c>
    </row>
    <row r="5" spans="1:7">
      <c r="A5" s="18">
        <v>2</v>
      </c>
      <c r="B5" s="18">
        <v>12</v>
      </c>
      <c r="C5" s="14">
        <f>ROUNDDOWN(B5*(1+Information!G3),0)</f>
        <v>12</v>
      </c>
      <c r="D5" s="15">
        <f>ROUNDDOWN((B5*1.3)*(1+Information!G3),0)</f>
        <v>15</v>
      </c>
      <c r="E5" s="18">
        <v>5</v>
      </c>
      <c r="F5" s="26">
        <f>ROUNDDOWN((B5*(1+0.7+0.3))*(1+Information!G$2),0)</f>
        <v>24</v>
      </c>
      <c r="G5" s="26">
        <f>ROUNDDOWN((B5*(1+0.7))*(1+Information!G$2),0)</f>
        <v>20</v>
      </c>
    </row>
    <row r="6" spans="1:7">
      <c r="A6" s="18">
        <v>3</v>
      </c>
      <c r="B6" s="18">
        <v>14</v>
      </c>
      <c r="C6" s="14">
        <f>ROUNDDOWN(B6*(1+Information!G4),0)</f>
        <v>14</v>
      </c>
      <c r="D6" s="15">
        <f>ROUNDDOWN((B6*1.3)*(1+Information!G4),0)</f>
        <v>18</v>
      </c>
      <c r="E6" s="18">
        <v>10</v>
      </c>
      <c r="F6" s="26">
        <f>ROUNDDOWN((B6*(1+0.7+0.3))*(1+Information!G$2),0)</f>
        <v>28</v>
      </c>
      <c r="G6" s="26">
        <f>ROUNDDOWN((B6*(1+0.7))*(1+Information!G$2),0)</f>
        <v>24</v>
      </c>
    </row>
    <row r="7" spans="1:7">
      <c r="A7" s="18">
        <v>4</v>
      </c>
      <c r="B7" s="18">
        <v>16</v>
      </c>
      <c r="C7" s="14">
        <f>ROUNDDOWN(B7*(1+Information!G5),0)</f>
        <v>16</v>
      </c>
      <c r="D7" s="15">
        <f>ROUNDDOWN((B7*1.3)*(1+Information!G5),0)</f>
        <v>20</v>
      </c>
      <c r="E7" s="18">
        <v>15</v>
      </c>
      <c r="F7" s="26">
        <f>ROUNDDOWN((B7*(1+0.7+0.3))*(1+Information!G$2),0)</f>
        <v>32</v>
      </c>
      <c r="G7" s="26">
        <f>ROUNDDOWN((B7*(1+0.7))*(1+Information!G$2),0)</f>
        <v>27</v>
      </c>
    </row>
    <row r="8" spans="1:7">
      <c r="A8" s="18">
        <v>5</v>
      </c>
      <c r="B8" s="18">
        <v>18</v>
      </c>
      <c r="C8" s="14">
        <f>ROUNDDOWN(B8*(1+Information!G6),0)</f>
        <v>18</v>
      </c>
      <c r="D8" s="15">
        <f>ROUNDDOWN((B8*1.3)*(1+Information!G6),0)</f>
        <v>23</v>
      </c>
      <c r="E8" s="18">
        <v>20</v>
      </c>
      <c r="F8" s="26">
        <f>ROUNDDOWN((B8*(1+0.7+0.3))*(1+Information!G$2),0)</f>
        <v>36</v>
      </c>
      <c r="G8" s="26">
        <f>ROUNDDOWN((B8*(1+0.7))*(1+Information!G$2),0)</f>
        <v>30</v>
      </c>
    </row>
    <row r="9" spans="1:7">
      <c r="A9" s="18">
        <v>6</v>
      </c>
      <c r="B9" s="18">
        <v>20</v>
      </c>
      <c r="C9" s="14">
        <f>ROUNDDOWN(B9*(1+Information!G7),0)</f>
        <v>20</v>
      </c>
      <c r="D9" s="15">
        <f>ROUNDDOWN((B9*1.3)*(1+Information!G7),0)</f>
        <v>26</v>
      </c>
      <c r="E9" s="18">
        <v>25</v>
      </c>
      <c r="F9" s="26">
        <f>ROUNDDOWN((B9*(1+0.7+0.3))*(1+Information!G$2),0)</f>
        <v>40</v>
      </c>
      <c r="G9" s="26">
        <f>ROUNDDOWN((B9*(1+0.7))*(1+Information!G$2),0)</f>
        <v>34</v>
      </c>
    </row>
    <row r="10" spans="1:7">
      <c r="A10" s="18">
        <v>7</v>
      </c>
      <c r="B10" s="18">
        <v>22</v>
      </c>
      <c r="C10" s="14">
        <f>ROUNDDOWN(B10*(1+Information!G8),0)</f>
        <v>22</v>
      </c>
      <c r="D10" s="15">
        <f>ROUNDDOWN((B10*1.3)*(1+Information!G8),0)</f>
        <v>28</v>
      </c>
      <c r="E10" s="18">
        <v>30</v>
      </c>
      <c r="F10" s="18">
        <f>ROUNDDOWN((B10*(1+0.7+0.3))*(1+Information!G$2),0)</f>
        <v>44</v>
      </c>
      <c r="G10" s="18">
        <f>ROUNDDOWN((B10*(1+0.7))*(1+Information!G$2),0)</f>
        <v>37</v>
      </c>
    </row>
    <row r="11" spans="1:7">
      <c r="A11" s="18" t="s">
        <v>20</v>
      </c>
      <c r="B11" s="18"/>
      <c r="C11" s="1"/>
      <c r="D11" s="1"/>
      <c r="E11" s="1"/>
      <c r="F11" s="26">
        <f>ROUNDDOWN((B11*(1+0.7+0.3))*(1+Information!G$2),0)</f>
        <v>0</v>
      </c>
      <c r="G11" s="26">
        <f>ROUNDDOWN((B11*(1+0.7))*(1+Information!G$2),0)</f>
        <v>0</v>
      </c>
    </row>
  </sheetData>
  <mergeCells count="1"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8"/>
  <sheetViews>
    <sheetView workbookViewId="0">
      <selection activeCell="L40" sqref="L40"/>
    </sheetView>
  </sheetViews>
  <sheetFormatPr baseColWidth="10" defaultRowHeight="15"/>
  <cols>
    <col min="8" max="8" width="12" bestFit="1" customWidth="1"/>
    <col min="17" max="17" width="10.28515625" customWidth="1"/>
    <col min="18" max="18" width="10.85546875" customWidth="1"/>
    <col min="19" max="19" width="13.140625" customWidth="1"/>
    <col min="20" max="20" width="13" customWidth="1"/>
    <col min="22" max="22" width="13.28515625" bestFit="1" customWidth="1"/>
  </cols>
  <sheetData>
    <row r="1" spans="1:13">
      <c r="A1" s="6"/>
      <c r="B1" s="7"/>
      <c r="C1" s="34" t="s">
        <v>17</v>
      </c>
      <c r="D1" s="35"/>
      <c r="E1" s="35"/>
      <c r="F1" s="35"/>
      <c r="G1" s="35"/>
      <c r="H1" s="35"/>
      <c r="I1" s="35"/>
      <c r="J1" s="35"/>
      <c r="K1" s="36"/>
      <c r="L1" s="7"/>
      <c r="M1" s="8"/>
    </row>
    <row r="2" spans="1:13">
      <c r="A2" s="9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</row>
    <row r="3" spans="1:13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4"/>
      <c r="K3" s="4"/>
      <c r="L3" s="4"/>
      <c r="M3" s="10"/>
    </row>
    <row r="4" spans="1:13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  <c r="J4" s="4"/>
      <c r="K4" s="4"/>
      <c r="L4" s="4"/>
      <c r="M4" s="10"/>
    </row>
    <row r="5" spans="1:13">
      <c r="A5" s="2" t="s">
        <v>9</v>
      </c>
      <c r="B5" s="2">
        <v>4334</v>
      </c>
      <c r="C5" s="2">
        <v>1324</v>
      </c>
      <c r="D5" s="2">
        <v>644</v>
      </c>
      <c r="E5" s="2">
        <v>531</v>
      </c>
      <c r="F5" s="2">
        <f>434+190</f>
        <v>624</v>
      </c>
      <c r="G5" s="2">
        <f>457+157</f>
        <v>614</v>
      </c>
      <c r="H5" s="2">
        <v>5000</v>
      </c>
      <c r="I5" s="2">
        <f>229+29</f>
        <v>258</v>
      </c>
      <c r="J5" s="4"/>
      <c r="K5" s="1" t="s">
        <v>14</v>
      </c>
      <c r="L5" s="4"/>
      <c r="M5" s="10"/>
    </row>
    <row r="6" spans="1:13">
      <c r="A6" s="2" t="s">
        <v>10</v>
      </c>
      <c r="B6" s="2">
        <f>B5*B4</f>
        <v>433.40000000000003</v>
      </c>
      <c r="C6" s="2">
        <f t="shared" ref="C6:I6" si="0">C5*C4</f>
        <v>529.6</v>
      </c>
      <c r="D6" s="2">
        <f t="shared" si="0"/>
        <v>386.4</v>
      </c>
      <c r="E6" s="2">
        <f t="shared" si="0"/>
        <v>371.7</v>
      </c>
      <c r="F6" s="2">
        <f t="shared" si="0"/>
        <v>561.6</v>
      </c>
      <c r="G6" s="2">
        <f t="shared" si="0"/>
        <v>3745.3999999999996</v>
      </c>
      <c r="H6" s="2">
        <f t="shared" si="0"/>
        <v>500</v>
      </c>
      <c r="I6" s="2">
        <f t="shared" si="0"/>
        <v>1006.1999999999999</v>
      </c>
      <c r="J6" s="4"/>
      <c r="K6" s="1">
        <f>SUM(B6:J6)</f>
        <v>7534.3</v>
      </c>
      <c r="L6" s="4"/>
      <c r="M6" s="10"/>
    </row>
    <row r="7" spans="1:13">
      <c r="A7" s="9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0"/>
    </row>
    <row r="8" spans="1:13">
      <c r="A8" s="9" t="s">
        <v>11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0"/>
    </row>
    <row r="9" spans="1:13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  <c r="J9" s="4"/>
      <c r="K9" s="4"/>
      <c r="L9" s="4"/>
      <c r="M9" s="10"/>
    </row>
    <row r="10" spans="1:13">
      <c r="A10" s="2" t="s">
        <v>15</v>
      </c>
      <c r="B10" s="2">
        <f>B6-(B6*B9)</f>
        <v>303.38</v>
      </c>
      <c r="C10" s="2">
        <f t="shared" ref="C10:I10" si="1">C6-(C6*C9)</f>
        <v>370.72</v>
      </c>
      <c r="D10" s="2">
        <f t="shared" si="1"/>
        <v>270.48</v>
      </c>
      <c r="E10" s="2">
        <f t="shared" si="1"/>
        <v>260.19</v>
      </c>
      <c r="F10" s="2">
        <f t="shared" si="1"/>
        <v>393.12</v>
      </c>
      <c r="G10" s="2">
        <f t="shared" si="1"/>
        <v>2621.7799999999997</v>
      </c>
      <c r="H10" s="2">
        <f t="shared" si="1"/>
        <v>350</v>
      </c>
      <c r="I10" s="2">
        <f t="shared" si="1"/>
        <v>704.33999999999992</v>
      </c>
      <c r="J10" s="4"/>
      <c r="K10" s="4"/>
      <c r="L10" s="4"/>
      <c r="M10" s="10"/>
    </row>
    <row r="11" spans="1:13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J11" s="4"/>
      <c r="K11" s="4"/>
      <c r="L11" s="4"/>
      <c r="M11" s="10"/>
    </row>
    <row r="12" spans="1:13">
      <c r="A12" s="2" t="s">
        <v>10</v>
      </c>
      <c r="B12" s="2">
        <f>B10-(B10*B11)</f>
        <v>279.1096</v>
      </c>
      <c r="C12" s="2">
        <f t="shared" ref="C12:I12" si="2">C10-(C10*C11)</f>
        <v>341.06240000000003</v>
      </c>
      <c r="D12" s="2">
        <f t="shared" si="2"/>
        <v>248.84160000000003</v>
      </c>
      <c r="E12" s="2">
        <f t="shared" si="2"/>
        <v>239.37479999999999</v>
      </c>
      <c r="F12" s="2">
        <f t="shared" si="2"/>
        <v>361.67040000000003</v>
      </c>
      <c r="G12" s="2">
        <f t="shared" si="2"/>
        <v>2412.0375999999997</v>
      </c>
      <c r="H12" s="2">
        <f t="shared" si="2"/>
        <v>322</v>
      </c>
      <c r="I12" s="2">
        <f t="shared" si="2"/>
        <v>647.99279999999987</v>
      </c>
      <c r="J12" s="4"/>
      <c r="K12" s="1">
        <f>SUM(B12:J12)</f>
        <v>4852.0891999999994</v>
      </c>
      <c r="L12" s="4"/>
      <c r="M12" s="10"/>
    </row>
    <row r="13" spans="1:13" ht="15" customHeight="1" thickBot="1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10"/>
    </row>
    <row r="14" spans="1:13" ht="15" customHeight="1">
      <c r="A14" s="9"/>
      <c r="B14" s="4"/>
      <c r="C14" s="4"/>
      <c r="D14" s="4"/>
      <c r="E14" s="4"/>
      <c r="F14" s="4"/>
      <c r="G14" s="4"/>
      <c r="H14" s="4"/>
      <c r="I14" s="4"/>
      <c r="J14" s="4"/>
      <c r="K14" s="30">
        <f>K12+1</f>
        <v>4853.0891999999994</v>
      </c>
      <c r="L14" s="31"/>
      <c r="M14" s="10"/>
    </row>
    <row r="15" spans="1:13" ht="15.75" thickBot="1">
      <c r="A15" s="9"/>
      <c r="B15" s="4"/>
      <c r="C15" s="4"/>
      <c r="D15" s="4"/>
      <c r="E15" s="4"/>
      <c r="F15" s="4"/>
      <c r="G15" s="4"/>
      <c r="H15" s="4"/>
      <c r="I15" s="4"/>
      <c r="J15" s="4"/>
      <c r="K15" s="32"/>
      <c r="L15" s="33"/>
      <c r="M15" s="10"/>
    </row>
    <row r="16" spans="1:13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3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22" spans="1:13">
      <c r="A22" s="27" t="s">
        <v>18</v>
      </c>
      <c r="B22" s="37"/>
      <c r="C22" s="37"/>
      <c r="D22" s="37"/>
      <c r="E22" s="28"/>
    </row>
    <row r="23" spans="1:13">
      <c r="A23" s="20" t="s">
        <v>19</v>
      </c>
      <c r="B23" s="20" t="s">
        <v>21</v>
      </c>
      <c r="C23" s="20" t="s">
        <v>22</v>
      </c>
      <c r="D23" s="20" t="s">
        <v>24</v>
      </c>
      <c r="E23" s="20" t="s">
        <v>23</v>
      </c>
    </row>
    <row r="24" spans="1:13">
      <c r="A24" s="20">
        <v>1</v>
      </c>
      <c r="B24" s="1"/>
      <c r="C24" s="1"/>
      <c r="D24" s="1">
        <f t="shared" ref="D24:D29" si="3">(C102*B24)+(C102*C24)</f>
        <v>0</v>
      </c>
      <c r="E24" s="1">
        <f>IF(Information!C$10="X",((Bâtiments!F4*C24)+(Bâtiments!G4*Dragonshard!B24)),((Bâtiments!C4*Dragonshard!B24)+(Bâtiments!D4*Dragonshard!C24)))</f>
        <v>0</v>
      </c>
    </row>
    <row r="25" spans="1:13">
      <c r="A25" s="20">
        <v>2</v>
      </c>
      <c r="B25" s="1"/>
      <c r="C25" s="1"/>
      <c r="D25" s="1">
        <f t="shared" si="3"/>
        <v>0</v>
      </c>
      <c r="E25" s="1">
        <f>IF(Information!C$10="X",((Bâtiments!F5*C25)+(Bâtiments!G5*Dragonshard!B25)),((Bâtiments!C5*Dragonshard!B25)+(Bâtiments!D5*Dragonshard!C25)))</f>
        <v>0</v>
      </c>
    </row>
    <row r="26" spans="1:13">
      <c r="A26" s="20">
        <v>3</v>
      </c>
      <c r="B26" s="1"/>
      <c r="C26" s="1"/>
      <c r="D26" s="1">
        <f t="shared" si="3"/>
        <v>0</v>
      </c>
      <c r="E26" s="1">
        <f>IF(Information!C$10="X",((Bâtiments!F6*C26)+(Bâtiments!G6*Dragonshard!B26)),((Bâtiments!C6*Dragonshard!B26)+(Bâtiments!D6*Dragonshard!C26)))</f>
        <v>0</v>
      </c>
    </row>
    <row r="27" spans="1:13">
      <c r="A27" s="20">
        <v>4</v>
      </c>
      <c r="B27" s="1">
        <v>0</v>
      </c>
      <c r="C27" s="1">
        <v>0</v>
      </c>
      <c r="D27" s="1">
        <f t="shared" si="3"/>
        <v>0</v>
      </c>
      <c r="E27" s="1">
        <f>IF(Information!C$10="X",((Bâtiments!F7*C27)+(Bâtiments!G7*Dragonshard!B27)),((Bâtiments!C7*Dragonshard!B27)+(Bâtiments!D7*Dragonshard!C27)))</f>
        <v>0</v>
      </c>
    </row>
    <row r="28" spans="1:13">
      <c r="A28" s="20">
        <v>5</v>
      </c>
      <c r="B28" s="1"/>
      <c r="C28" s="1"/>
      <c r="D28" s="1">
        <f t="shared" si="3"/>
        <v>0</v>
      </c>
      <c r="E28" s="1">
        <f>IF(Information!C$10="X",((Bâtiments!F8*C28)+(Bâtiments!G8*Dragonshard!B28)),((Bâtiments!C8*Dragonshard!B28)+(Bâtiments!D8*Dragonshard!C28)))</f>
        <v>0</v>
      </c>
    </row>
    <row r="29" spans="1:13">
      <c r="A29" s="20">
        <v>6</v>
      </c>
      <c r="B29" s="1"/>
      <c r="C29" s="1"/>
      <c r="D29" s="1">
        <f t="shared" si="3"/>
        <v>0</v>
      </c>
      <c r="E29" s="1">
        <f>IF(Information!C$10="X",((Bâtiments!F9*C29)+(Bâtiments!G9*Dragonshard!B29)),((Bâtiments!C9*Dragonshard!B29)+(Bâtiments!D9*Dragonshard!C29)))</f>
        <v>0</v>
      </c>
    </row>
    <row r="30" spans="1:13">
      <c r="A30" s="20">
        <v>7</v>
      </c>
      <c r="B30" s="1">
        <v>0</v>
      </c>
      <c r="C30" s="1">
        <v>0</v>
      </c>
      <c r="D30" s="1">
        <f>(C108*B30)+(C108*C30)</f>
        <v>0</v>
      </c>
      <c r="E30" s="1">
        <f>IF(Information!C$10="X",((Bâtiments!F10*C30)+(Bâtiments!G10*Dragonshard!B30)),((Bâtiments!C10*Dragonshard!B30)+(Bâtiments!D10*Dragonshard!C30)))</f>
        <v>0</v>
      </c>
    </row>
    <row r="31" spans="1:13">
      <c r="A31" s="20" t="s">
        <v>20</v>
      </c>
      <c r="B31" s="1"/>
      <c r="C31" s="1"/>
      <c r="D31" s="1"/>
      <c r="E31" s="1">
        <f>IF(Information!C$10="X",((Bâtiments!F11*C31)+(Bâtiments!G11*Dragonshard!B31)),((Bâtiments!C11*Dragonshard!B31)+(Bâtiments!D11*Dragonshard!C31)))</f>
        <v>0</v>
      </c>
    </row>
    <row r="33" spans="4:5">
      <c r="D33" s="1" t="s">
        <v>10</v>
      </c>
      <c r="E33" s="1">
        <f>SUM(E24:E32)</f>
        <v>0</v>
      </c>
    </row>
    <row r="100" spans="1:3">
      <c r="A100" s="22"/>
      <c r="B100" s="22"/>
      <c r="C100" s="22"/>
    </row>
    <row r="101" spans="1:3">
      <c r="A101" s="4"/>
      <c r="B101" s="4"/>
      <c r="C101" s="4"/>
    </row>
    <row r="102" spans="1:3">
      <c r="A102" s="21"/>
      <c r="B102" s="23"/>
      <c r="C102" s="21"/>
    </row>
    <row r="103" spans="1:3">
      <c r="A103" s="21"/>
      <c r="B103" s="23"/>
      <c r="C103" s="21"/>
    </row>
    <row r="104" spans="1:3">
      <c r="A104" s="21"/>
      <c r="B104" s="23"/>
      <c r="C104" s="21"/>
    </row>
    <row r="105" spans="1:3">
      <c r="A105" s="21"/>
      <c r="B105" s="23"/>
      <c r="C105" s="21"/>
    </row>
    <row r="106" spans="1:3">
      <c r="A106" s="21"/>
      <c r="B106" s="23"/>
      <c r="C106" s="21"/>
    </row>
    <row r="107" spans="1:3">
      <c r="A107" s="21"/>
      <c r="B107" s="23"/>
      <c r="C107" s="21"/>
    </row>
    <row r="108" spans="1:3">
      <c r="A108" s="21"/>
      <c r="B108" s="23"/>
      <c r="C108" s="21"/>
    </row>
  </sheetData>
  <mergeCells count="3">
    <mergeCell ref="K14:L15"/>
    <mergeCell ref="C1:K1"/>
    <mergeCell ref="A22:E22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activeCell="L40" sqref="L40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5000</v>
      </c>
      <c r="I5" s="2">
        <v>0</v>
      </c>
      <c r="K5" s="1" t="s">
        <v>14</v>
      </c>
    </row>
    <row r="6" spans="1:12">
      <c r="A6" s="2" t="s">
        <v>10</v>
      </c>
      <c r="B6" s="2">
        <f>B5*B4</f>
        <v>0</v>
      </c>
      <c r="C6" s="2">
        <f t="shared" ref="C6:I6" si="0">C5*C4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500</v>
      </c>
      <c r="I6" s="2">
        <f t="shared" si="0"/>
        <v>0</v>
      </c>
      <c r="K6" s="1">
        <f>SUM(B6:J6)</f>
        <v>500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0</v>
      </c>
      <c r="C10" s="2">
        <f t="shared" ref="C10:I10" si="1">C6-(C6*C9)</f>
        <v>0</v>
      </c>
      <c r="D10" s="2">
        <f t="shared" si="1"/>
        <v>0</v>
      </c>
      <c r="E10" s="2">
        <f t="shared" si="1"/>
        <v>0</v>
      </c>
      <c r="F10" s="2">
        <f t="shared" si="1"/>
        <v>0</v>
      </c>
      <c r="G10" s="2">
        <f t="shared" si="1"/>
        <v>0</v>
      </c>
      <c r="H10" s="2">
        <f t="shared" si="1"/>
        <v>350</v>
      </c>
      <c r="I10" s="2">
        <f t="shared" si="1"/>
        <v>0</v>
      </c>
    </row>
    <row r="11" spans="1:12">
      <c r="A11" s="2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K11" s="4"/>
    </row>
    <row r="12" spans="1:12">
      <c r="A12" s="2" t="s">
        <v>10</v>
      </c>
      <c r="B12" s="2">
        <f>B10-(B10*B11)</f>
        <v>0</v>
      </c>
      <c r="C12" s="2">
        <f t="shared" ref="C12:I12" si="2">C10-(C10*C11)</f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si="2"/>
        <v>350</v>
      </c>
      <c r="I12" s="2">
        <f t="shared" si="2"/>
        <v>0</v>
      </c>
      <c r="K12" s="1">
        <f>SUM(B12:J12)</f>
        <v>350</v>
      </c>
    </row>
    <row r="13" spans="1:12" ht="21.75" thickBot="1">
      <c r="K13" s="4"/>
      <c r="L13" s="5"/>
    </row>
    <row r="14" spans="1:12">
      <c r="K14" s="30">
        <f>K12+1</f>
        <v>351</v>
      </c>
      <c r="L14" s="31"/>
    </row>
    <row r="15" spans="1:12" ht="15.75" thickBot="1">
      <c r="K15" s="32"/>
      <c r="L15" s="33"/>
    </row>
  </sheetData>
  <mergeCells count="1">
    <mergeCell ref="K14:L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activeCell="L40" sqref="L40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30">
        <f>K12+1</f>
        <v>14684.2</v>
      </c>
      <c r="L14" s="31"/>
    </row>
    <row r="15" spans="1:12" ht="15.75" thickBot="1">
      <c r="K15" s="32"/>
      <c r="L15" s="33"/>
    </row>
  </sheetData>
  <mergeCells count="1">
    <mergeCell ref="K14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activeCell="L40" sqref="L40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30">
        <f>K12+1</f>
        <v>14684.2</v>
      </c>
      <c r="L14" s="31"/>
    </row>
    <row r="15" spans="1:12" ht="15.75" thickBot="1">
      <c r="K15" s="32"/>
      <c r="L15" s="33"/>
    </row>
  </sheetData>
  <mergeCells count="1">
    <mergeCell ref="K14:L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activeCell="L40" sqref="L40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30">
        <f>K12+1</f>
        <v>14684.2</v>
      </c>
      <c r="L14" s="31"/>
    </row>
    <row r="15" spans="1:12" ht="15.75" thickBot="1">
      <c r="K15" s="32"/>
      <c r="L15" s="33"/>
    </row>
  </sheetData>
  <mergeCells count="1">
    <mergeCell ref="K14:L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activeCell="L40" sqref="L40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30">
        <f>K12+1</f>
        <v>14684.2</v>
      </c>
      <c r="L14" s="31"/>
    </row>
    <row r="15" spans="1:12" ht="15.75" thickBot="1">
      <c r="K15" s="32"/>
      <c r="L15" s="33"/>
    </row>
  </sheetData>
  <mergeCells count="1">
    <mergeCell ref="K14:L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activeCell="J38" sqref="J38:L40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30">
        <f>K12+1</f>
        <v>14684.2</v>
      </c>
      <c r="L14" s="31"/>
    </row>
    <row r="15" spans="1:12" ht="15.75" thickBot="1">
      <c r="K15" s="32"/>
      <c r="L15" s="33"/>
    </row>
  </sheetData>
  <mergeCells count="1">
    <mergeCell ref="K14:L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6" sqref="D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Information</vt:lpstr>
      <vt:lpstr>Dragonshard</vt:lpstr>
      <vt:lpstr>Cimegard</vt:lpstr>
      <vt:lpstr>Utgard</vt:lpstr>
      <vt:lpstr>Dungard</vt:lpstr>
      <vt:lpstr>Elgard</vt:lpstr>
      <vt:lpstr>Ville-6</vt:lpstr>
      <vt:lpstr>Puits</vt:lpstr>
      <vt:lpstr>Feuil1</vt:lpstr>
      <vt:lpstr>Bâtiments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schouppe</dc:creator>
  <cp:lastModifiedBy>schouppe</cp:lastModifiedBy>
  <dcterms:created xsi:type="dcterms:W3CDTF">2013-03-15T14:45:12Z</dcterms:created>
  <dcterms:modified xsi:type="dcterms:W3CDTF">2013-03-22T15:41:13Z</dcterms:modified>
</cp:coreProperties>
</file>