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75" yWindow="285" windowWidth="18780" windowHeight="8295"/>
  </bookViews>
  <sheets>
    <sheet name="Feuil4" sheetId="6" r:id="rId1"/>
  </sheets>
  <definedNames>
    <definedName name="food">Feuil4!$I$55:$I$57</definedName>
    <definedName name="food1">Feuil4!$I$54:$I$57</definedName>
    <definedName name="ouinon">Feuil4!$K$54:$K$55</definedName>
  </definedNames>
  <calcPr calcId="125725"/>
</workbook>
</file>

<file path=xl/calcChain.xml><?xml version="1.0" encoding="utf-8"?>
<calcChain xmlns="http://schemas.openxmlformats.org/spreadsheetml/2006/main">
  <c r="G9" i="6"/>
  <c r="F9"/>
  <c r="F10"/>
  <c r="G10" s="1"/>
  <c r="G12"/>
  <c r="F13"/>
  <c r="G13" s="1"/>
  <c r="D29" s="1"/>
  <c r="F11"/>
  <c r="G11" s="1"/>
  <c r="F8"/>
  <c r="G8" s="1"/>
  <c r="H12"/>
  <c r="H13"/>
  <c r="C26"/>
  <c r="C14"/>
  <c r="D33"/>
  <c r="D34" s="1"/>
  <c r="D35" s="1"/>
  <c r="D36" s="1"/>
  <c r="D37" s="1"/>
  <c r="D38" s="1"/>
  <c r="D39" s="1"/>
  <c r="D40" s="1"/>
  <c r="D41" s="1"/>
  <c r="D42" s="1"/>
  <c r="D43" s="1"/>
  <c r="D44" s="1"/>
  <c r="C56"/>
  <c r="C66" s="1"/>
  <c r="C76" s="1"/>
  <c r="C86" s="1"/>
  <c r="C96" s="1"/>
  <c r="C106" s="1"/>
  <c r="C116" s="1"/>
  <c r="C126" s="1"/>
  <c r="C57"/>
  <c r="C67" s="1"/>
  <c r="C77" s="1"/>
  <c r="C87" s="1"/>
  <c r="C97" s="1"/>
  <c r="C107" s="1"/>
  <c r="C117" s="1"/>
  <c r="C127" s="1"/>
  <c r="C58"/>
  <c r="C68" s="1"/>
  <c r="C78" s="1"/>
  <c r="C88" s="1"/>
  <c r="C98" s="1"/>
  <c r="C108" s="1"/>
  <c r="C118" s="1"/>
  <c r="C128" s="1"/>
  <c r="C59"/>
  <c r="C69" s="1"/>
  <c r="C79" s="1"/>
  <c r="C89" s="1"/>
  <c r="C99" s="1"/>
  <c r="C109" s="1"/>
  <c r="C119" s="1"/>
  <c r="C129" s="1"/>
  <c r="C60"/>
  <c r="C70" s="1"/>
  <c r="C80" s="1"/>
  <c r="C90" s="1"/>
  <c r="C100" s="1"/>
  <c r="C110" s="1"/>
  <c r="C120" s="1"/>
  <c r="C130" s="1"/>
  <c r="C61"/>
  <c r="C71" s="1"/>
  <c r="C81" s="1"/>
  <c r="C91" s="1"/>
  <c r="C101" s="1"/>
  <c r="C111" s="1"/>
  <c r="C121" s="1"/>
  <c r="C131" s="1"/>
  <c r="C73"/>
  <c r="C83" s="1"/>
  <c r="C93" s="1"/>
  <c r="C103" s="1"/>
  <c r="C113" s="1"/>
  <c r="C123" s="1"/>
  <c r="C54"/>
  <c r="C64" s="1"/>
  <c r="C74" s="1"/>
  <c r="C84" s="1"/>
  <c r="C94" s="1"/>
  <c r="C104" s="1"/>
  <c r="C114" s="1"/>
  <c r="C124" s="1"/>
  <c r="H11" s="1"/>
  <c r="C55"/>
  <c r="C65" s="1"/>
  <c r="C75" s="1"/>
  <c r="C85" s="1"/>
  <c r="C95" s="1"/>
  <c r="C105" s="1"/>
  <c r="C115" s="1"/>
  <c r="C125" s="1"/>
  <c r="C52"/>
  <c r="C62" s="1"/>
  <c r="C72" s="1"/>
  <c r="C82" s="1"/>
  <c r="C92" s="1"/>
  <c r="C102" s="1"/>
  <c r="C112" s="1"/>
  <c r="C122" s="1"/>
  <c r="H9" l="1"/>
  <c r="H8"/>
  <c r="H10"/>
  <c r="C23"/>
  <c r="C27"/>
  <c r="C20"/>
  <c r="C28"/>
  <c r="D45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I9" l="1"/>
  <c r="D63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l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I8"/>
  <c r="I10"/>
  <c r="D125" l="1"/>
  <c r="D126" s="1"/>
  <c r="D127" s="1"/>
  <c r="D128" s="1"/>
  <c r="D129" s="1"/>
  <c r="D130" s="1"/>
  <c r="D131" s="1"/>
  <c r="D132" s="1"/>
  <c r="I11"/>
  <c r="C19"/>
  <c r="C21" s="1"/>
  <c r="D133" l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I13" s="1"/>
  <c r="I12"/>
  <c r="J7" l="1"/>
</calcChain>
</file>

<file path=xl/sharedStrings.xml><?xml version="1.0" encoding="utf-8"?>
<sst xmlns="http://schemas.openxmlformats.org/spreadsheetml/2006/main" count="57" uniqueCount="46">
  <si>
    <t>AB</t>
  </si>
  <si>
    <t>SC</t>
  </si>
  <si>
    <t>Dex</t>
  </si>
  <si>
    <t>Int</t>
  </si>
  <si>
    <t>Minimum of (Skill Level + (DEX / 20)) % success rate.</t>
  </si>
  <si>
    <t>Stat</t>
  </si>
  <si>
    <t>Dex SC</t>
  </si>
  <si>
    <t>Str</t>
  </si>
  <si>
    <t>Luk</t>
  </si>
  <si>
    <t>Agi</t>
  </si>
  <si>
    <t>Max Weight</t>
  </si>
  <si>
    <t>Current Weight</t>
  </si>
  <si>
    <t>Cible</t>
  </si>
  <si>
    <t>Total Chance</t>
  </si>
  <si>
    <t xml:space="preserve"> - &lt; (Target’s Base Level / 10) + [Random number between [(Target’s AGI / 6) ~ (Target’s AGI / 3)] + (Target’s LUK / 10) + [(Target’s Maximum Weight - Current weight) / 100]&gt;] %</t>
  </si>
  <si>
    <t>{(Caster’s Base Level / 10) + Random number between [(Caster’s DEX / 12) ~ (Caster’s DEX / 4)] + (Caster’s Job Level) + (Skill Level x 10)</t>
  </si>
  <si>
    <t>Base Stat</t>
  </si>
  <si>
    <t>Bonus</t>
  </si>
  <si>
    <t>Cout +1</t>
  </si>
  <si>
    <t>Cout Total</t>
  </si>
  <si>
    <t>Autres bonus</t>
  </si>
  <si>
    <t>ASPD</t>
  </si>
  <si>
    <t>Howling (*5)</t>
  </si>
  <si>
    <t>Vit</t>
  </si>
  <si>
    <t>Chance Howling</t>
  </si>
  <si>
    <t>sec</t>
  </si>
  <si>
    <t>%</t>
  </si>
  <si>
    <t>March of Abyss</t>
  </si>
  <si>
    <t xml:space="preserve">Vacuum (base*20) </t>
  </si>
  <si>
    <t>Freezing</t>
  </si>
  <si>
    <t>Vacuum</t>
  </si>
  <si>
    <t>Coût\Pts restants</t>
  </si>
  <si>
    <t>Chance WI</t>
  </si>
  <si>
    <t>Durée WI</t>
  </si>
  <si>
    <t>Freezing (*20)</t>
  </si>
  <si>
    <t>Howling (*5) March (*20)</t>
  </si>
  <si>
    <t>March (*20) Freezing (*20)</t>
  </si>
  <si>
    <t>Coût</t>
  </si>
  <si>
    <t>Food</t>
  </si>
  <si>
    <t>Aucune</t>
  </si>
  <si>
    <t>Oui</t>
  </si>
  <si>
    <t>Clementia</t>
  </si>
  <si>
    <t>Non</t>
  </si>
  <si>
    <t>Canto</t>
  </si>
  <si>
    <t>Réduction du Cast variable</t>
  </si>
  <si>
    <t>Gloria</t>
  </si>
</sst>
</file>

<file path=xl/styles.xml><?xml version="1.0" encoding="utf-8"?>
<styleSheet xmlns="http://schemas.openxmlformats.org/spreadsheetml/2006/main">
  <numFmts count="1">
    <numFmt numFmtId="166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5" xfId="0" applyBorder="1"/>
    <xf numFmtId="1" fontId="0" fillId="0" borderId="0" xfId="0" applyNumberFormat="1" applyBorder="1"/>
    <xf numFmtId="0" fontId="0" fillId="0" borderId="14" xfId="0" applyBorder="1"/>
    <xf numFmtId="0" fontId="5" fillId="0" borderId="14" xfId="0" applyFont="1" applyBorder="1"/>
    <xf numFmtId="0" fontId="0" fillId="0" borderId="9" xfId="0" applyBorder="1"/>
    <xf numFmtId="0" fontId="0" fillId="0" borderId="1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Border="1"/>
    <xf numFmtId="0" fontId="5" fillId="0" borderId="2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5" fillId="0" borderId="13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0" xfId="0" applyFont="1" applyFill="1" applyBorder="1"/>
    <xf numFmtId="0" fontId="0" fillId="3" borderId="14" xfId="0" applyFill="1" applyBorder="1"/>
    <xf numFmtId="0" fontId="3" fillId="0" borderId="15" xfId="0" applyFont="1" applyBorder="1"/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6" fontId="5" fillId="0" borderId="14" xfId="2" applyNumberFormat="1" applyFont="1" applyBorder="1" applyAlignment="1"/>
    <xf numFmtId="9" fontId="0" fillId="0" borderId="11" xfId="2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14" xfId="2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8" xfId="2" applyFont="1" applyBorder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51"/>
  <sheetViews>
    <sheetView tabSelected="1" topLeftCell="A5" workbookViewId="0">
      <selection activeCell="I15" sqref="I15"/>
    </sheetView>
  </sheetViews>
  <sheetFormatPr baseColWidth="10" defaultRowHeight="15"/>
  <cols>
    <col min="1" max="1" width="2" customWidth="1"/>
    <col min="2" max="2" width="15.140625" bestFit="1" customWidth="1"/>
    <col min="3" max="3" width="9" bestFit="1" customWidth="1"/>
    <col min="4" max="4" width="10" bestFit="1" customWidth="1"/>
    <col min="5" max="5" width="8.140625" customWidth="1"/>
    <col min="6" max="6" width="7.42578125" customWidth="1"/>
    <col min="7" max="7" width="7.5703125" bestFit="1" customWidth="1"/>
    <col min="8" max="8" width="8.140625" customWidth="1"/>
    <col min="9" max="9" width="16.42578125" bestFit="1" customWidth="1"/>
    <col min="10" max="10" width="3.28515625" customWidth="1"/>
  </cols>
  <sheetData>
    <row r="1" spans="2:14" ht="10.5" hidden="1" customHeight="1"/>
    <row r="2" spans="2:14" hidden="1">
      <c r="B2" s="55" t="s">
        <v>15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2:14" hidden="1">
      <c r="B3" s="58" t="s">
        <v>14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2:14" hidden="1">
      <c r="B4" s="61" t="s">
        <v>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6" spans="2:14">
      <c r="B6" s="28" t="s">
        <v>41</v>
      </c>
      <c r="C6" s="43" t="s">
        <v>40</v>
      </c>
      <c r="D6" s="13" t="s">
        <v>43</v>
      </c>
      <c r="E6" s="43" t="s">
        <v>40</v>
      </c>
      <c r="F6" s="13" t="s">
        <v>45</v>
      </c>
      <c r="G6" s="43" t="s">
        <v>40</v>
      </c>
      <c r="H6" s="12"/>
      <c r="I6" s="12"/>
      <c r="J6" s="12"/>
      <c r="K6" s="12"/>
      <c r="L6" s="12"/>
      <c r="M6" s="12"/>
    </row>
    <row r="7" spans="2:14">
      <c r="B7" s="44"/>
      <c r="C7" s="14" t="s">
        <v>16</v>
      </c>
      <c r="D7" s="9" t="s">
        <v>17</v>
      </c>
      <c r="E7" s="9" t="s">
        <v>38</v>
      </c>
      <c r="F7" s="26" t="s">
        <v>0</v>
      </c>
      <c r="G7" s="3" t="s">
        <v>5</v>
      </c>
      <c r="H7" s="1" t="s">
        <v>37</v>
      </c>
      <c r="I7" s="2" t="s">
        <v>31</v>
      </c>
      <c r="J7" s="45">
        <f>2880-SUM(I8:J13)</f>
        <v>0</v>
      </c>
      <c r="K7" s="10" t="s">
        <v>20</v>
      </c>
      <c r="L7" s="10"/>
      <c r="M7" s="10"/>
      <c r="N7" s="9"/>
    </row>
    <row r="8" spans="2:14">
      <c r="B8" s="39" t="s">
        <v>7</v>
      </c>
      <c r="C8" s="22">
        <v>60</v>
      </c>
      <c r="D8" s="23">
        <v>8</v>
      </c>
      <c r="E8" s="23" t="s">
        <v>39</v>
      </c>
      <c r="F8" s="31">
        <f>IF($C$6="Oui",20,0)</f>
        <v>20</v>
      </c>
      <c r="G8" s="46">
        <f>SUM(C8:F8)</f>
        <v>88</v>
      </c>
      <c r="H8" s="30">
        <f t="shared" ref="H8:H13" si="0">VLOOKUP(C8,$B$31:$D$151,2)</f>
        <v>7</v>
      </c>
      <c r="I8" s="5">
        <f t="shared" ref="I8:I13" si="1">VLOOKUP(C8,$B$31:$D$151,3)</f>
        <v>263</v>
      </c>
      <c r="J8" s="30"/>
      <c r="K8" s="8" t="s">
        <v>28</v>
      </c>
      <c r="L8" s="8"/>
      <c r="M8" s="8"/>
      <c r="N8" s="9"/>
    </row>
    <row r="9" spans="2:14">
      <c r="B9" s="40" t="s">
        <v>8</v>
      </c>
      <c r="C9" s="24">
        <v>23</v>
      </c>
      <c r="D9" s="25">
        <v>7</v>
      </c>
      <c r="E9" s="25" t="s">
        <v>39</v>
      </c>
      <c r="F9" s="36">
        <f>IF($G$6="Oui",30,0)</f>
        <v>30</v>
      </c>
      <c r="G9" s="47">
        <f>SUM(C9:F9)</f>
        <v>60</v>
      </c>
      <c r="H9" s="35">
        <f t="shared" si="0"/>
        <v>4</v>
      </c>
      <c r="I9" s="4">
        <f t="shared" si="1"/>
        <v>58</v>
      </c>
      <c r="J9" s="35"/>
      <c r="K9" s="9" t="s">
        <v>35</v>
      </c>
      <c r="L9" s="9"/>
      <c r="M9" s="9"/>
      <c r="N9" s="9"/>
    </row>
    <row r="10" spans="2:14">
      <c r="B10" s="41" t="s">
        <v>9</v>
      </c>
      <c r="C10" s="32">
        <v>60</v>
      </c>
      <c r="D10" s="33">
        <v>5</v>
      </c>
      <c r="E10" s="33" t="s">
        <v>39</v>
      </c>
      <c r="F10" s="15">
        <f>IF(E6="Oui",20,0)</f>
        <v>20</v>
      </c>
      <c r="G10" s="45">
        <f>SUM(C10:F10)</f>
        <v>85</v>
      </c>
      <c r="H10" s="34">
        <f t="shared" si="0"/>
        <v>7</v>
      </c>
      <c r="I10" s="4">
        <f t="shared" si="1"/>
        <v>263</v>
      </c>
      <c r="J10" s="35"/>
      <c r="K10" s="9" t="s">
        <v>21</v>
      </c>
      <c r="L10" s="9"/>
      <c r="M10" s="9"/>
      <c r="N10" s="9"/>
    </row>
    <row r="11" spans="2:14">
      <c r="B11" s="42" t="s">
        <v>3</v>
      </c>
      <c r="C11" s="16">
        <v>93</v>
      </c>
      <c r="D11" s="17">
        <v>7</v>
      </c>
      <c r="E11" s="17">
        <v>30</v>
      </c>
      <c r="F11" s="31">
        <f>IF($C$6="Oui",20,0)</f>
        <v>20</v>
      </c>
      <c r="G11" s="46">
        <f>SUM(C11:F11)</f>
        <v>150</v>
      </c>
      <c r="H11" s="30">
        <f t="shared" si="0"/>
        <v>11</v>
      </c>
      <c r="I11" s="5">
        <f t="shared" si="1"/>
        <v>562</v>
      </c>
      <c r="J11" s="30"/>
      <c r="K11" s="8" t="s">
        <v>36</v>
      </c>
      <c r="L11" s="8"/>
      <c r="M11" s="8"/>
      <c r="N11" s="9"/>
    </row>
    <row r="12" spans="2:14">
      <c r="B12" s="42" t="s">
        <v>23</v>
      </c>
      <c r="C12" s="18">
        <v>101</v>
      </c>
      <c r="D12" s="19">
        <v>9</v>
      </c>
      <c r="E12" s="19">
        <v>30</v>
      </c>
      <c r="F12" s="29"/>
      <c r="G12" s="47">
        <f>SUM(C12:F12)</f>
        <v>140</v>
      </c>
      <c r="H12" s="35">
        <f t="shared" si="0"/>
        <v>16</v>
      </c>
      <c r="I12" s="4">
        <f t="shared" si="1"/>
        <v>655</v>
      </c>
      <c r="J12" s="29"/>
      <c r="K12" s="14" t="s">
        <v>22</v>
      </c>
      <c r="L12" s="9"/>
      <c r="M12" s="9"/>
      <c r="N12" s="9"/>
    </row>
    <row r="13" spans="2:14">
      <c r="B13" s="42" t="s">
        <v>2</v>
      </c>
      <c r="C13" s="20">
        <v>120</v>
      </c>
      <c r="D13" s="21">
        <v>18</v>
      </c>
      <c r="E13" s="21">
        <v>30</v>
      </c>
      <c r="F13" s="15">
        <f>IF($C$6="Oui",20,0)</f>
        <v>20</v>
      </c>
      <c r="G13" s="45">
        <f>SUM(C13:F13)</f>
        <v>188</v>
      </c>
      <c r="H13" s="34">
        <f t="shared" si="0"/>
        <v>28</v>
      </c>
      <c r="I13" s="6">
        <f t="shared" si="1"/>
        <v>1079</v>
      </c>
      <c r="J13" s="34"/>
      <c r="K13" s="26" t="s">
        <v>34</v>
      </c>
      <c r="L13" s="9"/>
      <c r="M13" s="9"/>
      <c r="N13" s="9"/>
    </row>
    <row r="14" spans="2:14">
      <c r="B14" s="8" t="s">
        <v>10</v>
      </c>
      <c r="C14" s="64">
        <f>3170+30*C8</f>
        <v>4970</v>
      </c>
      <c r="D14" s="65"/>
      <c r="E14" s="65"/>
      <c r="F14" s="65"/>
      <c r="G14" s="66"/>
      <c r="H14" s="37"/>
      <c r="I14" s="8"/>
      <c r="J14" s="8"/>
      <c r="K14" s="8"/>
      <c r="L14" s="8"/>
      <c r="M14" s="8"/>
    </row>
    <row r="15" spans="2:14">
      <c r="B15" s="10" t="s">
        <v>11</v>
      </c>
      <c r="C15" s="67">
        <v>3000</v>
      </c>
      <c r="D15" s="68"/>
      <c r="E15" s="68"/>
      <c r="F15" s="68"/>
      <c r="G15" s="69"/>
      <c r="H15" s="10"/>
      <c r="I15" s="10"/>
      <c r="J15" s="10"/>
      <c r="K15" s="10"/>
      <c r="L15" s="10"/>
      <c r="M15" s="10"/>
    </row>
    <row r="16" spans="2:14">
      <c r="C16" s="7"/>
      <c r="D16" s="7"/>
      <c r="E16" s="7"/>
      <c r="F16" s="29"/>
      <c r="G16" s="7"/>
    </row>
    <row r="17" spans="2:13">
      <c r="B17" s="12" t="s">
        <v>6</v>
      </c>
      <c r="C17" s="70">
        <v>150</v>
      </c>
      <c r="D17" s="71"/>
      <c r="E17" s="71"/>
      <c r="F17" s="71"/>
      <c r="G17" s="72"/>
      <c r="H17" s="38"/>
      <c r="I17" s="12"/>
      <c r="J17" s="12"/>
      <c r="K17" s="12"/>
      <c r="L17" s="12"/>
      <c r="M17" s="12"/>
    </row>
    <row r="18" spans="2:13">
      <c r="C18" s="7"/>
      <c r="D18" s="7"/>
      <c r="E18" s="7"/>
      <c r="F18" s="7"/>
    </row>
    <row r="19" spans="2:13" hidden="1">
      <c r="B19" s="8" t="s">
        <v>1</v>
      </c>
      <c r="C19" s="73">
        <f>(16+C17/6+50+30)/100</f>
        <v>1.21</v>
      </c>
      <c r="D19" s="74"/>
      <c r="E19" s="74"/>
      <c r="F19" s="74"/>
      <c r="G19" s="75"/>
      <c r="H19" s="8"/>
      <c r="I19" s="8"/>
      <c r="J19" s="8"/>
      <c r="K19" s="8"/>
      <c r="L19" s="8"/>
      <c r="M19" s="8"/>
    </row>
    <row r="20" spans="2:13" hidden="1">
      <c r="B20" s="10" t="s">
        <v>12</v>
      </c>
      <c r="C20" s="49">
        <f>((16+G10/4+G9/10+((C14-C15)/100)))/100</f>
        <v>0.62950000000000006</v>
      </c>
      <c r="D20" s="50"/>
      <c r="E20" s="50"/>
      <c r="F20" s="50"/>
      <c r="G20" s="51"/>
      <c r="H20" s="10"/>
      <c r="I20" s="10"/>
      <c r="J20" s="10"/>
      <c r="K20" s="10"/>
      <c r="L20" s="10"/>
      <c r="M20" s="10"/>
    </row>
    <row r="21" spans="2:13">
      <c r="B21" s="13" t="s">
        <v>13</v>
      </c>
      <c r="C21" s="52">
        <f>C19-C20</f>
        <v>0.5804999999999999</v>
      </c>
      <c r="D21" s="53"/>
      <c r="E21" s="53"/>
      <c r="F21" s="53"/>
      <c r="G21" s="54"/>
      <c r="H21" s="12"/>
      <c r="I21" s="12"/>
      <c r="J21" s="12"/>
      <c r="K21" s="12"/>
      <c r="L21" s="12"/>
      <c r="M21" s="12"/>
    </row>
    <row r="23" spans="2:13">
      <c r="B23" s="8" t="s">
        <v>24</v>
      </c>
      <c r="C23" s="8">
        <f>75-(G12+G9)/5</f>
        <v>35</v>
      </c>
      <c r="D23" s="8" t="s">
        <v>26</v>
      </c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26" t="s">
        <v>32</v>
      </c>
      <c r="C24" s="9"/>
      <c r="D24" s="9" t="s">
        <v>26</v>
      </c>
      <c r="E24" s="9"/>
      <c r="F24" s="9"/>
      <c r="G24" s="9"/>
      <c r="H24" s="9"/>
      <c r="I24" s="9"/>
      <c r="J24" s="9"/>
      <c r="K24" s="9"/>
      <c r="L24" s="9"/>
      <c r="M24" s="9"/>
    </row>
    <row r="25" spans="2:13">
      <c r="B25" s="26" t="s">
        <v>33</v>
      </c>
      <c r="C25" s="9"/>
      <c r="D25" s="9" t="s">
        <v>25</v>
      </c>
      <c r="E25" s="9"/>
      <c r="F25" s="9"/>
      <c r="G25" s="9"/>
      <c r="H25" s="9"/>
      <c r="I25" s="9"/>
      <c r="J25" s="9"/>
      <c r="K25" s="9"/>
      <c r="L25" s="9"/>
      <c r="M25" s="9"/>
    </row>
    <row r="26" spans="2:13">
      <c r="B26" s="9" t="s">
        <v>30</v>
      </c>
      <c r="C26" s="11">
        <f>12-C8/20</f>
        <v>9</v>
      </c>
      <c r="D26" s="9" t="s">
        <v>25</v>
      </c>
      <c r="E26" s="9"/>
      <c r="F26" s="9"/>
      <c r="G26" s="27"/>
      <c r="H26" s="9"/>
      <c r="I26" s="9"/>
      <c r="J26" s="9"/>
      <c r="K26" s="9"/>
      <c r="L26" s="9"/>
      <c r="M26" s="9"/>
    </row>
    <row r="27" spans="2:13">
      <c r="B27" s="9" t="s">
        <v>29</v>
      </c>
      <c r="C27" s="9">
        <f>6+IF((7-(G13+G12)/20)&lt;=0,0,(7-(G13+G12)/20))</f>
        <v>6</v>
      </c>
      <c r="D27" s="9" t="s">
        <v>25</v>
      </c>
      <c r="E27" s="9"/>
      <c r="F27" s="9"/>
      <c r="G27" s="27"/>
      <c r="H27" s="9"/>
      <c r="I27" s="9"/>
      <c r="J27" s="9"/>
      <c r="K27" s="9"/>
      <c r="L27" s="9"/>
      <c r="M27" s="9"/>
    </row>
    <row r="28" spans="2:13">
      <c r="B28" s="10" t="s">
        <v>27</v>
      </c>
      <c r="C28" s="10">
        <f>5+25-(G11+G9)/20</f>
        <v>19.5</v>
      </c>
      <c r="D28" s="10" t="s">
        <v>25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2:13">
      <c r="B29" s="12" t="s">
        <v>44</v>
      </c>
      <c r="C29" s="12"/>
      <c r="D29" s="48">
        <f>((G13*2)+G11)/530</f>
        <v>0.99245283018867925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2:13" hidden="1"/>
    <row r="31" spans="2:13" hidden="1">
      <c r="B31" s="5" t="s">
        <v>5</v>
      </c>
      <c r="C31" s="5" t="s">
        <v>18</v>
      </c>
      <c r="D31" s="5" t="s">
        <v>19</v>
      </c>
    </row>
    <row r="32" spans="2:13" hidden="1">
      <c r="B32" s="4">
        <v>1</v>
      </c>
      <c r="C32" s="4">
        <v>0</v>
      </c>
      <c r="D32" s="4">
        <v>0</v>
      </c>
    </row>
    <row r="33" spans="2:4" hidden="1">
      <c r="B33" s="4">
        <v>2</v>
      </c>
      <c r="C33" s="4">
        <v>2</v>
      </c>
      <c r="D33" s="4">
        <f>C33+D32</f>
        <v>2</v>
      </c>
    </row>
    <row r="34" spans="2:4" hidden="1">
      <c r="B34" s="4">
        <v>3</v>
      </c>
      <c r="C34" s="4">
        <v>2</v>
      </c>
      <c r="D34" s="4">
        <f t="shared" ref="D34:D97" si="2">C34+D33</f>
        <v>4</v>
      </c>
    </row>
    <row r="35" spans="2:4" hidden="1">
      <c r="B35" s="4">
        <v>4</v>
      </c>
      <c r="C35" s="4">
        <v>2</v>
      </c>
      <c r="D35" s="4">
        <f t="shared" si="2"/>
        <v>6</v>
      </c>
    </row>
    <row r="36" spans="2:4" hidden="1">
      <c r="B36" s="4">
        <v>5</v>
      </c>
      <c r="C36" s="4">
        <v>2</v>
      </c>
      <c r="D36" s="4">
        <f t="shared" si="2"/>
        <v>8</v>
      </c>
    </row>
    <row r="37" spans="2:4" hidden="1">
      <c r="B37" s="4">
        <v>6</v>
      </c>
      <c r="C37" s="4">
        <v>2</v>
      </c>
      <c r="D37" s="4">
        <f t="shared" si="2"/>
        <v>10</v>
      </c>
    </row>
    <row r="38" spans="2:4" hidden="1">
      <c r="B38" s="4">
        <v>7</v>
      </c>
      <c r="C38" s="4">
        <v>2</v>
      </c>
      <c r="D38" s="4">
        <f>C38+D37</f>
        <v>12</v>
      </c>
    </row>
    <row r="39" spans="2:4" hidden="1">
      <c r="B39" s="4">
        <v>8</v>
      </c>
      <c r="C39" s="4">
        <v>2</v>
      </c>
      <c r="D39" s="4">
        <f t="shared" si="2"/>
        <v>14</v>
      </c>
    </row>
    <row r="40" spans="2:4" hidden="1">
      <c r="B40" s="4">
        <v>9</v>
      </c>
      <c r="C40" s="4">
        <v>2</v>
      </c>
      <c r="D40" s="4">
        <f t="shared" si="2"/>
        <v>16</v>
      </c>
    </row>
    <row r="41" spans="2:4" hidden="1">
      <c r="B41" s="4">
        <v>10</v>
      </c>
      <c r="C41" s="4">
        <v>2</v>
      </c>
      <c r="D41" s="4">
        <f t="shared" si="2"/>
        <v>18</v>
      </c>
    </row>
    <row r="42" spans="2:4" hidden="1">
      <c r="B42" s="4">
        <v>11</v>
      </c>
      <c r="C42" s="4">
        <v>2</v>
      </c>
      <c r="D42" s="4">
        <f>C42+D41</f>
        <v>20</v>
      </c>
    </row>
    <row r="43" spans="2:4" hidden="1">
      <c r="B43" s="4">
        <v>12</v>
      </c>
      <c r="C43" s="4">
        <v>3</v>
      </c>
      <c r="D43" s="4">
        <f t="shared" si="2"/>
        <v>23</v>
      </c>
    </row>
    <row r="44" spans="2:4" hidden="1">
      <c r="B44" s="4">
        <v>13</v>
      </c>
      <c r="C44" s="4">
        <v>3</v>
      </c>
      <c r="D44" s="4">
        <f t="shared" si="2"/>
        <v>26</v>
      </c>
    </row>
    <row r="45" spans="2:4" hidden="1">
      <c r="B45" s="4">
        <v>14</v>
      </c>
      <c r="C45" s="4">
        <v>3</v>
      </c>
      <c r="D45" s="4">
        <f t="shared" si="2"/>
        <v>29</v>
      </c>
    </row>
    <row r="46" spans="2:4" hidden="1">
      <c r="B46" s="4">
        <v>15</v>
      </c>
      <c r="C46" s="4">
        <v>3</v>
      </c>
      <c r="D46" s="4">
        <f t="shared" si="2"/>
        <v>32</v>
      </c>
    </row>
    <row r="47" spans="2:4" hidden="1">
      <c r="B47" s="4">
        <v>16</v>
      </c>
      <c r="C47" s="4">
        <v>3</v>
      </c>
      <c r="D47" s="4">
        <f t="shared" si="2"/>
        <v>35</v>
      </c>
    </row>
    <row r="48" spans="2:4" hidden="1">
      <c r="B48" s="4">
        <v>17</v>
      </c>
      <c r="C48" s="4">
        <v>3</v>
      </c>
      <c r="D48" s="4">
        <f t="shared" si="2"/>
        <v>38</v>
      </c>
    </row>
    <row r="49" spans="2:11" hidden="1">
      <c r="B49" s="4">
        <v>18</v>
      </c>
      <c r="C49" s="4">
        <v>3</v>
      </c>
      <c r="D49" s="4">
        <f t="shared" si="2"/>
        <v>41</v>
      </c>
    </row>
    <row r="50" spans="2:11" hidden="1">
      <c r="B50" s="4">
        <v>19</v>
      </c>
      <c r="C50" s="4">
        <v>3</v>
      </c>
      <c r="D50" s="4">
        <f t="shared" si="2"/>
        <v>44</v>
      </c>
    </row>
    <row r="51" spans="2:11" hidden="1">
      <c r="B51" s="4">
        <v>20</v>
      </c>
      <c r="C51" s="4">
        <v>3</v>
      </c>
      <c r="D51" s="4">
        <f t="shared" si="2"/>
        <v>47</v>
      </c>
    </row>
    <row r="52" spans="2:11" hidden="1">
      <c r="B52" s="4">
        <v>21</v>
      </c>
      <c r="C52" s="4">
        <f>C42+1</f>
        <v>3</v>
      </c>
      <c r="D52" s="4">
        <f t="shared" si="2"/>
        <v>50</v>
      </c>
    </row>
    <row r="53" spans="2:11" hidden="1">
      <c r="B53" s="4">
        <v>22</v>
      </c>
      <c r="C53" s="4">
        <v>4</v>
      </c>
      <c r="D53" s="4">
        <f t="shared" si="2"/>
        <v>54</v>
      </c>
    </row>
    <row r="54" spans="2:11" hidden="1">
      <c r="B54" s="4">
        <v>23</v>
      </c>
      <c r="C54" s="4">
        <f t="shared" ref="C54:C116" si="3">C44+1</f>
        <v>4</v>
      </c>
      <c r="D54" s="4">
        <f t="shared" si="2"/>
        <v>58</v>
      </c>
      <c r="I54" t="s">
        <v>39</v>
      </c>
      <c r="K54" t="s">
        <v>40</v>
      </c>
    </row>
    <row r="55" spans="2:11" hidden="1">
      <c r="B55" s="4">
        <v>24</v>
      </c>
      <c r="C55" s="4">
        <f t="shared" si="3"/>
        <v>4</v>
      </c>
      <c r="D55" s="4">
        <f t="shared" si="2"/>
        <v>62</v>
      </c>
      <c r="I55">
        <v>10</v>
      </c>
      <c r="K55" t="s">
        <v>42</v>
      </c>
    </row>
    <row r="56" spans="2:11" hidden="1">
      <c r="B56" s="4">
        <v>25</v>
      </c>
      <c r="C56" s="4">
        <f t="shared" si="3"/>
        <v>4</v>
      </c>
      <c r="D56" s="4">
        <f t="shared" si="2"/>
        <v>66</v>
      </c>
      <c r="I56">
        <v>20</v>
      </c>
    </row>
    <row r="57" spans="2:11" hidden="1">
      <c r="B57" s="4">
        <v>26</v>
      </c>
      <c r="C57" s="4">
        <f t="shared" si="3"/>
        <v>4</v>
      </c>
      <c r="D57" s="4">
        <f t="shared" si="2"/>
        <v>70</v>
      </c>
      <c r="I57">
        <v>30</v>
      </c>
    </row>
    <row r="58" spans="2:11" hidden="1">
      <c r="B58" s="4">
        <v>27</v>
      </c>
      <c r="C58" s="4">
        <f t="shared" si="3"/>
        <v>4</v>
      </c>
      <c r="D58" s="4">
        <f t="shared" si="2"/>
        <v>74</v>
      </c>
    </row>
    <row r="59" spans="2:11" hidden="1">
      <c r="B59" s="4">
        <v>28</v>
      </c>
      <c r="C59" s="4">
        <f t="shared" si="3"/>
        <v>4</v>
      </c>
      <c r="D59" s="4">
        <f t="shared" si="2"/>
        <v>78</v>
      </c>
    </row>
    <row r="60" spans="2:11" hidden="1">
      <c r="B60" s="4">
        <v>29</v>
      </c>
      <c r="C60" s="4">
        <f t="shared" si="3"/>
        <v>4</v>
      </c>
      <c r="D60" s="4">
        <f t="shared" si="2"/>
        <v>82</v>
      </c>
    </row>
    <row r="61" spans="2:11" hidden="1">
      <c r="B61" s="4">
        <v>30</v>
      </c>
      <c r="C61" s="4">
        <f t="shared" si="3"/>
        <v>4</v>
      </c>
      <c r="D61" s="4">
        <f t="shared" si="2"/>
        <v>86</v>
      </c>
    </row>
    <row r="62" spans="2:11" hidden="1">
      <c r="B62" s="4">
        <v>31</v>
      </c>
      <c r="C62" s="4">
        <f t="shared" si="3"/>
        <v>4</v>
      </c>
      <c r="D62" s="4">
        <f t="shared" si="2"/>
        <v>90</v>
      </c>
    </row>
    <row r="63" spans="2:11" hidden="1">
      <c r="B63" s="4">
        <v>32</v>
      </c>
      <c r="C63" s="4">
        <v>5</v>
      </c>
      <c r="D63" s="4">
        <f t="shared" si="2"/>
        <v>95</v>
      </c>
    </row>
    <row r="64" spans="2:11" hidden="1">
      <c r="B64" s="4">
        <v>33</v>
      </c>
      <c r="C64" s="4">
        <f t="shared" si="3"/>
        <v>5</v>
      </c>
      <c r="D64" s="4">
        <f t="shared" si="2"/>
        <v>100</v>
      </c>
    </row>
    <row r="65" spans="2:4" hidden="1">
      <c r="B65" s="4">
        <v>34</v>
      </c>
      <c r="C65" s="4">
        <f t="shared" si="3"/>
        <v>5</v>
      </c>
      <c r="D65" s="4">
        <f t="shared" si="2"/>
        <v>105</v>
      </c>
    </row>
    <row r="66" spans="2:4" hidden="1">
      <c r="B66" s="4">
        <v>35</v>
      </c>
      <c r="C66" s="4">
        <f t="shared" si="3"/>
        <v>5</v>
      </c>
      <c r="D66" s="4">
        <f t="shared" si="2"/>
        <v>110</v>
      </c>
    </row>
    <row r="67" spans="2:4" hidden="1">
      <c r="B67" s="4">
        <v>36</v>
      </c>
      <c r="C67" s="4">
        <f t="shared" si="3"/>
        <v>5</v>
      </c>
      <c r="D67" s="4">
        <f t="shared" si="2"/>
        <v>115</v>
      </c>
    </row>
    <row r="68" spans="2:4" hidden="1">
      <c r="B68" s="4">
        <v>37</v>
      </c>
      <c r="C68" s="4">
        <f t="shared" si="3"/>
        <v>5</v>
      </c>
      <c r="D68" s="4">
        <f t="shared" si="2"/>
        <v>120</v>
      </c>
    </row>
    <row r="69" spans="2:4" hidden="1">
      <c r="B69" s="4">
        <v>38</v>
      </c>
      <c r="C69" s="4">
        <f t="shared" si="3"/>
        <v>5</v>
      </c>
      <c r="D69" s="4">
        <f t="shared" si="2"/>
        <v>125</v>
      </c>
    </row>
    <row r="70" spans="2:4" hidden="1">
      <c r="B70" s="4">
        <v>39</v>
      </c>
      <c r="C70" s="4">
        <f t="shared" si="3"/>
        <v>5</v>
      </c>
      <c r="D70" s="4">
        <f t="shared" si="2"/>
        <v>130</v>
      </c>
    </row>
    <row r="71" spans="2:4" hidden="1">
      <c r="B71" s="4">
        <v>40</v>
      </c>
      <c r="C71" s="4">
        <f t="shared" si="3"/>
        <v>5</v>
      </c>
      <c r="D71" s="4">
        <f t="shared" si="2"/>
        <v>135</v>
      </c>
    </row>
    <row r="72" spans="2:4" hidden="1">
      <c r="B72" s="4">
        <v>41</v>
      </c>
      <c r="C72" s="4">
        <f t="shared" si="3"/>
        <v>5</v>
      </c>
      <c r="D72" s="4">
        <f t="shared" si="2"/>
        <v>140</v>
      </c>
    </row>
    <row r="73" spans="2:4" hidden="1">
      <c r="B73" s="4">
        <v>42</v>
      </c>
      <c r="C73" s="4">
        <f t="shared" si="3"/>
        <v>6</v>
      </c>
      <c r="D73" s="4">
        <f t="shared" si="2"/>
        <v>146</v>
      </c>
    </row>
    <row r="74" spans="2:4" hidden="1">
      <c r="B74" s="4">
        <v>43</v>
      </c>
      <c r="C74" s="4">
        <f t="shared" si="3"/>
        <v>6</v>
      </c>
      <c r="D74" s="4">
        <f t="shared" si="2"/>
        <v>152</v>
      </c>
    </row>
    <row r="75" spans="2:4" hidden="1">
      <c r="B75" s="4">
        <v>44</v>
      </c>
      <c r="C75" s="4">
        <f t="shared" si="3"/>
        <v>6</v>
      </c>
      <c r="D75" s="4">
        <f t="shared" si="2"/>
        <v>158</v>
      </c>
    </row>
    <row r="76" spans="2:4" hidden="1">
      <c r="B76" s="4">
        <v>45</v>
      </c>
      <c r="C76" s="4">
        <f t="shared" si="3"/>
        <v>6</v>
      </c>
      <c r="D76" s="4">
        <f t="shared" si="2"/>
        <v>164</v>
      </c>
    </row>
    <row r="77" spans="2:4" hidden="1">
      <c r="B77" s="4">
        <v>46</v>
      </c>
      <c r="C77" s="4">
        <f t="shared" si="3"/>
        <v>6</v>
      </c>
      <c r="D77" s="4">
        <f t="shared" si="2"/>
        <v>170</v>
      </c>
    </row>
    <row r="78" spans="2:4" hidden="1">
      <c r="B78" s="4">
        <v>47</v>
      </c>
      <c r="C78" s="4">
        <f t="shared" si="3"/>
        <v>6</v>
      </c>
      <c r="D78" s="4">
        <f t="shared" si="2"/>
        <v>176</v>
      </c>
    </row>
    <row r="79" spans="2:4" hidden="1">
      <c r="B79" s="4">
        <v>48</v>
      </c>
      <c r="C79" s="4">
        <f t="shared" si="3"/>
        <v>6</v>
      </c>
      <c r="D79" s="4">
        <f t="shared" si="2"/>
        <v>182</v>
      </c>
    </row>
    <row r="80" spans="2:4" hidden="1">
      <c r="B80" s="4">
        <v>49</v>
      </c>
      <c r="C80" s="4">
        <f t="shared" si="3"/>
        <v>6</v>
      </c>
      <c r="D80" s="4">
        <f t="shared" si="2"/>
        <v>188</v>
      </c>
    </row>
    <row r="81" spans="2:4" hidden="1">
      <c r="B81" s="4">
        <v>50</v>
      </c>
      <c r="C81" s="4">
        <f t="shared" si="3"/>
        <v>6</v>
      </c>
      <c r="D81" s="4">
        <f t="shared" si="2"/>
        <v>194</v>
      </c>
    </row>
    <row r="82" spans="2:4" hidden="1">
      <c r="B82" s="4">
        <v>51</v>
      </c>
      <c r="C82" s="4">
        <f t="shared" si="3"/>
        <v>6</v>
      </c>
      <c r="D82" s="4">
        <f t="shared" si="2"/>
        <v>200</v>
      </c>
    </row>
    <row r="83" spans="2:4" hidden="1">
      <c r="B83" s="4">
        <v>52</v>
      </c>
      <c r="C83" s="4">
        <f t="shared" si="3"/>
        <v>7</v>
      </c>
      <c r="D83" s="4">
        <f t="shared" si="2"/>
        <v>207</v>
      </c>
    </row>
    <row r="84" spans="2:4" hidden="1">
      <c r="B84" s="4">
        <v>53</v>
      </c>
      <c r="C84" s="4">
        <f t="shared" si="3"/>
        <v>7</v>
      </c>
      <c r="D84" s="4">
        <f t="shared" si="2"/>
        <v>214</v>
      </c>
    </row>
    <row r="85" spans="2:4" hidden="1">
      <c r="B85" s="4">
        <v>54</v>
      </c>
      <c r="C85" s="4">
        <f t="shared" si="3"/>
        <v>7</v>
      </c>
      <c r="D85" s="4">
        <f t="shared" si="2"/>
        <v>221</v>
      </c>
    </row>
    <row r="86" spans="2:4" hidden="1">
      <c r="B86" s="4">
        <v>55</v>
      </c>
      <c r="C86" s="4">
        <f t="shared" si="3"/>
        <v>7</v>
      </c>
      <c r="D86" s="4">
        <f t="shared" si="2"/>
        <v>228</v>
      </c>
    </row>
    <row r="87" spans="2:4" hidden="1">
      <c r="B87" s="4">
        <v>56</v>
      </c>
      <c r="C87" s="4">
        <f t="shared" si="3"/>
        <v>7</v>
      </c>
      <c r="D87" s="4">
        <f t="shared" si="2"/>
        <v>235</v>
      </c>
    </row>
    <row r="88" spans="2:4" hidden="1">
      <c r="B88" s="4">
        <v>57</v>
      </c>
      <c r="C88" s="4">
        <f t="shared" si="3"/>
        <v>7</v>
      </c>
      <c r="D88" s="4">
        <f t="shared" si="2"/>
        <v>242</v>
      </c>
    </row>
    <row r="89" spans="2:4" hidden="1">
      <c r="B89" s="4">
        <v>58</v>
      </c>
      <c r="C89" s="4">
        <f t="shared" si="3"/>
        <v>7</v>
      </c>
      <c r="D89" s="4">
        <f t="shared" si="2"/>
        <v>249</v>
      </c>
    </row>
    <row r="90" spans="2:4" hidden="1">
      <c r="B90" s="4">
        <v>59</v>
      </c>
      <c r="C90" s="4">
        <f t="shared" si="3"/>
        <v>7</v>
      </c>
      <c r="D90" s="4">
        <f t="shared" si="2"/>
        <v>256</v>
      </c>
    </row>
    <row r="91" spans="2:4" hidden="1">
      <c r="B91" s="4">
        <v>60</v>
      </c>
      <c r="C91" s="4">
        <f t="shared" si="3"/>
        <v>7</v>
      </c>
      <c r="D91" s="4">
        <f t="shared" si="2"/>
        <v>263</v>
      </c>
    </row>
    <row r="92" spans="2:4" hidden="1">
      <c r="B92" s="4">
        <v>61</v>
      </c>
      <c r="C92" s="4">
        <f t="shared" si="3"/>
        <v>7</v>
      </c>
      <c r="D92" s="4">
        <f t="shared" si="2"/>
        <v>270</v>
      </c>
    </row>
    <row r="93" spans="2:4" hidden="1">
      <c r="B93" s="4">
        <v>62</v>
      </c>
      <c r="C93" s="4">
        <f t="shared" si="3"/>
        <v>8</v>
      </c>
      <c r="D93" s="4">
        <f t="shared" si="2"/>
        <v>278</v>
      </c>
    </row>
    <row r="94" spans="2:4" hidden="1">
      <c r="B94" s="4">
        <v>63</v>
      </c>
      <c r="C94" s="4">
        <f t="shared" si="3"/>
        <v>8</v>
      </c>
      <c r="D94" s="4">
        <f t="shared" si="2"/>
        <v>286</v>
      </c>
    </row>
    <row r="95" spans="2:4" hidden="1">
      <c r="B95" s="4">
        <v>64</v>
      </c>
      <c r="C95" s="4">
        <f t="shared" si="3"/>
        <v>8</v>
      </c>
      <c r="D95" s="4">
        <f t="shared" si="2"/>
        <v>294</v>
      </c>
    </row>
    <row r="96" spans="2:4" hidden="1">
      <c r="B96" s="4">
        <v>65</v>
      </c>
      <c r="C96" s="4">
        <f t="shared" si="3"/>
        <v>8</v>
      </c>
      <c r="D96" s="4">
        <f t="shared" si="2"/>
        <v>302</v>
      </c>
    </row>
    <row r="97" spans="2:4" hidden="1">
      <c r="B97" s="4">
        <v>66</v>
      </c>
      <c r="C97" s="4">
        <f t="shared" si="3"/>
        <v>8</v>
      </c>
      <c r="D97" s="4">
        <f t="shared" si="2"/>
        <v>310</v>
      </c>
    </row>
    <row r="98" spans="2:4" hidden="1">
      <c r="B98" s="4">
        <v>67</v>
      </c>
      <c r="C98" s="4">
        <f t="shared" si="3"/>
        <v>8</v>
      </c>
      <c r="D98" s="4">
        <f t="shared" ref="D98:D151" si="4">C98+D97</f>
        <v>318</v>
      </c>
    </row>
    <row r="99" spans="2:4" hidden="1">
      <c r="B99" s="4">
        <v>68</v>
      </c>
      <c r="C99" s="4">
        <f t="shared" si="3"/>
        <v>8</v>
      </c>
      <c r="D99" s="4">
        <f t="shared" si="4"/>
        <v>326</v>
      </c>
    </row>
    <row r="100" spans="2:4" hidden="1">
      <c r="B100" s="4">
        <v>69</v>
      </c>
      <c r="C100" s="4">
        <f t="shared" si="3"/>
        <v>8</v>
      </c>
      <c r="D100" s="4">
        <f t="shared" si="4"/>
        <v>334</v>
      </c>
    </row>
    <row r="101" spans="2:4" hidden="1">
      <c r="B101" s="4">
        <v>70</v>
      </c>
      <c r="C101" s="4">
        <f t="shared" si="3"/>
        <v>8</v>
      </c>
      <c r="D101" s="4">
        <f t="shared" si="4"/>
        <v>342</v>
      </c>
    </row>
    <row r="102" spans="2:4" hidden="1">
      <c r="B102" s="4">
        <v>71</v>
      </c>
      <c r="C102" s="4">
        <f t="shared" si="3"/>
        <v>8</v>
      </c>
      <c r="D102" s="4">
        <f t="shared" si="4"/>
        <v>350</v>
      </c>
    </row>
    <row r="103" spans="2:4" hidden="1">
      <c r="B103" s="4">
        <v>72</v>
      </c>
      <c r="C103" s="4">
        <f t="shared" si="3"/>
        <v>9</v>
      </c>
      <c r="D103" s="4">
        <f t="shared" si="4"/>
        <v>359</v>
      </c>
    </row>
    <row r="104" spans="2:4" hidden="1">
      <c r="B104" s="4">
        <v>73</v>
      </c>
      <c r="C104" s="4">
        <f t="shared" si="3"/>
        <v>9</v>
      </c>
      <c r="D104" s="4">
        <f t="shared" si="4"/>
        <v>368</v>
      </c>
    </row>
    <row r="105" spans="2:4" hidden="1">
      <c r="B105" s="4">
        <v>74</v>
      </c>
      <c r="C105" s="4">
        <f t="shared" si="3"/>
        <v>9</v>
      </c>
      <c r="D105" s="4">
        <f t="shared" si="4"/>
        <v>377</v>
      </c>
    </row>
    <row r="106" spans="2:4" hidden="1">
      <c r="B106" s="4">
        <v>75</v>
      </c>
      <c r="C106" s="4">
        <f t="shared" si="3"/>
        <v>9</v>
      </c>
      <c r="D106" s="4">
        <f t="shared" si="4"/>
        <v>386</v>
      </c>
    </row>
    <row r="107" spans="2:4" hidden="1">
      <c r="B107" s="4">
        <v>76</v>
      </c>
      <c r="C107" s="4">
        <f t="shared" si="3"/>
        <v>9</v>
      </c>
      <c r="D107" s="4">
        <f t="shared" si="4"/>
        <v>395</v>
      </c>
    </row>
    <row r="108" spans="2:4" hidden="1">
      <c r="B108" s="4">
        <v>77</v>
      </c>
      <c r="C108" s="4">
        <f t="shared" si="3"/>
        <v>9</v>
      </c>
      <c r="D108" s="4">
        <f t="shared" si="4"/>
        <v>404</v>
      </c>
    </row>
    <row r="109" spans="2:4" hidden="1">
      <c r="B109" s="4">
        <v>78</v>
      </c>
      <c r="C109" s="4">
        <f t="shared" si="3"/>
        <v>9</v>
      </c>
      <c r="D109" s="4">
        <f t="shared" si="4"/>
        <v>413</v>
      </c>
    </row>
    <row r="110" spans="2:4" hidden="1">
      <c r="B110" s="4">
        <v>79</v>
      </c>
      <c r="C110" s="4">
        <f t="shared" si="3"/>
        <v>9</v>
      </c>
      <c r="D110" s="4">
        <f t="shared" si="4"/>
        <v>422</v>
      </c>
    </row>
    <row r="111" spans="2:4" hidden="1">
      <c r="B111" s="4">
        <v>80</v>
      </c>
      <c r="C111" s="4">
        <f t="shared" si="3"/>
        <v>9</v>
      </c>
      <c r="D111" s="4">
        <f t="shared" si="4"/>
        <v>431</v>
      </c>
    </row>
    <row r="112" spans="2:4" hidden="1">
      <c r="B112" s="4">
        <v>81</v>
      </c>
      <c r="C112" s="4">
        <f t="shared" si="3"/>
        <v>9</v>
      </c>
      <c r="D112" s="4">
        <f t="shared" si="4"/>
        <v>440</v>
      </c>
    </row>
    <row r="113" spans="2:4" hidden="1">
      <c r="B113" s="4">
        <v>82</v>
      </c>
      <c r="C113" s="4">
        <f t="shared" si="3"/>
        <v>10</v>
      </c>
      <c r="D113" s="4">
        <f t="shared" si="4"/>
        <v>450</v>
      </c>
    </row>
    <row r="114" spans="2:4" hidden="1">
      <c r="B114" s="4">
        <v>83</v>
      </c>
      <c r="C114" s="4">
        <f t="shared" si="3"/>
        <v>10</v>
      </c>
      <c r="D114" s="4">
        <f t="shared" si="4"/>
        <v>460</v>
      </c>
    </row>
    <row r="115" spans="2:4" hidden="1">
      <c r="B115" s="4">
        <v>84</v>
      </c>
      <c r="C115" s="4">
        <f t="shared" si="3"/>
        <v>10</v>
      </c>
      <c r="D115" s="4">
        <f t="shared" si="4"/>
        <v>470</v>
      </c>
    </row>
    <row r="116" spans="2:4" hidden="1">
      <c r="B116" s="4">
        <v>85</v>
      </c>
      <c r="C116" s="4">
        <f t="shared" si="3"/>
        <v>10</v>
      </c>
      <c r="D116" s="4">
        <f t="shared" si="4"/>
        <v>480</v>
      </c>
    </row>
    <row r="117" spans="2:4" hidden="1">
      <c r="B117" s="4">
        <v>86</v>
      </c>
      <c r="C117" s="4">
        <f t="shared" ref="C117:C131" si="5">C107+1</f>
        <v>10</v>
      </c>
      <c r="D117" s="4">
        <f t="shared" si="4"/>
        <v>490</v>
      </c>
    </row>
    <row r="118" spans="2:4" hidden="1">
      <c r="B118" s="4">
        <v>87</v>
      </c>
      <c r="C118" s="4">
        <f t="shared" si="5"/>
        <v>10</v>
      </c>
      <c r="D118" s="4">
        <f t="shared" si="4"/>
        <v>500</v>
      </c>
    </row>
    <row r="119" spans="2:4" hidden="1">
      <c r="B119" s="4">
        <v>88</v>
      </c>
      <c r="C119" s="4">
        <f t="shared" si="5"/>
        <v>10</v>
      </c>
      <c r="D119" s="4">
        <f t="shared" si="4"/>
        <v>510</v>
      </c>
    </row>
    <row r="120" spans="2:4" hidden="1">
      <c r="B120" s="4">
        <v>89</v>
      </c>
      <c r="C120" s="4">
        <f t="shared" si="5"/>
        <v>10</v>
      </c>
      <c r="D120" s="4">
        <f t="shared" si="4"/>
        <v>520</v>
      </c>
    </row>
    <row r="121" spans="2:4" hidden="1">
      <c r="B121" s="4">
        <v>90</v>
      </c>
      <c r="C121" s="4">
        <f t="shared" si="5"/>
        <v>10</v>
      </c>
      <c r="D121" s="4">
        <f t="shared" si="4"/>
        <v>530</v>
      </c>
    </row>
    <row r="122" spans="2:4" hidden="1">
      <c r="B122" s="4">
        <v>91</v>
      </c>
      <c r="C122" s="4">
        <f t="shared" si="5"/>
        <v>10</v>
      </c>
      <c r="D122" s="4">
        <f t="shared" si="4"/>
        <v>540</v>
      </c>
    </row>
    <row r="123" spans="2:4" hidden="1">
      <c r="B123" s="4">
        <v>92</v>
      </c>
      <c r="C123" s="4">
        <f t="shared" si="5"/>
        <v>11</v>
      </c>
      <c r="D123" s="4">
        <f t="shared" si="4"/>
        <v>551</v>
      </c>
    </row>
    <row r="124" spans="2:4" hidden="1">
      <c r="B124" s="4">
        <v>93</v>
      </c>
      <c r="C124" s="4">
        <f t="shared" si="5"/>
        <v>11</v>
      </c>
      <c r="D124" s="4">
        <f t="shared" si="4"/>
        <v>562</v>
      </c>
    </row>
    <row r="125" spans="2:4" hidden="1">
      <c r="B125" s="4">
        <v>94</v>
      </c>
      <c r="C125" s="4">
        <f t="shared" si="5"/>
        <v>11</v>
      </c>
      <c r="D125" s="4">
        <f t="shared" si="4"/>
        <v>573</v>
      </c>
    </row>
    <row r="126" spans="2:4" hidden="1">
      <c r="B126" s="4">
        <v>95</v>
      </c>
      <c r="C126" s="4">
        <f t="shared" si="5"/>
        <v>11</v>
      </c>
      <c r="D126" s="4">
        <f t="shared" si="4"/>
        <v>584</v>
      </c>
    </row>
    <row r="127" spans="2:4" hidden="1">
      <c r="B127" s="4">
        <v>96</v>
      </c>
      <c r="C127" s="4">
        <f t="shared" si="5"/>
        <v>11</v>
      </c>
      <c r="D127" s="4">
        <f t="shared" si="4"/>
        <v>595</v>
      </c>
    </row>
    <row r="128" spans="2:4" hidden="1">
      <c r="B128" s="4">
        <v>97</v>
      </c>
      <c r="C128" s="4">
        <f t="shared" si="5"/>
        <v>11</v>
      </c>
      <c r="D128" s="4">
        <f t="shared" si="4"/>
        <v>606</v>
      </c>
    </row>
    <row r="129" spans="2:4" hidden="1">
      <c r="B129" s="4">
        <v>98</v>
      </c>
      <c r="C129" s="4">
        <f t="shared" si="5"/>
        <v>11</v>
      </c>
      <c r="D129" s="4">
        <f t="shared" si="4"/>
        <v>617</v>
      </c>
    </row>
    <row r="130" spans="2:4" hidden="1">
      <c r="B130" s="4">
        <v>99</v>
      </c>
      <c r="C130" s="4">
        <f t="shared" si="5"/>
        <v>11</v>
      </c>
      <c r="D130" s="4">
        <f t="shared" si="4"/>
        <v>628</v>
      </c>
    </row>
    <row r="131" spans="2:4" hidden="1">
      <c r="B131" s="4">
        <v>100</v>
      </c>
      <c r="C131" s="4">
        <f t="shared" si="5"/>
        <v>11</v>
      </c>
      <c r="D131" s="4">
        <f t="shared" si="4"/>
        <v>639</v>
      </c>
    </row>
    <row r="132" spans="2:4" hidden="1">
      <c r="B132" s="4">
        <v>101</v>
      </c>
      <c r="C132" s="4">
        <v>16</v>
      </c>
      <c r="D132" s="4">
        <f t="shared" si="4"/>
        <v>655</v>
      </c>
    </row>
    <row r="133" spans="2:4" hidden="1">
      <c r="B133" s="4">
        <v>102</v>
      </c>
      <c r="C133" s="4">
        <v>16</v>
      </c>
      <c r="D133" s="4">
        <f t="shared" si="4"/>
        <v>671</v>
      </c>
    </row>
    <row r="134" spans="2:4" hidden="1">
      <c r="B134" s="4">
        <v>103</v>
      </c>
      <c r="C134" s="4">
        <v>16</v>
      </c>
      <c r="D134" s="4">
        <f t="shared" si="4"/>
        <v>687</v>
      </c>
    </row>
    <row r="135" spans="2:4" hidden="1">
      <c r="B135" s="4">
        <v>104</v>
      </c>
      <c r="C135" s="4">
        <v>16</v>
      </c>
      <c r="D135" s="4">
        <f t="shared" si="4"/>
        <v>703</v>
      </c>
    </row>
    <row r="136" spans="2:4" hidden="1">
      <c r="B136" s="4">
        <v>105</v>
      </c>
      <c r="C136" s="4">
        <v>16</v>
      </c>
      <c r="D136" s="4">
        <f t="shared" si="4"/>
        <v>719</v>
      </c>
    </row>
    <row r="137" spans="2:4" hidden="1">
      <c r="B137" s="4">
        <v>106</v>
      </c>
      <c r="C137" s="4">
        <v>20</v>
      </c>
      <c r="D137" s="4">
        <f t="shared" si="4"/>
        <v>739</v>
      </c>
    </row>
    <row r="138" spans="2:4" hidden="1">
      <c r="B138" s="4">
        <v>107</v>
      </c>
      <c r="C138" s="4">
        <v>20</v>
      </c>
      <c r="D138" s="4">
        <f t="shared" si="4"/>
        <v>759</v>
      </c>
    </row>
    <row r="139" spans="2:4" hidden="1">
      <c r="B139" s="4">
        <v>108</v>
      </c>
      <c r="C139" s="4">
        <v>20</v>
      </c>
      <c r="D139" s="4">
        <f t="shared" si="4"/>
        <v>779</v>
      </c>
    </row>
    <row r="140" spans="2:4" hidden="1">
      <c r="B140" s="4">
        <v>109</v>
      </c>
      <c r="C140" s="4">
        <v>20</v>
      </c>
      <c r="D140" s="4">
        <f t="shared" si="4"/>
        <v>799</v>
      </c>
    </row>
    <row r="141" spans="2:4" hidden="1">
      <c r="B141" s="4">
        <v>110</v>
      </c>
      <c r="C141" s="4">
        <v>20</v>
      </c>
      <c r="D141" s="4">
        <f t="shared" si="4"/>
        <v>819</v>
      </c>
    </row>
    <row r="142" spans="2:4" hidden="1">
      <c r="B142" s="4">
        <v>111</v>
      </c>
      <c r="C142" s="4">
        <v>24</v>
      </c>
      <c r="D142" s="4">
        <f t="shared" si="4"/>
        <v>843</v>
      </c>
    </row>
    <row r="143" spans="2:4" hidden="1">
      <c r="B143" s="4">
        <v>112</v>
      </c>
      <c r="C143" s="4">
        <v>24</v>
      </c>
      <c r="D143" s="4">
        <f t="shared" si="4"/>
        <v>867</v>
      </c>
    </row>
    <row r="144" spans="2:4" hidden="1">
      <c r="B144" s="4">
        <v>113</v>
      </c>
      <c r="C144" s="4">
        <v>24</v>
      </c>
      <c r="D144" s="4">
        <f t="shared" si="4"/>
        <v>891</v>
      </c>
    </row>
    <row r="145" spans="2:4" hidden="1">
      <c r="B145" s="4">
        <v>114</v>
      </c>
      <c r="C145" s="4">
        <v>24</v>
      </c>
      <c r="D145" s="4">
        <f t="shared" si="4"/>
        <v>915</v>
      </c>
    </row>
    <row r="146" spans="2:4" hidden="1">
      <c r="B146" s="4">
        <v>115</v>
      </c>
      <c r="C146" s="4">
        <v>24</v>
      </c>
      <c r="D146" s="4">
        <f t="shared" si="4"/>
        <v>939</v>
      </c>
    </row>
    <row r="147" spans="2:4" hidden="1">
      <c r="B147" s="4">
        <v>116</v>
      </c>
      <c r="C147" s="4">
        <v>28</v>
      </c>
      <c r="D147" s="4">
        <f t="shared" si="4"/>
        <v>967</v>
      </c>
    </row>
    <row r="148" spans="2:4" hidden="1">
      <c r="B148" s="4">
        <v>117</v>
      </c>
      <c r="C148" s="4">
        <v>28</v>
      </c>
      <c r="D148" s="4">
        <f t="shared" si="4"/>
        <v>995</v>
      </c>
    </row>
    <row r="149" spans="2:4" hidden="1">
      <c r="B149" s="4">
        <v>118</v>
      </c>
      <c r="C149" s="4">
        <v>28</v>
      </c>
      <c r="D149" s="4">
        <f t="shared" si="4"/>
        <v>1023</v>
      </c>
    </row>
    <row r="150" spans="2:4" hidden="1">
      <c r="B150" s="4">
        <v>119</v>
      </c>
      <c r="C150" s="4">
        <v>28</v>
      </c>
      <c r="D150" s="4">
        <f t="shared" si="4"/>
        <v>1051</v>
      </c>
    </row>
    <row r="151" spans="2:4" hidden="1">
      <c r="B151" s="6">
        <v>120</v>
      </c>
      <c r="C151" s="6">
        <v>28</v>
      </c>
      <c r="D151" s="6">
        <f t="shared" si="4"/>
        <v>1079</v>
      </c>
    </row>
  </sheetData>
  <mergeCells count="9">
    <mergeCell ref="C20:G20"/>
    <mergeCell ref="C21:G21"/>
    <mergeCell ref="B2:M2"/>
    <mergeCell ref="B3:M3"/>
    <mergeCell ref="B4:M4"/>
    <mergeCell ref="C14:G14"/>
    <mergeCell ref="C15:G15"/>
    <mergeCell ref="C17:G17"/>
    <mergeCell ref="C19:G19"/>
  </mergeCells>
  <conditionalFormatting sqref="C21:G21">
    <cfRule type="cellIs" dxfId="0" priority="1" operator="greaterThan">
      <formula>60</formula>
    </cfRule>
  </conditionalFormatting>
  <dataValidations count="2">
    <dataValidation type="list" allowBlank="1" showInputMessage="1" showErrorMessage="1" sqref="E8:E13">
      <formula1>food1</formula1>
    </dataValidation>
    <dataValidation type="list" allowBlank="1" showInputMessage="1" showErrorMessage="1" sqref="C6 E6 G6">
      <formula1>ouinon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Feuil4</vt:lpstr>
      <vt:lpstr>food</vt:lpstr>
      <vt:lpstr>food1</vt:lpstr>
      <vt:lpstr>ouinon</vt:lpstr>
    </vt:vector>
  </TitlesOfParts>
  <Company>HARDWARE INFOGERANCE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ruillard</dc:creator>
  <cp:lastModifiedBy>HARDWAR</cp:lastModifiedBy>
  <cp:lastPrinted>2013-08-13T08:03:17Z</cp:lastPrinted>
  <dcterms:created xsi:type="dcterms:W3CDTF">2013-08-12T14:48:39Z</dcterms:created>
  <dcterms:modified xsi:type="dcterms:W3CDTF">2013-10-10T08:11:11Z</dcterms:modified>
</cp:coreProperties>
</file>