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30" windowHeight="8670" tabRatio="668"/>
  </bookViews>
  <sheets>
    <sheet name="LEGEND" sheetId="5" r:id="rId1"/>
    <sheet name="SS RARE" sheetId="1" r:id="rId2"/>
    <sheet name="S RARE" sheetId="3" r:id="rId3"/>
    <sheet name="HIGH RARE" sheetId="4" r:id="rId4"/>
    <sheet name="ATTACK" sheetId="6" r:id="rId5"/>
    <sheet name="DEFENSE" sheetId="7" r:id="rId6"/>
    <sheet name="ATK % COMBO" sheetId="8" r:id="rId7"/>
    <sheet name="DEF % COMBO" sheetId="9" r:id="rId8"/>
    <sheet name="Feuil1" sheetId="10" r:id="rId9"/>
  </sheets>
  <calcPr calcId="145621"/>
</workbook>
</file>

<file path=xl/calcChain.xml><?xml version="1.0" encoding="utf-8"?>
<calcChain xmlns="http://schemas.openxmlformats.org/spreadsheetml/2006/main">
  <c r="E54" i="9" l="1"/>
  <c r="E55" i="9"/>
  <c r="E56" i="9"/>
  <c r="E57" i="9"/>
  <c r="E58" i="9"/>
  <c r="E59" i="9"/>
  <c r="E60" i="9"/>
  <c r="E53" i="9"/>
  <c r="F54" i="9"/>
  <c r="F55" i="9"/>
  <c r="F56" i="9"/>
  <c r="F57" i="9"/>
  <c r="F58" i="9"/>
  <c r="F59" i="9"/>
  <c r="F60" i="9"/>
  <c r="F53" i="9"/>
  <c r="G54" i="9"/>
  <c r="G55" i="9"/>
  <c r="G56" i="9"/>
  <c r="G57" i="9"/>
  <c r="G58" i="9"/>
  <c r="G59" i="9"/>
  <c r="G60" i="9"/>
  <c r="G53" i="9"/>
  <c r="Y32" i="8"/>
  <c r="AC32" i="8"/>
  <c r="AB32" i="8"/>
  <c r="AA32" i="8"/>
  <c r="AA33" i="8"/>
  <c r="Z32" i="8"/>
  <c r="Z33" i="8"/>
  <c r="Z34" i="8"/>
  <c r="X32" i="8"/>
  <c r="X33" i="8"/>
  <c r="W32" i="8"/>
  <c r="W33" i="8"/>
  <c r="W34" i="8"/>
  <c r="W35" i="8"/>
  <c r="V32" i="8"/>
  <c r="V33" i="8"/>
  <c r="V34" i="8"/>
  <c r="V35" i="8"/>
  <c r="U32" i="8"/>
  <c r="U33" i="8"/>
  <c r="U34" i="8"/>
  <c r="S32" i="8"/>
  <c r="S33" i="8"/>
  <c r="Q32" i="8"/>
  <c r="O32" i="8"/>
  <c r="O33" i="8"/>
  <c r="O34" i="8"/>
  <c r="V31" i="9"/>
  <c r="U32" i="9"/>
  <c r="U33" i="9"/>
  <c r="U34" i="9"/>
  <c r="U35" i="9"/>
  <c r="T32" i="9"/>
  <c r="T33" i="9"/>
  <c r="T34" i="9"/>
  <c r="S34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Q44" i="9"/>
  <c r="Q45" i="9"/>
  <c r="Q46" i="9"/>
  <c r="Q32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O34" i="9"/>
  <c r="O35" i="9"/>
  <c r="O36" i="9"/>
  <c r="O43" i="9"/>
  <c r="O44" i="9"/>
  <c r="O45" i="9"/>
  <c r="N43" i="9"/>
  <c r="N44" i="9"/>
  <c r="N45" i="9"/>
  <c r="M44" i="9"/>
  <c r="M45" i="9"/>
  <c r="M46" i="9"/>
  <c r="L44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J44" i="9"/>
  <c r="J45" i="9"/>
  <c r="J46" i="9"/>
  <c r="J47" i="9"/>
  <c r="J48" i="9"/>
  <c r="J49" i="9"/>
  <c r="J50" i="9"/>
  <c r="J51" i="9"/>
  <c r="J53" i="9"/>
  <c r="J54" i="9"/>
  <c r="J55" i="9"/>
  <c r="J56" i="9"/>
  <c r="J57" i="9"/>
  <c r="J58" i="9"/>
  <c r="J59" i="9"/>
  <c r="J60" i="9"/>
  <c r="I53" i="9"/>
  <c r="I54" i="9"/>
  <c r="I55" i="9"/>
  <c r="I56" i="9"/>
  <c r="I57" i="9"/>
  <c r="I58" i="9"/>
  <c r="I59" i="9"/>
  <c r="I60" i="9"/>
  <c r="H54" i="9"/>
  <c r="H55" i="9"/>
  <c r="H56" i="9"/>
  <c r="H57" i="9"/>
  <c r="H58" i="9"/>
  <c r="H59" i="9"/>
  <c r="H60" i="9"/>
  <c r="Q34" i="8"/>
  <c r="Q35" i="8"/>
  <c r="Q36" i="8"/>
  <c r="Q37" i="8"/>
  <c r="Q38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K45" i="8"/>
  <c r="M45" i="8"/>
  <c r="N45" i="8"/>
  <c r="O45" i="8"/>
  <c r="P45" i="8"/>
  <c r="R45" i="8"/>
  <c r="U35" i="8"/>
  <c r="U36" i="8"/>
  <c r="U37" i="8"/>
  <c r="U38" i="8"/>
  <c r="V36" i="8"/>
  <c r="V37" i="8"/>
  <c r="V38" i="8"/>
  <c r="W36" i="8"/>
  <c r="W37" i="8"/>
  <c r="X29" i="8"/>
  <c r="X30" i="8"/>
  <c r="X31" i="8"/>
  <c r="X34" i="8"/>
  <c r="X35" i="8"/>
  <c r="X36" i="8"/>
  <c r="X37" i="8"/>
  <c r="X38" i="8"/>
  <c r="X39" i="8"/>
  <c r="X40" i="8"/>
  <c r="X41" i="8"/>
  <c r="X42" i="8"/>
  <c r="X43" i="8"/>
  <c r="X44" i="8"/>
  <c r="Y34" i="8"/>
  <c r="Y35" i="8"/>
  <c r="Y36" i="8"/>
  <c r="Y37" i="8"/>
  <c r="Y38" i="8"/>
  <c r="Z31" i="8"/>
  <c r="Z35" i="8"/>
  <c r="Z36" i="8"/>
  <c r="Z37" i="8"/>
  <c r="Z38" i="8"/>
  <c r="Z30" i="8"/>
  <c r="AA30" i="8"/>
  <c r="AA31" i="8"/>
  <c r="AA35" i="8"/>
  <c r="AA36" i="8"/>
  <c r="AA37" i="8"/>
  <c r="AC29" i="8"/>
  <c r="AC30" i="8"/>
  <c r="AC31" i="8"/>
  <c r="AC28" i="8"/>
  <c r="AB29" i="8"/>
  <c r="AB30" i="8"/>
  <c r="AB31" i="8"/>
  <c r="AB28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69" i="8"/>
  <c r="G91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69" i="8"/>
  <c r="E88" i="8"/>
  <c r="E89" i="8"/>
  <c r="E90" i="8"/>
  <c r="E91" i="8"/>
  <c r="E87" i="8"/>
  <c r="O36" i="8"/>
  <c r="R57" i="8"/>
  <c r="R58" i="8"/>
  <c r="R59" i="8"/>
  <c r="R60" i="8"/>
  <c r="P56" i="8"/>
  <c r="P57" i="8"/>
  <c r="P58" i="8"/>
  <c r="P59" i="8"/>
  <c r="P60" i="8"/>
  <c r="P61" i="8"/>
  <c r="P62" i="8"/>
  <c r="P63" i="8"/>
  <c r="O57" i="8"/>
  <c r="O58" i="8"/>
  <c r="O59" i="8"/>
  <c r="O60" i="8"/>
  <c r="O61" i="8"/>
  <c r="O62" i="8"/>
  <c r="N58" i="8"/>
  <c r="N59" i="8"/>
  <c r="N60" i="8"/>
  <c r="N61" i="8"/>
  <c r="N62" i="8"/>
  <c r="M57" i="8"/>
  <c r="M58" i="8"/>
  <c r="M59" i="8"/>
  <c r="M60" i="8"/>
  <c r="M61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K58" i="8"/>
  <c r="K59" i="8"/>
  <c r="K60" i="8"/>
  <c r="K61" i="8"/>
  <c r="O46" i="8" l="1"/>
  <c r="R61" i="8"/>
  <c r="P65" i="9"/>
  <c r="P63" i="9"/>
  <c r="V29" i="9"/>
  <c r="V30" i="9"/>
  <c r="O35" i="8"/>
  <c r="O37" i="8"/>
  <c r="O38" i="8"/>
  <c r="AA38" i="8"/>
  <c r="W38" i="8"/>
  <c r="AA29" i="8"/>
  <c r="AA34" i="8"/>
  <c r="AA28" i="8"/>
  <c r="Y29" i="8"/>
  <c r="Y33" i="8"/>
  <c r="Y28" i="8"/>
  <c r="X28" i="8"/>
  <c r="R48" i="9"/>
  <c r="Q48" i="9"/>
  <c r="P48" i="9"/>
  <c r="O48" i="9"/>
  <c r="N48" i="9"/>
  <c r="M48" i="9"/>
  <c r="L48" i="9"/>
  <c r="U29" i="9"/>
  <c r="U30" i="9"/>
  <c r="U31" i="9"/>
  <c r="U36" i="9"/>
  <c r="T29" i="9"/>
  <c r="T30" i="9"/>
  <c r="T31" i="9"/>
  <c r="T35" i="9"/>
  <c r="T36" i="9"/>
  <c r="Q29" i="9"/>
  <c r="Q30" i="9"/>
  <c r="Q31" i="9"/>
  <c r="P29" i="9"/>
  <c r="P30" i="9"/>
  <c r="P31" i="9"/>
  <c r="P47" i="9"/>
  <c r="P49" i="9"/>
  <c r="P50" i="9"/>
  <c r="P51" i="9"/>
  <c r="P52" i="9"/>
  <c r="V41" i="8"/>
  <c r="V39" i="8"/>
  <c r="V40" i="8"/>
  <c r="V42" i="8"/>
  <c r="V43" i="8"/>
  <c r="V44" i="8"/>
  <c r="U41" i="8"/>
  <c r="U39" i="8"/>
  <c r="U40" i="8"/>
  <c r="U42" i="8"/>
  <c r="U43" i="8"/>
  <c r="U44" i="8"/>
  <c r="T40" i="8"/>
  <c r="R40" i="8"/>
  <c r="P40" i="8"/>
  <c r="K73" i="8"/>
  <c r="T39" i="8" l="1"/>
  <c r="R39" i="8"/>
  <c r="P39" i="8"/>
  <c r="K65" i="8"/>
  <c r="K47" i="8"/>
  <c r="K48" i="8"/>
  <c r="K49" i="8"/>
  <c r="K50" i="8"/>
  <c r="K51" i="8"/>
  <c r="K52" i="8"/>
  <c r="K53" i="8"/>
  <c r="K54" i="8"/>
  <c r="K55" i="8"/>
  <c r="K56" i="8"/>
  <c r="K57" i="8"/>
  <c r="K62" i="8"/>
  <c r="K63" i="8"/>
  <c r="K64" i="8"/>
  <c r="K66" i="8"/>
  <c r="K67" i="8"/>
  <c r="K68" i="8"/>
  <c r="K69" i="8"/>
  <c r="K70" i="8"/>
  <c r="K71" i="8"/>
  <c r="K72" i="8"/>
  <c r="K46" i="8"/>
  <c r="I65" i="8"/>
  <c r="J65" i="8"/>
  <c r="L65" i="8"/>
  <c r="M65" i="8"/>
  <c r="N65" i="8"/>
  <c r="R47" i="9"/>
  <c r="R49" i="9"/>
  <c r="R50" i="9"/>
  <c r="R51" i="9"/>
  <c r="Q38" i="9"/>
  <c r="Q39" i="9"/>
  <c r="Q40" i="9"/>
  <c r="Q41" i="9"/>
  <c r="Q42" i="9"/>
  <c r="Q43" i="9"/>
  <c r="Q47" i="9"/>
  <c r="Q49" i="9"/>
  <c r="Q50" i="9"/>
  <c r="Q51" i="9"/>
  <c r="O38" i="9"/>
  <c r="O39" i="9"/>
  <c r="O40" i="9"/>
  <c r="O41" i="9"/>
  <c r="O42" i="9"/>
  <c r="O46" i="9"/>
  <c r="O47" i="9"/>
  <c r="O49" i="9"/>
  <c r="O50" i="9"/>
  <c r="O51" i="9"/>
  <c r="O52" i="9"/>
  <c r="O37" i="9"/>
  <c r="N38" i="9"/>
  <c r="N39" i="9"/>
  <c r="N40" i="9"/>
  <c r="N41" i="9"/>
  <c r="N42" i="9"/>
  <c r="N46" i="9"/>
  <c r="N47" i="9"/>
  <c r="N49" i="9"/>
  <c r="N50" i="9"/>
  <c r="N51" i="9"/>
  <c r="M38" i="9"/>
  <c r="M39" i="9"/>
  <c r="M40" i="9"/>
  <c r="M41" i="9"/>
  <c r="M42" i="9"/>
  <c r="M43" i="9"/>
  <c r="M47" i="9"/>
  <c r="M49" i="9"/>
  <c r="M50" i="9"/>
  <c r="M51" i="9"/>
  <c r="M52" i="9"/>
  <c r="L38" i="9"/>
  <c r="L39" i="9"/>
  <c r="L40" i="9"/>
  <c r="L41" i="9"/>
  <c r="L42" i="9"/>
  <c r="L43" i="9"/>
  <c r="L45" i="9"/>
  <c r="L46" i="9"/>
  <c r="L47" i="9"/>
  <c r="L49" i="9"/>
  <c r="L50" i="9"/>
  <c r="L51" i="9"/>
  <c r="K38" i="9"/>
  <c r="K39" i="9"/>
  <c r="K40" i="9"/>
  <c r="K41" i="9"/>
  <c r="K42" i="9"/>
  <c r="K43" i="9"/>
  <c r="J38" i="9"/>
  <c r="J39" i="9"/>
  <c r="J40" i="9"/>
  <c r="J41" i="9"/>
  <c r="J42" i="9"/>
  <c r="J43" i="9"/>
  <c r="R42" i="8"/>
  <c r="R43" i="8"/>
  <c r="R44" i="8"/>
  <c r="R46" i="8"/>
  <c r="R47" i="8"/>
  <c r="R48" i="8"/>
  <c r="R49" i="8"/>
  <c r="R50" i="8"/>
  <c r="R51" i="8"/>
  <c r="R52" i="8"/>
  <c r="R53" i="8"/>
  <c r="R54" i="8"/>
  <c r="R55" i="8"/>
  <c r="R56" i="8"/>
  <c r="R62" i="8"/>
  <c r="R63" i="8"/>
  <c r="R64" i="8"/>
  <c r="P42" i="8"/>
  <c r="P43" i="8"/>
  <c r="P44" i="8"/>
  <c r="P46" i="8"/>
  <c r="P47" i="8"/>
  <c r="P48" i="8"/>
  <c r="P49" i="8"/>
  <c r="P50" i="8"/>
  <c r="P51" i="8"/>
  <c r="P52" i="8"/>
  <c r="P53" i="8"/>
  <c r="P54" i="8"/>
  <c r="P55" i="8"/>
  <c r="P64" i="8"/>
  <c r="O47" i="8"/>
  <c r="O48" i="8"/>
  <c r="O49" i="8"/>
  <c r="O50" i="8"/>
  <c r="O51" i="8"/>
  <c r="O52" i="8"/>
  <c r="O53" i="8"/>
  <c r="O54" i="8"/>
  <c r="O55" i="8"/>
  <c r="O56" i="8"/>
  <c r="O63" i="8"/>
  <c r="O64" i="8"/>
  <c r="N47" i="8"/>
  <c r="N48" i="8"/>
  <c r="N49" i="8"/>
  <c r="N50" i="8"/>
  <c r="N51" i="8"/>
  <c r="N52" i="8"/>
  <c r="N53" i="8"/>
  <c r="N54" i="8"/>
  <c r="N55" i="8"/>
  <c r="N56" i="8"/>
  <c r="N57" i="8"/>
  <c r="N63" i="8"/>
  <c r="N64" i="8"/>
  <c r="N66" i="8"/>
  <c r="N67" i="8"/>
  <c r="N68" i="8"/>
  <c r="M47" i="8"/>
  <c r="M48" i="8"/>
  <c r="M49" i="8"/>
  <c r="M50" i="8"/>
  <c r="M51" i="8"/>
  <c r="M52" i="8"/>
  <c r="M53" i="8"/>
  <c r="M54" i="8"/>
  <c r="M55" i="8"/>
  <c r="M56" i="8"/>
  <c r="M62" i="8"/>
  <c r="M63" i="8"/>
  <c r="M64" i="8"/>
  <c r="M66" i="8"/>
  <c r="M67" i="8"/>
  <c r="M68" i="8"/>
  <c r="T42" i="8"/>
  <c r="T43" i="8"/>
  <c r="T44" i="8"/>
  <c r="T41" i="8"/>
  <c r="R41" i="8"/>
  <c r="P41" i="8"/>
  <c r="N46" i="8"/>
  <c r="M46" i="8"/>
  <c r="L67" i="8"/>
  <c r="L68" i="8"/>
  <c r="L66" i="8"/>
  <c r="J70" i="8"/>
  <c r="J71" i="8"/>
  <c r="J72" i="8"/>
  <c r="J69" i="8"/>
  <c r="J67" i="8"/>
  <c r="J68" i="8"/>
  <c r="J66" i="8"/>
  <c r="I70" i="8"/>
  <c r="I71" i="8"/>
  <c r="I72" i="8"/>
  <c r="I69" i="8"/>
  <c r="I67" i="8"/>
  <c r="I68" i="8"/>
  <c r="I66" i="8"/>
  <c r="M37" i="9"/>
  <c r="S35" i="9"/>
  <c r="S36" i="9"/>
  <c r="S33" i="9"/>
  <c r="R33" i="9"/>
  <c r="Q37" i="9"/>
  <c r="O33" i="9"/>
  <c r="N37" i="9"/>
  <c r="L54" i="9"/>
  <c r="L53" i="9"/>
  <c r="L37" i="9"/>
  <c r="K37" i="9"/>
  <c r="J37" i="9"/>
  <c r="I52" i="9"/>
  <c r="H53" i="9"/>
</calcChain>
</file>

<file path=xl/sharedStrings.xml><?xml version="1.0" encoding="utf-8"?>
<sst xmlns="http://schemas.openxmlformats.org/spreadsheetml/2006/main" count="1257" uniqueCount="352">
  <si>
    <t>GODS SS RARE ATTACK CARDS</t>
  </si>
  <si>
    <t>Amaterasu</t>
  </si>
  <si>
    <t>Andromeda</t>
  </si>
  <si>
    <t>Archbishop Cattleya</t>
  </si>
  <si>
    <t>Massive boost to gods/demons ATK (18%)</t>
  </si>
  <si>
    <t>Artemis</t>
  </si>
  <si>
    <t>Massive boost to ATK (all) (15 %)</t>
  </si>
  <si>
    <t>Big boost to damage against large bosses</t>
  </si>
  <si>
    <t>Athena</t>
  </si>
  <si>
    <t>Massive hit to foe's ATK (all) (15 %)</t>
  </si>
  <si>
    <t>August of the Sky</t>
  </si>
  <si>
    <t>Massive boost to gods/demons ATK (18 %)</t>
  </si>
  <si>
    <t>Badb Catha</t>
    <phoneticPr fontId="0" type="noConversion"/>
  </si>
  <si>
    <t>Crystal Dragon</t>
  </si>
  <si>
    <t>Massive boost to gods ATK/DEF (15 %)</t>
  </si>
  <si>
    <t>Crystalline Eve</t>
  </si>
  <si>
    <t>Massive hit to foe's DEF (all) (15 %)</t>
  </si>
  <si>
    <t>Elven Queen</t>
  </si>
  <si>
    <t>Enduring Angel</t>
  </si>
  <si>
    <t>Massive boost to man/gods DEF (18%)</t>
  </si>
  <si>
    <t>Enkidu</t>
  </si>
  <si>
    <t>Massive boost to ATK (all) (15%)</t>
  </si>
  <si>
    <t>Gabriel</t>
  </si>
  <si>
    <t>Massive boost to gods ATK/DEF (15%)</t>
  </si>
  <si>
    <t>Big boost to damage against raid bosses</t>
  </si>
  <si>
    <t>Hera</t>
  </si>
  <si>
    <t>Heracles</t>
  </si>
  <si>
    <t>Massive hit to foe's demons DEF (20 %)</t>
  </si>
  <si>
    <t>Holy Winged Hamsa</t>
  </si>
  <si>
    <t>Massive boost to man/gods ATK (18 %)</t>
  </si>
  <si>
    <t>Odin</t>
  </si>
  <si>
    <t>Massive hit to foe's man DEF (20 %)</t>
  </si>
  <si>
    <t>Odin, Keeper of Ragnarok</t>
  </si>
  <si>
    <t>Massive hit to foe's DEF (all) (15%)</t>
  </si>
  <si>
    <t>Qilin</t>
  </si>
  <si>
    <t>Massive boost to gods DEF (20 %)</t>
  </si>
  <si>
    <t>Raphaella</t>
  </si>
  <si>
    <t>Massive boost to DEF (all) (15 %)</t>
  </si>
  <si>
    <t>Seraph Lapis</t>
  </si>
  <si>
    <t>Massive hit to foe's DEF (all) (15 %)</t>
  </si>
  <si>
    <t>Seraphina of the Clouds</t>
  </si>
  <si>
    <t>Shenlong</t>
  </si>
  <si>
    <t>Massive boost to this card's ATK/DEF (40(?) %)</t>
  </si>
  <si>
    <t>Shiva</t>
  </si>
  <si>
    <t>Massive boost to ATK (all) (15%</t>
  </si>
  <si>
    <t>Tsukuyomi</t>
  </si>
  <si>
    <t>Massive boost to DEF (all) (15 %)</t>
  </si>
  <si>
    <t>Uriel</t>
  </si>
  <si>
    <t>White Alice</t>
  </si>
  <si>
    <t>Wind God</t>
  </si>
  <si>
    <t>Massive hit to foe's gods ATK (20 %)</t>
  </si>
  <si>
    <t>Zeus</t>
  </si>
  <si>
    <t>Massive boost to man/gods DEF (18 %)</t>
  </si>
  <si>
    <t>Massive boost to gods ATK/DEF (15 %)</t>
  </si>
  <si>
    <t>Aglaea</t>
  </si>
  <si>
    <t>Big boost to DEF (all) (8 %)</t>
  </si>
  <si>
    <t>Ancient Elf</t>
  </si>
  <si>
    <t>Great hit to foe's demons ATK (15 %)</t>
  </si>
  <si>
    <t>7 -CARD EVO</t>
  </si>
  <si>
    <t>ArcPriest Maria</t>
  </si>
  <si>
    <t>Big hit to foe's DEF (all) (8 %)</t>
  </si>
  <si>
    <t>Cait Sith</t>
  </si>
  <si>
    <t>Great boost to ATK (all) (10 %)</t>
  </si>
  <si>
    <t>Carbuncle</t>
  </si>
  <si>
    <t>Great boost to gods/demons ATK (13 %)</t>
  </si>
  <si>
    <t>Cassiopeia</t>
  </si>
  <si>
    <t>Great boost to DEF (all) (10 %)</t>
  </si>
  <si>
    <t>Medium boost to damage against large bosses</t>
  </si>
  <si>
    <t>Eris</t>
  </si>
  <si>
    <t>Great hit to foe's ATK (all) (10 %)</t>
  </si>
  <si>
    <t>Fairy Dragon</t>
  </si>
  <si>
    <t>Great boost to gods ATK/DEF (10 %)</t>
  </si>
  <si>
    <t>Fairy Princess</t>
  </si>
  <si>
    <t>Great Boost to gods ATK/DEF</t>
  </si>
  <si>
    <t>Fox Spirit</t>
  </si>
  <si>
    <t>Gilgamesh</t>
  </si>
  <si>
    <t>Great hit to foe's man DEF (15 %)</t>
  </si>
  <si>
    <t>Haniel</t>
  </si>
  <si>
    <t>Great boost to gods ATK (15 %)</t>
  </si>
  <si>
    <t>Hermes</t>
  </si>
  <si>
    <t>Great boost to this card's ATK/DEF (30 %)</t>
  </si>
  <si>
    <t>Kitsune Yuel</t>
  </si>
  <si>
    <t>Michael</t>
  </si>
  <si>
    <t>Sachiel</t>
  </si>
  <si>
    <t>Great boost to gods/demons ATK (13%)</t>
  </si>
  <si>
    <t>Sephirot</t>
  </si>
  <si>
    <t>Great hit to foe's DEF (all) (10 %)</t>
  </si>
  <si>
    <t>Sleipnir</t>
  </si>
  <si>
    <t>Great boost to gods DEF (15 %)</t>
  </si>
  <si>
    <t>Big boost to damage to large bosses</t>
  </si>
  <si>
    <t>Thor</t>
  </si>
  <si>
    <t>Great hit to foe's gods DEF (15 %)</t>
  </si>
  <si>
    <t>Valkyrie Blau</t>
  </si>
  <si>
    <t>Great boost to man/gods ATK</t>
  </si>
  <si>
    <t>Medium boost to damage against other raid bosses</t>
  </si>
  <si>
    <t>GODS HIGH RARE ATTACK CARDS</t>
  </si>
  <si>
    <t>Ancient Fairy</t>
  </si>
  <si>
    <t>Big hit to foe's demons DEF (13 %)</t>
  </si>
  <si>
    <t>Angelic Shooter</t>
  </si>
  <si>
    <t>Big boost to statue of war drop rate while exploring in Holy War</t>
  </si>
  <si>
    <t>Apsara</t>
  </si>
  <si>
    <t>Big boost to gods DEF (13 %)</t>
  </si>
  <si>
    <t>Big boost to ATK (all) (8 %)</t>
  </si>
  <si>
    <t>Bright Angel</t>
  </si>
  <si>
    <t>Big boost to man/gods DEF (10%)</t>
  </si>
  <si>
    <t>Callisto</t>
  </si>
  <si>
    <t>Chiron</t>
  </si>
  <si>
    <t>Big boost to Holy War points upon victory</t>
  </si>
  <si>
    <t>Crystalia Lily</t>
  </si>
  <si>
    <t>Deirdre</t>
  </si>
  <si>
    <t>Enchanting Sylph</t>
  </si>
  <si>
    <t>Big hit to foe's ATK (all) (8 %)</t>
  </si>
  <si>
    <t>Eos</t>
  </si>
  <si>
    <t>Fuaire Valkyrie</t>
  </si>
  <si>
    <t>Geri and Freki</t>
  </si>
  <si>
    <t>Big hit to foe's gods/demons DEF</t>
  </si>
  <si>
    <t>Holy Sister</t>
  </si>
  <si>
    <t>Ilmatar</t>
  </si>
  <si>
    <t>Big hit to foe's gods ATK (13 %)</t>
  </si>
  <si>
    <t>Big hit to foe's demons ATK (13 %)</t>
  </si>
  <si>
    <t>Ninetails</t>
  </si>
  <si>
    <t>Big boost to gods ATK/DEF (8 %)</t>
  </si>
  <si>
    <t>Pan</t>
  </si>
  <si>
    <t>Big boost to gods/demons ATK (10%)</t>
  </si>
  <si>
    <t>Quirinus</t>
  </si>
  <si>
    <t>Rose Fairy</t>
  </si>
  <si>
    <t>Rusalie</t>
  </si>
  <si>
    <t>Big hit to foe's man ATK (13 %)</t>
  </si>
  <si>
    <t>Big hit to foe's man/demons DEF (10 %)</t>
  </si>
  <si>
    <t>Sister Teena the Holy</t>
  </si>
  <si>
    <t>Sword Valkyrie</t>
  </si>
  <si>
    <t>Theia</t>
  </si>
  <si>
    <t>White Rabbit</t>
  </si>
  <si>
    <t>Wonder Fairy</t>
  </si>
  <si>
    <t>Xuanwu</t>
  </si>
  <si>
    <t>GODS LEGEND ATTACK CARDS</t>
  </si>
  <si>
    <t>Summer Fairy Princess</t>
  </si>
  <si>
    <t>Poseidon</t>
  </si>
  <si>
    <t>Unworldly boost to ATK (all) (20 %)</t>
  </si>
  <si>
    <t>GODS ATTACK CARDS</t>
  </si>
  <si>
    <t>Aphrodite</t>
  </si>
  <si>
    <t>Unworldly hit to foe's DEF (all) (20 %)</t>
  </si>
  <si>
    <t>Big boost to damage against other raid bosses</t>
  </si>
  <si>
    <t>Big boost to man/gods ATK (10 %)</t>
  </si>
  <si>
    <t>GODS DEFENSE CARDS</t>
  </si>
  <si>
    <t>n/a</t>
  </si>
  <si>
    <t>290,550+</t>
  </si>
  <si>
    <t>145+</t>
  </si>
  <si>
    <t>50+</t>
  </si>
  <si>
    <t>Fortuna</t>
  </si>
  <si>
    <t>Thetis</t>
  </si>
  <si>
    <t>Great boost to man/gods ATK/DEF (10 %)</t>
  </si>
  <si>
    <t>Bishop</t>
  </si>
  <si>
    <t>Summertime Amazon</t>
  </si>
  <si>
    <t>NAME</t>
  </si>
  <si>
    <t>6-11 ATK</t>
  </si>
  <si>
    <t>6-11 DEF</t>
  </si>
  <si>
    <t>5-9 ATK</t>
  </si>
  <si>
    <t>5-9 DEF</t>
  </si>
  <si>
    <t>4-7 ATK</t>
  </si>
  <si>
    <t>4-7 DEF</t>
  </si>
  <si>
    <t>HP 1 CARD</t>
  </si>
  <si>
    <t>HP FULL</t>
  </si>
  <si>
    <t>SKILL 1</t>
  </si>
  <si>
    <t>SKILL 2</t>
  </si>
  <si>
    <t>Massive boost to Gods ATK/DEF (15%)</t>
  </si>
  <si>
    <t>Massive boost to man/god ATK (18%)</t>
  </si>
  <si>
    <t>SERAPH LAPIS</t>
  </si>
  <si>
    <t>HERA</t>
  </si>
  <si>
    <t>ENKIDU</t>
  </si>
  <si>
    <t>SHIVA</t>
  </si>
  <si>
    <t>ARTEMIS</t>
  </si>
  <si>
    <t>GABRIEL</t>
  </si>
  <si>
    <t>CRYSTALLINE EVE</t>
  </si>
  <si>
    <t>SERAPHINA CLOUDS</t>
  </si>
  <si>
    <t>WHITE ALICE</t>
  </si>
  <si>
    <t>CRYSTAL DRAGON</t>
  </si>
  <si>
    <t>ANDROMEDA</t>
  </si>
  <si>
    <t>AUGUST OF THE SKY</t>
  </si>
  <si>
    <t>BADB CATHA</t>
  </si>
  <si>
    <t>ARCHBISHOP CATTLEYA</t>
  </si>
  <si>
    <t>HOLY WINGED HAMSA</t>
  </si>
  <si>
    <t>APHRODITE</t>
  </si>
  <si>
    <t>POSEIDON</t>
  </si>
  <si>
    <t>SUMMER FAIRY PRINCESS</t>
  </si>
  <si>
    <t>ZEUS</t>
  </si>
  <si>
    <t>CARBUNCLE</t>
  </si>
  <si>
    <t>SACHIEL</t>
  </si>
  <si>
    <t>VALKYRIE BLAU</t>
  </si>
  <si>
    <t>ELVEN QUEEN</t>
  </si>
  <si>
    <t>HANIEL</t>
  </si>
  <si>
    <t>Great boost to man/gods ATK (13%)</t>
  </si>
  <si>
    <t>KITSUNE YUEL</t>
  </si>
  <si>
    <t>CAIT SAITH</t>
  </si>
  <si>
    <t>FOX SPIRIT</t>
  </si>
  <si>
    <t>SEPHIROT</t>
  </si>
  <si>
    <t>MICHAEL</t>
  </si>
  <si>
    <t>SISTER TEENA</t>
  </si>
  <si>
    <t>PAN</t>
  </si>
  <si>
    <t>FAIRY DRAGON</t>
  </si>
  <si>
    <t>BASE</t>
  </si>
  <si>
    <t>13 X 3</t>
  </si>
  <si>
    <t>13 X 2 &amp; 10 X 1</t>
  </si>
  <si>
    <t>13 X 1 &amp; 10 X 2</t>
  </si>
  <si>
    <t>10 X 3</t>
  </si>
  <si>
    <t>20 X 3</t>
  </si>
  <si>
    <t>20 X 2 &amp; 18 X 1</t>
  </si>
  <si>
    <t>20 X 1 &amp; 18 X 2</t>
  </si>
  <si>
    <t>18 X 3</t>
  </si>
  <si>
    <t>18 X 2 &amp; 15 X 1</t>
  </si>
  <si>
    <t>18 X 1 &amp; 15 X 2</t>
  </si>
  <si>
    <t>15 X 3</t>
  </si>
  <si>
    <t>15 X 2 &amp; 13 X 1</t>
  </si>
  <si>
    <t>15 X 1 &amp; 13 X 2</t>
  </si>
  <si>
    <t>ODIN,KEEPER</t>
  </si>
  <si>
    <t>BASED ON 3 SKILLS GOING OFF</t>
  </si>
  <si>
    <t>Roaring Serpent</t>
  </si>
  <si>
    <t>GODS S RARE CARDS</t>
  </si>
  <si>
    <t>10 X 1 &amp; 15 X 2</t>
  </si>
  <si>
    <t>10 X 2 &amp; 15 X 1</t>
  </si>
  <si>
    <t>15 x 2 &amp; 20 x 1</t>
  </si>
  <si>
    <t>KEY</t>
  </si>
  <si>
    <t>3 SKILL %</t>
  </si>
  <si>
    <t>COMBO OF SKILL %</t>
  </si>
  <si>
    <t>ANY HR BASE IS 6-11</t>
  </si>
  <si>
    <t>ANY LEGEND, SS RARE OR S RARE ATK/DEF IS BASED ON 4-7</t>
  </si>
  <si>
    <t xml:space="preserve"> (HAD ALREADY INPUTTED 6-11 BEFORE DISCOVERING THIS!!!)</t>
  </si>
  <si>
    <t>NOTE : I WOULD RECOMMEND USING 6-3, AS THERE IS BASICALLY NO DIFFERENCE BETWEEN IT AND 6-11.)</t>
  </si>
  <si>
    <t>I HAVE NOT INCLUDED HR SHOP PRICES, AS THE MOST THEY BASICALLY GO UP TO IS 3HP MAX PER CARD.</t>
  </si>
  <si>
    <t>EXPLANATION : THE FIRST 4 TABS ARE SIMPLY ALL CATEGORIES OF CARDS FROM LEGEND - H RARE.</t>
  </si>
  <si>
    <t>THIS ALSO HAS ALL SHOP PRICES FOR EACH CARD. SOME I HAVE NOT BEEN ABLE TO FIND A PRICE FOR, AS THEY WERE NOT AVAILABLE THE TIMES I HAVE CHECKED.</t>
  </si>
  <si>
    <t>IF ANYONE SEES THESE PRICES, EMAIL ME ON THIS SITE AND I WILL ADD THEM.</t>
  </si>
  <si>
    <t>3 SKILLS GOING OFF IN ONE BATTLE.  THE % NEXT TO THE NAMES IS WHAT ATK OR DEF % SKILL THAT CARD CAN USE.  THE % AT THE TOP OF THE GRAPH ARE</t>
  </si>
  <si>
    <t>THE COMBINED % OF A MIX OF CARD SKILLS USED. USE THE KEY ON THE UPPER LEFT TO SEE WHAT % MIXES THEY ARE.</t>
  </si>
  <si>
    <t xml:space="preserve">EG. 33% - USES A CARD WITH 13% SKILL AND 2 CARDS WITH 10% SKILLS ON EACH. THE TOTAL FOR ALL 3 POSSSIBLE SKILLS GOING OFF IS 33%  </t>
  </si>
  <si>
    <t xml:space="preserve">YOU CAN USE THIS GRAPH TO MIX AND MATCH WHICH CARDS YOU WANT TO GO FOR NEXT TO BETTER YOUR DECKS. </t>
  </si>
  <si>
    <t>I HAVE ALSO ADDED THE SHOP PRICES AGAIN ON THE RIGHT, AS IT WILL SHOW YOU WANT ME BE A BETTER CARD TO GO FOR BASED ON ATK/DEF VS HP.</t>
  </si>
  <si>
    <t>PM ME WITH ANY QUESTIONS YOU HAVE AND WILL CLARIFY.</t>
  </si>
  <si>
    <t>I AM NOT GREAT WITH EXCEL SO BEAR WITH ME, BUT WANT TO HELP OUT ANYONE I CAN IN BUILDING A STRONG TEAM TOGETHER.</t>
  </si>
  <si>
    <r>
      <t xml:space="preserve">THE ATTACK/DEFENCE TABS : </t>
    </r>
    <r>
      <rPr>
        <b/>
        <sz val="11"/>
        <rFont val="Calibri"/>
        <family val="2"/>
        <scheme val="minor"/>
      </rPr>
      <t xml:space="preserve">HAS THE LIST OF ALL CARDS OF THAT REALM FROM HIGHEST TO LOWEST. I HAVE REMOVED ALL CARDS THAT ARE NOT USEFUL. IE. </t>
    </r>
    <r>
      <rPr>
        <b/>
        <sz val="11"/>
        <color rgb="FFFF0000"/>
        <rFont val="Calibri"/>
        <family val="2"/>
        <scheme val="minor"/>
      </rPr>
      <t>ATTACKING A CERTAIN REALM ONLY.</t>
    </r>
  </si>
  <si>
    <r>
      <rPr>
        <b/>
        <sz val="11"/>
        <color rgb="FFFF0000"/>
        <rFont val="Calibri"/>
        <family val="2"/>
        <scheme val="minor"/>
      </rPr>
      <t xml:space="preserve">ATK/DEF % COMBO TABS : </t>
    </r>
    <r>
      <rPr>
        <b/>
        <sz val="11"/>
        <color theme="1"/>
        <rFont val="Calibri"/>
        <family val="2"/>
        <scheme val="minor"/>
      </rPr>
      <t>THESE SHOULD BE MOST USEFUL. I HAVE CALCULATED ALL STRONGEST ATK &amp; DEF CARDS AND CREATED A GRAPH BASED ON</t>
    </r>
  </si>
  <si>
    <t>Triton</t>
  </si>
  <si>
    <t>Great boost to man/gods DEF (13 %)</t>
  </si>
  <si>
    <t>Divine Blade</t>
  </si>
  <si>
    <t>DIVINE BLADE</t>
  </si>
  <si>
    <t>Enge</t>
  </si>
  <si>
    <t>Massive boost to man/gods ATK/DEF (15 %)</t>
  </si>
  <si>
    <t>Seraph of Mysteria</t>
  </si>
  <si>
    <t>Unworldly boost to man/gods ATK/DEF (20 %)</t>
  </si>
  <si>
    <t>Unworldly boost to gods ATK/DEF (20 %)</t>
  </si>
  <si>
    <t>Hanna of Mysteria</t>
  </si>
  <si>
    <t>Rusalka</t>
  </si>
  <si>
    <t>Great boost to crusher points upon victory</t>
  </si>
  <si>
    <t>Gerðr</t>
  </si>
  <si>
    <t>Angelic Fencer</t>
  </si>
  <si>
    <t>Big hit to foe's gods/demons DEF (all)</t>
  </si>
  <si>
    <t>Fairy Fencer</t>
  </si>
  <si>
    <t>15 x 2, 13 x 1</t>
  </si>
  <si>
    <t>10 x 2 &amp; 13 x 1</t>
  </si>
  <si>
    <t>20 x 2 &amp; 18 x 1</t>
  </si>
  <si>
    <t>10X 1, 13 X 1, 15 X 1</t>
  </si>
  <si>
    <t>Unworldly boost to crusher points upon victory</t>
  </si>
  <si>
    <t>HANNA OF MYSTERIA</t>
  </si>
  <si>
    <t>ENGE</t>
  </si>
  <si>
    <t>Great hit to foe's man/demons DEF (13 %)</t>
  </si>
  <si>
    <t>Imogen, Mysterian Angel</t>
  </si>
  <si>
    <t>Crystaria Tia</t>
  </si>
  <si>
    <t>Noah, Bladesman of Mysteria</t>
  </si>
  <si>
    <t>Big hit to foe's man/gods DEF (10 %)</t>
  </si>
  <si>
    <t>??? boost to damage against other raid bosses</t>
  </si>
  <si>
    <t>Elven Princess Mage</t>
  </si>
  <si>
    <t>Great hit to foe's gods/demons DEF (13 %)</t>
  </si>
  <si>
    <t>Anat</t>
  </si>
  <si>
    <t>Great boost to Holy Wars point upon victory</t>
  </si>
  <si>
    <t>Camael</t>
  </si>
  <si>
    <t>Big boost to statue of wisdom drop rate while exploring in Holy Wars</t>
  </si>
  <si>
    <t>Sariel</t>
  </si>
  <si>
    <t>Unworldly boost to gods ATK (25 %)</t>
  </si>
  <si>
    <t>Unworldly hit to foe's gods/demons ATK/DEF (20 %)</t>
  </si>
  <si>
    <t>Summertime Fairy Princess</t>
  </si>
  <si>
    <t>Steel Cherub</t>
  </si>
  <si>
    <t>Massive boost to gods/demons DEF (18 %)</t>
  </si>
  <si>
    <t>Titania</t>
  </si>
  <si>
    <t>Yuel the Ancient</t>
  </si>
  <si>
    <t>NOBLE FAIRY</t>
  </si>
  <si>
    <t> Liza Escapes</t>
  </si>
  <si>
    <t>Noble Fairy</t>
  </si>
  <si>
    <t>Great boost to man/gods ATK (13 %)</t>
  </si>
  <si>
    <t>Luka</t>
  </si>
  <si>
    <t>Great boost to gods/demons ATK/DEF (10 %)</t>
  </si>
  <si>
    <t>15 x 1, 13 x 1, 10 x 1</t>
  </si>
  <si>
    <t>25 x 2, 20 x 1</t>
  </si>
  <si>
    <t>25 x 1 &amp; 20 x 2</t>
  </si>
  <si>
    <t>25 x 1, 20 x 1, 18 x 1</t>
  </si>
  <si>
    <t>TOP GROUP</t>
  </si>
  <si>
    <t>15 X 3 or 20 X 2 &amp; 15 X 1</t>
  </si>
  <si>
    <t>TOP TIER</t>
  </si>
  <si>
    <t>QILIN, SERAPH, SERAPH, SUMMERTIME, SUMMERTIME</t>
  </si>
  <si>
    <t>AMATERASU, SERAPH, SERAPH, SUMMERTIME, SUMMERTIME</t>
  </si>
  <si>
    <t>16,740 HP</t>
  </si>
  <si>
    <t>17,000 HP</t>
  </si>
  <si>
    <t>Ortlinde</t>
  </si>
  <si>
    <t>ORTLINDE</t>
  </si>
  <si>
    <t>Shimmering Nereid</t>
  </si>
  <si>
    <t>Big boost to gods/demons ATK (10 %)</t>
  </si>
  <si>
    <t>Summertime Ninetails</t>
  </si>
  <si>
    <t>Massive boost to ATK (all) (15 %)</t>
  </si>
  <si>
    <t>SUMMERTIME NINETAILS</t>
  </si>
  <si>
    <t>Eurynome</t>
  </si>
  <si>
    <t>Maahes</t>
  </si>
  <si>
    <t>Unworldly boost to gods/demons ATK (23 %)</t>
  </si>
  <si>
    <t>Sahaquiel</t>
  </si>
  <si>
    <t>Yggdrasil</t>
  </si>
  <si>
    <t>Massive boost to crushers points upon victory</t>
  </si>
  <si>
    <t>Dione</t>
  </si>
  <si>
    <t>YUEL THE ANCIENT</t>
  </si>
  <si>
    <t>5-Evolve</t>
  </si>
  <si>
    <t>Barong</t>
  </si>
  <si>
    <t>BARONG</t>
  </si>
  <si>
    <t>Holy Angel Altaia</t>
  </si>
  <si>
    <t>Massive boost to ATK/DEF (all) (15 %)</t>
  </si>
  <si>
    <t>HOLY ANGEL ALTAIA</t>
  </si>
  <si>
    <t>Andraste</t>
  </si>
  <si>
    <t>Diana</t>
  </si>
  <si>
    <t>Great boost to ATK/DEF (all) (10 %)</t>
  </si>
  <si>
    <t>EURYNOME</t>
  </si>
  <si>
    <t>FAIRY PRINCESS</t>
  </si>
  <si>
    <t>THETIS</t>
  </si>
  <si>
    <t>Unworldly boost to gods ATK (25 %)</t>
  </si>
  <si>
    <t>TOP ATTACK CARDS</t>
  </si>
  <si>
    <t>Fairy Champion</t>
  </si>
  <si>
    <t>Big boost to crushers points upon victory</t>
  </si>
  <si>
    <t>Alluring Mermaid</t>
  </si>
  <si>
    <t>Alseid</t>
  </si>
  <si>
    <t>Charis</t>
  </si>
  <si>
    <t>TOP DEFENCE CARDS</t>
  </si>
  <si>
    <t>Big hit to foe's man/gods ATK (10%)</t>
  </si>
  <si>
    <t>Aegina</t>
  </si>
  <si>
    <t>Big boost to gods/demons DEF (10%)</t>
  </si>
  <si>
    <t>10 x 2 &amp; 8 x 1</t>
  </si>
  <si>
    <t>10 x 1 &amp; 8 x 2</t>
  </si>
  <si>
    <t>8 x 3</t>
  </si>
  <si>
    <t>20 X 2 &amp; 15 X 1</t>
  </si>
  <si>
    <t>20 X 1 &amp; 18 X 1 &amp; 15 X 1</t>
  </si>
  <si>
    <t>25 X 2 &amp; 23 X 1</t>
  </si>
  <si>
    <t>25 X 1 &amp; 23 X 2</t>
  </si>
  <si>
    <t>23 X 2 &amp; 20 X 1</t>
  </si>
  <si>
    <t>25 x 1, 20 x 1, 18 x 1 OR 23 x 1 &amp; 20 x 2</t>
  </si>
  <si>
    <t>Godsworn Alexiel</t>
  </si>
  <si>
    <t>Transcendent boost to crusher points upon victory</t>
  </si>
  <si>
    <t>Massive boost to crusher points upon victory</t>
  </si>
  <si>
    <t>Medium boost to damage against other raid boss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</si>
</sst>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Verdana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gency FB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7" fillId="0" borderId="0" xfId="0" applyFont="1" applyFill="1"/>
    <xf numFmtId="0" fontId="10" fillId="0" borderId="0" xfId="0" applyFont="1" applyFill="1"/>
    <xf numFmtId="9" fontId="0" fillId="0" borderId="0" xfId="0" applyNumberFormat="1"/>
    <xf numFmtId="0" fontId="2" fillId="2" borderId="0" xfId="0" applyFont="1" applyFill="1"/>
    <xf numFmtId="0" fontId="0" fillId="2" borderId="0" xfId="0" applyFill="1"/>
    <xf numFmtId="9" fontId="0" fillId="2" borderId="0" xfId="0" applyNumberFormat="1" applyFill="1"/>
    <xf numFmtId="0" fontId="9" fillId="2" borderId="0" xfId="0" applyFont="1" applyFill="1"/>
    <xf numFmtId="9" fontId="1" fillId="0" borderId="0" xfId="0" applyNumberFormat="1" applyFont="1"/>
    <xf numFmtId="0" fontId="1" fillId="0" borderId="0" xfId="0" applyFont="1" applyFill="1" applyAlignment="1">
      <alignment horizontal="right"/>
    </xf>
    <xf numFmtId="9" fontId="0" fillId="0" borderId="0" xfId="0" applyNumberFormat="1" applyFill="1"/>
    <xf numFmtId="0" fontId="0" fillId="0" borderId="0" xfId="0" applyFont="1" applyFill="1"/>
    <xf numFmtId="0" fontId="7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0" xfId="0" applyFont="1"/>
    <xf numFmtId="3" fontId="0" fillId="0" borderId="0" xfId="0" applyNumberFormat="1"/>
    <xf numFmtId="0" fontId="0" fillId="0" borderId="0" xfId="0" applyFill="1" applyAlignment="1">
      <alignment horizontal="right"/>
    </xf>
    <xf numFmtId="0" fontId="10" fillId="0" borderId="0" xfId="0" applyFont="1"/>
    <xf numFmtId="9" fontId="12" fillId="0" borderId="0" xfId="0" applyNumberFormat="1" applyFont="1"/>
    <xf numFmtId="0" fontId="12" fillId="0" borderId="0" xfId="0" applyFont="1"/>
    <xf numFmtId="0" fontId="14" fillId="0" borderId="0" xfId="0" applyFont="1"/>
    <xf numFmtId="3" fontId="1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/>
    <xf numFmtId="0" fontId="7" fillId="2" borderId="0" xfId="0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11" fillId="0" borderId="0" xfId="0" applyFont="1" applyFill="1"/>
    <xf numFmtId="9" fontId="2" fillId="0" borderId="0" xfId="0" applyNumberFormat="1" applyFont="1" applyFill="1"/>
    <xf numFmtId="0" fontId="0" fillId="3" borderId="0" xfId="0" applyFill="1"/>
    <xf numFmtId="0" fontId="2" fillId="3" borderId="0" xfId="0" applyFont="1" applyFill="1"/>
    <xf numFmtId="0" fontId="7" fillId="3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0" borderId="0" xfId="0" applyNumberFormat="1"/>
    <xf numFmtId="0" fontId="0" fillId="0" borderId="0" xfId="0" applyNumberFormat="1" applyFill="1"/>
    <xf numFmtId="0" fontId="0" fillId="2" borderId="0" xfId="0" applyFont="1" applyFill="1"/>
    <xf numFmtId="0" fontId="0" fillId="2" borderId="0" xfId="0" applyNumberFormat="1" applyFill="1"/>
    <xf numFmtId="0" fontId="7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9" fontId="1" fillId="0" borderId="0" xfId="0" applyNumberFormat="1" applyFont="1" applyAlignment="1">
      <alignment horizontal="right"/>
    </xf>
    <xf numFmtId="0" fontId="0" fillId="0" borderId="0" xfId="0" applyFont="1" applyFill="1" applyAlignment="1">
      <alignment horizontal="right"/>
    </xf>
    <xf numFmtId="9" fontId="0" fillId="0" borderId="0" xfId="0" applyNumberFormat="1" applyFill="1" applyAlignment="1">
      <alignment horizontal="right"/>
    </xf>
    <xf numFmtId="9" fontId="1" fillId="0" borderId="0" xfId="0" applyNumberFormat="1" applyFont="1" applyFill="1"/>
    <xf numFmtId="0" fontId="7" fillId="3" borderId="0" xfId="0" applyFont="1" applyFill="1"/>
    <xf numFmtId="9" fontId="2" fillId="3" borderId="0" xfId="0" applyNumberFormat="1" applyFont="1" applyFill="1"/>
    <xf numFmtId="9" fontId="0" fillId="3" borderId="0" xfId="0" applyNumberFormat="1" applyFill="1"/>
    <xf numFmtId="0" fontId="0" fillId="3" borderId="0" xfId="0" applyFont="1" applyFill="1"/>
    <xf numFmtId="3" fontId="11" fillId="3" borderId="0" xfId="0" applyNumberFormat="1" applyFont="1" applyFill="1"/>
    <xf numFmtId="0" fontId="8" fillId="3" borderId="0" xfId="0" applyFont="1" applyFill="1"/>
    <xf numFmtId="9" fontId="0" fillId="3" borderId="0" xfId="0" applyNumberFormat="1" applyFont="1" applyFill="1"/>
    <xf numFmtId="3" fontId="1" fillId="3" borderId="0" xfId="0" applyNumberFormat="1" applyFont="1" applyFill="1" applyAlignment="1">
      <alignment horizontal="right"/>
    </xf>
    <xf numFmtId="0" fontId="4" fillId="3" borderId="0" xfId="0" applyFont="1" applyFill="1"/>
    <xf numFmtId="0" fontId="4" fillId="2" borderId="0" xfId="0" applyFont="1" applyFill="1"/>
    <xf numFmtId="0" fontId="5" fillId="2" borderId="0" xfId="0" applyFont="1" applyFill="1"/>
    <xf numFmtId="0" fontId="11" fillId="3" borderId="0" xfId="0" applyFont="1" applyFill="1"/>
    <xf numFmtId="0" fontId="15" fillId="3" borderId="0" xfId="0" applyFont="1" applyFill="1" applyAlignment="1">
      <alignment horizontal="right"/>
    </xf>
    <xf numFmtId="0" fontId="15" fillId="3" borderId="0" xfId="0" applyFont="1" applyFill="1"/>
    <xf numFmtId="0" fontId="3" fillId="3" borderId="0" xfId="0" applyFont="1" applyFill="1"/>
    <xf numFmtId="0" fontId="6" fillId="3" borderId="0" xfId="0" applyFont="1" applyFill="1"/>
    <xf numFmtId="0" fontId="8" fillId="3" borderId="0" xfId="0" applyFont="1" applyFill="1" applyAlignment="1">
      <alignment horizontal="right"/>
    </xf>
    <xf numFmtId="0" fontId="14" fillId="0" borderId="0" xfId="0" applyFont="1" applyFill="1"/>
    <xf numFmtId="9" fontId="12" fillId="0" borderId="0" xfId="0" applyNumberFormat="1" applyFont="1" applyFill="1"/>
    <xf numFmtId="3" fontId="11" fillId="2" borderId="0" xfId="0" applyNumberFormat="1" applyFont="1" applyFill="1"/>
    <xf numFmtId="0" fontId="0" fillId="2" borderId="0" xfId="0" applyFont="1" applyFill="1" applyAlignment="1">
      <alignment horizontal="right"/>
    </xf>
    <xf numFmtId="9" fontId="4" fillId="0" borderId="0" xfId="0" applyNumberFormat="1" applyFont="1" applyFill="1"/>
    <xf numFmtId="0" fontId="16" fillId="0" borderId="0" xfId="0" applyFont="1" applyFill="1"/>
    <xf numFmtId="0" fontId="17" fillId="0" borderId="0" xfId="0" applyFont="1" applyFill="1"/>
    <xf numFmtId="0" fontId="17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 applyAlignment="1">
      <alignment horizontal="right"/>
    </xf>
    <xf numFmtId="0" fontId="17" fillId="2" borderId="0" xfId="0" applyFont="1" applyFill="1"/>
    <xf numFmtId="0" fontId="18" fillId="2" borderId="0" xfId="0" applyFont="1" applyFill="1"/>
    <xf numFmtId="3" fontId="20" fillId="3" borderId="0" xfId="0" applyNumberFormat="1" applyFont="1" applyFill="1"/>
    <xf numFmtId="0" fontId="2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2" fillId="2" borderId="1" xfId="0" applyFont="1" applyFill="1" applyBorder="1"/>
    <xf numFmtId="0" fontId="7" fillId="2" borderId="1" xfId="0" applyFont="1" applyFill="1" applyBorder="1"/>
    <xf numFmtId="0" fontId="7" fillId="3" borderId="1" xfId="0" applyFont="1" applyFill="1" applyBorder="1"/>
    <xf numFmtId="0" fontId="11" fillId="2" borderId="0" xfId="0" applyFont="1" applyFill="1"/>
    <xf numFmtId="0" fontId="11" fillId="3" borderId="0" xfId="0" applyFont="1" applyFill="1" applyAlignment="1">
      <alignment horizontal="center"/>
    </xf>
    <xf numFmtId="0" fontId="21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5" fillId="3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right"/>
    </xf>
    <xf numFmtId="0" fontId="15" fillId="3" borderId="1" xfId="0" applyFont="1" applyFill="1" applyBorder="1" applyAlignment="1">
      <alignment horizontal="center"/>
    </xf>
    <xf numFmtId="0" fontId="21" fillId="0" borderId="0" xfId="0" applyFont="1" applyFill="1" applyAlignment="1">
      <alignment horizontal="right"/>
    </xf>
    <xf numFmtId="0" fontId="20" fillId="3" borderId="0" xfId="0" applyFont="1" applyFill="1"/>
    <xf numFmtId="0" fontId="21" fillId="3" borderId="0" xfId="0" applyFont="1" applyFill="1" applyAlignment="1">
      <alignment horizontal="right"/>
    </xf>
    <xf numFmtId="0" fontId="21" fillId="3" borderId="0" xfId="0" applyFont="1" applyFill="1"/>
    <xf numFmtId="0" fontId="23" fillId="3" borderId="0" xfId="0" applyFont="1" applyFill="1"/>
    <xf numFmtId="0" fontId="20" fillId="2" borderId="0" xfId="0" applyFont="1" applyFill="1"/>
    <xf numFmtId="0" fontId="21" fillId="2" borderId="0" xfId="0" applyFont="1" applyFill="1" applyAlignment="1">
      <alignment horizontal="right"/>
    </xf>
    <xf numFmtId="0" fontId="21" fillId="2" borderId="0" xfId="0" applyFont="1" applyFill="1"/>
    <xf numFmtId="3" fontId="21" fillId="3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24" fillId="3" borderId="0" xfId="0" applyFont="1" applyFill="1"/>
    <xf numFmtId="0" fontId="15" fillId="2" borderId="0" xfId="0" applyFont="1" applyFill="1" applyAlignment="1">
      <alignment horizontal="right"/>
    </xf>
    <xf numFmtId="0" fontId="15" fillId="2" borderId="0" xfId="0" applyFont="1" applyFill="1"/>
    <xf numFmtId="0" fontId="24" fillId="3" borderId="1" xfId="0" applyFont="1" applyFill="1" applyBorder="1"/>
    <xf numFmtId="0" fontId="15" fillId="2" borderId="1" xfId="0" applyFont="1" applyFill="1" applyBorder="1" applyAlignment="1">
      <alignment horizontal="right"/>
    </xf>
    <xf numFmtId="3" fontId="15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/>
    <xf numFmtId="0" fontId="22" fillId="0" borderId="0" xfId="0" applyFont="1" applyFill="1" applyAlignment="1">
      <alignment horizontal="center" vertical="center"/>
    </xf>
    <xf numFmtId="0" fontId="24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25" fillId="2" borderId="0" xfId="0" applyFont="1" applyFill="1"/>
    <xf numFmtId="16" fontId="15" fillId="3" borderId="0" xfId="0" quotePrefix="1" applyNumberFormat="1" applyFont="1" applyFill="1"/>
    <xf numFmtId="0" fontId="11" fillId="3" borderId="0" xfId="0" quotePrefix="1" applyFont="1" applyFill="1"/>
    <xf numFmtId="0" fontId="11" fillId="4" borderId="0" xfId="0" applyFont="1" applyFill="1"/>
    <xf numFmtId="0" fontId="15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tabSelected="1" topLeftCell="A72" workbookViewId="0">
      <selection activeCell="J87" sqref="J87"/>
    </sheetView>
  </sheetViews>
  <sheetFormatPr baseColWidth="10" defaultColWidth="9.140625" defaultRowHeight="15" x14ac:dyDescent="0.25"/>
  <cols>
    <col min="1" max="1" width="24.28515625" customWidth="1"/>
    <col min="8" max="8" width="10.42578125" customWidth="1"/>
    <col min="9" max="10" width="9.140625" customWidth="1"/>
    <col min="13" max="13" width="16.7109375" customWidth="1"/>
    <col min="14" max="14" width="9.140625" customWidth="1"/>
  </cols>
  <sheetData>
    <row r="1" spans="1:18" ht="28.5" customHeight="1" x14ac:dyDescent="0.25">
      <c r="A1" s="93" t="s">
        <v>135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s="3" customFormat="1" x14ac:dyDescent="0.25">
      <c r="A2" s="91"/>
      <c r="B2" s="34"/>
      <c r="C2" s="34"/>
      <c r="D2" s="34"/>
      <c r="E2" s="34"/>
      <c r="F2" s="34"/>
      <c r="G2" s="34"/>
      <c r="H2" s="91"/>
      <c r="I2" s="91"/>
      <c r="J2" s="34"/>
      <c r="K2" s="34"/>
      <c r="L2" s="34"/>
      <c r="M2" s="34"/>
      <c r="N2" s="34"/>
      <c r="O2" s="34"/>
      <c r="P2" s="34"/>
      <c r="Q2" s="34"/>
      <c r="R2" s="34"/>
    </row>
    <row r="3" spans="1:18" s="6" customFormat="1" x14ac:dyDescent="0.25">
      <c r="A3" s="94" t="s">
        <v>154</v>
      </c>
      <c r="B3" s="95" t="s">
        <v>155</v>
      </c>
      <c r="C3" s="95" t="s">
        <v>156</v>
      </c>
      <c r="D3" s="95" t="s">
        <v>157</v>
      </c>
      <c r="E3" s="95" t="s">
        <v>158</v>
      </c>
      <c r="F3" s="95" t="s">
        <v>159</v>
      </c>
      <c r="G3" s="95" t="s">
        <v>160</v>
      </c>
      <c r="H3" s="95" t="s">
        <v>161</v>
      </c>
      <c r="I3" s="95" t="s">
        <v>162</v>
      </c>
      <c r="J3" s="96" t="s">
        <v>163</v>
      </c>
      <c r="K3" s="96"/>
      <c r="L3" s="96"/>
      <c r="M3" s="96"/>
      <c r="N3" s="96" t="s">
        <v>164</v>
      </c>
      <c r="O3" s="96"/>
      <c r="P3" s="96"/>
      <c r="Q3" s="96"/>
      <c r="R3" s="96"/>
    </row>
    <row r="4" spans="1:18" s="36" customFormat="1" x14ac:dyDescent="0.25">
      <c r="A4" s="97" t="s">
        <v>311</v>
      </c>
      <c r="B4" s="83">
        <v>27344</v>
      </c>
      <c r="C4" s="83">
        <v>24940</v>
      </c>
      <c r="D4" s="83">
        <v>27036</v>
      </c>
      <c r="E4" s="83">
        <v>24659</v>
      </c>
      <c r="F4" s="83">
        <v>26522</v>
      </c>
      <c r="G4" s="83">
        <v>24190</v>
      </c>
      <c r="H4" s="97"/>
      <c r="I4" s="97"/>
      <c r="J4" s="97" t="s">
        <v>310</v>
      </c>
      <c r="K4" s="97"/>
      <c r="L4" s="97"/>
      <c r="M4" s="97"/>
      <c r="N4" s="97" t="s">
        <v>142</v>
      </c>
      <c r="O4" s="97"/>
      <c r="P4" s="97"/>
      <c r="Q4" s="97"/>
      <c r="R4" s="97"/>
    </row>
    <row r="5" spans="1:18" s="36" customFormat="1" x14ac:dyDescent="0.25">
      <c r="A5" s="97" t="s">
        <v>140</v>
      </c>
      <c r="B5" s="83">
        <v>26494</v>
      </c>
      <c r="C5" s="83">
        <v>25792</v>
      </c>
      <c r="D5" s="83">
        <v>26195</v>
      </c>
      <c r="E5" s="83">
        <v>25501</v>
      </c>
      <c r="F5" s="83">
        <v>25697</v>
      </c>
      <c r="G5" s="83">
        <v>25016</v>
      </c>
      <c r="H5" s="84">
        <v>600</v>
      </c>
      <c r="I5" s="84">
        <v>1700</v>
      </c>
      <c r="J5" s="97" t="s">
        <v>141</v>
      </c>
      <c r="K5" s="97"/>
      <c r="L5" s="97"/>
      <c r="M5" s="97"/>
      <c r="N5" s="98" t="s">
        <v>142</v>
      </c>
      <c r="O5" s="97"/>
      <c r="P5" s="97"/>
      <c r="Q5" s="97"/>
      <c r="R5" s="97"/>
    </row>
    <row r="6" spans="1:18" s="36" customFormat="1" x14ac:dyDescent="0.25">
      <c r="A6" s="97" t="s">
        <v>266</v>
      </c>
      <c r="B6" s="83">
        <v>26280</v>
      </c>
      <c r="C6" s="97">
        <v>26004</v>
      </c>
      <c r="D6" s="97">
        <v>25984</v>
      </c>
      <c r="E6" s="97">
        <v>25711</v>
      </c>
      <c r="F6" s="97">
        <v>25490</v>
      </c>
      <c r="G6" s="97">
        <v>25222</v>
      </c>
      <c r="H6" s="84">
        <v>1100</v>
      </c>
      <c r="I6" s="84">
        <v>2500</v>
      </c>
      <c r="J6" s="97" t="s">
        <v>138</v>
      </c>
      <c r="K6" s="97"/>
      <c r="L6" s="97"/>
      <c r="M6" s="97"/>
      <c r="N6" s="98" t="s">
        <v>142</v>
      </c>
      <c r="O6" s="97"/>
      <c r="P6" s="97"/>
      <c r="Q6" s="97"/>
      <c r="R6" s="97"/>
    </row>
    <row r="7" spans="1:18" s="36" customFormat="1" x14ac:dyDescent="0.25">
      <c r="A7" s="97" t="s">
        <v>348</v>
      </c>
      <c r="B7" s="83">
        <v>27940</v>
      </c>
      <c r="C7" s="83">
        <v>24344</v>
      </c>
      <c r="D7" s="83">
        <v>27625</v>
      </c>
      <c r="E7" s="83">
        <v>24070</v>
      </c>
      <c r="F7" s="83">
        <v>27100</v>
      </c>
      <c r="G7" s="83">
        <v>23612</v>
      </c>
      <c r="H7" s="84"/>
      <c r="I7" s="84"/>
      <c r="J7" s="97" t="s">
        <v>138</v>
      </c>
      <c r="K7" s="97"/>
      <c r="L7" s="97"/>
      <c r="M7" s="97"/>
      <c r="N7" s="98" t="s">
        <v>349</v>
      </c>
      <c r="O7" s="97"/>
      <c r="P7" s="97"/>
      <c r="Q7" s="97"/>
      <c r="R7" s="97"/>
    </row>
    <row r="8" spans="1:18" s="11" customFormat="1" x14ac:dyDescent="0.25">
      <c r="A8" s="99" t="s">
        <v>285</v>
      </c>
      <c r="B8" s="85">
        <v>25898</v>
      </c>
      <c r="C8" s="85">
        <v>26388</v>
      </c>
      <c r="D8" s="85">
        <v>25606</v>
      </c>
      <c r="E8" s="85">
        <v>26090</v>
      </c>
      <c r="F8" s="85">
        <v>25119</v>
      </c>
      <c r="G8" s="85">
        <v>25594</v>
      </c>
      <c r="H8" s="86">
        <v>400</v>
      </c>
      <c r="I8" s="86">
        <v>2000</v>
      </c>
      <c r="J8" s="99" t="s">
        <v>278</v>
      </c>
      <c r="K8" s="99"/>
      <c r="L8" s="99"/>
      <c r="M8" s="99"/>
      <c r="N8" s="100"/>
      <c r="O8" s="100"/>
      <c r="P8" s="100"/>
      <c r="Q8" s="100"/>
      <c r="R8" s="100"/>
    </row>
    <row r="9" spans="1:18" s="36" customFormat="1" x14ac:dyDescent="0.25">
      <c r="A9" s="97" t="s">
        <v>309</v>
      </c>
      <c r="B9" s="83">
        <v>27344</v>
      </c>
      <c r="C9" s="83">
        <v>24940</v>
      </c>
      <c r="D9" s="83">
        <v>27036</v>
      </c>
      <c r="E9" s="83">
        <v>24659</v>
      </c>
      <c r="F9" s="83">
        <v>26522</v>
      </c>
      <c r="G9" s="83">
        <v>24190</v>
      </c>
      <c r="H9" s="98">
        <v>550</v>
      </c>
      <c r="I9" s="98">
        <v>2250</v>
      </c>
      <c r="J9" s="97" t="s">
        <v>310</v>
      </c>
      <c r="K9" s="97"/>
      <c r="L9" s="97"/>
      <c r="M9" s="97"/>
      <c r="N9" s="101"/>
      <c r="O9" s="101"/>
      <c r="P9" s="101"/>
      <c r="Q9" s="101"/>
      <c r="R9" s="101"/>
    </row>
    <row r="10" spans="1:18" s="36" customFormat="1" x14ac:dyDescent="0.25">
      <c r="A10" s="97" t="s">
        <v>137</v>
      </c>
      <c r="B10" s="83">
        <v>27642</v>
      </c>
      <c r="C10" s="83">
        <v>26090</v>
      </c>
      <c r="D10" s="83">
        <v>27331</v>
      </c>
      <c r="E10" s="83">
        <v>25795</v>
      </c>
      <c r="F10" s="83">
        <v>26811</v>
      </c>
      <c r="G10" s="83">
        <v>25305</v>
      </c>
      <c r="H10" s="84">
        <v>690</v>
      </c>
      <c r="I10" s="102">
        <v>2800</v>
      </c>
      <c r="J10" s="97" t="s">
        <v>138</v>
      </c>
      <c r="K10" s="97"/>
      <c r="L10" s="97"/>
      <c r="M10" s="97"/>
      <c r="N10" s="103"/>
      <c r="O10" s="103"/>
      <c r="P10" s="103"/>
      <c r="Q10" s="103"/>
      <c r="R10" s="103"/>
    </row>
    <row r="11" spans="1:18" s="36" customFormat="1" x14ac:dyDescent="0.25">
      <c r="A11" s="97" t="s">
        <v>311</v>
      </c>
      <c r="B11" s="83">
        <v>27344</v>
      </c>
      <c r="C11" s="83">
        <v>24940</v>
      </c>
      <c r="D11" s="83">
        <v>27036</v>
      </c>
      <c r="E11" s="83">
        <v>24659</v>
      </c>
      <c r="F11" s="83">
        <v>26522</v>
      </c>
      <c r="G11" s="83">
        <v>24190</v>
      </c>
      <c r="H11" s="97"/>
      <c r="I11" s="97"/>
      <c r="J11" s="97" t="s">
        <v>310</v>
      </c>
      <c r="K11" s="97"/>
      <c r="L11" s="97"/>
      <c r="M11" s="97"/>
      <c r="N11" s="97" t="s">
        <v>142</v>
      </c>
      <c r="O11" s="97"/>
      <c r="P11" s="97"/>
      <c r="Q11" s="97"/>
      <c r="R11" s="97"/>
    </row>
    <row r="12" spans="1:18" s="36" customFormat="1" x14ac:dyDescent="0.25">
      <c r="A12" s="97" t="s">
        <v>276</v>
      </c>
      <c r="B12" s="83">
        <v>29600</v>
      </c>
      <c r="C12" s="83">
        <v>27046</v>
      </c>
      <c r="D12" s="83">
        <v>29266</v>
      </c>
      <c r="E12" s="83">
        <v>26741</v>
      </c>
      <c r="F12" s="83">
        <v>28710</v>
      </c>
      <c r="G12" s="83">
        <v>26233</v>
      </c>
      <c r="H12" s="87">
        <v>3300</v>
      </c>
      <c r="I12" s="102" t="s">
        <v>145</v>
      </c>
      <c r="J12" s="97" t="s">
        <v>277</v>
      </c>
      <c r="K12" s="97"/>
      <c r="L12" s="97"/>
      <c r="M12" s="97"/>
      <c r="N12" s="103"/>
      <c r="O12" s="103"/>
      <c r="P12" s="103"/>
      <c r="Q12" s="103"/>
      <c r="R12" s="103"/>
    </row>
    <row r="13" spans="1:18" s="36" customFormat="1" x14ac:dyDescent="0.25">
      <c r="A13" s="97" t="s">
        <v>279</v>
      </c>
      <c r="B13" s="83">
        <v>26686</v>
      </c>
      <c r="C13" s="83">
        <v>25600</v>
      </c>
      <c r="D13" s="83">
        <v>26385</v>
      </c>
      <c r="E13" s="83">
        <v>25311</v>
      </c>
      <c r="F13" s="83">
        <v>25883</v>
      </c>
      <c r="G13" s="83">
        <v>24830</v>
      </c>
      <c r="H13" s="102" t="s">
        <v>145</v>
      </c>
      <c r="I13" s="102">
        <v>4000</v>
      </c>
      <c r="J13" s="97" t="s">
        <v>249</v>
      </c>
      <c r="K13" s="97"/>
      <c r="L13" s="97"/>
      <c r="M13" s="97"/>
      <c r="N13" s="98" t="s">
        <v>142</v>
      </c>
      <c r="O13" s="97"/>
      <c r="P13" s="97"/>
      <c r="Q13" s="97"/>
      <c r="R13" s="97"/>
    </row>
    <row r="14" spans="1:18" s="54" customFormat="1" x14ac:dyDescent="0.25">
      <c r="A14" s="97" t="s">
        <v>247</v>
      </c>
      <c r="B14" s="83">
        <v>26324</v>
      </c>
      <c r="C14" s="83">
        <v>25962</v>
      </c>
      <c r="D14" s="83">
        <v>26027</v>
      </c>
      <c r="E14" s="83">
        <v>25669</v>
      </c>
      <c r="F14" s="83">
        <v>25532</v>
      </c>
      <c r="G14" s="83">
        <v>25181</v>
      </c>
      <c r="H14" s="102">
        <v>1100</v>
      </c>
      <c r="I14" s="102">
        <v>4000</v>
      </c>
      <c r="J14" s="97" t="s">
        <v>248</v>
      </c>
      <c r="K14" s="97"/>
      <c r="L14" s="97"/>
      <c r="M14" s="97"/>
      <c r="N14" s="98" t="s">
        <v>142</v>
      </c>
      <c r="O14" s="97"/>
      <c r="P14" s="97"/>
      <c r="Q14" s="97"/>
      <c r="R14" s="97"/>
    </row>
    <row r="15" spans="1:18" ht="14.45" x14ac:dyDescent="0.3">
      <c r="O15" s="3"/>
    </row>
    <row r="16" spans="1:18" ht="14.45" x14ac:dyDescent="0.3">
      <c r="A16" s="3"/>
    </row>
    <row r="18" spans="1:20" ht="33.75" customHeight="1" x14ac:dyDescent="0.25">
      <c r="A18" s="121" t="s">
        <v>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74"/>
      <c r="T18" s="74"/>
    </row>
    <row r="19" spans="1:20" x14ac:dyDescent="0.25">
      <c r="A19" s="91"/>
      <c r="B19" s="34"/>
      <c r="C19" s="34"/>
      <c r="D19" s="34"/>
      <c r="E19" s="34"/>
      <c r="F19" s="34"/>
      <c r="G19" s="34"/>
      <c r="H19" s="34"/>
      <c r="I19" s="113"/>
      <c r="J19" s="113"/>
      <c r="K19" s="34"/>
      <c r="L19" s="34"/>
      <c r="M19" s="34"/>
      <c r="N19" s="34"/>
      <c r="O19" s="34"/>
      <c r="P19" s="34"/>
      <c r="Q19" s="34"/>
      <c r="R19" s="34"/>
      <c r="S19" s="74"/>
      <c r="T19" s="74"/>
    </row>
    <row r="20" spans="1:20" x14ac:dyDescent="0.25">
      <c r="A20" s="124" t="s">
        <v>154</v>
      </c>
      <c r="B20" s="95" t="s">
        <v>155</v>
      </c>
      <c r="C20" s="95" t="s">
        <v>156</v>
      </c>
      <c r="D20" s="95" t="s">
        <v>157</v>
      </c>
      <c r="E20" s="95" t="s">
        <v>158</v>
      </c>
      <c r="F20" s="95" t="s">
        <v>159</v>
      </c>
      <c r="G20" s="95" t="s">
        <v>160</v>
      </c>
      <c r="H20" s="95" t="s">
        <v>161</v>
      </c>
      <c r="I20" s="95" t="s">
        <v>162</v>
      </c>
      <c r="J20" s="96" t="s">
        <v>163</v>
      </c>
      <c r="K20" s="96"/>
      <c r="L20" s="96"/>
      <c r="M20" s="96"/>
      <c r="N20" s="96" t="s">
        <v>164</v>
      </c>
      <c r="O20" s="96"/>
      <c r="P20" s="96"/>
      <c r="Q20" s="96"/>
      <c r="R20" s="96"/>
      <c r="S20" s="90"/>
      <c r="T20" s="73"/>
    </row>
    <row r="21" spans="1:20" x14ac:dyDescent="0.25">
      <c r="A21" s="97" t="s">
        <v>1</v>
      </c>
      <c r="B21" s="83">
        <v>21812</v>
      </c>
      <c r="C21" s="83">
        <v>25302</v>
      </c>
      <c r="D21" s="83">
        <v>21566</v>
      </c>
      <c r="E21" s="83">
        <v>25017</v>
      </c>
      <c r="F21" s="83">
        <v>21156</v>
      </c>
      <c r="G21" s="83">
        <v>24541</v>
      </c>
      <c r="H21" s="84">
        <v>180</v>
      </c>
      <c r="I21" s="84">
        <v>1000</v>
      </c>
      <c r="J21" s="97" t="s">
        <v>52</v>
      </c>
      <c r="K21" s="97"/>
      <c r="L21" s="97"/>
      <c r="M21" s="97"/>
      <c r="N21" s="101"/>
      <c r="O21" s="101"/>
      <c r="P21" s="101"/>
      <c r="Q21" s="101"/>
      <c r="R21" s="101"/>
      <c r="S21" s="105"/>
      <c r="T21" s="77"/>
    </row>
    <row r="22" spans="1:20" x14ac:dyDescent="0.25">
      <c r="A22" s="97" t="s">
        <v>322</v>
      </c>
      <c r="B22" s="83">
        <v>21653</v>
      </c>
      <c r="C22" s="83">
        <v>25483</v>
      </c>
      <c r="D22" s="83">
        <v>21409</v>
      </c>
      <c r="E22" s="83">
        <v>25196</v>
      </c>
      <c r="F22" s="83">
        <v>21002</v>
      </c>
      <c r="G22" s="83">
        <v>24717</v>
      </c>
      <c r="H22" s="84">
        <v>125</v>
      </c>
      <c r="I22" s="84">
        <v>850</v>
      </c>
      <c r="J22" s="97" t="s">
        <v>52</v>
      </c>
      <c r="K22" s="97"/>
      <c r="L22" s="97"/>
      <c r="M22" s="97"/>
      <c r="N22" s="101"/>
      <c r="O22" s="101"/>
      <c r="P22" s="101"/>
      <c r="Q22" s="101"/>
      <c r="R22" s="101"/>
      <c r="S22" s="105"/>
      <c r="T22" s="77"/>
    </row>
    <row r="23" spans="1:20" x14ac:dyDescent="0.25">
      <c r="A23" s="97" t="s">
        <v>2</v>
      </c>
      <c r="B23" s="83">
        <v>22578</v>
      </c>
      <c r="C23" s="83">
        <v>21770</v>
      </c>
      <c r="D23" s="97">
        <v>22323</v>
      </c>
      <c r="E23" s="97">
        <v>21524</v>
      </c>
      <c r="F23" s="83">
        <v>21899</v>
      </c>
      <c r="G23" s="83">
        <v>21115</v>
      </c>
      <c r="H23" s="102">
        <v>185</v>
      </c>
      <c r="I23" s="102">
        <v>650</v>
      </c>
      <c r="J23" s="97" t="s">
        <v>53</v>
      </c>
      <c r="K23" s="97"/>
      <c r="L23" s="97"/>
      <c r="M23" s="97"/>
      <c r="N23" s="101"/>
      <c r="O23" s="101"/>
      <c r="P23" s="101"/>
      <c r="Q23" s="101"/>
      <c r="R23" s="101"/>
      <c r="S23" s="105"/>
      <c r="T23" s="77"/>
    </row>
    <row r="24" spans="1:20" x14ac:dyDescent="0.25">
      <c r="A24" s="97" t="s">
        <v>3</v>
      </c>
      <c r="B24" s="97">
        <v>25068</v>
      </c>
      <c r="C24" s="97">
        <v>22046</v>
      </c>
      <c r="D24" s="83">
        <v>24785</v>
      </c>
      <c r="E24" s="83">
        <v>21797</v>
      </c>
      <c r="F24" s="83">
        <v>24314</v>
      </c>
      <c r="G24" s="83">
        <v>21383</v>
      </c>
      <c r="H24" s="102" t="s">
        <v>145</v>
      </c>
      <c r="I24" s="102">
        <v>750</v>
      </c>
      <c r="J24" s="97" t="s">
        <v>4</v>
      </c>
      <c r="K24" s="97"/>
      <c r="L24" s="97"/>
      <c r="M24" s="97"/>
      <c r="N24" s="101"/>
      <c r="O24" s="101"/>
      <c r="P24" s="101"/>
      <c r="Q24" s="101"/>
      <c r="R24" s="101"/>
      <c r="S24" s="105"/>
      <c r="T24" s="77"/>
    </row>
    <row r="25" spans="1:20" x14ac:dyDescent="0.25">
      <c r="A25" s="97" t="s">
        <v>5</v>
      </c>
      <c r="B25" s="97">
        <v>25494</v>
      </c>
      <c r="C25" s="97">
        <v>21620</v>
      </c>
      <c r="D25" s="83">
        <v>25206</v>
      </c>
      <c r="E25" s="83">
        <v>21376</v>
      </c>
      <c r="F25" s="83">
        <v>24727</v>
      </c>
      <c r="G25" s="83">
        <v>20970</v>
      </c>
      <c r="H25" s="102">
        <v>249</v>
      </c>
      <c r="I25" s="102" t="s">
        <v>145</v>
      </c>
      <c r="J25" s="97" t="s">
        <v>6</v>
      </c>
      <c r="K25" s="97"/>
      <c r="L25" s="97"/>
      <c r="M25" s="97"/>
      <c r="N25" s="98" t="s">
        <v>7</v>
      </c>
      <c r="O25" s="97"/>
      <c r="P25" s="97"/>
      <c r="Q25" s="97"/>
      <c r="R25" s="97"/>
      <c r="S25" s="105"/>
      <c r="T25" s="77"/>
    </row>
    <row r="26" spans="1:20" x14ac:dyDescent="0.25">
      <c r="A26" s="97" t="s">
        <v>8</v>
      </c>
      <c r="B26" s="97">
        <v>16704</v>
      </c>
      <c r="C26" s="97">
        <v>21578</v>
      </c>
      <c r="D26" s="97">
        <v>16516</v>
      </c>
      <c r="E26" s="97">
        <v>21335</v>
      </c>
      <c r="F26" s="83">
        <v>16202</v>
      </c>
      <c r="G26" s="83">
        <v>20929</v>
      </c>
      <c r="H26" s="102" t="s">
        <v>145</v>
      </c>
      <c r="I26" s="102" t="s">
        <v>145</v>
      </c>
      <c r="J26" s="97" t="s">
        <v>9</v>
      </c>
      <c r="K26" s="97"/>
      <c r="L26" s="97"/>
      <c r="M26" s="97"/>
      <c r="N26" s="101"/>
      <c r="O26" s="101"/>
      <c r="P26" s="101"/>
      <c r="Q26" s="101"/>
      <c r="R26" s="101"/>
      <c r="S26" s="105"/>
      <c r="T26" s="77"/>
    </row>
    <row r="27" spans="1:20" x14ac:dyDescent="0.25">
      <c r="A27" s="97" t="s">
        <v>10</v>
      </c>
      <c r="B27" s="83">
        <v>24536</v>
      </c>
      <c r="C27" s="83">
        <v>19812</v>
      </c>
      <c r="D27" s="97">
        <v>24259</v>
      </c>
      <c r="E27" s="97">
        <v>19588</v>
      </c>
      <c r="F27" s="83">
        <v>23798</v>
      </c>
      <c r="G27" s="83">
        <v>19216</v>
      </c>
      <c r="H27" s="84">
        <v>200</v>
      </c>
      <c r="I27" s="84">
        <v>789</v>
      </c>
      <c r="J27" s="97" t="s">
        <v>11</v>
      </c>
      <c r="K27" s="97"/>
      <c r="L27" s="97"/>
      <c r="M27" s="97"/>
      <c r="N27" s="101"/>
      <c r="O27" s="101"/>
      <c r="P27" s="101"/>
      <c r="Q27" s="101"/>
      <c r="R27" s="101"/>
      <c r="S27" s="105"/>
      <c r="T27" s="77"/>
    </row>
    <row r="28" spans="1:20" x14ac:dyDescent="0.25">
      <c r="A28" s="97" t="s">
        <v>12</v>
      </c>
      <c r="B28" s="97">
        <v>24664</v>
      </c>
      <c r="C28" s="97">
        <v>22450</v>
      </c>
      <c r="D28" s="83">
        <v>24386</v>
      </c>
      <c r="E28" s="83">
        <v>22197</v>
      </c>
      <c r="F28" s="83">
        <v>23922</v>
      </c>
      <c r="G28" s="83">
        <v>21775</v>
      </c>
      <c r="H28" s="84">
        <v>450</v>
      </c>
      <c r="I28" s="102" t="s">
        <v>145</v>
      </c>
      <c r="J28" s="97" t="s">
        <v>166</v>
      </c>
      <c r="K28" s="97"/>
      <c r="L28" s="97"/>
      <c r="M28" s="97"/>
      <c r="N28" s="101"/>
      <c r="O28" s="101"/>
      <c r="P28" s="101"/>
      <c r="Q28" s="101"/>
      <c r="R28" s="101"/>
      <c r="S28" s="105"/>
      <c r="T28" s="77"/>
    </row>
    <row r="29" spans="1:20" x14ac:dyDescent="0.25">
      <c r="A29" s="97" t="s">
        <v>317</v>
      </c>
      <c r="B29" s="83">
        <v>22664</v>
      </c>
      <c r="C29" s="83">
        <v>21706</v>
      </c>
      <c r="D29" s="83">
        <v>22408</v>
      </c>
      <c r="E29" s="83">
        <v>21461</v>
      </c>
      <c r="F29" s="83">
        <v>21982</v>
      </c>
      <c r="G29" s="83">
        <v>21053</v>
      </c>
      <c r="H29" s="84" t="s">
        <v>145</v>
      </c>
      <c r="I29" s="102" t="s">
        <v>145</v>
      </c>
      <c r="J29" s="97" t="s">
        <v>16</v>
      </c>
      <c r="K29" s="97"/>
      <c r="L29" s="97"/>
      <c r="M29" s="97"/>
      <c r="N29" s="101"/>
      <c r="O29" s="101"/>
      <c r="P29" s="101"/>
      <c r="Q29" s="101"/>
      <c r="R29" s="101"/>
      <c r="S29" s="105"/>
      <c r="T29" s="77"/>
    </row>
    <row r="30" spans="1:20" x14ac:dyDescent="0.25">
      <c r="A30" s="97" t="s">
        <v>13</v>
      </c>
      <c r="B30" s="97">
        <v>22918</v>
      </c>
      <c r="C30" s="97">
        <v>21430</v>
      </c>
      <c r="D30" s="97">
        <v>22660</v>
      </c>
      <c r="E30" s="97">
        <v>21188</v>
      </c>
      <c r="F30" s="83">
        <v>22229</v>
      </c>
      <c r="G30" s="83">
        <v>20785</v>
      </c>
      <c r="H30" s="102">
        <v>289</v>
      </c>
      <c r="I30" s="102">
        <v>690</v>
      </c>
      <c r="J30" s="97" t="s">
        <v>14</v>
      </c>
      <c r="K30" s="97"/>
      <c r="L30" s="97"/>
      <c r="M30" s="97"/>
      <c r="N30" s="101"/>
      <c r="O30" s="101"/>
      <c r="P30" s="101"/>
      <c r="Q30" s="101"/>
      <c r="R30" s="101"/>
      <c r="S30" s="105"/>
      <c r="T30" s="77"/>
    </row>
    <row r="31" spans="1:20" x14ac:dyDescent="0.25">
      <c r="A31" s="97" t="s">
        <v>15</v>
      </c>
      <c r="B31" s="83">
        <v>24450</v>
      </c>
      <c r="C31" s="83">
        <v>19896</v>
      </c>
      <c r="D31" s="97">
        <v>24175</v>
      </c>
      <c r="E31" s="97">
        <v>19672</v>
      </c>
      <c r="F31" s="83">
        <v>23715</v>
      </c>
      <c r="G31" s="83">
        <v>19298</v>
      </c>
      <c r="H31" s="102" t="s">
        <v>145</v>
      </c>
      <c r="I31" s="102">
        <v>350</v>
      </c>
      <c r="J31" s="97" t="s">
        <v>16</v>
      </c>
      <c r="K31" s="97"/>
      <c r="L31" s="97"/>
      <c r="M31" s="97"/>
      <c r="N31" s="101"/>
      <c r="O31" s="101"/>
      <c r="P31" s="101"/>
      <c r="Q31" s="101"/>
      <c r="R31" s="101"/>
      <c r="S31" s="105"/>
      <c r="T31" s="77"/>
    </row>
    <row r="32" spans="1:20" x14ac:dyDescent="0.25">
      <c r="A32" s="97" t="s">
        <v>314</v>
      </c>
      <c r="B32" s="83">
        <v>26344</v>
      </c>
      <c r="C32" s="83">
        <v>20770</v>
      </c>
      <c r="D32" s="83">
        <v>26047</v>
      </c>
      <c r="E32" s="83">
        <v>20535</v>
      </c>
      <c r="F32" s="83">
        <v>25552</v>
      </c>
      <c r="G32" s="83">
        <v>20145</v>
      </c>
      <c r="H32" s="97"/>
      <c r="I32" s="97"/>
      <c r="J32" s="97" t="s">
        <v>141</v>
      </c>
      <c r="K32" s="97"/>
      <c r="L32" s="97"/>
      <c r="M32" s="97"/>
      <c r="N32" s="98" t="s">
        <v>351</v>
      </c>
      <c r="O32" s="97"/>
      <c r="P32" s="97"/>
      <c r="Q32" s="97"/>
      <c r="R32" s="97"/>
      <c r="S32" s="105"/>
      <c r="T32" s="77"/>
    </row>
    <row r="33" spans="1:20" x14ac:dyDescent="0.25">
      <c r="A33" s="97" t="s">
        <v>17</v>
      </c>
      <c r="B33" s="97">
        <v>21174</v>
      </c>
      <c r="C33" s="97">
        <v>23174</v>
      </c>
      <c r="D33" s="97">
        <v>20935</v>
      </c>
      <c r="E33" s="97">
        <v>22913</v>
      </c>
      <c r="F33" s="83">
        <v>20537</v>
      </c>
      <c r="G33" s="83">
        <v>22477</v>
      </c>
      <c r="H33" s="84">
        <v>170</v>
      </c>
      <c r="I33" s="84">
        <v>700</v>
      </c>
      <c r="J33" s="97" t="s">
        <v>14</v>
      </c>
      <c r="K33" s="97"/>
      <c r="L33" s="97"/>
      <c r="M33" s="97"/>
      <c r="N33" s="101"/>
      <c r="O33" s="101"/>
      <c r="P33" s="101"/>
      <c r="Q33" s="101"/>
      <c r="R33" s="101"/>
      <c r="S33" s="105"/>
      <c r="T33" s="77"/>
    </row>
    <row r="34" spans="1:20" x14ac:dyDescent="0.25">
      <c r="A34" s="97" t="s">
        <v>18</v>
      </c>
      <c r="B34" s="97">
        <v>20004</v>
      </c>
      <c r="C34" s="97">
        <v>24344</v>
      </c>
      <c r="D34" s="97">
        <v>19778</v>
      </c>
      <c r="E34" s="97">
        <v>24070</v>
      </c>
      <c r="F34" s="83">
        <v>19402</v>
      </c>
      <c r="G34" s="83">
        <v>23612</v>
      </c>
      <c r="H34" s="102">
        <v>150</v>
      </c>
      <c r="I34" s="102">
        <v>800</v>
      </c>
      <c r="J34" s="97" t="s">
        <v>19</v>
      </c>
      <c r="K34" s="97"/>
      <c r="L34" s="97"/>
      <c r="M34" s="97"/>
      <c r="N34" s="101"/>
      <c r="O34" s="101"/>
      <c r="P34" s="101"/>
      <c r="Q34" s="101"/>
      <c r="R34" s="101"/>
      <c r="S34" s="105"/>
      <c r="T34" s="77"/>
    </row>
    <row r="35" spans="1:20" x14ac:dyDescent="0.25">
      <c r="A35" s="97" t="s">
        <v>245</v>
      </c>
      <c r="B35" s="83">
        <v>24472</v>
      </c>
      <c r="C35" s="83">
        <v>22642</v>
      </c>
      <c r="D35" s="83">
        <v>24196</v>
      </c>
      <c r="E35" s="83">
        <v>22387</v>
      </c>
      <c r="F35" s="83">
        <v>23736</v>
      </c>
      <c r="G35" s="83">
        <v>21961</v>
      </c>
      <c r="H35" s="84">
        <v>240</v>
      </c>
      <c r="I35" s="84">
        <v>1000</v>
      </c>
      <c r="J35" s="97" t="s">
        <v>246</v>
      </c>
      <c r="K35" s="97"/>
      <c r="L35" s="97"/>
      <c r="M35" s="97"/>
      <c r="N35" s="101"/>
      <c r="O35" s="101"/>
      <c r="P35" s="101"/>
      <c r="Q35" s="101"/>
      <c r="R35" s="101"/>
      <c r="S35" s="105"/>
      <c r="T35" s="77"/>
    </row>
    <row r="36" spans="1:20" x14ac:dyDescent="0.25">
      <c r="A36" s="97" t="s">
        <v>20</v>
      </c>
      <c r="B36" s="97">
        <v>25834</v>
      </c>
      <c r="C36" s="97">
        <v>18514</v>
      </c>
      <c r="D36" s="83">
        <v>25543</v>
      </c>
      <c r="E36" s="83">
        <v>18305</v>
      </c>
      <c r="F36" s="83">
        <v>25057</v>
      </c>
      <c r="G36" s="83">
        <v>17957</v>
      </c>
      <c r="H36" s="102" t="s">
        <v>145</v>
      </c>
      <c r="I36" s="84">
        <v>900</v>
      </c>
      <c r="J36" s="97" t="s">
        <v>21</v>
      </c>
      <c r="K36" s="97"/>
      <c r="L36" s="97"/>
      <c r="M36" s="97"/>
      <c r="N36" s="101"/>
      <c r="O36" s="101"/>
      <c r="P36" s="101"/>
      <c r="Q36" s="101"/>
      <c r="R36" s="101"/>
      <c r="S36" s="105"/>
      <c r="T36" s="77"/>
    </row>
    <row r="37" spans="1:20" x14ac:dyDescent="0.25">
      <c r="A37" s="97" t="s">
        <v>149</v>
      </c>
      <c r="B37" s="83">
        <v>26642</v>
      </c>
      <c r="C37" s="83">
        <v>20472</v>
      </c>
      <c r="D37" s="83">
        <v>26342</v>
      </c>
      <c r="E37" s="83">
        <v>20241</v>
      </c>
      <c r="F37" s="83">
        <v>25841</v>
      </c>
      <c r="G37" s="83">
        <v>19856</v>
      </c>
      <c r="H37" s="102">
        <v>219</v>
      </c>
      <c r="I37" s="102">
        <v>900</v>
      </c>
      <c r="J37" s="101"/>
      <c r="K37" s="101"/>
      <c r="L37" s="101"/>
      <c r="M37" s="101"/>
      <c r="N37" s="98" t="s">
        <v>261</v>
      </c>
      <c r="O37" s="97"/>
      <c r="P37" s="97"/>
      <c r="Q37" s="97"/>
      <c r="R37" s="97"/>
      <c r="S37" s="105"/>
      <c r="T37" s="77"/>
    </row>
    <row r="38" spans="1:20" x14ac:dyDescent="0.25">
      <c r="A38" s="97" t="s">
        <v>22</v>
      </c>
      <c r="B38" s="97">
        <v>24600</v>
      </c>
      <c r="C38" s="97">
        <v>22514</v>
      </c>
      <c r="D38" s="83">
        <v>24322</v>
      </c>
      <c r="E38" s="97">
        <v>22260</v>
      </c>
      <c r="F38" s="83">
        <v>23860</v>
      </c>
      <c r="G38" s="83">
        <v>21837</v>
      </c>
      <c r="H38" s="102" t="s">
        <v>145</v>
      </c>
      <c r="I38" s="102" t="s">
        <v>145</v>
      </c>
      <c r="J38" s="97" t="s">
        <v>23</v>
      </c>
      <c r="K38" s="97"/>
      <c r="L38" s="97"/>
      <c r="M38" s="97"/>
      <c r="N38" s="117" t="s">
        <v>24</v>
      </c>
      <c r="O38" s="97"/>
      <c r="P38" s="97"/>
      <c r="Q38" s="97"/>
      <c r="R38" s="97"/>
      <c r="S38" s="105"/>
      <c r="T38" s="77"/>
    </row>
    <row r="39" spans="1:20" x14ac:dyDescent="0.25">
      <c r="A39" s="97" t="s">
        <v>253</v>
      </c>
      <c r="B39" s="83">
        <v>25514</v>
      </c>
      <c r="C39" s="83">
        <v>21600</v>
      </c>
      <c r="D39" s="83">
        <v>25227</v>
      </c>
      <c r="E39" s="83">
        <v>21356</v>
      </c>
      <c r="F39" s="83">
        <v>24747</v>
      </c>
      <c r="G39" s="83">
        <v>20950</v>
      </c>
      <c r="H39" s="102" t="s">
        <v>145</v>
      </c>
      <c r="I39" s="102" t="s">
        <v>145</v>
      </c>
      <c r="J39" s="97" t="s">
        <v>11</v>
      </c>
      <c r="K39" s="97"/>
      <c r="L39" s="97"/>
      <c r="M39" s="97"/>
      <c r="N39" s="122"/>
      <c r="O39" s="122"/>
      <c r="P39" s="122"/>
      <c r="Q39" s="122"/>
      <c r="R39" s="122"/>
      <c r="S39" s="105"/>
      <c r="T39" s="77"/>
    </row>
    <row r="40" spans="1:20" x14ac:dyDescent="0.25">
      <c r="A40" s="97" t="s">
        <v>250</v>
      </c>
      <c r="B40" s="83">
        <v>20876</v>
      </c>
      <c r="C40" s="83">
        <v>19620</v>
      </c>
      <c r="D40" s="83">
        <v>20640</v>
      </c>
      <c r="E40" s="83">
        <v>19399</v>
      </c>
      <c r="F40" s="83">
        <v>20248</v>
      </c>
      <c r="G40" s="83">
        <v>19030</v>
      </c>
      <c r="H40" s="102">
        <v>44</v>
      </c>
      <c r="I40" s="102">
        <v>180</v>
      </c>
      <c r="J40" s="97" t="s">
        <v>53</v>
      </c>
      <c r="K40" s="97"/>
      <c r="L40" s="97"/>
      <c r="M40" s="97"/>
      <c r="N40" s="117" t="s">
        <v>142</v>
      </c>
      <c r="O40" s="97"/>
      <c r="P40" s="97"/>
      <c r="Q40" s="97"/>
      <c r="R40" s="97"/>
      <c r="S40" s="105"/>
      <c r="T40" s="77"/>
    </row>
    <row r="41" spans="1:20" x14ac:dyDescent="0.25">
      <c r="A41" s="97" t="s">
        <v>25</v>
      </c>
      <c r="B41" s="97">
        <v>24684</v>
      </c>
      <c r="C41" s="97">
        <v>19662</v>
      </c>
      <c r="D41" s="83">
        <v>24406</v>
      </c>
      <c r="E41" s="83">
        <v>19441</v>
      </c>
      <c r="F41" s="83">
        <v>23942</v>
      </c>
      <c r="G41" s="83">
        <v>19071</v>
      </c>
      <c r="H41" s="84" t="s">
        <v>145</v>
      </c>
      <c r="I41" s="84">
        <v>650</v>
      </c>
      <c r="J41" s="97" t="s">
        <v>165</v>
      </c>
      <c r="K41" s="97"/>
      <c r="L41" s="97"/>
      <c r="M41" s="97"/>
      <c r="N41" s="103"/>
      <c r="O41" s="103"/>
      <c r="P41" s="103"/>
      <c r="Q41" s="103"/>
      <c r="R41" s="103"/>
      <c r="S41" s="105"/>
      <c r="T41" s="77"/>
    </row>
    <row r="42" spans="1:20" x14ac:dyDescent="0.25">
      <c r="A42" s="99" t="s">
        <v>26</v>
      </c>
      <c r="B42" s="99">
        <v>25004</v>
      </c>
      <c r="C42" s="99">
        <v>19344</v>
      </c>
      <c r="D42" s="99">
        <v>24722</v>
      </c>
      <c r="E42" s="99">
        <v>19126</v>
      </c>
      <c r="F42" s="85">
        <v>24252</v>
      </c>
      <c r="G42" s="85">
        <v>18762</v>
      </c>
      <c r="H42" s="118">
        <v>69</v>
      </c>
      <c r="I42" s="118">
        <v>370</v>
      </c>
      <c r="J42" s="99" t="s">
        <v>27</v>
      </c>
      <c r="K42" s="99"/>
      <c r="L42" s="99"/>
      <c r="M42" s="99"/>
      <c r="N42" s="123"/>
      <c r="O42" s="123"/>
      <c r="P42" s="123"/>
      <c r="Q42" s="123"/>
      <c r="R42" s="123"/>
      <c r="S42" s="109"/>
      <c r="T42" s="80"/>
    </row>
    <row r="43" spans="1:20" x14ac:dyDescent="0.25">
      <c r="A43" s="97" t="s">
        <v>319</v>
      </c>
      <c r="B43" s="83">
        <v>22556</v>
      </c>
      <c r="C43" s="83">
        <v>21790</v>
      </c>
      <c r="D43" s="83">
        <v>22302</v>
      </c>
      <c r="E43" s="83">
        <v>21545</v>
      </c>
      <c r="F43" s="83">
        <v>21878</v>
      </c>
      <c r="G43" s="83">
        <v>21135</v>
      </c>
      <c r="H43" s="102" t="s">
        <v>145</v>
      </c>
      <c r="I43" s="102" t="s">
        <v>145</v>
      </c>
      <c r="J43" s="97" t="s">
        <v>320</v>
      </c>
      <c r="K43" s="97"/>
      <c r="L43" s="97"/>
      <c r="M43" s="97"/>
      <c r="N43" s="98" t="s">
        <v>351</v>
      </c>
      <c r="O43" s="97"/>
      <c r="P43" s="97"/>
      <c r="Q43" s="97"/>
      <c r="R43" s="97"/>
      <c r="S43" s="105"/>
      <c r="T43" s="77"/>
    </row>
    <row r="44" spans="1:20" x14ac:dyDescent="0.25">
      <c r="A44" s="97" t="s">
        <v>28</v>
      </c>
      <c r="B44" s="83">
        <v>25366</v>
      </c>
      <c r="C44" s="83">
        <v>21748</v>
      </c>
      <c r="D44" s="83">
        <v>25080</v>
      </c>
      <c r="E44" s="83">
        <v>21503</v>
      </c>
      <c r="F44" s="83">
        <v>24603</v>
      </c>
      <c r="G44" s="83">
        <v>21094</v>
      </c>
      <c r="H44" s="84">
        <v>550</v>
      </c>
      <c r="I44" s="84">
        <v>1250</v>
      </c>
      <c r="J44" s="97" t="s">
        <v>29</v>
      </c>
      <c r="K44" s="97"/>
      <c r="L44" s="97"/>
      <c r="M44" s="97"/>
      <c r="N44" s="103"/>
      <c r="O44" s="103"/>
      <c r="P44" s="103"/>
      <c r="Q44" s="103"/>
      <c r="R44" s="103"/>
      <c r="S44" s="105"/>
      <c r="T44" s="77"/>
    </row>
    <row r="45" spans="1:20" x14ac:dyDescent="0.25">
      <c r="A45" s="99" t="s">
        <v>30</v>
      </c>
      <c r="B45" s="99"/>
      <c r="C45" s="99"/>
      <c r="D45" s="99"/>
      <c r="E45" s="99" t="s">
        <v>316</v>
      </c>
      <c r="F45" s="85">
        <v>23609</v>
      </c>
      <c r="G45" s="85">
        <v>19505</v>
      </c>
      <c r="H45" s="118">
        <v>90</v>
      </c>
      <c r="I45" s="118">
        <v>350</v>
      </c>
      <c r="J45" s="99" t="s">
        <v>31</v>
      </c>
      <c r="K45" s="99"/>
      <c r="L45" s="99"/>
      <c r="M45" s="99"/>
      <c r="N45" s="123"/>
      <c r="O45" s="123"/>
      <c r="P45" s="123"/>
      <c r="Q45" s="123"/>
      <c r="R45" s="123"/>
      <c r="S45" s="109"/>
      <c r="T45" s="80"/>
    </row>
    <row r="46" spans="1:20" x14ac:dyDescent="0.25">
      <c r="A46" s="97" t="s">
        <v>32</v>
      </c>
      <c r="B46" s="97">
        <v>26026</v>
      </c>
      <c r="C46" s="97">
        <v>21088</v>
      </c>
      <c r="D46" s="83">
        <v>25732</v>
      </c>
      <c r="E46" s="83">
        <v>20850</v>
      </c>
      <c r="F46" s="83">
        <v>25243</v>
      </c>
      <c r="G46" s="83">
        <v>20454</v>
      </c>
      <c r="H46" s="102">
        <v>125</v>
      </c>
      <c r="I46" s="102">
        <v>700</v>
      </c>
      <c r="J46" s="97" t="s">
        <v>33</v>
      </c>
      <c r="K46" s="97"/>
      <c r="L46" s="97"/>
      <c r="M46" s="97"/>
      <c r="N46" s="103"/>
      <c r="O46" s="103"/>
      <c r="P46" s="103"/>
      <c r="Q46" s="103"/>
      <c r="R46" s="103"/>
      <c r="S46" s="105"/>
      <c r="T46" s="77"/>
    </row>
    <row r="47" spans="1:20" x14ac:dyDescent="0.25">
      <c r="A47" s="97" t="s">
        <v>34</v>
      </c>
      <c r="B47" s="97">
        <v>18578</v>
      </c>
      <c r="C47" s="97">
        <v>23004</v>
      </c>
      <c r="D47" s="97">
        <v>18368</v>
      </c>
      <c r="E47" s="97">
        <v>22744</v>
      </c>
      <c r="F47" s="83">
        <v>18019</v>
      </c>
      <c r="G47" s="83">
        <v>22312</v>
      </c>
      <c r="H47" s="84">
        <v>150</v>
      </c>
      <c r="I47" s="84">
        <v>740</v>
      </c>
      <c r="J47" s="97" t="s">
        <v>35</v>
      </c>
      <c r="K47" s="97"/>
      <c r="L47" s="97"/>
      <c r="M47" s="97"/>
      <c r="N47" s="103"/>
      <c r="O47" s="103"/>
      <c r="P47" s="103"/>
      <c r="Q47" s="103"/>
      <c r="R47" s="103"/>
      <c r="S47" s="105"/>
      <c r="T47" s="77"/>
    </row>
    <row r="48" spans="1:20" x14ac:dyDescent="0.25">
      <c r="A48" s="97" t="s">
        <v>36</v>
      </c>
      <c r="B48" s="83">
        <v>16130</v>
      </c>
      <c r="C48" s="83">
        <v>22152</v>
      </c>
      <c r="D48" s="97">
        <v>15948</v>
      </c>
      <c r="E48" s="97">
        <v>21902</v>
      </c>
      <c r="F48" s="83">
        <v>15645</v>
      </c>
      <c r="G48" s="83">
        <v>21486</v>
      </c>
      <c r="H48" s="84">
        <v>45</v>
      </c>
      <c r="I48" s="119">
        <v>180</v>
      </c>
      <c r="J48" s="97" t="s">
        <v>37</v>
      </c>
      <c r="K48" s="97"/>
      <c r="L48" s="97"/>
      <c r="M48" s="97"/>
      <c r="N48" s="103"/>
      <c r="O48" s="103"/>
      <c r="P48" s="103"/>
      <c r="Q48" s="103"/>
      <c r="R48" s="103"/>
      <c r="S48" s="105"/>
      <c r="T48" s="77"/>
    </row>
    <row r="49" spans="1:20" x14ac:dyDescent="0.25">
      <c r="A49" s="97" t="s">
        <v>38</v>
      </c>
      <c r="B49" s="97">
        <v>25748</v>
      </c>
      <c r="C49" s="97">
        <v>21366</v>
      </c>
      <c r="D49" s="83">
        <v>25458</v>
      </c>
      <c r="E49" s="83">
        <v>21125</v>
      </c>
      <c r="F49" s="83">
        <v>24974</v>
      </c>
      <c r="G49" s="83">
        <v>20723</v>
      </c>
      <c r="H49" s="84" t="s">
        <v>146</v>
      </c>
      <c r="I49" s="84">
        <v>670</v>
      </c>
      <c r="J49" s="97" t="s">
        <v>39</v>
      </c>
      <c r="K49" s="97"/>
      <c r="L49" s="97"/>
      <c r="M49" s="97"/>
      <c r="N49" s="103"/>
      <c r="O49" s="103"/>
      <c r="P49" s="103"/>
      <c r="Q49" s="103"/>
      <c r="R49" s="103"/>
      <c r="S49" s="105"/>
      <c r="T49" s="77"/>
    </row>
    <row r="50" spans="1:20" x14ac:dyDescent="0.25">
      <c r="A50" s="97" t="s">
        <v>40</v>
      </c>
      <c r="B50" s="97">
        <v>24430</v>
      </c>
      <c r="C50" s="97">
        <v>22684</v>
      </c>
      <c r="D50" s="97">
        <v>24154</v>
      </c>
      <c r="E50" s="97">
        <v>22428</v>
      </c>
      <c r="F50" s="83">
        <v>23695</v>
      </c>
      <c r="G50" s="83">
        <v>22002</v>
      </c>
      <c r="H50" s="84">
        <v>200</v>
      </c>
      <c r="I50" s="84">
        <v>1000</v>
      </c>
      <c r="J50" s="97" t="s">
        <v>23</v>
      </c>
      <c r="K50" s="97"/>
      <c r="L50" s="97"/>
      <c r="M50" s="97"/>
      <c r="N50" s="103"/>
      <c r="O50" s="103"/>
      <c r="P50" s="103"/>
      <c r="Q50" s="103"/>
      <c r="R50" s="103"/>
      <c r="S50" s="105"/>
      <c r="T50" s="77"/>
    </row>
    <row r="51" spans="1:20" x14ac:dyDescent="0.25">
      <c r="A51" s="97" t="s">
        <v>41</v>
      </c>
      <c r="B51" s="97">
        <v>20280</v>
      </c>
      <c r="C51" s="97">
        <v>21302</v>
      </c>
      <c r="D51" s="97">
        <v>20051</v>
      </c>
      <c r="E51" s="97">
        <v>21061</v>
      </c>
      <c r="F51" s="83">
        <v>19670</v>
      </c>
      <c r="G51" s="83">
        <v>20661</v>
      </c>
      <c r="H51" s="102">
        <v>25</v>
      </c>
      <c r="I51" s="102">
        <v>150</v>
      </c>
      <c r="J51" s="97" t="s">
        <v>42</v>
      </c>
      <c r="K51" s="97"/>
      <c r="L51" s="97"/>
      <c r="M51" s="97"/>
      <c r="N51" s="103"/>
      <c r="O51" s="103"/>
      <c r="P51" s="103"/>
      <c r="Q51" s="103"/>
      <c r="R51" s="103"/>
      <c r="S51" s="105"/>
      <c r="T51" s="77"/>
    </row>
    <row r="52" spans="1:20" x14ac:dyDescent="0.25">
      <c r="A52" s="97" t="s">
        <v>43</v>
      </c>
      <c r="B52" s="97">
        <v>25812</v>
      </c>
      <c r="C52" s="97">
        <v>21302</v>
      </c>
      <c r="D52" s="83">
        <v>25521</v>
      </c>
      <c r="E52" s="83">
        <v>21061</v>
      </c>
      <c r="F52" s="83">
        <v>25036</v>
      </c>
      <c r="G52" s="83">
        <v>20661</v>
      </c>
      <c r="H52" s="84">
        <v>190</v>
      </c>
      <c r="I52" s="102">
        <v>750</v>
      </c>
      <c r="J52" s="97" t="s">
        <v>44</v>
      </c>
      <c r="K52" s="97"/>
      <c r="L52" s="97"/>
      <c r="M52" s="97"/>
      <c r="N52" s="103"/>
      <c r="O52" s="103"/>
      <c r="P52" s="103"/>
      <c r="Q52" s="103"/>
      <c r="R52" s="103"/>
      <c r="S52" s="105"/>
      <c r="T52" s="77"/>
    </row>
    <row r="53" spans="1:20" x14ac:dyDescent="0.25">
      <c r="A53" s="97" t="s">
        <v>280</v>
      </c>
      <c r="B53" s="97">
        <v>21812</v>
      </c>
      <c r="C53" s="97">
        <v>25302</v>
      </c>
      <c r="D53" s="97">
        <v>21566</v>
      </c>
      <c r="E53" s="97">
        <v>25017</v>
      </c>
      <c r="F53" s="97">
        <v>21156</v>
      </c>
      <c r="G53" s="97">
        <v>24541</v>
      </c>
      <c r="H53" s="84" t="s">
        <v>145</v>
      </c>
      <c r="I53" s="102">
        <v>1300</v>
      </c>
      <c r="J53" s="97" t="s">
        <v>281</v>
      </c>
      <c r="K53" s="97"/>
      <c r="L53" s="97"/>
      <c r="M53" s="97"/>
      <c r="N53" s="103"/>
      <c r="O53" s="103"/>
      <c r="P53" s="103"/>
      <c r="Q53" s="103"/>
      <c r="R53" s="103"/>
      <c r="S53" s="105"/>
      <c r="T53" s="77"/>
    </row>
    <row r="54" spans="1:20" x14ac:dyDescent="0.25">
      <c r="A54" s="97" t="s">
        <v>305</v>
      </c>
      <c r="B54" s="83">
        <v>26260</v>
      </c>
      <c r="C54" s="83">
        <v>20854</v>
      </c>
      <c r="D54" s="83">
        <v>25964</v>
      </c>
      <c r="E54" s="83">
        <v>20619</v>
      </c>
      <c r="F54" s="83">
        <v>25470</v>
      </c>
      <c r="G54" s="83">
        <v>20227</v>
      </c>
      <c r="H54" s="102" t="s">
        <v>145</v>
      </c>
      <c r="I54" s="102" t="s">
        <v>145</v>
      </c>
      <c r="J54" s="97" t="s">
        <v>306</v>
      </c>
      <c r="K54" s="97"/>
      <c r="L54" s="97"/>
      <c r="M54" s="97"/>
      <c r="N54" s="98" t="s">
        <v>142</v>
      </c>
      <c r="O54" s="97"/>
      <c r="P54" s="97"/>
      <c r="Q54" s="97"/>
      <c r="R54" s="97"/>
      <c r="S54" s="105"/>
      <c r="T54" s="77"/>
    </row>
    <row r="55" spans="1:20" x14ac:dyDescent="0.25">
      <c r="A55" s="97" t="s">
        <v>282</v>
      </c>
      <c r="B55" s="97">
        <v>19834</v>
      </c>
      <c r="C55" s="97">
        <v>20662</v>
      </c>
      <c r="D55" s="97">
        <v>19610</v>
      </c>
      <c r="E55" s="97">
        <v>20429</v>
      </c>
      <c r="F55" s="97">
        <v>19237</v>
      </c>
      <c r="G55" s="97">
        <v>20041</v>
      </c>
      <c r="H55" s="84">
        <v>30</v>
      </c>
      <c r="I55" s="102">
        <v>100</v>
      </c>
      <c r="J55" s="97" t="s">
        <v>37</v>
      </c>
      <c r="K55" s="97"/>
      <c r="L55" s="97"/>
      <c r="M55" s="97"/>
      <c r="N55" s="117" t="s">
        <v>142</v>
      </c>
      <c r="O55" s="97"/>
      <c r="P55" s="97"/>
      <c r="Q55" s="97"/>
      <c r="R55" s="97"/>
      <c r="S55" s="105"/>
      <c r="T55" s="77"/>
    </row>
    <row r="56" spans="1:20" x14ac:dyDescent="0.25">
      <c r="A56" s="97" t="s">
        <v>45</v>
      </c>
      <c r="B56" s="97">
        <v>22578</v>
      </c>
      <c r="C56" s="97">
        <v>24536</v>
      </c>
      <c r="D56" s="83">
        <v>22323</v>
      </c>
      <c r="E56" s="83">
        <v>24259</v>
      </c>
      <c r="F56" s="83">
        <v>21899</v>
      </c>
      <c r="G56" s="83">
        <v>23798</v>
      </c>
      <c r="H56" s="84">
        <v>380</v>
      </c>
      <c r="I56" s="84">
        <v>945</v>
      </c>
      <c r="J56" s="97" t="s">
        <v>46</v>
      </c>
      <c r="K56" s="97"/>
      <c r="L56" s="97"/>
      <c r="M56" s="97"/>
      <c r="N56" s="103"/>
      <c r="O56" s="103"/>
      <c r="P56" s="103"/>
      <c r="Q56" s="103"/>
      <c r="R56" s="103"/>
      <c r="S56" s="105"/>
      <c r="T56" s="77"/>
    </row>
    <row r="57" spans="1:20" x14ac:dyDescent="0.25">
      <c r="A57" s="97" t="s">
        <v>47</v>
      </c>
      <c r="B57" s="97">
        <v>20174</v>
      </c>
      <c r="C57" s="97">
        <v>24174</v>
      </c>
      <c r="D57" s="83">
        <v>19946</v>
      </c>
      <c r="E57" s="97">
        <v>23901</v>
      </c>
      <c r="F57" s="83">
        <v>19567</v>
      </c>
      <c r="G57" s="83">
        <v>23447</v>
      </c>
      <c r="H57" s="84">
        <v>190</v>
      </c>
      <c r="I57" s="84">
        <v>850</v>
      </c>
      <c r="J57" s="97" t="s">
        <v>19</v>
      </c>
      <c r="K57" s="97"/>
      <c r="L57" s="97"/>
      <c r="M57" s="97"/>
      <c r="N57" s="103"/>
      <c r="O57" s="103"/>
      <c r="P57" s="103"/>
      <c r="Q57" s="103"/>
      <c r="R57" s="103"/>
      <c r="S57" s="105"/>
      <c r="T57" s="77"/>
    </row>
    <row r="58" spans="1:20" x14ac:dyDescent="0.25">
      <c r="A58" s="97" t="s">
        <v>48</v>
      </c>
      <c r="B58" s="97">
        <v>24046</v>
      </c>
      <c r="C58" s="97">
        <v>23068</v>
      </c>
      <c r="D58" s="97">
        <v>23775</v>
      </c>
      <c r="E58" s="97">
        <v>22808</v>
      </c>
      <c r="F58" s="83">
        <v>23323</v>
      </c>
      <c r="G58" s="83">
        <v>22374</v>
      </c>
      <c r="H58" s="102" t="s">
        <v>145</v>
      </c>
      <c r="I58" s="84">
        <v>1160</v>
      </c>
      <c r="J58" s="97" t="s">
        <v>14</v>
      </c>
      <c r="K58" s="97"/>
      <c r="L58" s="97"/>
      <c r="M58" s="97"/>
      <c r="N58" s="98" t="s">
        <v>7</v>
      </c>
      <c r="O58" s="97"/>
      <c r="P58" s="97"/>
      <c r="Q58" s="97"/>
      <c r="R58" s="97"/>
      <c r="S58" s="105"/>
      <c r="T58" s="77"/>
    </row>
    <row r="59" spans="1:20" x14ac:dyDescent="0.25">
      <c r="A59" s="99" t="s">
        <v>49</v>
      </c>
      <c r="B59" s="85">
        <v>19216</v>
      </c>
      <c r="C59" s="85">
        <v>25132</v>
      </c>
      <c r="D59" s="99">
        <v>18999</v>
      </c>
      <c r="E59" s="99">
        <v>24848</v>
      </c>
      <c r="F59" s="85">
        <v>18638</v>
      </c>
      <c r="G59" s="85">
        <v>24376</v>
      </c>
      <c r="H59" s="118">
        <v>145</v>
      </c>
      <c r="I59" s="118">
        <v>350</v>
      </c>
      <c r="J59" s="99" t="s">
        <v>50</v>
      </c>
      <c r="K59" s="99"/>
      <c r="L59" s="99"/>
      <c r="M59" s="99"/>
      <c r="N59" s="100"/>
      <c r="O59" s="100"/>
      <c r="P59" s="100"/>
      <c r="Q59" s="100"/>
      <c r="R59" s="100"/>
      <c r="S59" s="109"/>
      <c r="T59" s="80"/>
    </row>
    <row r="60" spans="1:20" x14ac:dyDescent="0.25">
      <c r="A60" s="97" t="s">
        <v>283</v>
      </c>
      <c r="B60" s="97">
        <v>25472</v>
      </c>
      <c r="C60" s="97">
        <v>21642</v>
      </c>
      <c r="D60" s="97">
        <v>25185</v>
      </c>
      <c r="E60" s="97">
        <v>21398</v>
      </c>
      <c r="F60" s="97">
        <v>24706</v>
      </c>
      <c r="G60" s="97">
        <v>20991</v>
      </c>
      <c r="H60" s="102">
        <v>200</v>
      </c>
      <c r="I60" s="102">
        <v>1000</v>
      </c>
      <c r="J60" s="97" t="s">
        <v>29</v>
      </c>
      <c r="K60" s="97"/>
      <c r="L60" s="97"/>
      <c r="M60" s="97"/>
      <c r="N60" s="117" t="s">
        <v>142</v>
      </c>
      <c r="O60" s="97"/>
      <c r="P60" s="97"/>
      <c r="Q60" s="97"/>
      <c r="R60" s="97"/>
      <c r="S60" s="105"/>
      <c r="T60" s="77"/>
    </row>
    <row r="61" spans="1:20" x14ac:dyDescent="0.25">
      <c r="A61" s="97" t="s">
        <v>312</v>
      </c>
      <c r="B61" s="83">
        <v>26770</v>
      </c>
      <c r="C61" s="83">
        <v>20344</v>
      </c>
      <c r="D61" s="83">
        <v>26468</v>
      </c>
      <c r="E61" s="83">
        <v>20114</v>
      </c>
      <c r="F61" s="83">
        <v>25965</v>
      </c>
      <c r="G61" s="83">
        <v>19732</v>
      </c>
      <c r="H61" s="102" t="s">
        <v>145</v>
      </c>
      <c r="I61" s="102">
        <v>600</v>
      </c>
      <c r="J61" s="101"/>
      <c r="K61" s="101"/>
      <c r="L61" s="101"/>
      <c r="M61" s="101"/>
      <c r="N61" s="117" t="s">
        <v>313</v>
      </c>
      <c r="O61" s="97"/>
      <c r="P61" s="97"/>
      <c r="Q61" s="97"/>
      <c r="R61" s="97"/>
      <c r="S61" s="105"/>
      <c r="T61" s="77"/>
    </row>
    <row r="62" spans="1:20" x14ac:dyDescent="0.25">
      <c r="A62" s="97" t="s">
        <v>51</v>
      </c>
      <c r="B62" s="120">
        <v>30327</v>
      </c>
      <c r="C62" s="120">
        <v>19416</v>
      </c>
      <c r="D62" s="97"/>
      <c r="E62" s="120"/>
      <c r="F62" s="97"/>
      <c r="G62" s="120"/>
      <c r="H62" s="102">
        <v>500</v>
      </c>
      <c r="I62" s="102">
        <v>2500</v>
      </c>
      <c r="J62" s="97" t="s">
        <v>328</v>
      </c>
      <c r="K62" s="97"/>
      <c r="L62" s="97"/>
      <c r="M62" s="97"/>
      <c r="N62" s="101"/>
      <c r="O62" s="101"/>
      <c r="P62" s="101"/>
      <c r="Q62" s="101"/>
      <c r="R62" s="101"/>
      <c r="S62" s="105"/>
      <c r="T62" s="77"/>
    </row>
    <row r="66" spans="1:17" x14ac:dyDescent="0.25">
      <c r="A66" s="129" t="s">
        <v>139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</row>
    <row r="67" spans="1:17" x14ac:dyDescent="0.25">
      <c r="A67" s="91"/>
      <c r="B67" s="34"/>
      <c r="C67" s="34"/>
      <c r="D67" s="34"/>
      <c r="E67" s="113"/>
      <c r="F67" s="113"/>
      <c r="G67" s="34"/>
      <c r="H67" s="34"/>
      <c r="I67" s="34"/>
      <c r="J67" s="34"/>
      <c r="K67" s="91"/>
      <c r="L67" s="34"/>
      <c r="M67" s="34"/>
      <c r="N67" s="34"/>
      <c r="O67" s="34"/>
      <c r="P67" s="3"/>
    </row>
    <row r="68" spans="1:17" x14ac:dyDescent="0.25">
      <c r="A68" s="91" t="s">
        <v>154</v>
      </c>
      <c r="B68" s="91" t="s">
        <v>155</v>
      </c>
      <c r="C68" s="91" t="s">
        <v>157</v>
      </c>
      <c r="D68" s="91" t="s">
        <v>159</v>
      </c>
      <c r="E68" s="113" t="s">
        <v>161</v>
      </c>
      <c r="F68" s="113" t="s">
        <v>162</v>
      </c>
      <c r="G68" s="92" t="s">
        <v>163</v>
      </c>
      <c r="H68" s="92"/>
      <c r="I68" s="92"/>
      <c r="J68" s="92"/>
      <c r="K68" s="92"/>
      <c r="L68" s="91" t="s">
        <v>164</v>
      </c>
      <c r="M68" s="91"/>
      <c r="N68" s="91"/>
      <c r="O68" s="91"/>
      <c r="P68" s="91"/>
      <c r="Q68" s="6"/>
    </row>
    <row r="69" spans="1:17" x14ac:dyDescent="0.25">
      <c r="A69" s="62" t="s">
        <v>51</v>
      </c>
      <c r="B69" s="55">
        <v>30327</v>
      </c>
      <c r="C69" s="62"/>
      <c r="D69" s="62"/>
      <c r="E69" s="63">
        <v>400</v>
      </c>
      <c r="F69" s="63">
        <v>2000</v>
      </c>
      <c r="G69" s="62" t="s">
        <v>277</v>
      </c>
      <c r="H69" s="62"/>
      <c r="I69" s="62"/>
      <c r="J69" s="62"/>
      <c r="K69" s="36"/>
      <c r="L69" s="64"/>
      <c r="M69" s="62"/>
      <c r="N69" s="62"/>
      <c r="O69" s="62"/>
      <c r="P69" s="62"/>
      <c r="Q69" s="36"/>
    </row>
    <row r="70" spans="1:17" x14ac:dyDescent="0.25">
      <c r="A70" s="62" t="s">
        <v>276</v>
      </c>
      <c r="B70" s="37">
        <v>29600</v>
      </c>
      <c r="C70" s="37">
        <v>29266</v>
      </c>
      <c r="D70" s="37">
        <v>28710</v>
      </c>
      <c r="E70" s="51">
        <v>3300</v>
      </c>
      <c r="F70" s="63" t="s">
        <v>145</v>
      </c>
      <c r="G70" s="62" t="s">
        <v>277</v>
      </c>
      <c r="H70" s="62"/>
      <c r="I70" s="62"/>
      <c r="J70" s="62"/>
      <c r="K70" s="36"/>
      <c r="L70" s="64"/>
      <c r="M70" s="62"/>
      <c r="N70" s="62"/>
      <c r="O70" s="62"/>
      <c r="P70" s="62"/>
      <c r="Q70" s="36"/>
    </row>
    <row r="71" spans="1:17" x14ac:dyDescent="0.25">
      <c r="A71" s="62" t="s">
        <v>348</v>
      </c>
      <c r="B71" s="37">
        <v>27940</v>
      </c>
      <c r="C71" s="37">
        <v>27625</v>
      </c>
      <c r="D71" s="37">
        <v>27100</v>
      </c>
      <c r="E71" s="51">
        <v>450</v>
      </c>
      <c r="F71" s="64">
        <v>2350</v>
      </c>
      <c r="G71" s="62" t="s">
        <v>138</v>
      </c>
      <c r="H71" s="38"/>
      <c r="I71" s="38"/>
      <c r="J71" s="62"/>
      <c r="K71" s="36"/>
      <c r="L71" s="64" t="s">
        <v>349</v>
      </c>
      <c r="M71" s="62"/>
      <c r="N71" s="62"/>
      <c r="O71" s="62"/>
      <c r="P71" s="62"/>
      <c r="Q71" s="36"/>
    </row>
    <row r="72" spans="1:17" x14ac:dyDescent="0.25">
      <c r="A72" s="62" t="s">
        <v>137</v>
      </c>
      <c r="B72" s="37">
        <v>27642</v>
      </c>
      <c r="C72" s="37">
        <v>27331</v>
      </c>
      <c r="D72" s="37">
        <v>26811</v>
      </c>
      <c r="E72" s="38">
        <v>400</v>
      </c>
      <c r="F72" s="63">
        <v>2800</v>
      </c>
      <c r="G72" s="62" t="s">
        <v>138</v>
      </c>
      <c r="H72" s="62"/>
      <c r="I72" s="62"/>
      <c r="J72" s="62"/>
      <c r="K72" s="36"/>
      <c r="L72" s="64"/>
      <c r="M72" s="62"/>
      <c r="N72" s="62"/>
      <c r="O72" s="62"/>
      <c r="P72" s="62"/>
      <c r="Q72" s="36"/>
    </row>
    <row r="73" spans="1:17" x14ac:dyDescent="0.25">
      <c r="A73" s="62" t="s">
        <v>309</v>
      </c>
      <c r="B73" s="37">
        <v>27344</v>
      </c>
      <c r="C73" s="37">
        <v>27036</v>
      </c>
      <c r="D73" s="37">
        <v>26522</v>
      </c>
      <c r="E73" s="64">
        <v>500</v>
      </c>
      <c r="F73" s="64">
        <v>2100</v>
      </c>
      <c r="G73" s="62" t="s">
        <v>310</v>
      </c>
      <c r="H73" s="62"/>
      <c r="I73" s="62"/>
      <c r="J73" s="62"/>
      <c r="K73" s="36"/>
      <c r="L73" s="64"/>
      <c r="M73" s="62"/>
      <c r="N73" s="62"/>
      <c r="O73" s="62"/>
      <c r="P73" s="62"/>
      <c r="Q73" s="36"/>
    </row>
    <row r="74" spans="1:17" x14ac:dyDescent="0.25">
      <c r="A74" s="62" t="s">
        <v>311</v>
      </c>
      <c r="B74" s="37">
        <v>27344</v>
      </c>
      <c r="C74" s="37">
        <v>27036</v>
      </c>
      <c r="D74" s="37">
        <v>26522</v>
      </c>
      <c r="E74" s="64">
        <v>800</v>
      </c>
      <c r="F74" s="64" t="s">
        <v>145</v>
      </c>
      <c r="G74" s="62" t="s">
        <v>310</v>
      </c>
      <c r="H74" s="62"/>
      <c r="I74" s="62"/>
      <c r="J74" s="62"/>
      <c r="K74" s="36"/>
      <c r="L74" s="64" t="s">
        <v>142</v>
      </c>
      <c r="M74" s="62"/>
      <c r="N74" s="62"/>
      <c r="O74" s="62"/>
      <c r="P74" s="62"/>
      <c r="Q74" s="36"/>
    </row>
    <row r="75" spans="1:17" x14ac:dyDescent="0.25">
      <c r="A75" s="62" t="s">
        <v>312</v>
      </c>
      <c r="B75" s="37">
        <v>26770</v>
      </c>
      <c r="C75" s="37">
        <v>26468</v>
      </c>
      <c r="D75" s="37">
        <v>25965</v>
      </c>
      <c r="E75" s="63">
        <v>100</v>
      </c>
      <c r="F75" s="63">
        <v>400</v>
      </c>
      <c r="G75" s="89"/>
      <c r="H75" s="89"/>
      <c r="I75" s="89"/>
      <c r="J75" s="89"/>
      <c r="K75" s="89"/>
      <c r="L75" s="114" t="s">
        <v>313</v>
      </c>
      <c r="M75" s="62"/>
      <c r="N75" s="62"/>
      <c r="O75" s="62"/>
      <c r="P75" s="62"/>
      <c r="Q75" s="36"/>
    </row>
    <row r="76" spans="1:17" x14ac:dyDescent="0.25">
      <c r="A76" s="62" t="s">
        <v>279</v>
      </c>
      <c r="B76" s="37">
        <v>26686</v>
      </c>
      <c r="C76" s="37">
        <v>26385</v>
      </c>
      <c r="D76" s="37">
        <v>25883</v>
      </c>
      <c r="E76" s="63">
        <v>590</v>
      </c>
      <c r="F76" s="63">
        <v>2900</v>
      </c>
      <c r="G76" s="62" t="s">
        <v>249</v>
      </c>
      <c r="H76" s="62"/>
      <c r="I76" s="62"/>
      <c r="J76" s="62"/>
      <c r="K76" s="36"/>
      <c r="L76" s="64" t="s">
        <v>142</v>
      </c>
      <c r="M76" s="62"/>
      <c r="N76" s="62"/>
      <c r="O76" s="62"/>
      <c r="P76" s="62"/>
      <c r="Q76" s="36"/>
    </row>
    <row r="77" spans="1:17" x14ac:dyDescent="0.25">
      <c r="A77" s="62" t="s">
        <v>149</v>
      </c>
      <c r="B77" s="37">
        <v>26642</v>
      </c>
      <c r="C77" s="37">
        <v>26342</v>
      </c>
      <c r="D77" s="37">
        <v>25841</v>
      </c>
      <c r="E77" s="63">
        <v>60</v>
      </c>
      <c r="F77" s="63">
        <v>250</v>
      </c>
      <c r="G77" s="89"/>
      <c r="H77" s="89"/>
      <c r="I77" s="89"/>
      <c r="J77" s="89"/>
      <c r="K77" s="89"/>
      <c r="L77" s="64" t="s">
        <v>261</v>
      </c>
      <c r="M77" s="62"/>
      <c r="N77" s="62"/>
      <c r="O77" s="62"/>
      <c r="P77" s="62"/>
      <c r="Q77" s="36"/>
    </row>
    <row r="78" spans="1:17" x14ac:dyDescent="0.25">
      <c r="A78" s="62" t="s">
        <v>140</v>
      </c>
      <c r="B78" s="37">
        <v>26494</v>
      </c>
      <c r="C78" s="37">
        <v>26195</v>
      </c>
      <c r="D78" s="37">
        <v>25697</v>
      </c>
      <c r="E78" s="38">
        <v>400</v>
      </c>
      <c r="F78" s="38">
        <v>950</v>
      </c>
      <c r="G78" s="62" t="s">
        <v>141</v>
      </c>
      <c r="H78" s="64"/>
      <c r="I78" s="64"/>
      <c r="J78" s="64"/>
      <c r="K78" s="36"/>
      <c r="L78" s="64" t="s">
        <v>142</v>
      </c>
      <c r="M78" s="64"/>
      <c r="N78" s="64"/>
      <c r="O78" s="64"/>
      <c r="P78" s="64"/>
      <c r="Q78" s="39"/>
    </row>
    <row r="79" spans="1:17" x14ac:dyDescent="0.25">
      <c r="A79" s="62" t="s">
        <v>314</v>
      </c>
      <c r="B79" s="37">
        <v>26344</v>
      </c>
      <c r="C79" s="37">
        <v>26047</v>
      </c>
      <c r="D79" s="37">
        <v>25552</v>
      </c>
      <c r="E79" s="51">
        <v>50</v>
      </c>
      <c r="F79" s="64">
        <v>250</v>
      </c>
      <c r="G79" s="62" t="s">
        <v>141</v>
      </c>
      <c r="H79" s="62"/>
      <c r="I79" s="62"/>
      <c r="J79" s="62"/>
      <c r="K79" s="36"/>
      <c r="L79" s="64" t="s">
        <v>94</v>
      </c>
      <c r="M79" s="62"/>
      <c r="N79" s="62"/>
      <c r="O79" s="62"/>
      <c r="P79" s="62"/>
      <c r="Q79" s="36"/>
    </row>
    <row r="80" spans="1:17" x14ac:dyDescent="0.25">
      <c r="A80" s="62" t="s">
        <v>247</v>
      </c>
      <c r="B80" s="37">
        <v>26324</v>
      </c>
      <c r="C80" s="37">
        <v>26027</v>
      </c>
      <c r="D80" s="37">
        <v>25532</v>
      </c>
      <c r="E80" s="63">
        <v>700</v>
      </c>
      <c r="F80" s="63">
        <v>2750</v>
      </c>
      <c r="G80" s="62" t="s">
        <v>248</v>
      </c>
      <c r="H80" s="62"/>
      <c r="I80" s="62"/>
      <c r="J80" s="62"/>
      <c r="K80" s="36"/>
      <c r="L80" s="64" t="s">
        <v>142</v>
      </c>
      <c r="M80" s="62"/>
      <c r="N80" s="62"/>
      <c r="O80" s="62"/>
      <c r="P80" s="62"/>
      <c r="Q80" s="54"/>
    </row>
    <row r="81" spans="1:17" x14ac:dyDescent="0.25">
      <c r="A81" s="62" t="s">
        <v>266</v>
      </c>
      <c r="B81" s="37">
        <v>26280</v>
      </c>
      <c r="C81" s="62">
        <v>25984</v>
      </c>
      <c r="D81" s="62">
        <v>25490</v>
      </c>
      <c r="E81" s="38">
        <v>420</v>
      </c>
      <c r="F81" s="38">
        <v>1500</v>
      </c>
      <c r="G81" s="62" t="s">
        <v>138</v>
      </c>
      <c r="H81" s="62"/>
      <c r="I81" s="62"/>
      <c r="J81" s="62"/>
      <c r="K81" s="36"/>
      <c r="L81" s="64"/>
      <c r="M81" s="62"/>
      <c r="N81" s="62"/>
      <c r="O81" s="62"/>
      <c r="P81" s="62"/>
      <c r="Q81" s="36"/>
    </row>
    <row r="82" spans="1:17" x14ac:dyDescent="0.25">
      <c r="A82" s="62" t="s">
        <v>305</v>
      </c>
      <c r="B82" s="37">
        <v>26260</v>
      </c>
      <c r="C82" s="37">
        <v>25964</v>
      </c>
      <c r="D82" s="37">
        <v>25470</v>
      </c>
      <c r="E82" s="64">
        <v>185</v>
      </c>
      <c r="F82" s="63">
        <v>750</v>
      </c>
      <c r="G82" s="62" t="s">
        <v>306</v>
      </c>
      <c r="H82" s="62"/>
      <c r="I82" s="62"/>
      <c r="J82" s="62"/>
      <c r="K82" s="36"/>
      <c r="L82" s="64" t="s">
        <v>142</v>
      </c>
      <c r="M82" s="62"/>
      <c r="N82" s="62"/>
      <c r="O82" s="62"/>
      <c r="P82" s="62"/>
      <c r="Q82" s="36"/>
    </row>
    <row r="83" spans="1:17" x14ac:dyDescent="0.25">
      <c r="A83" s="62" t="s">
        <v>32</v>
      </c>
      <c r="B83" s="62">
        <v>26026</v>
      </c>
      <c r="C83" s="37">
        <v>25732</v>
      </c>
      <c r="D83" s="37">
        <v>25243</v>
      </c>
      <c r="E83" s="63">
        <v>70</v>
      </c>
      <c r="F83" s="63">
        <v>300</v>
      </c>
      <c r="G83" s="62" t="s">
        <v>33</v>
      </c>
      <c r="H83" s="62"/>
      <c r="I83" s="62"/>
      <c r="J83" s="62"/>
      <c r="K83" s="36"/>
      <c r="L83" s="64"/>
      <c r="M83" s="62"/>
      <c r="N83" s="62"/>
      <c r="O83" s="62"/>
      <c r="P83" s="62"/>
      <c r="Q83" s="62"/>
    </row>
    <row r="84" spans="1:17" x14ac:dyDescent="0.25">
      <c r="A84" s="88" t="s">
        <v>285</v>
      </c>
      <c r="B84" s="10">
        <v>25898</v>
      </c>
      <c r="C84" s="10">
        <v>25606</v>
      </c>
      <c r="D84" s="10">
        <v>25119</v>
      </c>
      <c r="E84" s="31">
        <v>290</v>
      </c>
      <c r="F84" s="31">
        <v>1700</v>
      </c>
      <c r="G84" s="88" t="s">
        <v>278</v>
      </c>
      <c r="H84" s="88"/>
      <c r="I84" s="88"/>
      <c r="J84" s="88"/>
      <c r="K84" s="11"/>
      <c r="L84" s="116"/>
      <c r="M84" s="88"/>
      <c r="N84" s="88"/>
      <c r="O84" s="88"/>
      <c r="P84" s="88"/>
      <c r="Q84" s="11"/>
    </row>
    <row r="85" spans="1:17" x14ac:dyDescent="0.25">
      <c r="A85" s="62" t="s">
        <v>20</v>
      </c>
      <c r="B85" s="62">
        <v>25834</v>
      </c>
      <c r="C85" s="37">
        <v>25543</v>
      </c>
      <c r="D85" s="37">
        <v>25057</v>
      </c>
      <c r="E85" s="63" t="s">
        <v>145</v>
      </c>
      <c r="F85" s="38">
        <v>510</v>
      </c>
      <c r="G85" s="62" t="s">
        <v>21</v>
      </c>
      <c r="H85" s="62"/>
      <c r="I85" s="62"/>
      <c r="J85" s="62"/>
      <c r="K85" s="36"/>
      <c r="L85" s="64"/>
      <c r="M85" s="62"/>
      <c r="N85" s="62"/>
      <c r="O85" s="62"/>
      <c r="P85" s="62"/>
      <c r="Q85" s="36"/>
    </row>
    <row r="86" spans="1:17" x14ac:dyDescent="0.25">
      <c r="A86" s="62" t="s">
        <v>43</v>
      </c>
      <c r="B86" s="62">
        <v>25812</v>
      </c>
      <c r="C86" s="37">
        <v>25521</v>
      </c>
      <c r="D86" s="37">
        <v>25036</v>
      </c>
      <c r="E86" s="38">
        <v>100</v>
      </c>
      <c r="F86" s="63">
        <v>750</v>
      </c>
      <c r="G86" s="62" t="s">
        <v>44</v>
      </c>
      <c r="H86" s="62"/>
      <c r="I86" s="62"/>
      <c r="J86" s="62"/>
      <c r="K86" s="36"/>
      <c r="L86" s="64"/>
      <c r="M86" s="62"/>
      <c r="N86" s="62"/>
      <c r="O86" s="62"/>
      <c r="P86" s="62"/>
      <c r="Q86" s="36"/>
    </row>
    <row r="87" spans="1:17" x14ac:dyDescent="0.25">
      <c r="A87" s="62" t="s">
        <v>38</v>
      </c>
      <c r="B87" s="62">
        <v>25748</v>
      </c>
      <c r="C87" s="37">
        <v>25458</v>
      </c>
      <c r="D87" s="37">
        <v>24974</v>
      </c>
      <c r="E87" s="38" t="s">
        <v>145</v>
      </c>
      <c r="F87" s="38">
        <v>450</v>
      </c>
      <c r="G87" s="62" t="s">
        <v>39</v>
      </c>
      <c r="H87" s="62"/>
      <c r="I87" s="62"/>
      <c r="J87" s="62"/>
      <c r="K87" s="36"/>
      <c r="L87" s="64"/>
      <c r="M87" s="62"/>
      <c r="N87" s="62"/>
      <c r="O87" s="62"/>
      <c r="P87" s="62"/>
      <c r="Q87" s="36"/>
    </row>
    <row r="88" spans="1:17" x14ac:dyDescent="0.25">
      <c r="A88" s="62" t="s">
        <v>253</v>
      </c>
      <c r="B88" s="37">
        <v>25514</v>
      </c>
      <c r="C88" s="37">
        <v>25227</v>
      </c>
      <c r="D88" s="37">
        <v>24747</v>
      </c>
      <c r="E88" s="63">
        <v>250</v>
      </c>
      <c r="F88" s="63">
        <v>740</v>
      </c>
      <c r="G88" s="62" t="s">
        <v>11</v>
      </c>
      <c r="H88" s="62"/>
      <c r="I88" s="62"/>
      <c r="J88" s="62"/>
      <c r="K88" s="36"/>
      <c r="L88" s="114"/>
      <c r="M88" s="62"/>
      <c r="N88" s="62"/>
      <c r="O88" s="62"/>
      <c r="P88" s="62"/>
      <c r="Q88" s="36"/>
    </row>
    <row r="89" spans="1:17" x14ac:dyDescent="0.25">
      <c r="A89" s="62" t="s">
        <v>5</v>
      </c>
      <c r="B89" s="62">
        <v>25494</v>
      </c>
      <c r="C89" s="37">
        <v>25206</v>
      </c>
      <c r="D89" s="37">
        <v>24727</v>
      </c>
      <c r="E89" s="63">
        <v>250</v>
      </c>
      <c r="F89" s="63">
        <v>700</v>
      </c>
      <c r="G89" s="62" t="s">
        <v>6</v>
      </c>
      <c r="H89" s="62"/>
      <c r="I89" s="62"/>
      <c r="J89" s="62"/>
      <c r="K89" s="36"/>
      <c r="L89" s="64" t="s">
        <v>7</v>
      </c>
      <c r="M89" s="62"/>
      <c r="N89" s="62"/>
      <c r="O89" s="62"/>
      <c r="P89" s="62"/>
      <c r="Q89" s="36"/>
    </row>
    <row r="90" spans="1:17" x14ac:dyDescent="0.25">
      <c r="A90" s="62" t="s">
        <v>283</v>
      </c>
      <c r="B90" s="62">
        <v>25472</v>
      </c>
      <c r="C90" s="62">
        <v>25185</v>
      </c>
      <c r="D90" s="62">
        <v>24706</v>
      </c>
      <c r="E90" s="63">
        <v>220</v>
      </c>
      <c r="F90" s="63">
        <v>900</v>
      </c>
      <c r="G90" s="62" t="s">
        <v>29</v>
      </c>
      <c r="H90" s="62"/>
      <c r="I90" s="62"/>
      <c r="J90" s="62"/>
      <c r="K90" s="36"/>
      <c r="L90" s="114" t="s">
        <v>142</v>
      </c>
      <c r="M90" s="62"/>
      <c r="N90" s="62"/>
      <c r="O90" s="62"/>
      <c r="P90" s="62"/>
      <c r="Q90" s="36"/>
    </row>
    <row r="91" spans="1:17" x14ac:dyDescent="0.25">
      <c r="A91" s="62" t="s">
        <v>28</v>
      </c>
      <c r="B91" s="37">
        <v>25366</v>
      </c>
      <c r="C91" s="37">
        <v>25080</v>
      </c>
      <c r="D91" s="37">
        <v>24603</v>
      </c>
      <c r="E91" s="38">
        <v>200</v>
      </c>
      <c r="F91" s="38">
        <v>700</v>
      </c>
      <c r="G91" s="62" t="s">
        <v>29</v>
      </c>
      <c r="H91" s="62"/>
      <c r="I91" s="62"/>
      <c r="J91" s="62"/>
      <c r="K91" s="36"/>
      <c r="L91" s="64"/>
      <c r="M91" s="62"/>
      <c r="N91" s="62"/>
      <c r="O91" s="62"/>
      <c r="P91" s="62"/>
      <c r="Q91" s="36"/>
    </row>
    <row r="92" spans="1:17" x14ac:dyDescent="0.25">
      <c r="A92" s="62" t="s">
        <v>3</v>
      </c>
      <c r="B92" s="62">
        <v>25068</v>
      </c>
      <c r="C92" s="37">
        <v>24785</v>
      </c>
      <c r="D92" s="37">
        <v>24314</v>
      </c>
      <c r="E92" s="63" t="s">
        <v>145</v>
      </c>
      <c r="F92" s="63">
        <v>620</v>
      </c>
      <c r="G92" s="62" t="s">
        <v>4</v>
      </c>
      <c r="H92" s="62"/>
      <c r="I92" s="62"/>
      <c r="J92" s="62"/>
      <c r="K92" s="36"/>
      <c r="L92" s="64"/>
      <c r="M92" s="62"/>
      <c r="N92" s="62"/>
      <c r="O92" s="62"/>
      <c r="P92" s="62"/>
      <c r="Q92" s="36"/>
    </row>
    <row r="93" spans="1:17" x14ac:dyDescent="0.25">
      <c r="A93" s="88" t="s">
        <v>26</v>
      </c>
      <c r="B93" s="88">
        <v>25004</v>
      </c>
      <c r="C93" s="88">
        <v>24722</v>
      </c>
      <c r="D93" s="10">
        <v>24252</v>
      </c>
      <c r="E93" s="115">
        <v>45</v>
      </c>
      <c r="F93" s="115">
        <v>250</v>
      </c>
      <c r="G93" s="88" t="s">
        <v>27</v>
      </c>
      <c r="H93" s="88"/>
      <c r="I93" s="88"/>
      <c r="J93" s="88"/>
      <c r="K93" s="11"/>
      <c r="L93" s="116"/>
      <c r="M93" s="88"/>
      <c r="N93" s="88"/>
      <c r="O93" s="88"/>
      <c r="P93" s="88"/>
      <c r="Q93" s="11"/>
    </row>
    <row r="94" spans="1:17" x14ac:dyDescent="0.25">
      <c r="A94" s="62" t="s">
        <v>25</v>
      </c>
      <c r="B94" s="62">
        <v>24684</v>
      </c>
      <c r="C94" s="37">
        <v>24406</v>
      </c>
      <c r="D94" s="37">
        <v>23942</v>
      </c>
      <c r="E94" s="38">
        <v>200</v>
      </c>
      <c r="F94" s="38">
        <v>420</v>
      </c>
      <c r="G94" s="62" t="s">
        <v>165</v>
      </c>
      <c r="H94" s="62"/>
      <c r="I94" s="62"/>
      <c r="J94" s="62"/>
      <c r="K94" s="36"/>
      <c r="L94" s="64"/>
      <c r="M94" s="62"/>
      <c r="N94" s="62"/>
      <c r="O94" s="62"/>
      <c r="P94" s="62"/>
      <c r="Q94" s="36"/>
    </row>
    <row r="95" spans="1:17" x14ac:dyDescent="0.25">
      <c r="A95" s="62" t="s">
        <v>12</v>
      </c>
      <c r="B95" s="62">
        <v>24664</v>
      </c>
      <c r="C95" s="37">
        <v>24386</v>
      </c>
      <c r="D95" s="37">
        <v>23922</v>
      </c>
      <c r="E95" s="38">
        <v>450</v>
      </c>
      <c r="F95" s="63" t="s">
        <v>145</v>
      </c>
      <c r="G95" s="62" t="s">
        <v>166</v>
      </c>
      <c r="H95" s="62"/>
      <c r="I95" s="62"/>
      <c r="J95" s="62"/>
      <c r="K95" s="36"/>
      <c r="L95" s="64"/>
      <c r="M95" s="62"/>
      <c r="N95" s="62"/>
      <c r="O95" s="62"/>
      <c r="P95" s="62"/>
      <c r="Q95" s="36"/>
    </row>
    <row r="96" spans="1:17" x14ac:dyDescent="0.25">
      <c r="A96" s="62" t="s">
        <v>22</v>
      </c>
      <c r="B96" s="62">
        <v>24600</v>
      </c>
      <c r="C96" s="37">
        <v>24322</v>
      </c>
      <c r="D96" s="37">
        <v>23860</v>
      </c>
      <c r="E96" s="63">
        <v>450</v>
      </c>
      <c r="F96" s="63" t="s">
        <v>145</v>
      </c>
      <c r="G96" s="62" t="s">
        <v>23</v>
      </c>
      <c r="H96" s="62"/>
      <c r="I96" s="62"/>
      <c r="J96" s="62"/>
      <c r="K96" s="36"/>
      <c r="L96" s="114" t="s">
        <v>24</v>
      </c>
      <c r="M96" s="62"/>
      <c r="N96" s="62"/>
      <c r="O96" s="62"/>
      <c r="P96" s="62"/>
      <c r="Q96" s="36"/>
    </row>
    <row r="97" spans="1:17" x14ac:dyDescent="0.25">
      <c r="A97" s="62" t="s">
        <v>10</v>
      </c>
      <c r="B97" s="37">
        <v>24536</v>
      </c>
      <c r="C97" s="62">
        <v>24259</v>
      </c>
      <c r="D97" s="37">
        <v>23798</v>
      </c>
      <c r="E97" s="38">
        <v>200</v>
      </c>
      <c r="F97" s="38">
        <v>380</v>
      </c>
      <c r="G97" s="62" t="s">
        <v>11</v>
      </c>
      <c r="H97" s="62"/>
      <c r="I97" s="62"/>
      <c r="J97" s="62"/>
      <c r="K97" s="36"/>
      <c r="L97" s="64"/>
      <c r="M97" s="62"/>
      <c r="N97" s="62"/>
      <c r="O97" s="62"/>
      <c r="P97" s="62"/>
      <c r="Q97" s="36"/>
    </row>
    <row r="98" spans="1:17" x14ac:dyDescent="0.25">
      <c r="A98" s="62" t="s">
        <v>245</v>
      </c>
      <c r="B98" s="37">
        <v>24472</v>
      </c>
      <c r="C98" s="37">
        <v>24196</v>
      </c>
      <c r="D98" s="37">
        <v>23736</v>
      </c>
      <c r="E98" s="38">
        <v>175</v>
      </c>
      <c r="F98" s="38">
        <v>700</v>
      </c>
      <c r="G98" s="62" t="s">
        <v>246</v>
      </c>
      <c r="H98" s="62"/>
      <c r="I98" s="62"/>
      <c r="J98" s="62"/>
      <c r="K98" s="36"/>
      <c r="L98" s="64"/>
      <c r="M98" s="62"/>
      <c r="N98" s="62"/>
      <c r="O98" s="62"/>
      <c r="P98" s="62"/>
      <c r="Q98" s="36"/>
    </row>
    <row r="99" spans="1:17" x14ac:dyDescent="0.25">
      <c r="A99" s="62" t="s">
        <v>15</v>
      </c>
      <c r="B99" s="37">
        <v>24450</v>
      </c>
      <c r="C99" s="62">
        <v>24175</v>
      </c>
      <c r="D99" s="37">
        <v>23715</v>
      </c>
      <c r="E99" s="63" t="s">
        <v>145</v>
      </c>
      <c r="F99" s="63">
        <v>510</v>
      </c>
      <c r="G99" s="62" t="s">
        <v>16</v>
      </c>
      <c r="H99" s="62"/>
      <c r="I99" s="62"/>
      <c r="J99" s="62"/>
      <c r="K99" s="36"/>
      <c r="L99" s="64"/>
      <c r="M99" s="62"/>
      <c r="N99" s="62"/>
      <c r="O99" s="62"/>
      <c r="P99" s="62"/>
      <c r="Q99" s="36"/>
    </row>
    <row r="100" spans="1:17" x14ac:dyDescent="0.25">
      <c r="A100" s="62" t="s">
        <v>40</v>
      </c>
      <c r="B100" s="62">
        <v>24430</v>
      </c>
      <c r="C100" s="62">
        <v>24154</v>
      </c>
      <c r="D100" s="37">
        <v>23695</v>
      </c>
      <c r="E100" s="38">
        <v>100</v>
      </c>
      <c r="F100" s="38">
        <v>450</v>
      </c>
      <c r="G100" s="62" t="s">
        <v>23</v>
      </c>
      <c r="H100" s="62"/>
      <c r="I100" s="62"/>
      <c r="J100" s="62"/>
      <c r="K100" s="36"/>
      <c r="L100" s="64"/>
      <c r="M100" s="62"/>
      <c r="N100" s="62"/>
      <c r="O100" s="62"/>
      <c r="P100" s="62"/>
      <c r="Q100" s="36"/>
    </row>
    <row r="101" spans="1:17" x14ac:dyDescent="0.25">
      <c r="A101" s="88" t="s">
        <v>30</v>
      </c>
      <c r="B101" s="88"/>
      <c r="C101" s="88"/>
      <c r="D101" s="10">
        <v>23609</v>
      </c>
      <c r="E101" s="115">
        <v>70</v>
      </c>
      <c r="F101" s="115">
        <v>140</v>
      </c>
      <c r="G101" s="88" t="s">
        <v>31</v>
      </c>
      <c r="H101" s="88"/>
      <c r="I101" s="88"/>
      <c r="J101" s="88"/>
      <c r="K101" s="11"/>
      <c r="L101" s="116"/>
      <c r="M101" s="88"/>
      <c r="N101" s="88"/>
      <c r="O101" s="88"/>
      <c r="P101" s="88"/>
      <c r="Q101" s="11"/>
    </row>
    <row r="102" spans="1:17" x14ac:dyDescent="0.25">
      <c r="A102" s="62" t="s">
        <v>48</v>
      </c>
      <c r="B102" s="62">
        <v>24046</v>
      </c>
      <c r="C102" s="62">
        <v>23775</v>
      </c>
      <c r="D102" s="37">
        <v>23323</v>
      </c>
      <c r="E102" s="63" t="s">
        <v>145</v>
      </c>
      <c r="F102" s="38" t="s">
        <v>145</v>
      </c>
      <c r="G102" s="62" t="s">
        <v>14</v>
      </c>
      <c r="H102" s="62"/>
      <c r="I102" s="62"/>
      <c r="J102" s="62"/>
      <c r="K102" s="36"/>
      <c r="L102" s="64" t="s">
        <v>7</v>
      </c>
      <c r="M102" s="62"/>
      <c r="N102" s="62"/>
      <c r="O102" s="62"/>
      <c r="P102" s="62"/>
      <c r="Q102" s="36"/>
    </row>
    <row r="103" spans="1:17" x14ac:dyDescent="0.25">
      <c r="A103" s="62" t="s">
        <v>13</v>
      </c>
      <c r="B103" s="62">
        <v>22918</v>
      </c>
      <c r="C103" s="62">
        <v>22660</v>
      </c>
      <c r="D103" s="37">
        <v>22229</v>
      </c>
      <c r="E103" s="63">
        <v>290</v>
      </c>
      <c r="F103" s="63">
        <v>690</v>
      </c>
      <c r="G103" s="62" t="s">
        <v>14</v>
      </c>
      <c r="H103" s="62"/>
      <c r="I103" s="62"/>
      <c r="J103" s="62"/>
      <c r="K103" s="36"/>
      <c r="L103" s="64"/>
      <c r="M103" s="62"/>
      <c r="N103" s="62"/>
      <c r="O103" s="62"/>
      <c r="P103" s="62"/>
      <c r="Q103" s="36"/>
    </row>
    <row r="104" spans="1:17" x14ac:dyDescent="0.25">
      <c r="A104" s="62" t="s">
        <v>317</v>
      </c>
      <c r="B104" s="37">
        <v>22664</v>
      </c>
      <c r="C104" s="37">
        <v>22408</v>
      </c>
      <c r="D104" s="37">
        <v>21982</v>
      </c>
      <c r="E104" s="38"/>
      <c r="F104" s="63"/>
      <c r="G104" s="62" t="s">
        <v>16</v>
      </c>
      <c r="H104" s="62"/>
      <c r="I104" s="62"/>
      <c r="J104" s="62"/>
      <c r="K104" s="36"/>
      <c r="L104" s="64"/>
      <c r="M104" s="62"/>
      <c r="N104" s="62"/>
      <c r="O104" s="62"/>
      <c r="P104" s="62"/>
      <c r="Q104" s="36"/>
    </row>
    <row r="105" spans="1:17" x14ac:dyDescent="0.25">
      <c r="A105" s="62" t="s">
        <v>319</v>
      </c>
      <c r="B105" s="37">
        <v>22556</v>
      </c>
      <c r="C105" s="37">
        <v>22302</v>
      </c>
      <c r="D105" s="37">
        <v>21878</v>
      </c>
      <c r="E105" s="63"/>
      <c r="F105" s="63"/>
      <c r="G105" s="62" t="s">
        <v>320</v>
      </c>
      <c r="H105" s="62"/>
      <c r="I105" s="62"/>
      <c r="J105" s="62"/>
      <c r="K105" s="36"/>
      <c r="L105" s="64" t="s">
        <v>94</v>
      </c>
      <c r="M105" s="62"/>
      <c r="N105" s="62"/>
      <c r="O105" s="62"/>
      <c r="P105" s="62"/>
      <c r="Q105" s="36"/>
    </row>
    <row r="106" spans="1:17" x14ac:dyDescent="0.25">
      <c r="A106" s="62" t="s">
        <v>2</v>
      </c>
      <c r="B106" s="37">
        <v>22578</v>
      </c>
      <c r="C106" s="62">
        <v>22323</v>
      </c>
      <c r="D106" s="37">
        <v>21899</v>
      </c>
      <c r="E106" s="63" t="s">
        <v>145</v>
      </c>
      <c r="F106" s="63">
        <v>850</v>
      </c>
      <c r="G106" s="62" t="s">
        <v>53</v>
      </c>
      <c r="H106" s="62"/>
      <c r="I106" s="62"/>
      <c r="J106" s="62"/>
      <c r="K106" s="36"/>
      <c r="L106" s="64"/>
      <c r="M106" s="62"/>
      <c r="N106" s="62"/>
      <c r="O106" s="62"/>
      <c r="P106" s="62"/>
      <c r="Q106" s="36"/>
    </row>
    <row r="107" spans="1:17" x14ac:dyDescent="0.25">
      <c r="A107" s="62" t="s">
        <v>243</v>
      </c>
      <c r="B107" s="37">
        <v>22450</v>
      </c>
      <c r="C107" s="37">
        <v>22197</v>
      </c>
      <c r="D107" s="37">
        <v>21775</v>
      </c>
      <c r="E107" s="64">
        <v>24</v>
      </c>
      <c r="F107" s="63">
        <v>80</v>
      </c>
      <c r="G107" s="62" t="s">
        <v>86</v>
      </c>
      <c r="H107" s="62"/>
      <c r="I107" s="62"/>
      <c r="J107" s="62"/>
      <c r="K107" s="36"/>
      <c r="L107" s="64"/>
      <c r="M107" s="62"/>
      <c r="N107" s="62"/>
      <c r="O107" s="62"/>
      <c r="P107" s="62"/>
      <c r="Q107" s="36"/>
    </row>
    <row r="108" spans="1:17" x14ac:dyDescent="0.25">
      <c r="A108" s="62" t="s">
        <v>272</v>
      </c>
      <c r="B108" s="37">
        <v>22344</v>
      </c>
      <c r="C108" s="37">
        <v>22092</v>
      </c>
      <c r="D108" s="37">
        <v>21672</v>
      </c>
      <c r="E108" s="64">
        <v>30</v>
      </c>
      <c r="F108" s="64">
        <v>160</v>
      </c>
      <c r="G108" s="89"/>
      <c r="H108" s="89"/>
      <c r="I108" s="89"/>
      <c r="J108" s="89"/>
      <c r="K108" s="89"/>
      <c r="L108" s="64" t="s">
        <v>273</v>
      </c>
      <c r="M108" s="62"/>
      <c r="N108" s="62"/>
      <c r="O108" s="62"/>
      <c r="P108" s="62"/>
      <c r="Q108" s="36"/>
    </row>
    <row r="109" spans="1:17" x14ac:dyDescent="0.25">
      <c r="A109" s="62" t="s">
        <v>274</v>
      </c>
      <c r="B109" s="37">
        <v>22344</v>
      </c>
      <c r="C109" s="37">
        <v>22092</v>
      </c>
      <c r="D109" s="37">
        <v>21672</v>
      </c>
      <c r="E109" s="51">
        <v>20</v>
      </c>
      <c r="F109" s="51">
        <v>50</v>
      </c>
      <c r="G109" s="89"/>
      <c r="H109" s="89"/>
      <c r="I109" s="89"/>
      <c r="J109" s="89"/>
      <c r="K109" s="89"/>
      <c r="L109" s="64" t="s">
        <v>275</v>
      </c>
      <c r="M109" s="62"/>
      <c r="N109" s="62"/>
      <c r="O109" s="62"/>
      <c r="P109" s="62"/>
      <c r="Q109" s="36"/>
    </row>
    <row r="110" spans="1:17" x14ac:dyDescent="0.25">
      <c r="A110" s="62" t="s">
        <v>251</v>
      </c>
      <c r="B110" s="37">
        <v>22216</v>
      </c>
      <c r="C110" s="37">
        <v>21966</v>
      </c>
      <c r="D110" s="37">
        <v>21548</v>
      </c>
      <c r="E110" s="51">
        <v>14</v>
      </c>
      <c r="F110" s="63">
        <v>70</v>
      </c>
      <c r="G110" s="89"/>
      <c r="H110" s="89"/>
      <c r="I110" s="89"/>
      <c r="J110" s="89"/>
      <c r="K110" s="89"/>
      <c r="L110" s="64" t="s">
        <v>350</v>
      </c>
      <c r="M110" s="62"/>
      <c r="N110" s="62"/>
      <c r="O110" s="62"/>
      <c r="P110" s="62"/>
      <c r="Q110" s="36"/>
    </row>
    <row r="111" spans="1:17" x14ac:dyDescent="0.25">
      <c r="A111" s="88" t="s">
        <v>90</v>
      </c>
      <c r="B111" s="60">
        <v>22088</v>
      </c>
      <c r="C111" s="10">
        <v>21839</v>
      </c>
      <c r="D111" s="10">
        <v>21424</v>
      </c>
      <c r="E111" s="31">
        <v>9</v>
      </c>
      <c r="F111" s="116">
        <v>90</v>
      </c>
      <c r="G111" s="88" t="s">
        <v>91</v>
      </c>
      <c r="H111" s="88"/>
      <c r="I111" s="88"/>
      <c r="J111" s="88"/>
      <c r="K111" s="11"/>
      <c r="L111" s="116"/>
      <c r="M111" s="125"/>
      <c r="N111" s="88"/>
      <c r="O111" s="88"/>
      <c r="P111" s="88"/>
      <c r="Q111" s="11"/>
    </row>
    <row r="112" spans="1:17" x14ac:dyDescent="0.25">
      <c r="A112" s="88" t="s">
        <v>270</v>
      </c>
      <c r="B112" s="10">
        <v>22068</v>
      </c>
      <c r="C112" s="10">
        <v>21819</v>
      </c>
      <c r="D112" s="10">
        <v>21404</v>
      </c>
      <c r="E112" s="31">
        <v>30</v>
      </c>
      <c r="F112" s="31">
        <v>100</v>
      </c>
      <c r="G112" s="88" t="s">
        <v>271</v>
      </c>
      <c r="H112" s="88"/>
      <c r="I112" s="88"/>
      <c r="J112" s="88"/>
      <c r="K112" s="11"/>
      <c r="L112" s="116" t="s">
        <v>269</v>
      </c>
      <c r="M112" s="88"/>
      <c r="N112" s="88"/>
      <c r="O112" s="88"/>
      <c r="P112" s="88"/>
      <c r="Q112" s="11"/>
    </row>
    <row r="113" spans="1:17" x14ac:dyDescent="0.25">
      <c r="A113" s="88" t="s">
        <v>256</v>
      </c>
      <c r="B113" s="10">
        <v>22068</v>
      </c>
      <c r="C113" s="10">
        <v>21819</v>
      </c>
      <c r="D113" s="10">
        <v>21404</v>
      </c>
      <c r="E113" s="31">
        <v>25</v>
      </c>
      <c r="F113" s="31">
        <v>100</v>
      </c>
      <c r="G113" s="88" t="s">
        <v>264</v>
      </c>
      <c r="H113" s="88"/>
      <c r="I113" s="88"/>
      <c r="J113" s="88"/>
      <c r="K113" s="11"/>
      <c r="L113" s="116" t="s">
        <v>94</v>
      </c>
      <c r="M113" s="88"/>
      <c r="N113" s="88"/>
      <c r="O113" s="88"/>
      <c r="P113" s="88"/>
      <c r="Q113" s="11"/>
    </row>
    <row r="114" spans="1:17" x14ac:dyDescent="0.25">
      <c r="A114" s="62" t="s">
        <v>81</v>
      </c>
      <c r="B114" s="59">
        <v>21706</v>
      </c>
      <c r="C114" s="37">
        <v>21461</v>
      </c>
      <c r="D114" s="37">
        <v>21053</v>
      </c>
      <c r="E114" s="63" t="s">
        <v>145</v>
      </c>
      <c r="F114" s="63">
        <v>150</v>
      </c>
      <c r="G114" s="62" t="s">
        <v>62</v>
      </c>
      <c r="H114" s="62"/>
      <c r="I114" s="62"/>
      <c r="J114" s="62"/>
      <c r="K114" s="36"/>
      <c r="L114" s="64" t="s">
        <v>67</v>
      </c>
      <c r="M114" s="62"/>
      <c r="N114" s="62"/>
      <c r="O114" s="62"/>
      <c r="P114" s="62"/>
      <c r="Q114" s="36"/>
    </row>
    <row r="115" spans="1:17" x14ac:dyDescent="0.25">
      <c r="A115" s="62" t="s">
        <v>286</v>
      </c>
      <c r="B115" s="37">
        <v>21578</v>
      </c>
      <c r="C115" s="37">
        <v>21335</v>
      </c>
      <c r="D115" s="37">
        <v>20929</v>
      </c>
      <c r="E115" s="64">
        <v>18</v>
      </c>
      <c r="F115" s="64">
        <v>85</v>
      </c>
      <c r="G115" s="62" t="s">
        <v>287</v>
      </c>
      <c r="H115" s="62"/>
      <c r="I115" s="62"/>
      <c r="J115" s="62"/>
      <c r="K115" s="36"/>
      <c r="L115" s="64"/>
      <c r="M115" s="62"/>
      <c r="N115" s="62"/>
      <c r="O115" s="62"/>
      <c r="P115" s="62"/>
      <c r="Q115" s="36"/>
    </row>
    <row r="116" spans="1:17" x14ac:dyDescent="0.25">
      <c r="A116" s="62" t="s">
        <v>63</v>
      </c>
      <c r="B116" s="37">
        <v>21472</v>
      </c>
      <c r="C116" s="37">
        <v>21230</v>
      </c>
      <c r="D116" s="37">
        <v>20826</v>
      </c>
      <c r="E116" s="63">
        <v>50</v>
      </c>
      <c r="F116" s="63">
        <v>180</v>
      </c>
      <c r="G116" s="62" t="s">
        <v>64</v>
      </c>
      <c r="H116" s="62"/>
      <c r="I116" s="62"/>
      <c r="J116" s="62"/>
      <c r="K116" s="36"/>
      <c r="L116" s="64"/>
      <c r="M116" s="62"/>
      <c r="N116" s="62"/>
      <c r="O116" s="62"/>
      <c r="P116" s="62"/>
      <c r="Q116" s="36"/>
    </row>
    <row r="117" spans="1:17" x14ac:dyDescent="0.25">
      <c r="A117" s="62" t="s">
        <v>61</v>
      </c>
      <c r="B117" s="59">
        <v>21386</v>
      </c>
      <c r="C117" s="37">
        <v>21145</v>
      </c>
      <c r="D117" s="37">
        <v>20743</v>
      </c>
      <c r="E117" s="63">
        <v>20</v>
      </c>
      <c r="F117" s="63">
        <v>60</v>
      </c>
      <c r="G117" s="62" t="s">
        <v>62</v>
      </c>
      <c r="H117" s="62"/>
      <c r="I117" s="62"/>
      <c r="J117" s="62"/>
      <c r="K117" s="36"/>
      <c r="L117" s="64"/>
      <c r="M117" s="62"/>
      <c r="N117" s="62"/>
      <c r="O117" s="62"/>
      <c r="P117" s="62"/>
      <c r="Q117" s="36"/>
    </row>
    <row r="118" spans="1:17" x14ac:dyDescent="0.25">
      <c r="A118" s="62" t="s">
        <v>83</v>
      </c>
      <c r="B118" s="59">
        <v>21386</v>
      </c>
      <c r="C118" s="37">
        <v>21145</v>
      </c>
      <c r="D118" s="37">
        <v>20743</v>
      </c>
      <c r="E118" s="63">
        <v>30</v>
      </c>
      <c r="F118" s="63">
        <v>100</v>
      </c>
      <c r="G118" s="62" t="s">
        <v>84</v>
      </c>
      <c r="H118" s="62"/>
      <c r="I118" s="62"/>
      <c r="J118" s="62"/>
      <c r="K118" s="36"/>
      <c r="L118" s="64"/>
      <c r="M118" s="62"/>
      <c r="N118" s="62"/>
      <c r="O118" s="62"/>
      <c r="P118" s="62"/>
      <c r="Q118" s="36"/>
    </row>
    <row r="119" spans="1:17" x14ac:dyDescent="0.25">
      <c r="A119" s="62" t="s">
        <v>301</v>
      </c>
      <c r="B119" s="37">
        <v>21280</v>
      </c>
      <c r="C119" s="37">
        <v>21040</v>
      </c>
      <c r="D119" s="37">
        <v>20640</v>
      </c>
      <c r="E119" s="64">
        <v>23</v>
      </c>
      <c r="F119" s="64">
        <v>100</v>
      </c>
      <c r="G119" s="62" t="s">
        <v>78</v>
      </c>
      <c r="H119" s="62"/>
      <c r="I119" s="62"/>
      <c r="J119" s="62"/>
      <c r="K119" s="36"/>
      <c r="L119" s="64"/>
      <c r="M119" s="62"/>
      <c r="N119" s="62"/>
      <c r="O119" s="62"/>
      <c r="P119" s="62"/>
      <c r="Q119" s="36"/>
    </row>
    <row r="120" spans="1:17" x14ac:dyDescent="0.25">
      <c r="A120" s="62" t="s">
        <v>92</v>
      </c>
      <c r="B120" s="59">
        <v>21258</v>
      </c>
      <c r="C120" s="37">
        <v>21019</v>
      </c>
      <c r="D120" s="37">
        <v>20619</v>
      </c>
      <c r="E120" s="63">
        <v>30</v>
      </c>
      <c r="F120" s="63">
        <v>100</v>
      </c>
      <c r="G120" s="62" t="s">
        <v>191</v>
      </c>
      <c r="H120" s="62"/>
      <c r="I120" s="62"/>
      <c r="J120" s="62"/>
      <c r="K120" s="36"/>
      <c r="L120" s="64" t="s">
        <v>94</v>
      </c>
      <c r="M120" s="62"/>
      <c r="N120" s="62"/>
      <c r="O120" s="62"/>
      <c r="P120" s="62"/>
      <c r="Q120" s="36"/>
    </row>
    <row r="121" spans="1:17" x14ac:dyDescent="0.25">
      <c r="A121" s="62" t="s">
        <v>17</v>
      </c>
      <c r="B121" s="62">
        <v>21174</v>
      </c>
      <c r="C121" s="62">
        <v>20935</v>
      </c>
      <c r="D121" s="37">
        <v>20537</v>
      </c>
      <c r="E121" s="38" t="s">
        <v>145</v>
      </c>
      <c r="F121" s="38">
        <v>450</v>
      </c>
      <c r="G121" s="62" t="s">
        <v>14</v>
      </c>
      <c r="H121" s="62"/>
      <c r="I121" s="62"/>
      <c r="J121" s="62"/>
      <c r="K121" s="36"/>
      <c r="L121" s="64"/>
      <c r="M121" s="62"/>
      <c r="N121" s="62"/>
      <c r="O121" s="62"/>
      <c r="P121" s="62"/>
      <c r="Q121" s="36"/>
    </row>
    <row r="122" spans="1:17" x14ac:dyDescent="0.25">
      <c r="A122" s="62" t="s">
        <v>74</v>
      </c>
      <c r="B122" s="59">
        <v>20898</v>
      </c>
      <c r="C122" s="37">
        <v>20662</v>
      </c>
      <c r="D122" s="37">
        <v>20269</v>
      </c>
      <c r="E122" s="38">
        <v>50</v>
      </c>
      <c r="F122" s="63">
        <v>190</v>
      </c>
      <c r="G122" s="62" t="s">
        <v>71</v>
      </c>
      <c r="H122" s="62"/>
      <c r="I122" s="62"/>
      <c r="J122" s="62"/>
      <c r="K122" s="36"/>
      <c r="L122" s="64"/>
      <c r="M122" s="62"/>
      <c r="N122" s="62"/>
      <c r="O122" s="62"/>
      <c r="P122" s="62"/>
      <c r="Q122" s="36"/>
    </row>
    <row r="123" spans="1:17" x14ac:dyDescent="0.25">
      <c r="A123" s="62" t="s">
        <v>250</v>
      </c>
      <c r="B123" s="37">
        <v>20876</v>
      </c>
      <c r="C123" s="37">
        <v>20640</v>
      </c>
      <c r="D123" s="37">
        <v>20248</v>
      </c>
      <c r="E123" s="63">
        <v>45</v>
      </c>
      <c r="F123" s="63">
        <v>180</v>
      </c>
      <c r="G123" s="62" t="s">
        <v>53</v>
      </c>
      <c r="H123" s="62"/>
      <c r="I123" s="62"/>
      <c r="J123" s="62"/>
      <c r="K123" s="36"/>
      <c r="L123" s="114" t="s">
        <v>142</v>
      </c>
      <c r="M123" s="62"/>
      <c r="N123" s="62"/>
      <c r="O123" s="62"/>
      <c r="P123" s="62"/>
      <c r="Q123" s="36"/>
    </row>
    <row r="124" spans="1:17" x14ac:dyDescent="0.25">
      <c r="A124" s="62" t="s">
        <v>77</v>
      </c>
      <c r="B124" s="37">
        <v>20428</v>
      </c>
      <c r="C124" s="37">
        <v>20472</v>
      </c>
      <c r="D124" s="37">
        <v>20083</v>
      </c>
      <c r="E124" s="38">
        <v>15</v>
      </c>
      <c r="F124" s="63">
        <v>90</v>
      </c>
      <c r="G124" s="62" t="s">
        <v>78</v>
      </c>
      <c r="H124" s="62"/>
      <c r="I124" s="62"/>
      <c r="J124" s="62"/>
      <c r="K124" s="36"/>
      <c r="L124" s="64"/>
      <c r="M124" s="62"/>
      <c r="N124" s="62"/>
      <c r="O124" s="62"/>
      <c r="P124" s="62"/>
      <c r="Q124" s="36"/>
    </row>
    <row r="125" spans="1:17" x14ac:dyDescent="0.25">
      <c r="A125" s="62" t="s">
        <v>288</v>
      </c>
      <c r="B125" s="37">
        <v>20428</v>
      </c>
      <c r="C125" s="37">
        <v>20198</v>
      </c>
      <c r="D125" s="37">
        <v>19814</v>
      </c>
      <c r="E125" s="64">
        <v>20</v>
      </c>
      <c r="F125" s="64" t="s">
        <v>145</v>
      </c>
      <c r="G125" s="62" t="s">
        <v>289</v>
      </c>
      <c r="H125" s="62"/>
      <c r="I125" s="62"/>
      <c r="J125" s="62"/>
      <c r="K125" s="36"/>
      <c r="L125" s="64" t="s">
        <v>94</v>
      </c>
      <c r="M125" s="62"/>
      <c r="N125" s="62"/>
      <c r="O125" s="62"/>
      <c r="P125" s="62"/>
      <c r="Q125" s="36"/>
    </row>
    <row r="126" spans="1:17" x14ac:dyDescent="0.25">
      <c r="A126" s="62" t="s">
        <v>150</v>
      </c>
      <c r="B126" s="37">
        <v>20428</v>
      </c>
      <c r="C126" s="37">
        <v>20198</v>
      </c>
      <c r="D126" s="37">
        <v>19814</v>
      </c>
      <c r="E126" s="51">
        <v>40</v>
      </c>
      <c r="F126" s="63">
        <v>135</v>
      </c>
      <c r="G126" s="62" t="s">
        <v>151</v>
      </c>
      <c r="H126" s="62"/>
      <c r="I126" s="62"/>
      <c r="J126" s="62"/>
      <c r="K126" s="36"/>
      <c r="L126" s="64"/>
      <c r="M126" s="62"/>
      <c r="N126" s="62"/>
      <c r="O126" s="62"/>
      <c r="P126" s="62"/>
      <c r="Q126" s="36"/>
    </row>
    <row r="127" spans="1:17" x14ac:dyDescent="0.25">
      <c r="A127" s="62" t="s">
        <v>308</v>
      </c>
      <c r="B127" s="37">
        <v>20302</v>
      </c>
      <c r="C127" s="37">
        <v>20073</v>
      </c>
      <c r="D127" s="37">
        <v>19691</v>
      </c>
      <c r="E127" s="64">
        <v>6</v>
      </c>
      <c r="F127" s="64">
        <v>35</v>
      </c>
      <c r="G127" s="62" t="s">
        <v>151</v>
      </c>
      <c r="H127" s="62"/>
      <c r="I127" s="62"/>
      <c r="J127" s="62"/>
      <c r="K127" s="36"/>
      <c r="L127" s="64"/>
      <c r="M127" s="62"/>
      <c r="N127" s="62"/>
      <c r="O127" s="62"/>
      <c r="P127" s="62"/>
      <c r="Q127" s="36"/>
    </row>
    <row r="128" spans="1:17" x14ac:dyDescent="0.25">
      <c r="A128" s="88" t="s">
        <v>75</v>
      </c>
      <c r="B128" s="60">
        <v>20302</v>
      </c>
      <c r="C128" s="10">
        <v>20073</v>
      </c>
      <c r="D128" s="10">
        <v>19691</v>
      </c>
      <c r="E128" s="31">
        <v>5</v>
      </c>
      <c r="F128" s="31">
        <v>30</v>
      </c>
      <c r="G128" s="88" t="s">
        <v>76</v>
      </c>
      <c r="H128" s="88"/>
      <c r="I128" s="88"/>
      <c r="J128" s="88"/>
      <c r="K128" s="11"/>
      <c r="L128" s="116"/>
      <c r="M128" s="88"/>
      <c r="N128" s="88"/>
      <c r="O128" s="88"/>
      <c r="P128" s="88"/>
      <c r="Q128" s="11"/>
    </row>
    <row r="129" spans="1:17" x14ac:dyDescent="0.25">
      <c r="A129" s="62" t="s">
        <v>41</v>
      </c>
      <c r="B129" s="62">
        <v>20280</v>
      </c>
      <c r="C129" s="62">
        <v>20051</v>
      </c>
      <c r="D129" s="37">
        <v>19670</v>
      </c>
      <c r="E129" s="63">
        <v>20</v>
      </c>
      <c r="F129" s="63">
        <v>100</v>
      </c>
      <c r="G129" s="62" t="s">
        <v>42</v>
      </c>
      <c r="H129" s="62"/>
      <c r="I129" s="62"/>
      <c r="J129" s="62"/>
      <c r="K129" s="36"/>
      <c r="L129" s="64"/>
      <c r="M129" s="62"/>
      <c r="N129" s="62"/>
      <c r="O129" s="62"/>
      <c r="P129" s="62"/>
      <c r="Q129" s="36"/>
    </row>
    <row r="130" spans="1:17" x14ac:dyDescent="0.25">
      <c r="A130" s="62" t="s">
        <v>150</v>
      </c>
      <c r="B130" s="59">
        <v>20194</v>
      </c>
      <c r="C130" s="37">
        <v>20198</v>
      </c>
      <c r="D130" s="37">
        <v>19814</v>
      </c>
      <c r="E130" s="63">
        <v>30</v>
      </c>
      <c r="F130" s="63">
        <v>120</v>
      </c>
      <c r="G130" s="62" t="s">
        <v>151</v>
      </c>
      <c r="H130" s="62"/>
      <c r="I130" s="62"/>
      <c r="J130" s="62"/>
      <c r="K130" s="36"/>
      <c r="L130" s="64"/>
      <c r="M130" s="62"/>
      <c r="N130" s="62"/>
      <c r="O130" s="62"/>
      <c r="P130" s="62"/>
      <c r="Q130" s="36"/>
    </row>
    <row r="131" spans="1:17" x14ac:dyDescent="0.25">
      <c r="A131" s="62" t="s">
        <v>323</v>
      </c>
      <c r="B131" s="37">
        <v>19808</v>
      </c>
      <c r="C131" s="37">
        <v>19431</v>
      </c>
      <c r="D131" s="37">
        <v>18960</v>
      </c>
      <c r="E131" s="51" t="s">
        <v>145</v>
      </c>
      <c r="F131" s="51" t="s">
        <v>145</v>
      </c>
      <c r="G131" s="62" t="s">
        <v>324</v>
      </c>
      <c r="H131" s="62"/>
      <c r="I131" s="62"/>
      <c r="J131" s="62"/>
      <c r="K131" s="36"/>
      <c r="L131" s="64"/>
      <c r="M131" s="62"/>
      <c r="N131" s="62"/>
      <c r="O131" s="62"/>
      <c r="P131" s="62"/>
      <c r="Q131" s="36"/>
    </row>
    <row r="132" spans="1:17" x14ac:dyDescent="0.25">
      <c r="A132" s="62" t="s">
        <v>98</v>
      </c>
      <c r="B132" s="37">
        <v>19706</v>
      </c>
      <c r="C132" s="37"/>
      <c r="D132" s="62"/>
      <c r="E132" s="62"/>
      <c r="F132" s="62"/>
      <c r="G132" s="89"/>
      <c r="H132" s="89"/>
      <c r="I132" s="89"/>
      <c r="J132" s="89"/>
      <c r="K132" s="89"/>
      <c r="L132" s="64" t="s">
        <v>99</v>
      </c>
      <c r="M132" s="62"/>
      <c r="N132" s="62"/>
      <c r="O132" s="62"/>
      <c r="P132" s="62"/>
      <c r="Q132" s="36"/>
    </row>
    <row r="133" spans="1:17" x14ac:dyDescent="0.25">
      <c r="A133" s="62" t="s">
        <v>79</v>
      </c>
      <c r="B133" s="59">
        <v>19662</v>
      </c>
      <c r="C133" s="37">
        <v>19441</v>
      </c>
      <c r="D133" s="37">
        <v>19071</v>
      </c>
      <c r="E133" s="51">
        <v>5</v>
      </c>
      <c r="F133" s="51">
        <v>30</v>
      </c>
      <c r="G133" s="62" t="s">
        <v>80</v>
      </c>
      <c r="H133" s="62"/>
      <c r="I133" s="62"/>
      <c r="J133" s="62"/>
      <c r="K133" s="36"/>
      <c r="L133" s="64"/>
      <c r="M133" s="62"/>
      <c r="N133" s="62"/>
      <c r="O133" s="62"/>
      <c r="P133" s="62"/>
      <c r="Q133" s="36"/>
    </row>
    <row r="134" spans="1:17" x14ac:dyDescent="0.25">
      <c r="A134" s="62" t="s">
        <v>330</v>
      </c>
      <c r="B134" s="37">
        <v>19492</v>
      </c>
      <c r="C134" s="62"/>
      <c r="D134" s="62"/>
      <c r="E134" s="62"/>
      <c r="F134" s="62"/>
      <c r="G134" s="62"/>
      <c r="H134" s="62"/>
      <c r="I134" s="62"/>
      <c r="J134" s="62"/>
      <c r="K134" s="36"/>
      <c r="L134" s="64" t="s">
        <v>331</v>
      </c>
      <c r="M134" s="62"/>
      <c r="N134" s="62"/>
      <c r="O134" s="62"/>
      <c r="P134" s="62"/>
      <c r="Q134" s="36"/>
    </row>
    <row r="135" spans="1:17" x14ac:dyDescent="0.25">
      <c r="A135" s="62" t="s">
        <v>113</v>
      </c>
      <c r="B135" s="59">
        <v>19408</v>
      </c>
      <c r="C135" s="59"/>
      <c r="D135" s="62"/>
      <c r="E135" s="62"/>
      <c r="F135" s="62"/>
      <c r="G135" s="62"/>
      <c r="H135" s="62"/>
      <c r="I135" s="62"/>
      <c r="J135" s="62"/>
      <c r="K135" s="36"/>
      <c r="L135" s="64" t="s">
        <v>107</v>
      </c>
      <c r="M135" s="62"/>
      <c r="N135" s="62"/>
      <c r="O135" s="62"/>
      <c r="P135" s="62"/>
      <c r="Q135" s="36"/>
    </row>
    <row r="136" spans="1:17" x14ac:dyDescent="0.25">
      <c r="A136" s="62" t="s">
        <v>124</v>
      </c>
      <c r="B136" s="59">
        <v>19302</v>
      </c>
      <c r="C136" s="59"/>
      <c r="D136" s="62"/>
      <c r="E136" s="62"/>
      <c r="F136" s="62"/>
      <c r="G136" s="62"/>
      <c r="H136" s="62"/>
      <c r="I136" s="62"/>
      <c r="J136" s="62"/>
      <c r="K136" s="36"/>
      <c r="L136" s="64" t="s">
        <v>107</v>
      </c>
      <c r="M136" s="62"/>
      <c r="N136" s="62"/>
      <c r="O136" s="62"/>
      <c r="P136" s="62"/>
      <c r="Q136" s="36"/>
    </row>
    <row r="137" spans="1:17" x14ac:dyDescent="0.25">
      <c r="A137" s="62" t="s">
        <v>106</v>
      </c>
      <c r="B137" s="37">
        <v>18720</v>
      </c>
      <c r="C137" s="59"/>
      <c r="D137" s="62"/>
      <c r="E137" s="62"/>
      <c r="F137" s="62"/>
      <c r="G137" s="62"/>
      <c r="H137" s="62"/>
      <c r="I137" s="62"/>
      <c r="J137" s="62"/>
      <c r="K137" s="36"/>
      <c r="L137" s="64" t="s">
        <v>107</v>
      </c>
      <c r="M137" s="62"/>
      <c r="N137" s="62"/>
      <c r="O137" s="62"/>
      <c r="P137" s="62"/>
      <c r="Q137" s="36"/>
    </row>
    <row r="138" spans="1:17" x14ac:dyDescent="0.25">
      <c r="A138" s="62" t="s">
        <v>85</v>
      </c>
      <c r="B138" s="37">
        <v>18684</v>
      </c>
      <c r="C138" s="37">
        <v>19967</v>
      </c>
      <c r="D138" s="37">
        <v>19587</v>
      </c>
      <c r="E138" s="38">
        <v>6</v>
      </c>
      <c r="F138" s="63">
        <v>20</v>
      </c>
      <c r="G138" s="62" t="s">
        <v>86</v>
      </c>
      <c r="H138" s="62"/>
      <c r="I138" s="62"/>
      <c r="J138" s="62"/>
      <c r="K138" s="36"/>
      <c r="L138" s="64"/>
      <c r="M138" s="62"/>
      <c r="N138" s="62"/>
      <c r="O138" s="62"/>
      <c r="P138" s="62"/>
      <c r="Q138" s="36"/>
    </row>
    <row r="139" spans="1:17" x14ac:dyDescent="0.25">
      <c r="A139" s="62" t="s">
        <v>116</v>
      </c>
      <c r="B139" s="59">
        <v>18556</v>
      </c>
      <c r="C139" s="62"/>
      <c r="D139" s="62"/>
      <c r="E139" s="38"/>
      <c r="F139" s="63"/>
      <c r="G139" s="62" t="s">
        <v>102</v>
      </c>
      <c r="H139" s="62"/>
      <c r="I139" s="62"/>
      <c r="J139" s="62"/>
      <c r="K139" s="36"/>
      <c r="L139" s="64" t="s">
        <v>94</v>
      </c>
      <c r="M139" s="62"/>
      <c r="N139" s="62"/>
      <c r="O139" s="62"/>
      <c r="P139" s="62"/>
      <c r="Q139" s="36"/>
    </row>
    <row r="140" spans="1:17" x14ac:dyDescent="0.25">
      <c r="A140" s="62" t="s">
        <v>72</v>
      </c>
      <c r="B140" s="59">
        <v>18408</v>
      </c>
      <c r="C140" s="37">
        <v>18347</v>
      </c>
      <c r="D140" s="37">
        <v>17998</v>
      </c>
      <c r="E140" s="38">
        <v>7</v>
      </c>
      <c r="F140" s="63">
        <v>60</v>
      </c>
      <c r="G140" s="62" t="s">
        <v>73</v>
      </c>
      <c r="H140" s="62"/>
      <c r="I140" s="62"/>
      <c r="J140" s="62"/>
      <c r="K140" s="36"/>
      <c r="L140" s="64"/>
      <c r="M140" s="62"/>
      <c r="N140" s="62"/>
      <c r="O140" s="62"/>
      <c r="P140" s="62"/>
      <c r="Q140" s="36"/>
    </row>
    <row r="141" spans="1:17" x14ac:dyDescent="0.25">
      <c r="A141" s="62" t="s">
        <v>265</v>
      </c>
      <c r="B141" s="37">
        <v>18450</v>
      </c>
      <c r="C141" s="37">
        <v>18242</v>
      </c>
      <c r="D141" s="37">
        <v>17895</v>
      </c>
      <c r="E141" s="38">
        <v>12</v>
      </c>
      <c r="F141" s="63">
        <v>75</v>
      </c>
      <c r="G141" s="62" t="s">
        <v>151</v>
      </c>
      <c r="H141" s="62"/>
      <c r="I141" s="62"/>
      <c r="J141" s="62"/>
      <c r="K141" s="36"/>
      <c r="L141" s="64"/>
      <c r="M141" s="62"/>
      <c r="N141" s="62"/>
      <c r="O141" s="62"/>
      <c r="P141" s="62"/>
      <c r="Q141" s="36"/>
    </row>
    <row r="142" spans="1:17" x14ac:dyDescent="0.25">
      <c r="A142" s="62" t="s">
        <v>108</v>
      </c>
      <c r="B142" s="59">
        <v>18344</v>
      </c>
      <c r="C142" s="62"/>
      <c r="D142" s="62"/>
      <c r="E142" s="38"/>
      <c r="F142" s="63"/>
      <c r="G142" s="62" t="s">
        <v>60</v>
      </c>
      <c r="H142" s="62"/>
      <c r="I142" s="62"/>
      <c r="J142" s="62"/>
      <c r="K142" s="36"/>
      <c r="L142" s="64"/>
      <c r="M142" s="62"/>
      <c r="N142" s="62"/>
      <c r="O142" s="62"/>
      <c r="P142" s="62"/>
      <c r="Q142" s="36"/>
    </row>
    <row r="143" spans="1:17" x14ac:dyDescent="0.25">
      <c r="A143" s="62" t="s">
        <v>82</v>
      </c>
      <c r="B143" s="59">
        <v>18344</v>
      </c>
      <c r="C143" s="37">
        <v>18137</v>
      </c>
      <c r="D143" s="37">
        <v>17792</v>
      </c>
      <c r="E143" s="38">
        <v>6</v>
      </c>
      <c r="F143" s="63">
        <v>30</v>
      </c>
      <c r="G143" s="62" t="s">
        <v>62</v>
      </c>
      <c r="H143" s="62"/>
      <c r="I143" s="62"/>
      <c r="J143" s="62"/>
      <c r="K143" s="36"/>
      <c r="L143" s="126"/>
      <c r="M143" s="62"/>
      <c r="N143" s="62"/>
      <c r="O143" s="62"/>
      <c r="P143" s="62"/>
      <c r="Q143" s="36"/>
    </row>
    <row r="144" spans="1:17" x14ac:dyDescent="0.25">
      <c r="A144" s="62" t="s">
        <v>130</v>
      </c>
      <c r="B144" s="59">
        <v>18238</v>
      </c>
      <c r="C144" s="62"/>
      <c r="D144" s="127"/>
      <c r="E144" s="38"/>
      <c r="F144" s="63"/>
      <c r="G144" s="62" t="s">
        <v>102</v>
      </c>
      <c r="H144" s="62"/>
      <c r="I144" s="62"/>
      <c r="J144" s="62"/>
      <c r="K144" s="36"/>
      <c r="L144" s="64"/>
      <c r="M144" s="62"/>
      <c r="N144" s="62"/>
      <c r="O144" s="62"/>
      <c r="P144" s="62"/>
      <c r="Q144" s="36"/>
    </row>
    <row r="145" spans="1:17" x14ac:dyDescent="0.25">
      <c r="A145" s="62" t="s">
        <v>132</v>
      </c>
      <c r="B145" s="62">
        <v>18152</v>
      </c>
      <c r="C145" s="62"/>
      <c r="D145" s="62"/>
      <c r="E145" s="63"/>
      <c r="F145" s="63"/>
      <c r="G145" s="62" t="s">
        <v>60</v>
      </c>
      <c r="H145" s="62"/>
      <c r="I145" s="62"/>
      <c r="J145" s="62"/>
      <c r="K145" s="36"/>
      <c r="L145" s="64"/>
      <c r="M145" s="62"/>
      <c r="N145" s="62"/>
      <c r="O145" s="62"/>
      <c r="P145" s="62"/>
      <c r="Q145" s="36"/>
    </row>
    <row r="146" spans="1:17" x14ac:dyDescent="0.25">
      <c r="A146" s="62" t="s">
        <v>303</v>
      </c>
      <c r="B146" s="37">
        <v>18134</v>
      </c>
      <c r="C146" s="62"/>
      <c r="D146" s="62"/>
      <c r="E146" s="63"/>
      <c r="F146" s="62"/>
      <c r="G146" s="62" t="s">
        <v>304</v>
      </c>
      <c r="H146" s="62"/>
      <c r="I146" s="62"/>
      <c r="J146" s="62"/>
      <c r="K146" s="36"/>
      <c r="L146" s="64" t="s">
        <v>94</v>
      </c>
      <c r="M146" s="62"/>
      <c r="N146" s="62"/>
      <c r="O146" s="62"/>
      <c r="P146" s="62"/>
      <c r="Q146" s="36"/>
    </row>
    <row r="147" spans="1:17" x14ac:dyDescent="0.25">
      <c r="A147" s="62" t="s">
        <v>129</v>
      </c>
      <c r="B147" s="59">
        <v>18088</v>
      </c>
      <c r="C147" s="62"/>
      <c r="D147" s="62"/>
      <c r="E147" s="63"/>
      <c r="F147" s="63"/>
      <c r="G147" s="62" t="s">
        <v>143</v>
      </c>
      <c r="H147" s="62"/>
      <c r="I147" s="62"/>
      <c r="J147" s="62"/>
      <c r="K147" s="36"/>
      <c r="L147" s="64"/>
      <c r="M147" s="62"/>
      <c r="N147" s="62"/>
      <c r="O147" s="62"/>
      <c r="P147" s="62"/>
      <c r="Q147" s="36"/>
    </row>
    <row r="148" spans="1:17" x14ac:dyDescent="0.25">
      <c r="A148" s="62" t="s">
        <v>333</v>
      </c>
      <c r="B148" s="37">
        <v>17968</v>
      </c>
      <c r="C148" s="62"/>
      <c r="D148" s="62"/>
      <c r="E148" s="64"/>
      <c r="F148" s="62"/>
      <c r="G148" s="62" t="s">
        <v>102</v>
      </c>
      <c r="H148" s="62"/>
      <c r="I148" s="62"/>
      <c r="J148" s="62"/>
      <c r="K148" s="36"/>
      <c r="L148" s="64"/>
      <c r="M148" s="62"/>
      <c r="N148" s="62"/>
      <c r="O148" s="62"/>
      <c r="P148" s="62"/>
      <c r="Q148" s="36"/>
    </row>
    <row r="149" spans="1:17" x14ac:dyDescent="0.25">
      <c r="A149" s="62" t="s">
        <v>332</v>
      </c>
      <c r="B149" s="37">
        <v>17946</v>
      </c>
      <c r="C149" s="62"/>
      <c r="D149" s="62"/>
      <c r="E149" s="64"/>
      <c r="F149" s="62"/>
      <c r="G149" s="62" t="s">
        <v>143</v>
      </c>
      <c r="H149" s="62"/>
      <c r="I149" s="62"/>
      <c r="J149" s="62"/>
      <c r="K149" s="36"/>
      <c r="L149" s="64"/>
      <c r="M149" s="62"/>
      <c r="N149" s="62"/>
      <c r="O149" s="62"/>
      <c r="P149" s="62"/>
      <c r="Q149" s="36"/>
    </row>
    <row r="150" spans="1:17" x14ac:dyDescent="0.25">
      <c r="A150" s="62" t="s">
        <v>334</v>
      </c>
      <c r="B150" s="37">
        <v>17862</v>
      </c>
      <c r="C150" s="62"/>
      <c r="D150" s="62"/>
      <c r="E150" s="64"/>
      <c r="F150" s="62"/>
      <c r="G150" s="62" t="s">
        <v>304</v>
      </c>
      <c r="H150" s="62"/>
      <c r="I150" s="62"/>
      <c r="J150" s="62"/>
      <c r="K150" s="36"/>
      <c r="L150" s="64"/>
      <c r="M150" s="62"/>
      <c r="N150" s="62"/>
      <c r="O150" s="62"/>
      <c r="P150" s="62"/>
      <c r="Q150" s="36"/>
    </row>
    <row r="151" spans="1:17" x14ac:dyDescent="0.25">
      <c r="A151" s="62" t="s">
        <v>122</v>
      </c>
      <c r="B151" s="59">
        <v>17812</v>
      </c>
      <c r="C151" s="62"/>
      <c r="D151" s="62"/>
      <c r="E151" s="63"/>
      <c r="F151" s="63"/>
      <c r="G151" s="62" t="s">
        <v>123</v>
      </c>
      <c r="H151" s="62"/>
      <c r="I151" s="62"/>
      <c r="J151" s="62"/>
      <c r="K151" s="36"/>
      <c r="L151" s="64"/>
      <c r="M151" s="62"/>
      <c r="N151" s="62"/>
      <c r="O151" s="62"/>
      <c r="P151" s="62"/>
      <c r="Q151" s="36"/>
    </row>
    <row r="152" spans="1:17" x14ac:dyDescent="0.25">
      <c r="A152" s="62" t="s">
        <v>70</v>
      </c>
      <c r="B152" s="59">
        <v>17450</v>
      </c>
      <c r="C152" s="37">
        <v>17253</v>
      </c>
      <c r="D152" s="37">
        <v>16925</v>
      </c>
      <c r="E152" s="38">
        <v>40</v>
      </c>
      <c r="F152" s="38">
        <v>100</v>
      </c>
      <c r="G152" s="62" t="s">
        <v>71</v>
      </c>
      <c r="H152" s="62"/>
      <c r="I152" s="62"/>
      <c r="J152" s="62"/>
      <c r="K152" s="36"/>
      <c r="L152" s="64" t="s">
        <v>67</v>
      </c>
      <c r="M152" s="62"/>
      <c r="N152" s="62"/>
      <c r="O152" s="62"/>
      <c r="P152" s="62"/>
      <c r="Q152" s="36"/>
    </row>
  </sheetData>
  <mergeCells count="51">
    <mergeCell ref="G75:K75"/>
    <mergeCell ref="G77:K77"/>
    <mergeCell ref="G108:K108"/>
    <mergeCell ref="G109:K109"/>
    <mergeCell ref="G110:K110"/>
    <mergeCell ref="G132:K132"/>
    <mergeCell ref="N62:R62"/>
    <mergeCell ref="A18:R18"/>
    <mergeCell ref="A66:P66"/>
    <mergeCell ref="G68:K68"/>
    <mergeCell ref="N56:R56"/>
    <mergeCell ref="N57:R57"/>
    <mergeCell ref="N59:R59"/>
    <mergeCell ref="N47:R47"/>
    <mergeCell ref="N48:R48"/>
    <mergeCell ref="N49:R49"/>
    <mergeCell ref="N50:R50"/>
    <mergeCell ref="N51:R51"/>
    <mergeCell ref="N52:R52"/>
    <mergeCell ref="N41:R41"/>
    <mergeCell ref="N42:R42"/>
    <mergeCell ref="N44:R44"/>
    <mergeCell ref="N45:R45"/>
    <mergeCell ref="N46:R46"/>
    <mergeCell ref="N33:R33"/>
    <mergeCell ref="N34:R34"/>
    <mergeCell ref="N35:R35"/>
    <mergeCell ref="N36:R36"/>
    <mergeCell ref="N27:R27"/>
    <mergeCell ref="N28:R28"/>
    <mergeCell ref="N29:R29"/>
    <mergeCell ref="N30:R30"/>
    <mergeCell ref="N31:R31"/>
    <mergeCell ref="J61:M61"/>
    <mergeCell ref="N20:R20"/>
    <mergeCell ref="N21:R21"/>
    <mergeCell ref="N22:R22"/>
    <mergeCell ref="N23:R23"/>
    <mergeCell ref="N24:R24"/>
    <mergeCell ref="N26:R26"/>
    <mergeCell ref="J37:M37"/>
    <mergeCell ref="J20:M20"/>
    <mergeCell ref="N53:R53"/>
    <mergeCell ref="N39:R39"/>
    <mergeCell ref="N12:R12"/>
    <mergeCell ref="A1:R1"/>
    <mergeCell ref="J3:M3"/>
    <mergeCell ref="N3:R3"/>
    <mergeCell ref="N8:R8"/>
    <mergeCell ref="N9:R9"/>
    <mergeCell ref="N10:R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zoomScale="115" zoomScaleNormal="115" workbookViewId="0">
      <selection activeCell="O4" sqref="O4:S45"/>
    </sheetView>
  </sheetViews>
  <sheetFormatPr baseColWidth="10" defaultColWidth="8.85546875" defaultRowHeight="15" x14ac:dyDescent="0.25"/>
  <cols>
    <col min="1" max="7" width="8.85546875" style="3"/>
    <col min="8" max="8" width="8.85546875" style="3" customWidth="1"/>
    <col min="9" max="9" width="10.28515625" style="23" customWidth="1"/>
    <col min="10" max="10" width="8" style="23" bestFit="1" customWidth="1"/>
    <col min="11" max="16384" width="8.85546875" style="3"/>
  </cols>
  <sheetData>
    <row r="1" spans="1:20" x14ac:dyDescent="0.25">
      <c r="A1" s="73" t="s">
        <v>0</v>
      </c>
      <c r="B1" s="74"/>
      <c r="C1" s="74"/>
      <c r="D1" s="74"/>
      <c r="E1" s="74"/>
      <c r="F1" s="74"/>
      <c r="G1" s="74"/>
      <c r="H1" s="74"/>
      <c r="I1" s="75"/>
      <c r="J1" s="75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x14ac:dyDescent="0.25">
      <c r="A2" s="73"/>
      <c r="B2" s="74"/>
      <c r="C2" s="74"/>
      <c r="D2" s="74"/>
      <c r="E2" s="74"/>
      <c r="F2" s="74"/>
      <c r="G2" s="74"/>
      <c r="H2" s="74"/>
      <c r="I2" s="76"/>
      <c r="J2" s="76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s="6" customFormat="1" x14ac:dyDescent="0.25">
      <c r="A3" s="90" t="s">
        <v>154</v>
      </c>
      <c r="B3" s="90"/>
      <c r="C3" s="90" t="s">
        <v>155</v>
      </c>
      <c r="D3" s="90" t="s">
        <v>156</v>
      </c>
      <c r="E3" s="90" t="s">
        <v>157</v>
      </c>
      <c r="F3" s="90" t="s">
        <v>158</v>
      </c>
      <c r="G3" s="90" t="s">
        <v>159</v>
      </c>
      <c r="H3" s="90" t="s">
        <v>160</v>
      </c>
      <c r="I3" s="104" t="s">
        <v>161</v>
      </c>
      <c r="J3" s="104" t="s">
        <v>162</v>
      </c>
      <c r="K3" s="90" t="s">
        <v>163</v>
      </c>
      <c r="L3" s="90"/>
      <c r="M3" s="90"/>
      <c r="N3" s="90"/>
      <c r="O3" s="90" t="s">
        <v>164</v>
      </c>
      <c r="P3" s="90"/>
      <c r="Q3" s="90"/>
      <c r="R3" s="90"/>
      <c r="S3" s="90"/>
      <c r="T3" s="73"/>
    </row>
    <row r="4" spans="1:20" s="36" customFormat="1" x14ac:dyDescent="0.25">
      <c r="A4" s="105" t="s">
        <v>1</v>
      </c>
      <c r="B4" s="105"/>
      <c r="C4" s="78">
        <v>21812</v>
      </c>
      <c r="D4" s="78">
        <v>25302</v>
      </c>
      <c r="E4" s="78">
        <v>21566</v>
      </c>
      <c r="F4" s="78">
        <v>25017</v>
      </c>
      <c r="G4" s="78">
        <v>21156</v>
      </c>
      <c r="H4" s="78">
        <v>24541</v>
      </c>
      <c r="I4" s="79">
        <v>180</v>
      </c>
      <c r="J4" s="79">
        <v>1000</v>
      </c>
      <c r="K4" s="105" t="s">
        <v>52</v>
      </c>
      <c r="L4" s="105"/>
      <c r="M4" s="105"/>
      <c r="N4" s="105"/>
      <c r="O4" s="105"/>
      <c r="P4" s="105"/>
      <c r="Q4" s="105"/>
      <c r="R4" s="105"/>
      <c r="S4" s="105"/>
      <c r="T4" s="77"/>
    </row>
    <row r="5" spans="1:20" s="36" customFormat="1" x14ac:dyDescent="0.25">
      <c r="A5" s="105" t="s">
        <v>322</v>
      </c>
      <c r="B5" s="105"/>
      <c r="C5" s="78">
        <v>21653</v>
      </c>
      <c r="D5" s="78">
        <v>25483</v>
      </c>
      <c r="E5" s="78">
        <v>21409</v>
      </c>
      <c r="F5" s="78">
        <v>25196</v>
      </c>
      <c r="G5" s="78">
        <v>21002</v>
      </c>
      <c r="H5" s="78">
        <v>24717</v>
      </c>
      <c r="I5" s="79">
        <v>125</v>
      </c>
      <c r="J5" s="79">
        <v>850</v>
      </c>
      <c r="K5" s="105" t="s">
        <v>52</v>
      </c>
      <c r="L5" s="105"/>
      <c r="M5" s="105"/>
      <c r="N5" s="105"/>
      <c r="O5" s="105"/>
      <c r="P5" s="105"/>
      <c r="Q5" s="105"/>
      <c r="R5" s="105"/>
      <c r="S5" s="105"/>
      <c r="T5" s="77"/>
    </row>
    <row r="6" spans="1:20" s="36" customFormat="1" x14ac:dyDescent="0.25">
      <c r="A6" s="105" t="s">
        <v>2</v>
      </c>
      <c r="B6" s="105"/>
      <c r="C6" s="78">
        <v>22578</v>
      </c>
      <c r="D6" s="78">
        <v>21770</v>
      </c>
      <c r="E6" s="105">
        <v>22323</v>
      </c>
      <c r="F6" s="105">
        <v>21524</v>
      </c>
      <c r="G6" s="78">
        <v>21899</v>
      </c>
      <c r="H6" s="78">
        <v>21115</v>
      </c>
      <c r="I6" s="106">
        <v>185</v>
      </c>
      <c r="J6" s="106">
        <v>650</v>
      </c>
      <c r="K6" s="105" t="s">
        <v>53</v>
      </c>
      <c r="L6" s="105"/>
      <c r="M6" s="105"/>
      <c r="N6" s="105"/>
      <c r="O6" s="105"/>
      <c r="P6" s="105"/>
      <c r="Q6" s="105"/>
      <c r="R6" s="105"/>
      <c r="S6" s="105"/>
      <c r="T6" s="77"/>
    </row>
    <row r="7" spans="1:20" s="36" customFormat="1" x14ac:dyDescent="0.25">
      <c r="A7" s="105" t="s">
        <v>3</v>
      </c>
      <c r="B7" s="105"/>
      <c r="C7" s="105">
        <v>25068</v>
      </c>
      <c r="D7" s="105">
        <v>22046</v>
      </c>
      <c r="E7" s="78">
        <v>24785</v>
      </c>
      <c r="F7" s="78">
        <v>21797</v>
      </c>
      <c r="G7" s="78">
        <v>24314</v>
      </c>
      <c r="H7" s="78">
        <v>21383</v>
      </c>
      <c r="I7" s="106" t="s">
        <v>145</v>
      </c>
      <c r="J7" s="106">
        <v>750</v>
      </c>
      <c r="K7" s="105" t="s">
        <v>4</v>
      </c>
      <c r="L7" s="105"/>
      <c r="M7" s="105"/>
      <c r="N7" s="105"/>
      <c r="O7" s="105"/>
      <c r="P7" s="105"/>
      <c r="Q7" s="105"/>
      <c r="R7" s="105"/>
      <c r="S7" s="105"/>
      <c r="T7" s="77"/>
    </row>
    <row r="8" spans="1:20" s="36" customFormat="1" x14ac:dyDescent="0.25">
      <c r="A8" s="105" t="s">
        <v>5</v>
      </c>
      <c r="B8" s="105"/>
      <c r="C8" s="105">
        <v>25494</v>
      </c>
      <c r="D8" s="105">
        <v>21620</v>
      </c>
      <c r="E8" s="78">
        <v>25206</v>
      </c>
      <c r="F8" s="78">
        <v>21376</v>
      </c>
      <c r="G8" s="78">
        <v>24727</v>
      </c>
      <c r="H8" s="78">
        <v>20970</v>
      </c>
      <c r="I8" s="106">
        <v>250</v>
      </c>
      <c r="J8" s="106" t="s">
        <v>145</v>
      </c>
      <c r="K8" s="105" t="s">
        <v>6</v>
      </c>
      <c r="L8" s="105"/>
      <c r="M8" s="105"/>
      <c r="N8" s="105"/>
      <c r="O8" s="107" t="s">
        <v>7</v>
      </c>
      <c r="P8" s="105"/>
      <c r="Q8" s="105"/>
      <c r="R8" s="105"/>
      <c r="S8" s="105"/>
      <c r="T8" s="77"/>
    </row>
    <row r="9" spans="1:20" s="36" customFormat="1" x14ac:dyDescent="0.25">
      <c r="A9" s="105" t="s">
        <v>8</v>
      </c>
      <c r="B9" s="105"/>
      <c r="C9" s="105">
        <v>16704</v>
      </c>
      <c r="D9" s="105">
        <v>21578</v>
      </c>
      <c r="E9" s="105">
        <v>16516</v>
      </c>
      <c r="F9" s="105">
        <v>21335</v>
      </c>
      <c r="G9" s="78">
        <v>16202</v>
      </c>
      <c r="H9" s="78">
        <v>20929</v>
      </c>
      <c r="I9" s="106" t="s">
        <v>145</v>
      </c>
      <c r="J9" s="106" t="s">
        <v>145</v>
      </c>
      <c r="K9" s="105" t="s">
        <v>9</v>
      </c>
      <c r="L9" s="105"/>
      <c r="M9" s="105"/>
      <c r="N9" s="105"/>
      <c r="O9" s="105"/>
      <c r="P9" s="105"/>
      <c r="Q9" s="105"/>
      <c r="R9" s="105"/>
      <c r="S9" s="105"/>
      <c r="T9" s="77"/>
    </row>
    <row r="10" spans="1:20" s="36" customFormat="1" x14ac:dyDescent="0.25">
      <c r="A10" s="105" t="s">
        <v>10</v>
      </c>
      <c r="B10" s="105"/>
      <c r="C10" s="78">
        <v>24536</v>
      </c>
      <c r="D10" s="78">
        <v>19812</v>
      </c>
      <c r="E10" s="105">
        <v>24259</v>
      </c>
      <c r="F10" s="105">
        <v>19588</v>
      </c>
      <c r="G10" s="78">
        <v>23798</v>
      </c>
      <c r="H10" s="78">
        <v>19216</v>
      </c>
      <c r="I10" s="79">
        <v>200</v>
      </c>
      <c r="J10" s="79">
        <v>790</v>
      </c>
      <c r="K10" s="105" t="s">
        <v>11</v>
      </c>
      <c r="L10" s="105"/>
      <c r="M10" s="105"/>
      <c r="N10" s="105"/>
      <c r="O10" s="105"/>
      <c r="P10" s="105"/>
      <c r="Q10" s="105"/>
      <c r="R10" s="105"/>
      <c r="S10" s="105"/>
      <c r="T10" s="77"/>
    </row>
    <row r="11" spans="1:20" s="36" customFormat="1" x14ac:dyDescent="0.25">
      <c r="A11" s="105" t="s">
        <v>12</v>
      </c>
      <c r="B11" s="105"/>
      <c r="C11" s="105">
        <v>24664</v>
      </c>
      <c r="D11" s="105">
        <v>22450</v>
      </c>
      <c r="E11" s="78">
        <v>24386</v>
      </c>
      <c r="F11" s="78">
        <v>22197</v>
      </c>
      <c r="G11" s="78">
        <v>23922</v>
      </c>
      <c r="H11" s="78">
        <v>21775</v>
      </c>
      <c r="I11" s="79">
        <v>450</v>
      </c>
      <c r="J11" s="106" t="s">
        <v>145</v>
      </c>
      <c r="K11" s="105" t="s">
        <v>166</v>
      </c>
      <c r="L11" s="105"/>
      <c r="M11" s="105"/>
      <c r="N11" s="105"/>
      <c r="O11" s="105"/>
      <c r="P11" s="105"/>
      <c r="Q11" s="105"/>
      <c r="R11" s="105"/>
      <c r="S11" s="105"/>
      <c r="T11" s="77"/>
    </row>
    <row r="12" spans="1:20" s="36" customFormat="1" x14ac:dyDescent="0.25">
      <c r="A12" s="105" t="s">
        <v>317</v>
      </c>
      <c r="B12" s="105"/>
      <c r="C12" s="78">
        <v>22664</v>
      </c>
      <c r="D12" s="78">
        <v>21706</v>
      </c>
      <c r="E12" s="78">
        <v>22408</v>
      </c>
      <c r="F12" s="78">
        <v>21461</v>
      </c>
      <c r="G12" s="78">
        <v>21982</v>
      </c>
      <c r="H12" s="78">
        <v>21053</v>
      </c>
      <c r="I12" s="79" t="s">
        <v>145</v>
      </c>
      <c r="J12" s="106" t="s">
        <v>145</v>
      </c>
      <c r="K12" s="105" t="s">
        <v>16</v>
      </c>
      <c r="L12" s="105"/>
      <c r="M12" s="105"/>
      <c r="N12" s="105"/>
      <c r="O12" s="105"/>
      <c r="P12" s="105"/>
      <c r="Q12" s="105"/>
      <c r="R12" s="105"/>
      <c r="S12" s="105"/>
      <c r="T12" s="77"/>
    </row>
    <row r="13" spans="1:20" s="36" customFormat="1" x14ac:dyDescent="0.25">
      <c r="A13" s="105" t="s">
        <v>13</v>
      </c>
      <c r="B13" s="105"/>
      <c r="C13" s="105">
        <v>22918</v>
      </c>
      <c r="D13" s="105">
        <v>21430</v>
      </c>
      <c r="E13" s="105">
        <v>22660</v>
      </c>
      <c r="F13" s="105">
        <v>21188</v>
      </c>
      <c r="G13" s="78">
        <v>22229</v>
      </c>
      <c r="H13" s="78">
        <v>20785</v>
      </c>
      <c r="I13" s="106">
        <v>290</v>
      </c>
      <c r="J13" s="106">
        <v>690</v>
      </c>
      <c r="K13" s="105" t="s">
        <v>14</v>
      </c>
      <c r="L13" s="105"/>
      <c r="M13" s="105"/>
      <c r="N13" s="105"/>
      <c r="O13" s="105"/>
      <c r="P13" s="105"/>
      <c r="Q13" s="105"/>
      <c r="R13" s="105"/>
      <c r="S13" s="105"/>
      <c r="T13" s="77"/>
    </row>
    <row r="14" spans="1:20" s="36" customFormat="1" x14ac:dyDescent="0.25">
      <c r="A14" s="105" t="s">
        <v>15</v>
      </c>
      <c r="B14" s="105"/>
      <c r="C14" s="78">
        <v>24450</v>
      </c>
      <c r="D14" s="78">
        <v>19896</v>
      </c>
      <c r="E14" s="105">
        <v>24175</v>
      </c>
      <c r="F14" s="105">
        <v>19672</v>
      </c>
      <c r="G14" s="78">
        <v>23715</v>
      </c>
      <c r="H14" s="78">
        <v>19298</v>
      </c>
      <c r="I14" s="106" t="s">
        <v>145</v>
      </c>
      <c r="J14" s="106">
        <v>350</v>
      </c>
      <c r="K14" s="105" t="s">
        <v>16</v>
      </c>
      <c r="L14" s="105"/>
      <c r="M14" s="105"/>
      <c r="N14" s="105"/>
      <c r="O14" s="105"/>
      <c r="P14" s="105"/>
      <c r="Q14" s="105"/>
      <c r="R14" s="105"/>
      <c r="S14" s="105"/>
      <c r="T14" s="77"/>
    </row>
    <row r="15" spans="1:20" s="36" customFormat="1" x14ac:dyDescent="0.25">
      <c r="A15" s="105" t="s">
        <v>314</v>
      </c>
      <c r="B15" s="105"/>
      <c r="C15" s="78">
        <v>26344</v>
      </c>
      <c r="D15" s="78">
        <v>20770</v>
      </c>
      <c r="E15" s="78">
        <v>26047</v>
      </c>
      <c r="F15" s="78">
        <v>20535</v>
      </c>
      <c r="G15" s="78">
        <v>25552</v>
      </c>
      <c r="H15" s="78">
        <v>20145</v>
      </c>
      <c r="I15" s="105"/>
      <c r="J15" s="105"/>
      <c r="K15" s="105" t="s">
        <v>141</v>
      </c>
      <c r="L15" s="105"/>
      <c r="M15" s="105"/>
      <c r="N15" s="105"/>
      <c r="O15" s="107" t="s">
        <v>94</v>
      </c>
      <c r="P15" s="105"/>
      <c r="Q15" s="105"/>
      <c r="R15" s="105"/>
      <c r="S15" s="105"/>
      <c r="T15" s="77"/>
    </row>
    <row r="16" spans="1:20" s="36" customFormat="1" x14ac:dyDescent="0.25">
      <c r="A16" s="105" t="s">
        <v>17</v>
      </c>
      <c r="B16" s="105"/>
      <c r="C16" s="105">
        <v>21174</v>
      </c>
      <c r="D16" s="105">
        <v>23174</v>
      </c>
      <c r="E16" s="105">
        <v>20935</v>
      </c>
      <c r="F16" s="105">
        <v>22913</v>
      </c>
      <c r="G16" s="78">
        <v>20537</v>
      </c>
      <c r="H16" s="78">
        <v>22477</v>
      </c>
      <c r="I16" s="79">
        <v>170</v>
      </c>
      <c r="J16" s="79">
        <v>700</v>
      </c>
      <c r="K16" s="105" t="s">
        <v>14</v>
      </c>
      <c r="L16" s="105"/>
      <c r="M16" s="105"/>
      <c r="N16" s="105"/>
      <c r="O16" s="105"/>
      <c r="P16" s="105"/>
      <c r="Q16" s="105"/>
      <c r="R16" s="105"/>
      <c r="S16" s="105"/>
      <c r="T16" s="77"/>
    </row>
    <row r="17" spans="1:20" s="36" customFormat="1" x14ac:dyDescent="0.25">
      <c r="A17" s="105" t="s">
        <v>18</v>
      </c>
      <c r="B17" s="105"/>
      <c r="C17" s="105">
        <v>20004</v>
      </c>
      <c r="D17" s="105">
        <v>24344</v>
      </c>
      <c r="E17" s="105">
        <v>19778</v>
      </c>
      <c r="F17" s="105">
        <v>24070</v>
      </c>
      <c r="G17" s="78">
        <v>19402</v>
      </c>
      <c r="H17" s="78">
        <v>23612</v>
      </c>
      <c r="I17" s="106">
        <v>150</v>
      </c>
      <c r="J17" s="106">
        <v>800</v>
      </c>
      <c r="K17" s="105" t="s">
        <v>19</v>
      </c>
      <c r="L17" s="105"/>
      <c r="M17" s="105"/>
      <c r="N17" s="105"/>
      <c r="O17" s="105"/>
      <c r="P17" s="105"/>
      <c r="Q17" s="105"/>
      <c r="R17" s="105"/>
      <c r="S17" s="105"/>
      <c r="T17" s="77"/>
    </row>
    <row r="18" spans="1:20" s="36" customFormat="1" x14ac:dyDescent="0.25">
      <c r="A18" s="105" t="s">
        <v>245</v>
      </c>
      <c r="B18" s="105"/>
      <c r="C18" s="78">
        <v>24472</v>
      </c>
      <c r="D18" s="78">
        <v>22642</v>
      </c>
      <c r="E18" s="78">
        <v>24196</v>
      </c>
      <c r="F18" s="78">
        <v>22387</v>
      </c>
      <c r="G18" s="78">
        <v>23736</v>
      </c>
      <c r="H18" s="78">
        <v>21961</v>
      </c>
      <c r="I18" s="79">
        <v>240</v>
      </c>
      <c r="J18" s="79">
        <v>1000</v>
      </c>
      <c r="K18" s="105" t="s">
        <v>246</v>
      </c>
      <c r="L18" s="105"/>
      <c r="M18" s="105"/>
      <c r="N18" s="105"/>
      <c r="O18" s="105"/>
      <c r="P18" s="105"/>
      <c r="Q18" s="105"/>
      <c r="R18" s="105"/>
      <c r="S18" s="105"/>
      <c r="T18" s="77"/>
    </row>
    <row r="19" spans="1:20" s="36" customFormat="1" x14ac:dyDescent="0.25">
      <c r="A19" s="105" t="s">
        <v>20</v>
      </c>
      <c r="B19" s="105"/>
      <c r="C19" s="105">
        <v>25834</v>
      </c>
      <c r="D19" s="105">
        <v>18514</v>
      </c>
      <c r="E19" s="78">
        <v>25543</v>
      </c>
      <c r="F19" s="78">
        <v>18305</v>
      </c>
      <c r="G19" s="78">
        <v>25057</v>
      </c>
      <c r="H19" s="78">
        <v>17957</v>
      </c>
      <c r="I19" s="106" t="s">
        <v>145</v>
      </c>
      <c r="J19" s="79">
        <v>900</v>
      </c>
      <c r="K19" s="105" t="s">
        <v>21</v>
      </c>
      <c r="L19" s="105"/>
      <c r="M19" s="105"/>
      <c r="N19" s="105"/>
      <c r="O19" s="105"/>
      <c r="P19" s="105"/>
      <c r="Q19" s="105"/>
      <c r="R19" s="105"/>
      <c r="S19" s="105"/>
      <c r="T19" s="77"/>
    </row>
    <row r="20" spans="1:20" s="36" customFormat="1" x14ac:dyDescent="0.25">
      <c r="A20" s="105" t="s">
        <v>149</v>
      </c>
      <c r="B20" s="105"/>
      <c r="C20" s="78">
        <v>26642</v>
      </c>
      <c r="D20" s="78">
        <v>20472</v>
      </c>
      <c r="E20" s="78">
        <v>26342</v>
      </c>
      <c r="F20" s="78">
        <v>20241</v>
      </c>
      <c r="G20" s="78">
        <v>25841</v>
      </c>
      <c r="H20" s="78">
        <v>19856</v>
      </c>
      <c r="I20" s="106">
        <v>220</v>
      </c>
      <c r="J20" s="106">
        <v>900</v>
      </c>
      <c r="K20" s="105"/>
      <c r="L20" s="105"/>
      <c r="M20" s="105"/>
      <c r="N20" s="105"/>
      <c r="O20" s="107" t="s">
        <v>261</v>
      </c>
      <c r="P20" s="105"/>
      <c r="Q20" s="105"/>
      <c r="R20" s="105"/>
      <c r="S20" s="105"/>
      <c r="T20" s="77"/>
    </row>
    <row r="21" spans="1:20" s="36" customFormat="1" x14ac:dyDescent="0.25">
      <c r="A21" s="105" t="s">
        <v>22</v>
      </c>
      <c r="B21" s="105"/>
      <c r="C21" s="105">
        <v>24600</v>
      </c>
      <c r="D21" s="105">
        <v>22514</v>
      </c>
      <c r="E21" s="78">
        <v>24322</v>
      </c>
      <c r="F21" s="105">
        <v>22260</v>
      </c>
      <c r="G21" s="78">
        <v>23860</v>
      </c>
      <c r="H21" s="78">
        <v>21837</v>
      </c>
      <c r="I21" s="106" t="s">
        <v>145</v>
      </c>
      <c r="J21" s="106" t="s">
        <v>145</v>
      </c>
      <c r="K21" s="105" t="s">
        <v>23</v>
      </c>
      <c r="L21" s="105"/>
      <c r="M21" s="105"/>
      <c r="N21" s="105"/>
      <c r="O21" s="108" t="s">
        <v>24</v>
      </c>
      <c r="P21" s="105"/>
      <c r="Q21" s="105"/>
      <c r="R21" s="105"/>
      <c r="S21" s="105"/>
      <c r="T21" s="77"/>
    </row>
    <row r="22" spans="1:20" s="36" customFormat="1" x14ac:dyDescent="0.25">
      <c r="A22" s="105" t="s">
        <v>253</v>
      </c>
      <c r="B22" s="105"/>
      <c r="C22" s="78">
        <v>25514</v>
      </c>
      <c r="D22" s="78">
        <v>21600</v>
      </c>
      <c r="E22" s="78">
        <v>25227</v>
      </c>
      <c r="F22" s="78">
        <v>21356</v>
      </c>
      <c r="G22" s="78">
        <v>24747</v>
      </c>
      <c r="H22" s="78">
        <v>20950</v>
      </c>
      <c r="I22" s="106" t="s">
        <v>145</v>
      </c>
      <c r="J22" s="106" t="s">
        <v>145</v>
      </c>
      <c r="K22" s="105" t="s">
        <v>11</v>
      </c>
      <c r="L22" s="105"/>
      <c r="M22" s="105"/>
      <c r="N22" s="105"/>
      <c r="O22" s="108"/>
      <c r="P22" s="105"/>
      <c r="Q22" s="105"/>
      <c r="R22" s="105"/>
      <c r="S22" s="105"/>
      <c r="T22" s="77"/>
    </row>
    <row r="23" spans="1:20" s="36" customFormat="1" x14ac:dyDescent="0.25">
      <c r="A23" s="105" t="s">
        <v>250</v>
      </c>
      <c r="B23" s="105"/>
      <c r="C23" s="78">
        <v>20876</v>
      </c>
      <c r="D23" s="78">
        <v>19620</v>
      </c>
      <c r="E23" s="78">
        <v>20640</v>
      </c>
      <c r="F23" s="78">
        <v>19399</v>
      </c>
      <c r="G23" s="78">
        <v>20248</v>
      </c>
      <c r="H23" s="78">
        <v>19030</v>
      </c>
      <c r="I23" s="106">
        <v>45</v>
      </c>
      <c r="J23" s="106">
        <v>180</v>
      </c>
      <c r="K23" s="105" t="s">
        <v>53</v>
      </c>
      <c r="L23" s="105"/>
      <c r="M23" s="105"/>
      <c r="N23" s="105"/>
      <c r="O23" s="108" t="s">
        <v>142</v>
      </c>
      <c r="P23" s="105"/>
      <c r="Q23" s="105"/>
      <c r="R23" s="105"/>
      <c r="S23" s="105"/>
      <c r="T23" s="77"/>
    </row>
    <row r="24" spans="1:20" s="36" customFormat="1" x14ac:dyDescent="0.25">
      <c r="A24" s="105" t="s">
        <v>25</v>
      </c>
      <c r="B24" s="105"/>
      <c r="C24" s="105">
        <v>24684</v>
      </c>
      <c r="D24" s="105">
        <v>19662</v>
      </c>
      <c r="E24" s="78">
        <v>24406</v>
      </c>
      <c r="F24" s="78">
        <v>19441</v>
      </c>
      <c r="G24" s="78">
        <v>23942</v>
      </c>
      <c r="H24" s="78">
        <v>19071</v>
      </c>
      <c r="I24" s="79" t="s">
        <v>145</v>
      </c>
      <c r="J24" s="79">
        <v>650</v>
      </c>
      <c r="K24" s="105" t="s">
        <v>165</v>
      </c>
      <c r="L24" s="105"/>
      <c r="M24" s="105"/>
      <c r="N24" s="105"/>
      <c r="O24" s="107"/>
      <c r="P24" s="105"/>
      <c r="Q24" s="105"/>
      <c r="R24" s="105"/>
      <c r="S24" s="105"/>
      <c r="T24" s="77"/>
    </row>
    <row r="25" spans="1:20" s="11" customFormat="1" x14ac:dyDescent="0.25">
      <c r="A25" s="109" t="s">
        <v>26</v>
      </c>
      <c r="B25" s="109"/>
      <c r="C25" s="109">
        <v>25004</v>
      </c>
      <c r="D25" s="109">
        <v>19344</v>
      </c>
      <c r="E25" s="109">
        <v>24722</v>
      </c>
      <c r="F25" s="109">
        <v>19126</v>
      </c>
      <c r="G25" s="81">
        <v>24252</v>
      </c>
      <c r="H25" s="81">
        <v>18762</v>
      </c>
      <c r="I25" s="110">
        <v>70</v>
      </c>
      <c r="J25" s="110">
        <v>370</v>
      </c>
      <c r="K25" s="109" t="s">
        <v>27</v>
      </c>
      <c r="L25" s="109"/>
      <c r="M25" s="109"/>
      <c r="N25" s="109"/>
      <c r="O25" s="111"/>
      <c r="P25" s="109"/>
      <c r="Q25" s="109"/>
      <c r="R25" s="109"/>
      <c r="S25" s="109"/>
      <c r="T25" s="80"/>
    </row>
    <row r="26" spans="1:20" s="36" customFormat="1" x14ac:dyDescent="0.25">
      <c r="A26" s="105" t="s">
        <v>319</v>
      </c>
      <c r="B26" s="105"/>
      <c r="C26" s="78">
        <v>22556</v>
      </c>
      <c r="D26" s="78">
        <v>21790</v>
      </c>
      <c r="E26" s="78">
        <v>22302</v>
      </c>
      <c r="F26" s="78">
        <v>21545</v>
      </c>
      <c r="G26" s="78">
        <v>21878</v>
      </c>
      <c r="H26" s="78">
        <v>21135</v>
      </c>
      <c r="I26" s="106" t="s">
        <v>145</v>
      </c>
      <c r="J26" s="106" t="s">
        <v>145</v>
      </c>
      <c r="K26" s="105" t="s">
        <v>320</v>
      </c>
      <c r="L26" s="105"/>
      <c r="M26" s="105"/>
      <c r="N26" s="105"/>
      <c r="O26" s="107" t="s">
        <v>94</v>
      </c>
      <c r="P26" s="105"/>
      <c r="Q26" s="105"/>
      <c r="R26" s="105"/>
      <c r="S26" s="105"/>
      <c r="T26" s="77"/>
    </row>
    <row r="27" spans="1:20" s="36" customFormat="1" x14ac:dyDescent="0.25">
      <c r="A27" s="105" t="s">
        <v>28</v>
      </c>
      <c r="B27" s="105"/>
      <c r="C27" s="78">
        <v>25366</v>
      </c>
      <c r="D27" s="78">
        <v>21748</v>
      </c>
      <c r="E27" s="78">
        <v>25080</v>
      </c>
      <c r="F27" s="78">
        <v>21503</v>
      </c>
      <c r="G27" s="78">
        <v>24603</v>
      </c>
      <c r="H27" s="78">
        <v>21094</v>
      </c>
      <c r="I27" s="79">
        <v>550</v>
      </c>
      <c r="J27" s="79">
        <v>1250</v>
      </c>
      <c r="K27" s="105" t="s">
        <v>29</v>
      </c>
      <c r="L27" s="105"/>
      <c r="M27" s="105"/>
      <c r="N27" s="105"/>
      <c r="O27" s="107"/>
      <c r="P27" s="105"/>
      <c r="Q27" s="105"/>
      <c r="R27" s="105"/>
      <c r="S27" s="105"/>
      <c r="T27" s="77"/>
    </row>
    <row r="28" spans="1:20" s="11" customFormat="1" x14ac:dyDescent="0.25">
      <c r="A28" s="109" t="s">
        <v>30</v>
      </c>
      <c r="B28" s="109"/>
      <c r="C28" s="109"/>
      <c r="D28" s="109"/>
      <c r="E28" s="109"/>
      <c r="F28" s="109" t="s">
        <v>316</v>
      </c>
      <c r="G28" s="81">
        <v>23609</v>
      </c>
      <c r="H28" s="81">
        <v>19505</v>
      </c>
      <c r="I28" s="110">
        <v>90</v>
      </c>
      <c r="J28" s="110">
        <v>350</v>
      </c>
      <c r="K28" s="109" t="s">
        <v>31</v>
      </c>
      <c r="L28" s="109"/>
      <c r="M28" s="109"/>
      <c r="N28" s="109"/>
      <c r="O28" s="111"/>
      <c r="P28" s="109"/>
      <c r="Q28" s="109"/>
      <c r="R28" s="109"/>
      <c r="S28" s="109"/>
      <c r="T28" s="80"/>
    </row>
    <row r="29" spans="1:20" s="36" customFormat="1" x14ac:dyDescent="0.25">
      <c r="A29" s="105" t="s">
        <v>32</v>
      </c>
      <c r="B29" s="105"/>
      <c r="C29" s="105">
        <v>26026</v>
      </c>
      <c r="D29" s="105">
        <v>21088</v>
      </c>
      <c r="E29" s="78">
        <v>25732</v>
      </c>
      <c r="F29" s="78">
        <v>20850</v>
      </c>
      <c r="G29" s="78">
        <v>25243</v>
      </c>
      <c r="H29" s="78">
        <v>20454</v>
      </c>
      <c r="I29" s="106">
        <v>125</v>
      </c>
      <c r="J29" s="106">
        <v>700</v>
      </c>
      <c r="K29" s="105" t="s">
        <v>33</v>
      </c>
      <c r="L29" s="105"/>
      <c r="M29" s="105"/>
      <c r="N29" s="105"/>
      <c r="O29" s="107"/>
      <c r="P29" s="105"/>
      <c r="Q29" s="105"/>
      <c r="R29" s="105"/>
      <c r="S29" s="105"/>
      <c r="T29" s="77"/>
    </row>
    <row r="30" spans="1:20" s="36" customFormat="1" x14ac:dyDescent="0.25">
      <c r="A30" s="105" t="s">
        <v>34</v>
      </c>
      <c r="B30" s="105"/>
      <c r="C30" s="105">
        <v>18578</v>
      </c>
      <c r="D30" s="105">
        <v>23004</v>
      </c>
      <c r="E30" s="105">
        <v>18368</v>
      </c>
      <c r="F30" s="105">
        <v>22744</v>
      </c>
      <c r="G30" s="78">
        <v>18019</v>
      </c>
      <c r="H30" s="78">
        <v>22312</v>
      </c>
      <c r="I30" s="79">
        <v>150</v>
      </c>
      <c r="J30" s="79">
        <v>740</v>
      </c>
      <c r="K30" s="105" t="s">
        <v>35</v>
      </c>
      <c r="L30" s="105"/>
      <c r="M30" s="105"/>
      <c r="N30" s="105"/>
      <c r="O30" s="107"/>
      <c r="P30" s="105"/>
      <c r="Q30" s="105"/>
      <c r="R30" s="105"/>
      <c r="S30" s="105"/>
      <c r="T30" s="77"/>
    </row>
    <row r="31" spans="1:20" s="36" customFormat="1" x14ac:dyDescent="0.25">
      <c r="A31" s="105" t="s">
        <v>36</v>
      </c>
      <c r="B31" s="105"/>
      <c r="C31" s="78">
        <v>16130</v>
      </c>
      <c r="D31" s="78">
        <v>22152</v>
      </c>
      <c r="E31" s="105">
        <v>15948</v>
      </c>
      <c r="F31" s="105">
        <v>21902</v>
      </c>
      <c r="G31" s="78">
        <v>15645</v>
      </c>
      <c r="H31" s="78">
        <v>21486</v>
      </c>
      <c r="I31" s="79">
        <v>45</v>
      </c>
      <c r="J31" s="112">
        <v>180</v>
      </c>
      <c r="K31" s="105" t="s">
        <v>37</v>
      </c>
      <c r="L31" s="105"/>
      <c r="M31" s="105"/>
      <c r="N31" s="105"/>
      <c r="O31" s="107"/>
      <c r="P31" s="105"/>
      <c r="Q31" s="105"/>
      <c r="R31" s="105"/>
      <c r="S31" s="105"/>
      <c r="T31" s="77"/>
    </row>
    <row r="32" spans="1:20" s="36" customFormat="1" x14ac:dyDescent="0.25">
      <c r="A32" s="105" t="s">
        <v>38</v>
      </c>
      <c r="B32" s="105"/>
      <c r="C32" s="105">
        <v>25748</v>
      </c>
      <c r="D32" s="105">
        <v>21366</v>
      </c>
      <c r="E32" s="78">
        <v>25458</v>
      </c>
      <c r="F32" s="78">
        <v>21125</v>
      </c>
      <c r="G32" s="78">
        <v>24974</v>
      </c>
      <c r="H32" s="78">
        <v>20723</v>
      </c>
      <c r="I32" s="79" t="s">
        <v>146</v>
      </c>
      <c r="J32" s="79">
        <v>670</v>
      </c>
      <c r="K32" s="105" t="s">
        <v>39</v>
      </c>
      <c r="L32" s="105"/>
      <c r="M32" s="105"/>
      <c r="N32" s="105"/>
      <c r="O32" s="107"/>
      <c r="P32" s="105"/>
      <c r="Q32" s="105"/>
      <c r="R32" s="105"/>
      <c r="S32" s="105"/>
      <c r="T32" s="77"/>
    </row>
    <row r="33" spans="1:20" s="36" customFormat="1" x14ac:dyDescent="0.25">
      <c r="A33" s="105" t="s">
        <v>40</v>
      </c>
      <c r="B33" s="105"/>
      <c r="C33" s="105">
        <v>24430</v>
      </c>
      <c r="D33" s="105">
        <v>22684</v>
      </c>
      <c r="E33" s="105">
        <v>24154</v>
      </c>
      <c r="F33" s="105">
        <v>22428</v>
      </c>
      <c r="G33" s="78">
        <v>23695</v>
      </c>
      <c r="H33" s="78">
        <v>22002</v>
      </c>
      <c r="I33" s="79">
        <v>200</v>
      </c>
      <c r="J33" s="79">
        <v>1000</v>
      </c>
      <c r="K33" s="105" t="s">
        <v>23</v>
      </c>
      <c r="L33" s="105"/>
      <c r="M33" s="105"/>
      <c r="N33" s="105"/>
      <c r="O33" s="107"/>
      <c r="P33" s="105"/>
      <c r="Q33" s="105"/>
      <c r="R33" s="105"/>
      <c r="S33" s="105"/>
      <c r="T33" s="77"/>
    </row>
    <row r="34" spans="1:20" s="36" customFormat="1" x14ac:dyDescent="0.25">
      <c r="A34" s="105" t="s">
        <v>41</v>
      </c>
      <c r="B34" s="105"/>
      <c r="C34" s="105">
        <v>20280</v>
      </c>
      <c r="D34" s="105">
        <v>21302</v>
      </c>
      <c r="E34" s="105">
        <v>20051</v>
      </c>
      <c r="F34" s="105">
        <v>21061</v>
      </c>
      <c r="G34" s="78">
        <v>19670</v>
      </c>
      <c r="H34" s="78">
        <v>20661</v>
      </c>
      <c r="I34" s="106">
        <v>25</v>
      </c>
      <c r="J34" s="106">
        <v>150</v>
      </c>
      <c r="K34" s="105" t="s">
        <v>42</v>
      </c>
      <c r="L34" s="105"/>
      <c r="M34" s="105"/>
      <c r="N34" s="105"/>
      <c r="O34" s="107"/>
      <c r="P34" s="105"/>
      <c r="Q34" s="105"/>
      <c r="R34" s="105"/>
      <c r="S34" s="105"/>
      <c r="T34" s="77"/>
    </row>
    <row r="35" spans="1:20" s="36" customFormat="1" x14ac:dyDescent="0.25">
      <c r="A35" s="105" t="s">
        <v>43</v>
      </c>
      <c r="B35" s="105"/>
      <c r="C35" s="105">
        <v>25812</v>
      </c>
      <c r="D35" s="105">
        <v>21302</v>
      </c>
      <c r="E35" s="78">
        <v>25521</v>
      </c>
      <c r="F35" s="78">
        <v>21061</v>
      </c>
      <c r="G35" s="78">
        <v>25036</v>
      </c>
      <c r="H35" s="78">
        <v>20661</v>
      </c>
      <c r="I35" s="79">
        <v>190</v>
      </c>
      <c r="J35" s="106">
        <v>750</v>
      </c>
      <c r="K35" s="105" t="s">
        <v>44</v>
      </c>
      <c r="L35" s="105"/>
      <c r="M35" s="105"/>
      <c r="N35" s="105"/>
      <c r="O35" s="107"/>
      <c r="P35" s="105"/>
      <c r="Q35" s="105"/>
      <c r="R35" s="105"/>
      <c r="S35" s="105"/>
      <c r="T35" s="77"/>
    </row>
    <row r="36" spans="1:20" s="36" customFormat="1" x14ac:dyDescent="0.25">
      <c r="A36" s="105" t="s">
        <v>280</v>
      </c>
      <c r="B36" s="105"/>
      <c r="C36" s="105">
        <v>21812</v>
      </c>
      <c r="D36" s="105">
        <v>25302</v>
      </c>
      <c r="E36" s="105">
        <v>21566</v>
      </c>
      <c r="F36" s="105">
        <v>25017</v>
      </c>
      <c r="G36" s="105">
        <v>21156</v>
      </c>
      <c r="H36" s="105">
        <v>24541</v>
      </c>
      <c r="I36" s="79" t="s">
        <v>145</v>
      </c>
      <c r="J36" s="106">
        <v>1300</v>
      </c>
      <c r="K36" s="105" t="s">
        <v>281</v>
      </c>
      <c r="L36" s="105"/>
      <c r="M36" s="105"/>
      <c r="N36" s="105"/>
      <c r="O36" s="107"/>
      <c r="P36" s="105"/>
      <c r="Q36" s="105"/>
      <c r="R36" s="105"/>
      <c r="S36" s="105"/>
      <c r="T36" s="77"/>
    </row>
    <row r="37" spans="1:20" s="36" customFormat="1" x14ac:dyDescent="0.25">
      <c r="A37" s="105" t="s">
        <v>305</v>
      </c>
      <c r="B37" s="105"/>
      <c r="C37" s="78">
        <v>26260</v>
      </c>
      <c r="D37" s="78">
        <v>20854</v>
      </c>
      <c r="E37" s="78">
        <v>25964</v>
      </c>
      <c r="F37" s="78">
        <v>20619</v>
      </c>
      <c r="G37" s="78">
        <v>25470</v>
      </c>
      <c r="H37" s="78">
        <v>20227</v>
      </c>
      <c r="I37" s="106" t="s">
        <v>145</v>
      </c>
      <c r="J37" s="106" t="s">
        <v>145</v>
      </c>
      <c r="K37" s="105" t="s">
        <v>306</v>
      </c>
      <c r="L37" s="105"/>
      <c r="M37" s="105"/>
      <c r="N37" s="105"/>
      <c r="O37" s="105" t="s">
        <v>142</v>
      </c>
      <c r="P37" s="105"/>
      <c r="Q37" s="105"/>
      <c r="R37" s="105"/>
      <c r="S37" s="105"/>
      <c r="T37" s="77"/>
    </row>
    <row r="38" spans="1:20" s="36" customFormat="1" x14ac:dyDescent="0.25">
      <c r="A38" s="105" t="s">
        <v>282</v>
      </c>
      <c r="B38" s="105"/>
      <c r="C38" s="105">
        <v>19834</v>
      </c>
      <c r="D38" s="105">
        <v>20662</v>
      </c>
      <c r="E38" s="105">
        <v>19610</v>
      </c>
      <c r="F38" s="105">
        <v>20429</v>
      </c>
      <c r="G38" s="105">
        <v>19237</v>
      </c>
      <c r="H38" s="105">
        <v>20041</v>
      </c>
      <c r="I38" s="79">
        <v>30</v>
      </c>
      <c r="J38" s="106">
        <v>100</v>
      </c>
      <c r="K38" s="105" t="s">
        <v>37</v>
      </c>
      <c r="L38" s="105"/>
      <c r="M38" s="105"/>
      <c r="N38" s="105"/>
      <c r="O38" s="108" t="s">
        <v>142</v>
      </c>
      <c r="P38" s="105"/>
      <c r="Q38" s="105"/>
      <c r="R38" s="105"/>
      <c r="S38" s="105"/>
      <c r="T38" s="77"/>
    </row>
    <row r="39" spans="1:20" s="36" customFormat="1" x14ac:dyDescent="0.25">
      <c r="A39" s="105" t="s">
        <v>45</v>
      </c>
      <c r="B39" s="105"/>
      <c r="C39" s="105">
        <v>22578</v>
      </c>
      <c r="D39" s="105">
        <v>24536</v>
      </c>
      <c r="E39" s="78">
        <v>22323</v>
      </c>
      <c r="F39" s="78">
        <v>24259</v>
      </c>
      <c r="G39" s="78">
        <v>21899</v>
      </c>
      <c r="H39" s="78">
        <v>23798</v>
      </c>
      <c r="I39" s="79">
        <v>380</v>
      </c>
      <c r="J39" s="79">
        <v>945</v>
      </c>
      <c r="K39" s="105" t="s">
        <v>46</v>
      </c>
      <c r="L39" s="105"/>
      <c r="M39" s="105"/>
      <c r="N39" s="105"/>
      <c r="O39" s="107"/>
      <c r="P39" s="105"/>
      <c r="Q39" s="105"/>
      <c r="R39" s="105"/>
      <c r="S39" s="105"/>
      <c r="T39" s="77"/>
    </row>
    <row r="40" spans="1:20" s="36" customFormat="1" x14ac:dyDescent="0.25">
      <c r="A40" s="105" t="s">
        <v>47</v>
      </c>
      <c r="B40" s="105"/>
      <c r="C40" s="105">
        <v>20174</v>
      </c>
      <c r="D40" s="105">
        <v>24174</v>
      </c>
      <c r="E40" s="78">
        <v>19946</v>
      </c>
      <c r="F40" s="105">
        <v>23901</v>
      </c>
      <c r="G40" s="78">
        <v>19567</v>
      </c>
      <c r="H40" s="78">
        <v>23447</v>
      </c>
      <c r="I40" s="79">
        <v>190</v>
      </c>
      <c r="J40" s="79">
        <v>850</v>
      </c>
      <c r="K40" s="105" t="s">
        <v>19</v>
      </c>
      <c r="L40" s="105"/>
      <c r="M40" s="105"/>
      <c r="N40" s="105"/>
      <c r="O40" s="107"/>
      <c r="P40" s="105"/>
      <c r="Q40" s="105"/>
      <c r="R40" s="105"/>
      <c r="S40" s="105"/>
      <c r="T40" s="77"/>
    </row>
    <row r="41" spans="1:20" s="36" customFormat="1" x14ac:dyDescent="0.25">
      <c r="A41" s="105" t="s">
        <v>48</v>
      </c>
      <c r="B41" s="105"/>
      <c r="C41" s="105">
        <v>24046</v>
      </c>
      <c r="D41" s="105">
        <v>23068</v>
      </c>
      <c r="E41" s="105">
        <v>23775</v>
      </c>
      <c r="F41" s="105">
        <v>22808</v>
      </c>
      <c r="G41" s="78">
        <v>23323</v>
      </c>
      <c r="H41" s="78">
        <v>22374</v>
      </c>
      <c r="I41" s="106" t="s">
        <v>145</v>
      </c>
      <c r="J41" s="79">
        <v>1160</v>
      </c>
      <c r="K41" s="105" t="s">
        <v>14</v>
      </c>
      <c r="L41" s="105"/>
      <c r="M41" s="105"/>
      <c r="N41" s="105"/>
      <c r="O41" s="107" t="s">
        <v>7</v>
      </c>
      <c r="P41" s="105"/>
      <c r="Q41" s="105"/>
      <c r="R41" s="105"/>
      <c r="S41" s="105"/>
      <c r="T41" s="77"/>
    </row>
    <row r="42" spans="1:20" s="11" customFormat="1" x14ac:dyDescent="0.25">
      <c r="A42" s="109" t="s">
        <v>49</v>
      </c>
      <c r="B42" s="109"/>
      <c r="C42" s="81">
        <v>19216</v>
      </c>
      <c r="D42" s="81">
        <v>25132</v>
      </c>
      <c r="E42" s="109">
        <v>18999</v>
      </c>
      <c r="F42" s="109">
        <v>24848</v>
      </c>
      <c r="G42" s="81">
        <v>18638</v>
      </c>
      <c r="H42" s="81">
        <v>24376</v>
      </c>
      <c r="I42" s="110">
        <v>145</v>
      </c>
      <c r="J42" s="110">
        <v>350</v>
      </c>
      <c r="K42" s="109" t="s">
        <v>50</v>
      </c>
      <c r="L42" s="109"/>
      <c r="M42" s="109"/>
      <c r="N42" s="109"/>
      <c r="O42" s="109"/>
      <c r="P42" s="109"/>
      <c r="Q42" s="109"/>
      <c r="R42" s="109"/>
      <c r="S42" s="109"/>
      <c r="T42" s="80"/>
    </row>
    <row r="43" spans="1:20" s="36" customFormat="1" x14ac:dyDescent="0.25">
      <c r="A43" s="105" t="s">
        <v>283</v>
      </c>
      <c r="B43" s="105"/>
      <c r="C43" s="105">
        <v>25472</v>
      </c>
      <c r="D43" s="105">
        <v>21642</v>
      </c>
      <c r="E43" s="105">
        <v>25185</v>
      </c>
      <c r="F43" s="105">
        <v>21398</v>
      </c>
      <c r="G43" s="105">
        <v>24706</v>
      </c>
      <c r="H43" s="105">
        <v>20991</v>
      </c>
      <c r="I43" s="106">
        <v>200</v>
      </c>
      <c r="J43" s="106">
        <v>1000</v>
      </c>
      <c r="K43" s="105" t="s">
        <v>29</v>
      </c>
      <c r="L43" s="105"/>
      <c r="M43" s="105"/>
      <c r="N43" s="105"/>
      <c r="O43" s="108" t="s">
        <v>142</v>
      </c>
      <c r="P43" s="105"/>
      <c r="Q43" s="105"/>
      <c r="R43" s="105"/>
      <c r="S43" s="105"/>
      <c r="T43" s="77"/>
    </row>
    <row r="44" spans="1:20" s="36" customFormat="1" x14ac:dyDescent="0.25">
      <c r="A44" s="105" t="s">
        <v>312</v>
      </c>
      <c r="B44" s="105"/>
      <c r="C44" s="78">
        <v>26770</v>
      </c>
      <c r="D44" s="78">
        <v>20344</v>
      </c>
      <c r="E44" s="78">
        <v>26468</v>
      </c>
      <c r="F44" s="78">
        <v>20114</v>
      </c>
      <c r="G44" s="78">
        <v>25965</v>
      </c>
      <c r="H44" s="78">
        <v>19732</v>
      </c>
      <c r="I44" s="106" t="s">
        <v>145</v>
      </c>
      <c r="J44" s="106">
        <v>600</v>
      </c>
      <c r="K44" s="105"/>
      <c r="L44" s="105"/>
      <c r="M44" s="105"/>
      <c r="N44" s="105"/>
      <c r="O44" s="108" t="s">
        <v>313</v>
      </c>
      <c r="P44" s="105"/>
      <c r="Q44" s="105"/>
      <c r="R44" s="105"/>
      <c r="S44" s="105"/>
      <c r="T44" s="77"/>
    </row>
    <row r="45" spans="1:20" s="36" customFormat="1" x14ac:dyDescent="0.25">
      <c r="A45" s="105" t="s">
        <v>51</v>
      </c>
      <c r="B45" s="105"/>
      <c r="C45" s="82">
        <v>30327</v>
      </c>
      <c r="D45" s="82">
        <v>19416</v>
      </c>
      <c r="E45" s="105"/>
      <c r="F45" s="82"/>
      <c r="G45" s="105"/>
      <c r="H45" s="82"/>
      <c r="I45" s="106">
        <v>500</v>
      </c>
      <c r="J45" s="106">
        <v>2500</v>
      </c>
      <c r="K45" s="105" t="s">
        <v>328</v>
      </c>
      <c r="L45" s="105"/>
      <c r="M45" s="105"/>
      <c r="N45" s="105"/>
      <c r="O45" s="105"/>
      <c r="P45" s="105"/>
      <c r="Q45" s="105"/>
      <c r="R45" s="105"/>
      <c r="S45" s="105"/>
      <c r="T45" s="7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A12" sqref="A12:XFD12"/>
    </sheetView>
  </sheetViews>
  <sheetFormatPr baseColWidth="10" defaultColWidth="9.140625" defaultRowHeight="15" x14ac:dyDescent="0.25"/>
  <cols>
    <col min="9" max="9" width="13.28515625" style="1" customWidth="1"/>
    <col min="10" max="10" width="9.140625" style="1"/>
  </cols>
  <sheetData>
    <row r="1" spans="1:15" ht="14.45" x14ac:dyDescent="0.3">
      <c r="A1" s="1" t="s">
        <v>217</v>
      </c>
    </row>
    <row r="2" spans="1:15" s="3" customFormat="1" ht="14.45" x14ac:dyDescent="0.3">
      <c r="A2" s="6"/>
      <c r="I2" s="6"/>
      <c r="J2" s="6"/>
    </row>
    <row r="3" spans="1:15" s="6" customFormat="1" ht="14.45" x14ac:dyDescent="0.3">
      <c r="A3" s="6" t="s">
        <v>154</v>
      </c>
      <c r="C3" s="6" t="s">
        <v>155</v>
      </c>
      <c r="D3" s="6" t="s">
        <v>156</v>
      </c>
      <c r="E3" s="6" t="s">
        <v>157</v>
      </c>
      <c r="F3" s="6" t="s">
        <v>158</v>
      </c>
      <c r="G3" s="6" t="s">
        <v>159</v>
      </c>
      <c r="H3" s="6" t="s">
        <v>160</v>
      </c>
      <c r="I3" s="6" t="s">
        <v>161</v>
      </c>
      <c r="J3" s="6" t="s">
        <v>162</v>
      </c>
      <c r="K3" s="6" t="s">
        <v>163</v>
      </c>
      <c r="O3" s="6" t="s">
        <v>164</v>
      </c>
    </row>
    <row r="4" spans="1:15" s="36" customFormat="1" x14ac:dyDescent="0.25">
      <c r="A4" s="36" t="s">
        <v>54</v>
      </c>
      <c r="C4" s="37">
        <v>15024</v>
      </c>
      <c r="D4" s="37">
        <v>18110</v>
      </c>
      <c r="E4" s="37">
        <v>14854</v>
      </c>
      <c r="F4" s="37">
        <v>17905</v>
      </c>
      <c r="G4" s="37">
        <v>14572</v>
      </c>
      <c r="H4" s="37">
        <v>17565</v>
      </c>
      <c r="I4" s="51">
        <v>4</v>
      </c>
      <c r="J4" s="51">
        <v>20</v>
      </c>
      <c r="K4" s="36" t="s">
        <v>55</v>
      </c>
      <c r="O4" s="39"/>
    </row>
    <row r="5" spans="1:15" s="36" customFormat="1" ht="14.45" x14ac:dyDescent="0.3">
      <c r="A5" s="36" t="s">
        <v>272</v>
      </c>
      <c r="C5" s="37">
        <v>22344</v>
      </c>
      <c r="D5" s="37">
        <v>16216</v>
      </c>
      <c r="E5" s="37">
        <v>22092</v>
      </c>
      <c r="F5" s="37">
        <v>16033</v>
      </c>
      <c r="G5" s="37">
        <v>21672</v>
      </c>
      <c r="H5" s="37">
        <v>15728</v>
      </c>
      <c r="I5" s="51">
        <v>40</v>
      </c>
      <c r="J5" s="39" t="s">
        <v>145</v>
      </c>
      <c r="O5" s="36" t="s">
        <v>273</v>
      </c>
    </row>
    <row r="6" spans="1:15" s="11" customFormat="1" x14ac:dyDescent="0.25">
      <c r="A6" s="11" t="s">
        <v>56</v>
      </c>
      <c r="C6" s="60">
        <v>18102</v>
      </c>
      <c r="D6" s="60">
        <v>19600</v>
      </c>
      <c r="E6" s="10">
        <v>15990</v>
      </c>
      <c r="F6" s="10">
        <v>12119</v>
      </c>
      <c r="G6" s="33" t="s">
        <v>58</v>
      </c>
      <c r="I6" s="30">
        <v>4</v>
      </c>
      <c r="J6" s="30">
        <v>50</v>
      </c>
      <c r="K6" s="11" t="s">
        <v>57</v>
      </c>
      <c r="O6" s="30"/>
    </row>
    <row r="7" spans="1:15" s="36" customFormat="1" x14ac:dyDescent="0.25">
      <c r="A7" s="36" t="s">
        <v>59</v>
      </c>
      <c r="C7" s="59">
        <v>16172</v>
      </c>
      <c r="D7" s="59">
        <v>12258</v>
      </c>
      <c r="E7" s="37">
        <v>21145</v>
      </c>
      <c r="F7" s="37">
        <v>16980</v>
      </c>
      <c r="G7" s="37">
        <v>15686</v>
      </c>
      <c r="H7" s="37">
        <v>11889</v>
      </c>
      <c r="I7" s="51">
        <v>5</v>
      </c>
      <c r="J7" s="51">
        <v>13</v>
      </c>
      <c r="K7" s="36" t="s">
        <v>60</v>
      </c>
      <c r="O7" s="39"/>
    </row>
    <row r="8" spans="1:15" s="36" customFormat="1" x14ac:dyDescent="0.25">
      <c r="A8" s="36" t="s">
        <v>61</v>
      </c>
      <c r="C8" s="59">
        <v>21386</v>
      </c>
      <c r="D8" s="59">
        <v>17174</v>
      </c>
      <c r="E8" s="37">
        <v>21145</v>
      </c>
      <c r="F8" s="37">
        <v>16980</v>
      </c>
      <c r="G8" s="37">
        <v>20743</v>
      </c>
      <c r="H8" s="37">
        <v>16657</v>
      </c>
      <c r="I8" s="40" t="s">
        <v>148</v>
      </c>
      <c r="J8" s="40">
        <v>120</v>
      </c>
      <c r="K8" s="36" t="s">
        <v>62</v>
      </c>
      <c r="O8" s="39"/>
    </row>
    <row r="9" spans="1:15" s="36" customFormat="1" ht="14.45" x14ac:dyDescent="0.3">
      <c r="A9" s="36" t="s">
        <v>274</v>
      </c>
      <c r="C9" s="37">
        <v>22344</v>
      </c>
      <c r="D9" s="37">
        <v>15450</v>
      </c>
      <c r="E9" s="37">
        <v>22092</v>
      </c>
      <c r="F9" s="37">
        <v>15275</v>
      </c>
      <c r="G9" s="37">
        <v>21672</v>
      </c>
      <c r="H9" s="37">
        <v>14985</v>
      </c>
      <c r="I9" s="51">
        <v>20</v>
      </c>
      <c r="J9" s="51">
        <v>85</v>
      </c>
      <c r="O9" s="36" t="s">
        <v>275</v>
      </c>
    </row>
    <row r="10" spans="1:15" s="36" customFormat="1" x14ac:dyDescent="0.25">
      <c r="A10" s="36" t="s">
        <v>63</v>
      </c>
      <c r="C10" s="37">
        <v>21472</v>
      </c>
      <c r="D10" s="37">
        <v>17088</v>
      </c>
      <c r="E10" s="37">
        <v>21230</v>
      </c>
      <c r="F10" s="37">
        <v>16895</v>
      </c>
      <c r="G10" s="37">
        <v>20826</v>
      </c>
      <c r="H10" s="37">
        <v>16574</v>
      </c>
      <c r="I10" s="40">
        <v>65</v>
      </c>
      <c r="J10" s="40">
        <v>310</v>
      </c>
      <c r="K10" s="36" t="s">
        <v>64</v>
      </c>
      <c r="O10" s="39"/>
    </row>
    <row r="11" spans="1:15" s="36" customFormat="1" x14ac:dyDescent="0.25">
      <c r="A11" s="36" t="s">
        <v>65</v>
      </c>
      <c r="C11" s="59">
        <v>18110</v>
      </c>
      <c r="D11" s="59">
        <v>19408</v>
      </c>
      <c r="E11" s="37">
        <v>17905</v>
      </c>
      <c r="F11" s="37">
        <v>19189</v>
      </c>
      <c r="G11" s="37">
        <v>17565</v>
      </c>
      <c r="H11" s="37">
        <v>18824</v>
      </c>
      <c r="I11" s="51">
        <v>60</v>
      </c>
      <c r="J11" s="51">
        <v>190</v>
      </c>
      <c r="K11" s="36" t="s">
        <v>66</v>
      </c>
      <c r="O11" s="39" t="s">
        <v>67</v>
      </c>
    </row>
    <row r="12" spans="1:15" s="36" customFormat="1" x14ac:dyDescent="0.25">
      <c r="A12" s="36" t="s">
        <v>323</v>
      </c>
      <c r="C12" s="37">
        <v>19808</v>
      </c>
      <c r="D12" s="37">
        <v>15731</v>
      </c>
      <c r="E12" s="37">
        <v>19431</v>
      </c>
      <c r="F12" s="37">
        <v>15443</v>
      </c>
      <c r="G12" s="37">
        <v>18960</v>
      </c>
      <c r="H12" s="37">
        <v>15074</v>
      </c>
      <c r="I12" s="51"/>
      <c r="J12" s="51"/>
      <c r="K12" s="36" t="s">
        <v>324</v>
      </c>
      <c r="O12" s="39"/>
    </row>
    <row r="13" spans="1:15" s="36" customFormat="1" x14ac:dyDescent="0.25">
      <c r="A13" s="36" t="s">
        <v>243</v>
      </c>
      <c r="C13" s="37">
        <v>22450</v>
      </c>
      <c r="D13" s="37">
        <v>16110</v>
      </c>
      <c r="E13" s="37">
        <v>22197</v>
      </c>
      <c r="F13" s="37">
        <v>15928</v>
      </c>
      <c r="G13" s="37">
        <v>21775</v>
      </c>
      <c r="H13" s="37">
        <v>15625</v>
      </c>
      <c r="I13" s="39">
        <v>24</v>
      </c>
      <c r="J13" s="40">
        <v>100</v>
      </c>
      <c r="K13" s="36" t="s">
        <v>86</v>
      </c>
      <c r="O13" s="39"/>
    </row>
    <row r="14" spans="1:15" s="11" customFormat="1" x14ac:dyDescent="0.25">
      <c r="A14" s="11" t="s">
        <v>270</v>
      </c>
      <c r="C14" s="10">
        <v>22068</v>
      </c>
      <c r="D14" s="10">
        <v>16492</v>
      </c>
      <c r="E14" s="10">
        <v>21819</v>
      </c>
      <c r="F14" s="10">
        <v>16306</v>
      </c>
      <c r="G14" s="10">
        <v>21404</v>
      </c>
      <c r="H14" s="10">
        <v>15996</v>
      </c>
      <c r="I14" s="31">
        <v>30</v>
      </c>
      <c r="J14" s="31">
        <v>100</v>
      </c>
      <c r="K14" s="11" t="s">
        <v>271</v>
      </c>
      <c r="O14" s="11" t="s">
        <v>269</v>
      </c>
    </row>
    <row r="15" spans="1:15" s="36" customFormat="1" x14ac:dyDescent="0.25">
      <c r="A15" s="36" t="s">
        <v>68</v>
      </c>
      <c r="C15" s="37">
        <v>13960</v>
      </c>
      <c r="D15" s="37">
        <v>18024</v>
      </c>
      <c r="E15" s="37">
        <v>13802</v>
      </c>
      <c r="F15" s="37">
        <v>17821</v>
      </c>
      <c r="G15" s="37">
        <v>13540</v>
      </c>
      <c r="H15" s="37">
        <v>17482</v>
      </c>
      <c r="I15" s="39" t="s">
        <v>145</v>
      </c>
      <c r="J15" s="39" t="s">
        <v>145</v>
      </c>
      <c r="K15" s="36" t="s">
        <v>69</v>
      </c>
      <c r="O15" s="39"/>
    </row>
    <row r="16" spans="1:15" s="36" customFormat="1" x14ac:dyDescent="0.25">
      <c r="A16" s="36" t="s">
        <v>308</v>
      </c>
      <c r="C16" s="37">
        <v>20302</v>
      </c>
      <c r="D16" s="37">
        <v>18258</v>
      </c>
      <c r="E16" s="37">
        <v>20073</v>
      </c>
      <c r="F16" s="37">
        <v>18052</v>
      </c>
      <c r="G16" s="37">
        <v>19691</v>
      </c>
      <c r="H16" s="37">
        <v>17709</v>
      </c>
      <c r="I16" s="39"/>
      <c r="J16" s="39"/>
      <c r="K16" s="36" t="s">
        <v>151</v>
      </c>
      <c r="O16" s="39"/>
    </row>
    <row r="17" spans="1:15" s="36" customFormat="1" x14ac:dyDescent="0.25">
      <c r="A17" s="36" t="s">
        <v>70</v>
      </c>
      <c r="C17" s="37">
        <v>17450</v>
      </c>
      <c r="D17" s="37">
        <v>21110</v>
      </c>
      <c r="E17" s="37">
        <v>17253</v>
      </c>
      <c r="F17" s="37">
        <v>20872</v>
      </c>
      <c r="G17" s="37">
        <v>16925</v>
      </c>
      <c r="H17" s="37">
        <v>20475</v>
      </c>
      <c r="I17" s="38">
        <v>60</v>
      </c>
      <c r="J17" s="51">
        <v>195</v>
      </c>
      <c r="K17" s="36" t="s">
        <v>71</v>
      </c>
      <c r="O17" s="39" t="s">
        <v>67</v>
      </c>
    </row>
    <row r="18" spans="1:15" s="11" customFormat="1" x14ac:dyDescent="0.25">
      <c r="A18" s="11" t="s">
        <v>256</v>
      </c>
      <c r="C18" s="10">
        <v>22068</v>
      </c>
      <c r="D18" s="10">
        <v>16492</v>
      </c>
      <c r="E18" s="10">
        <v>21819</v>
      </c>
      <c r="F18" s="10">
        <v>16306</v>
      </c>
      <c r="G18" s="10">
        <v>21404</v>
      </c>
      <c r="H18" s="10">
        <v>15996</v>
      </c>
      <c r="I18" s="31">
        <v>20</v>
      </c>
      <c r="J18" s="31">
        <v>100</v>
      </c>
      <c r="K18" s="11" t="s">
        <v>264</v>
      </c>
      <c r="O18" s="30" t="s">
        <v>94</v>
      </c>
    </row>
    <row r="19" spans="1:15" s="36" customFormat="1" ht="14.45" x14ac:dyDescent="0.3">
      <c r="A19" s="36" t="s">
        <v>72</v>
      </c>
      <c r="C19" s="59">
        <v>18556</v>
      </c>
      <c r="D19" s="59">
        <v>17896</v>
      </c>
      <c r="E19" s="37">
        <v>18347</v>
      </c>
      <c r="F19" s="37">
        <v>17694</v>
      </c>
      <c r="G19" s="37">
        <v>17998</v>
      </c>
      <c r="H19" s="37">
        <v>17358</v>
      </c>
      <c r="I19" s="51">
        <v>10</v>
      </c>
      <c r="J19" s="51">
        <v>70</v>
      </c>
      <c r="K19" s="36" t="s">
        <v>73</v>
      </c>
      <c r="O19" s="39"/>
    </row>
    <row r="20" spans="1:15" s="36" customFormat="1" x14ac:dyDescent="0.25">
      <c r="A20" s="36" t="s">
        <v>74</v>
      </c>
      <c r="C20" s="59">
        <v>20898</v>
      </c>
      <c r="D20" s="59">
        <v>16620</v>
      </c>
      <c r="E20" s="37">
        <v>20662</v>
      </c>
      <c r="F20" s="37">
        <v>16432</v>
      </c>
      <c r="G20" s="37">
        <v>20269</v>
      </c>
      <c r="H20" s="37">
        <v>16120</v>
      </c>
      <c r="I20" s="38">
        <v>50</v>
      </c>
      <c r="J20" s="40">
        <v>190</v>
      </c>
      <c r="K20" s="36" t="s">
        <v>71</v>
      </c>
      <c r="O20" s="39"/>
    </row>
    <row r="21" spans="1:15" s="11" customFormat="1" x14ac:dyDescent="0.25">
      <c r="A21" s="11" t="s">
        <v>75</v>
      </c>
      <c r="C21" s="60">
        <v>20302</v>
      </c>
      <c r="D21" s="60">
        <v>16130</v>
      </c>
      <c r="E21" s="10">
        <v>20073</v>
      </c>
      <c r="F21" s="10">
        <v>15948</v>
      </c>
      <c r="G21" s="10">
        <v>19691</v>
      </c>
      <c r="H21" s="10">
        <v>15645</v>
      </c>
      <c r="I21" s="31">
        <v>5</v>
      </c>
      <c r="J21" s="31">
        <v>30</v>
      </c>
      <c r="K21" s="11" t="s">
        <v>76</v>
      </c>
      <c r="O21" s="30"/>
    </row>
    <row r="22" spans="1:15" s="36" customFormat="1" x14ac:dyDescent="0.25">
      <c r="A22" s="36" t="s">
        <v>77</v>
      </c>
      <c r="C22" s="59">
        <v>20706</v>
      </c>
      <c r="D22" s="59">
        <v>17854</v>
      </c>
      <c r="E22" s="37">
        <v>20472</v>
      </c>
      <c r="F22" s="37">
        <v>17653</v>
      </c>
      <c r="G22" s="37">
        <v>20083</v>
      </c>
      <c r="H22" s="37">
        <v>17317</v>
      </c>
      <c r="I22" s="51">
        <v>30</v>
      </c>
      <c r="J22" s="51">
        <v>220</v>
      </c>
      <c r="K22" s="36" t="s">
        <v>78</v>
      </c>
      <c r="O22" s="39"/>
    </row>
    <row r="23" spans="1:15" s="36" customFormat="1" x14ac:dyDescent="0.25">
      <c r="A23" s="36" t="s">
        <v>79</v>
      </c>
      <c r="C23" s="59">
        <v>19662</v>
      </c>
      <c r="D23" s="59">
        <v>18896</v>
      </c>
      <c r="E23" s="37">
        <v>19441</v>
      </c>
      <c r="F23" s="37">
        <v>18683</v>
      </c>
      <c r="G23" s="37">
        <v>19071</v>
      </c>
      <c r="H23" s="37">
        <v>18328</v>
      </c>
      <c r="I23" s="51">
        <v>5</v>
      </c>
      <c r="J23" s="51">
        <v>30</v>
      </c>
      <c r="K23" s="36" t="s">
        <v>80</v>
      </c>
      <c r="O23" s="39"/>
    </row>
    <row r="24" spans="1:15" s="36" customFormat="1" x14ac:dyDescent="0.25">
      <c r="A24" s="36" t="s">
        <v>265</v>
      </c>
      <c r="C24" s="37">
        <v>18450</v>
      </c>
      <c r="D24" s="37">
        <v>20110</v>
      </c>
      <c r="E24" s="37">
        <v>18242</v>
      </c>
      <c r="F24" s="37">
        <v>19883</v>
      </c>
      <c r="G24" s="37">
        <v>17895</v>
      </c>
      <c r="H24" s="37">
        <v>19505</v>
      </c>
      <c r="I24" s="38">
        <v>15</v>
      </c>
      <c r="J24" s="40">
        <v>100</v>
      </c>
      <c r="K24" s="36" t="s">
        <v>151</v>
      </c>
    </row>
    <row r="25" spans="1:15" s="36" customFormat="1" x14ac:dyDescent="0.25">
      <c r="A25" s="36" t="s">
        <v>81</v>
      </c>
      <c r="C25" s="59">
        <v>21706</v>
      </c>
      <c r="D25" s="59">
        <v>16854</v>
      </c>
      <c r="E25" s="37">
        <v>21461</v>
      </c>
      <c r="F25" s="37">
        <v>16664</v>
      </c>
      <c r="G25" s="37">
        <v>21053</v>
      </c>
      <c r="H25" s="37">
        <v>16347</v>
      </c>
      <c r="I25" s="40" t="s">
        <v>147</v>
      </c>
      <c r="J25" s="40">
        <v>270</v>
      </c>
      <c r="K25" s="36" t="s">
        <v>62</v>
      </c>
      <c r="O25" s="39" t="s">
        <v>67</v>
      </c>
    </row>
    <row r="26" spans="1:15" s="36" customFormat="1" x14ac:dyDescent="0.25">
      <c r="A26" s="36" t="s">
        <v>288</v>
      </c>
      <c r="C26" s="37">
        <v>20428</v>
      </c>
      <c r="D26" s="37">
        <v>18130</v>
      </c>
      <c r="E26" s="37">
        <v>20198</v>
      </c>
      <c r="F26" s="37">
        <v>17926</v>
      </c>
      <c r="G26" s="37">
        <v>19814</v>
      </c>
      <c r="H26" s="37">
        <v>17585</v>
      </c>
      <c r="I26" s="51">
        <v>20</v>
      </c>
      <c r="J26" s="51">
        <v>125</v>
      </c>
      <c r="K26" s="36" t="s">
        <v>289</v>
      </c>
      <c r="O26" s="36" t="s">
        <v>94</v>
      </c>
    </row>
    <row r="27" spans="1:15" s="36" customFormat="1" x14ac:dyDescent="0.25">
      <c r="A27" s="36" t="s">
        <v>82</v>
      </c>
      <c r="C27" s="59">
        <v>18344</v>
      </c>
      <c r="D27" s="59">
        <v>13640</v>
      </c>
      <c r="E27" s="37">
        <v>18137</v>
      </c>
      <c r="F27" s="37">
        <v>13486</v>
      </c>
      <c r="G27" s="37">
        <v>17792</v>
      </c>
      <c r="H27" s="37">
        <v>13230</v>
      </c>
      <c r="I27" s="38">
        <v>12</v>
      </c>
      <c r="J27" s="40">
        <v>40</v>
      </c>
      <c r="K27" s="36" t="s">
        <v>62</v>
      </c>
      <c r="O27" s="39"/>
    </row>
    <row r="28" spans="1:15" s="36" customFormat="1" x14ac:dyDescent="0.25">
      <c r="A28" s="36" t="s">
        <v>286</v>
      </c>
      <c r="C28" s="37">
        <v>21578</v>
      </c>
      <c r="D28" s="37">
        <v>16982</v>
      </c>
      <c r="E28" s="37">
        <v>21335</v>
      </c>
      <c r="F28" s="37">
        <v>16790</v>
      </c>
      <c r="G28" s="37">
        <v>20929</v>
      </c>
      <c r="H28" s="37">
        <v>16471</v>
      </c>
      <c r="I28" s="51">
        <v>17</v>
      </c>
      <c r="J28" s="39" t="s">
        <v>145</v>
      </c>
      <c r="K28" s="36" t="s">
        <v>287</v>
      </c>
    </row>
    <row r="29" spans="1:15" s="36" customFormat="1" x14ac:dyDescent="0.25">
      <c r="A29" s="36" t="s">
        <v>301</v>
      </c>
      <c r="C29" s="37">
        <v>21280</v>
      </c>
      <c r="D29" s="37">
        <v>17280</v>
      </c>
      <c r="E29" s="37">
        <v>21040</v>
      </c>
      <c r="F29" s="37">
        <v>17085</v>
      </c>
      <c r="G29" s="37">
        <v>20640</v>
      </c>
      <c r="H29" s="37">
        <v>16760</v>
      </c>
      <c r="K29" s="36" t="s">
        <v>78</v>
      </c>
    </row>
    <row r="30" spans="1:15" s="36" customFormat="1" x14ac:dyDescent="0.25">
      <c r="A30" s="36" t="s">
        <v>216</v>
      </c>
      <c r="C30" s="36">
        <v>16598</v>
      </c>
      <c r="D30" s="36">
        <v>21962</v>
      </c>
      <c r="E30" s="36">
        <v>16099</v>
      </c>
      <c r="F30" s="36">
        <v>21301</v>
      </c>
      <c r="G30" s="36">
        <v>16099</v>
      </c>
      <c r="H30" s="36">
        <v>21301</v>
      </c>
      <c r="I30" s="40">
        <v>60</v>
      </c>
      <c r="J30" s="40">
        <v>230</v>
      </c>
      <c r="K30" s="36" t="s">
        <v>66</v>
      </c>
      <c r="O30" s="39"/>
    </row>
    <row r="31" spans="1:15" s="36" customFormat="1" x14ac:dyDescent="0.25">
      <c r="A31" s="36" t="s">
        <v>251</v>
      </c>
      <c r="C31" s="37">
        <v>22216</v>
      </c>
      <c r="D31" s="37">
        <v>15300</v>
      </c>
      <c r="E31" s="37">
        <v>21966</v>
      </c>
      <c r="F31" s="37">
        <v>15128</v>
      </c>
      <c r="G31" s="37">
        <v>21548</v>
      </c>
      <c r="H31" s="37">
        <v>14840</v>
      </c>
      <c r="I31" s="51">
        <v>25</v>
      </c>
      <c r="J31" s="40">
        <v>190</v>
      </c>
      <c r="O31" s="39" t="s">
        <v>252</v>
      </c>
    </row>
    <row r="32" spans="1:15" s="36" customFormat="1" x14ac:dyDescent="0.25">
      <c r="A32" s="36" t="s">
        <v>83</v>
      </c>
      <c r="C32" s="59">
        <v>21386</v>
      </c>
      <c r="D32" s="59">
        <v>17174</v>
      </c>
      <c r="E32" s="37">
        <v>21145</v>
      </c>
      <c r="F32" s="37">
        <v>16980</v>
      </c>
      <c r="G32" s="37">
        <v>20743</v>
      </c>
      <c r="H32" s="37">
        <v>16657</v>
      </c>
      <c r="I32" s="51">
        <v>60</v>
      </c>
      <c r="J32" s="40">
        <v>200</v>
      </c>
      <c r="K32" s="36" t="s">
        <v>84</v>
      </c>
      <c r="O32" s="39"/>
    </row>
    <row r="33" spans="1:16" s="36" customFormat="1" x14ac:dyDescent="0.25">
      <c r="A33" s="36" t="s">
        <v>85</v>
      </c>
      <c r="C33" s="59">
        <v>20194</v>
      </c>
      <c r="D33" s="59">
        <v>18364</v>
      </c>
      <c r="E33" s="37">
        <v>19967</v>
      </c>
      <c r="F33" s="37">
        <v>18157</v>
      </c>
      <c r="G33" s="37">
        <v>19587</v>
      </c>
      <c r="H33" s="37">
        <v>17812</v>
      </c>
      <c r="I33" s="38">
        <v>15</v>
      </c>
      <c r="J33" s="40">
        <v>70</v>
      </c>
      <c r="K33" s="36" t="s">
        <v>86</v>
      </c>
      <c r="O33" s="39"/>
    </row>
    <row r="34" spans="1:16" s="36" customFormat="1" x14ac:dyDescent="0.25">
      <c r="A34" s="36" t="s">
        <v>87</v>
      </c>
      <c r="C34" s="59">
        <v>17982</v>
      </c>
      <c r="D34" s="59">
        <v>19536</v>
      </c>
      <c r="E34" s="37">
        <v>17779</v>
      </c>
      <c r="F34" s="37">
        <v>19315</v>
      </c>
      <c r="G34" s="37">
        <v>17441</v>
      </c>
      <c r="H34" s="37">
        <v>18948</v>
      </c>
      <c r="I34" s="38">
        <v>135</v>
      </c>
      <c r="J34" s="38">
        <v>450</v>
      </c>
      <c r="K34" s="36" t="s">
        <v>88</v>
      </c>
      <c r="O34" s="39" t="s">
        <v>89</v>
      </c>
    </row>
    <row r="35" spans="1:16" s="36" customFormat="1" x14ac:dyDescent="0.25">
      <c r="A35" s="36" t="s">
        <v>150</v>
      </c>
      <c r="C35" s="37">
        <v>20428</v>
      </c>
      <c r="D35" s="37">
        <v>18130</v>
      </c>
      <c r="E35" s="37">
        <v>20198</v>
      </c>
      <c r="F35" s="37">
        <v>17926</v>
      </c>
      <c r="G35" s="37">
        <v>19814</v>
      </c>
      <c r="H35" s="37">
        <v>17585</v>
      </c>
      <c r="I35" s="51">
        <v>40</v>
      </c>
      <c r="J35" s="40">
        <v>135</v>
      </c>
      <c r="K35" s="36" t="s">
        <v>151</v>
      </c>
      <c r="O35" s="39"/>
    </row>
    <row r="36" spans="1:16" s="11" customFormat="1" x14ac:dyDescent="0.25">
      <c r="A36" s="11" t="s">
        <v>90</v>
      </c>
      <c r="C36" s="60">
        <v>22088</v>
      </c>
      <c r="D36" s="60">
        <v>16470</v>
      </c>
      <c r="E36" s="10">
        <v>21839</v>
      </c>
      <c r="F36" s="10">
        <v>16285</v>
      </c>
      <c r="G36" s="10">
        <v>21424</v>
      </c>
      <c r="H36" s="10">
        <v>15975</v>
      </c>
      <c r="I36" s="31">
        <v>9</v>
      </c>
      <c r="J36" s="30">
        <v>90</v>
      </c>
      <c r="K36" s="11" t="s">
        <v>91</v>
      </c>
      <c r="O36" s="30"/>
      <c r="P36" s="61"/>
    </row>
    <row r="37" spans="1:16" s="36" customFormat="1" x14ac:dyDescent="0.25">
      <c r="A37" s="36" t="s">
        <v>241</v>
      </c>
      <c r="C37" s="37">
        <v>17110</v>
      </c>
      <c r="D37" s="37">
        <v>21450</v>
      </c>
      <c r="E37" s="37">
        <v>16917</v>
      </c>
      <c r="F37" s="37">
        <v>21208</v>
      </c>
      <c r="G37" s="37">
        <v>16595</v>
      </c>
      <c r="H37" s="37">
        <v>16595</v>
      </c>
      <c r="I37" s="51">
        <v>45</v>
      </c>
      <c r="J37" s="40">
        <v>180</v>
      </c>
      <c r="K37" s="36" t="s">
        <v>242</v>
      </c>
      <c r="O37" s="39"/>
    </row>
    <row r="38" spans="1:16" s="36" customFormat="1" x14ac:dyDescent="0.25">
      <c r="A38" s="36" t="s">
        <v>92</v>
      </c>
      <c r="C38" s="59">
        <v>21258</v>
      </c>
      <c r="D38" s="59">
        <v>17300</v>
      </c>
      <c r="E38" s="37">
        <v>21019</v>
      </c>
      <c r="F38" s="37">
        <v>17105</v>
      </c>
      <c r="G38" s="37">
        <v>20619</v>
      </c>
      <c r="H38" s="37">
        <v>16780</v>
      </c>
      <c r="I38" s="40" t="s">
        <v>145</v>
      </c>
      <c r="J38" s="40">
        <v>280</v>
      </c>
      <c r="K38" s="36" t="s">
        <v>93</v>
      </c>
      <c r="O38" s="39" t="s">
        <v>94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activeCell="B22" sqref="B22"/>
    </sheetView>
  </sheetViews>
  <sheetFormatPr baseColWidth="10" defaultColWidth="9.140625" defaultRowHeight="15" x14ac:dyDescent="0.25"/>
  <cols>
    <col min="1" max="1" width="30.42578125" style="3" bestFit="1" customWidth="1"/>
    <col min="2" max="7" width="9.140625" style="3"/>
    <col min="8" max="8" width="9.140625" style="6"/>
    <col min="9" max="16384" width="9.140625" style="3"/>
  </cols>
  <sheetData>
    <row r="1" spans="1:8" ht="14.45" x14ac:dyDescent="0.3">
      <c r="A1" s="6" t="s">
        <v>95</v>
      </c>
    </row>
    <row r="2" spans="1:8" ht="14.45" x14ac:dyDescent="0.3">
      <c r="A2" s="6"/>
    </row>
    <row r="3" spans="1:8" ht="14.45" x14ac:dyDescent="0.3">
      <c r="A3" s="6" t="s">
        <v>329</v>
      </c>
    </row>
    <row r="4" spans="1:8" ht="14.45" x14ac:dyDescent="0.3">
      <c r="A4" s="3" t="s">
        <v>98</v>
      </c>
      <c r="B4" s="4">
        <v>19706</v>
      </c>
      <c r="C4" s="4"/>
      <c r="H4" s="6" t="s">
        <v>99</v>
      </c>
    </row>
    <row r="5" spans="1:8" ht="14.45" x14ac:dyDescent="0.3">
      <c r="A5" s="17" t="s">
        <v>330</v>
      </c>
      <c r="B5" s="2">
        <v>19492</v>
      </c>
      <c r="H5" s="6" t="s">
        <v>331</v>
      </c>
    </row>
    <row r="6" spans="1:8" ht="14.45" x14ac:dyDescent="0.3">
      <c r="A6" s="3" t="s">
        <v>113</v>
      </c>
      <c r="B6" s="5">
        <v>19408</v>
      </c>
      <c r="C6" s="5"/>
      <c r="H6" s="6" t="s">
        <v>107</v>
      </c>
    </row>
    <row r="7" spans="1:8" ht="14.45" x14ac:dyDescent="0.3">
      <c r="A7" s="3" t="s">
        <v>124</v>
      </c>
      <c r="B7" s="5">
        <v>19302</v>
      </c>
      <c r="C7" s="5"/>
      <c r="H7" s="6" t="s">
        <v>107</v>
      </c>
    </row>
    <row r="8" spans="1:8" ht="14.45" x14ac:dyDescent="0.3">
      <c r="A8" s="3" t="s">
        <v>106</v>
      </c>
      <c r="B8" s="2">
        <v>18720</v>
      </c>
      <c r="C8" s="5"/>
      <c r="H8" s="6" t="s">
        <v>107</v>
      </c>
    </row>
    <row r="9" spans="1:8" s="36" customFormat="1" ht="16.5" customHeight="1" x14ac:dyDescent="0.25">
      <c r="A9" s="36" t="s">
        <v>116</v>
      </c>
      <c r="B9" s="37">
        <v>18684</v>
      </c>
      <c r="C9" s="37"/>
      <c r="D9" s="36" t="s">
        <v>102</v>
      </c>
      <c r="H9" s="39" t="s">
        <v>94</v>
      </c>
    </row>
    <row r="10" spans="1:8" s="11" customFormat="1" x14ac:dyDescent="0.25">
      <c r="A10" s="11" t="s">
        <v>96</v>
      </c>
      <c r="B10" s="60">
        <v>18578</v>
      </c>
      <c r="C10" s="60"/>
      <c r="D10" s="11" t="s">
        <v>97</v>
      </c>
      <c r="H10" s="30"/>
    </row>
    <row r="11" spans="1:8" s="36" customFormat="1" x14ac:dyDescent="0.25">
      <c r="A11" s="36" t="s">
        <v>108</v>
      </c>
      <c r="B11" s="59">
        <v>18408</v>
      </c>
      <c r="C11" s="59"/>
      <c r="D11" s="36" t="s">
        <v>60</v>
      </c>
      <c r="H11" s="39"/>
    </row>
    <row r="12" spans="1:8" s="36" customFormat="1" x14ac:dyDescent="0.25">
      <c r="A12" s="36" t="s">
        <v>303</v>
      </c>
      <c r="B12" s="37">
        <v>18134</v>
      </c>
      <c r="C12" s="37"/>
      <c r="D12" s="36" t="s">
        <v>304</v>
      </c>
      <c r="H12" s="39" t="s">
        <v>94</v>
      </c>
    </row>
    <row r="13" spans="1:8" s="11" customFormat="1" ht="14.45" x14ac:dyDescent="0.3">
      <c r="A13" s="11" t="s">
        <v>114</v>
      </c>
      <c r="B13" s="60">
        <v>18428</v>
      </c>
      <c r="C13" s="60"/>
      <c r="D13" s="11" t="s">
        <v>115</v>
      </c>
      <c r="H13" s="30" t="s">
        <v>94</v>
      </c>
    </row>
    <row r="14" spans="1:8" s="11" customFormat="1" x14ac:dyDescent="0.25">
      <c r="A14" s="43" t="s">
        <v>267</v>
      </c>
      <c r="B14" s="10">
        <v>18092</v>
      </c>
      <c r="D14" s="11" t="s">
        <v>268</v>
      </c>
      <c r="H14" s="30" t="s">
        <v>269</v>
      </c>
    </row>
    <row r="15" spans="1:8" s="11" customFormat="1" x14ac:dyDescent="0.25">
      <c r="A15" s="11" t="s">
        <v>153</v>
      </c>
      <c r="B15" s="10">
        <v>18428</v>
      </c>
      <c r="C15" s="10"/>
      <c r="D15" s="11" t="s">
        <v>128</v>
      </c>
      <c r="H15" s="30"/>
    </row>
    <row r="16" spans="1:8" s="11" customFormat="1" ht="14.45" x14ac:dyDescent="0.3">
      <c r="A16" s="11" t="s">
        <v>254</v>
      </c>
      <c r="B16" s="10">
        <v>18010</v>
      </c>
      <c r="C16" s="10"/>
      <c r="D16" s="11" t="s">
        <v>255</v>
      </c>
      <c r="H16" s="30"/>
    </row>
    <row r="17" spans="1:8" s="36" customFormat="1" x14ac:dyDescent="0.25">
      <c r="A17" s="36" t="s">
        <v>130</v>
      </c>
      <c r="B17" s="59">
        <v>18344</v>
      </c>
      <c r="C17" s="59"/>
      <c r="D17" s="36" t="s">
        <v>102</v>
      </c>
      <c r="H17" s="39"/>
    </row>
    <row r="18" spans="1:8" s="36" customFormat="1" x14ac:dyDescent="0.25">
      <c r="A18" s="36" t="s">
        <v>132</v>
      </c>
      <c r="B18" s="59">
        <v>18238</v>
      </c>
      <c r="C18" s="59"/>
      <c r="D18" s="36" t="s">
        <v>60</v>
      </c>
      <c r="H18" s="39"/>
    </row>
    <row r="19" spans="1:8" s="36" customFormat="1" x14ac:dyDescent="0.25">
      <c r="A19" s="36" t="s">
        <v>332</v>
      </c>
      <c r="B19" s="37">
        <v>17946</v>
      </c>
      <c r="C19" s="59"/>
      <c r="D19" s="36" t="s">
        <v>143</v>
      </c>
      <c r="H19" s="39"/>
    </row>
    <row r="20" spans="1:8" s="36" customFormat="1" x14ac:dyDescent="0.25">
      <c r="A20" s="36" t="s">
        <v>333</v>
      </c>
      <c r="B20" s="37">
        <v>17968</v>
      </c>
      <c r="D20" s="36" t="s">
        <v>102</v>
      </c>
      <c r="H20" s="39"/>
    </row>
    <row r="21" spans="1:8" s="36" customFormat="1" x14ac:dyDescent="0.25">
      <c r="A21" s="36" t="s">
        <v>334</v>
      </c>
      <c r="B21" s="37">
        <v>17862</v>
      </c>
      <c r="C21" s="59"/>
      <c r="D21" s="36" t="s">
        <v>304</v>
      </c>
      <c r="H21" s="39"/>
    </row>
    <row r="22" spans="1:8" s="36" customFormat="1" x14ac:dyDescent="0.25">
      <c r="A22" s="36" t="s">
        <v>129</v>
      </c>
      <c r="B22" s="37">
        <v>18152</v>
      </c>
      <c r="C22" s="37"/>
      <c r="D22" s="36" t="s">
        <v>143</v>
      </c>
      <c r="H22" s="39"/>
    </row>
    <row r="23" spans="1:8" s="36" customFormat="1" ht="14.45" x14ac:dyDescent="0.3">
      <c r="A23" s="36" t="s">
        <v>122</v>
      </c>
      <c r="B23" s="59">
        <v>18088</v>
      </c>
      <c r="C23" s="59"/>
      <c r="D23" s="36" t="s">
        <v>123</v>
      </c>
      <c r="H23" s="39"/>
    </row>
    <row r="24" spans="1:8" ht="14.45" x14ac:dyDescent="0.3">
      <c r="B24" s="4"/>
      <c r="C24" s="4"/>
    </row>
    <row r="25" spans="1:8" ht="14.45" x14ac:dyDescent="0.3">
      <c r="A25" s="6" t="s">
        <v>335</v>
      </c>
    </row>
    <row r="26" spans="1:8" s="11" customFormat="1" x14ac:dyDescent="0.25">
      <c r="A26" s="11" t="s">
        <v>120</v>
      </c>
      <c r="B26" s="10">
        <v>18726</v>
      </c>
      <c r="C26" s="10"/>
      <c r="D26" s="11" t="s">
        <v>119</v>
      </c>
      <c r="H26" s="30"/>
    </row>
    <row r="27" spans="1:8" s="36" customFormat="1" x14ac:dyDescent="0.25">
      <c r="A27" s="36" t="s">
        <v>125</v>
      </c>
      <c r="B27" s="59">
        <v>18578</v>
      </c>
      <c r="C27" s="59"/>
      <c r="D27" s="36" t="s">
        <v>55</v>
      </c>
      <c r="F27" s="65"/>
      <c r="H27" s="39"/>
    </row>
    <row r="28" spans="1:8" s="36" customFormat="1" x14ac:dyDescent="0.25">
      <c r="A28" s="65" t="s">
        <v>134</v>
      </c>
      <c r="B28" s="66">
        <v>18556</v>
      </c>
      <c r="C28" s="66"/>
      <c r="D28" s="65" t="s">
        <v>55</v>
      </c>
      <c r="E28" s="65"/>
      <c r="F28" s="65"/>
      <c r="H28" s="39"/>
    </row>
    <row r="29" spans="1:8" s="36" customFormat="1" x14ac:dyDescent="0.25">
      <c r="A29" s="36" t="s">
        <v>152</v>
      </c>
      <c r="B29" s="37">
        <v>18556</v>
      </c>
      <c r="C29" s="37"/>
      <c r="D29" s="36" t="s">
        <v>55</v>
      </c>
      <c r="H29" s="39"/>
    </row>
    <row r="30" spans="1:8" s="36" customFormat="1" x14ac:dyDescent="0.25">
      <c r="A30" s="36" t="s">
        <v>110</v>
      </c>
      <c r="B30" s="59">
        <v>18514</v>
      </c>
      <c r="C30" s="59"/>
      <c r="D30" s="36" t="s">
        <v>111</v>
      </c>
      <c r="H30" s="39"/>
    </row>
    <row r="31" spans="1:8" s="11" customFormat="1" x14ac:dyDescent="0.25">
      <c r="A31" s="11" t="s">
        <v>105</v>
      </c>
      <c r="B31" s="60">
        <v>18472</v>
      </c>
      <c r="C31" s="60"/>
      <c r="D31" s="11" t="s">
        <v>336</v>
      </c>
      <c r="H31" s="30"/>
    </row>
    <row r="32" spans="1:8" s="36" customFormat="1" x14ac:dyDescent="0.25">
      <c r="A32" s="36" t="s">
        <v>131</v>
      </c>
      <c r="B32" s="37">
        <v>18344</v>
      </c>
      <c r="C32" s="37"/>
      <c r="D32" s="36" t="s">
        <v>104</v>
      </c>
      <c r="H32" s="39"/>
    </row>
    <row r="33" spans="1:8" s="36" customFormat="1" x14ac:dyDescent="0.25">
      <c r="A33" s="36" t="s">
        <v>100</v>
      </c>
      <c r="B33" s="59">
        <v>18300</v>
      </c>
      <c r="C33" s="59"/>
      <c r="D33" s="36" t="s">
        <v>101</v>
      </c>
      <c r="H33" s="39"/>
    </row>
    <row r="34" spans="1:8" s="36" customFormat="1" x14ac:dyDescent="0.25">
      <c r="A34" s="36" t="s">
        <v>133</v>
      </c>
      <c r="B34" s="59">
        <v>18216</v>
      </c>
      <c r="C34" s="59"/>
      <c r="D34" s="36" t="s">
        <v>121</v>
      </c>
      <c r="F34" s="65"/>
      <c r="H34" s="39"/>
    </row>
    <row r="35" spans="1:8" s="11" customFormat="1" x14ac:dyDescent="0.25">
      <c r="A35" s="11" t="s">
        <v>126</v>
      </c>
      <c r="B35" s="60">
        <v>18143</v>
      </c>
      <c r="C35" s="60"/>
      <c r="D35" s="11" t="s">
        <v>127</v>
      </c>
      <c r="H35" s="30"/>
    </row>
    <row r="36" spans="1:8" s="36" customFormat="1" x14ac:dyDescent="0.25">
      <c r="A36" s="36" t="s">
        <v>109</v>
      </c>
      <c r="B36" s="59">
        <v>18088</v>
      </c>
      <c r="C36" s="59"/>
      <c r="D36" s="36" t="s">
        <v>104</v>
      </c>
      <c r="H36" s="39"/>
    </row>
    <row r="37" spans="1:8" s="36" customFormat="1" x14ac:dyDescent="0.25">
      <c r="A37" s="36" t="s">
        <v>103</v>
      </c>
      <c r="B37" s="36">
        <v>17556</v>
      </c>
      <c r="D37" s="36" t="s">
        <v>104</v>
      </c>
      <c r="H37" s="39"/>
    </row>
    <row r="38" spans="1:8" s="36" customFormat="1" x14ac:dyDescent="0.25">
      <c r="A38" s="36" t="s">
        <v>112</v>
      </c>
      <c r="B38" s="59">
        <v>17578</v>
      </c>
      <c r="C38" s="59"/>
      <c r="D38" s="36" t="s">
        <v>338</v>
      </c>
      <c r="H38" s="39"/>
    </row>
    <row r="39" spans="1:8" s="36" customFormat="1" x14ac:dyDescent="0.25">
      <c r="A39" s="54" t="s">
        <v>337</v>
      </c>
      <c r="B39" s="37">
        <v>16986</v>
      </c>
      <c r="D39" s="36" t="s">
        <v>101</v>
      </c>
      <c r="H39" s="39"/>
    </row>
    <row r="40" spans="1:8" s="11" customFormat="1" x14ac:dyDescent="0.25">
      <c r="A40" s="11" t="s">
        <v>117</v>
      </c>
      <c r="B40" s="10">
        <v>17258</v>
      </c>
      <c r="C40" s="10"/>
      <c r="D40" s="11" t="s">
        <v>118</v>
      </c>
      <c r="H40" s="30"/>
    </row>
    <row r="41" spans="1:8" x14ac:dyDescent="0.25">
      <c r="A41" s="6"/>
    </row>
    <row r="42" spans="1:8" x14ac:dyDescent="0.25">
      <c r="A42" s="6"/>
    </row>
    <row r="43" spans="1:8" s="6" customFormat="1" x14ac:dyDescent="0.25"/>
    <row r="44" spans="1:8" x14ac:dyDescent="0.25">
      <c r="B44" s="4"/>
      <c r="C44" s="4"/>
    </row>
    <row r="46" spans="1:8" x14ac:dyDescent="0.25">
      <c r="B46" s="4"/>
      <c r="C46" s="4"/>
    </row>
    <row r="47" spans="1:8" x14ac:dyDescent="0.25">
      <c r="B47" s="5"/>
      <c r="C47" s="5"/>
    </row>
    <row r="49" spans="2:3" x14ac:dyDescent="0.25">
      <c r="B49" s="5"/>
      <c r="C49" s="5"/>
    </row>
    <row r="50" spans="2:3" x14ac:dyDescent="0.25">
      <c r="C50" s="4"/>
    </row>
    <row r="52" spans="2:3" x14ac:dyDescent="0.25">
      <c r="B52" s="4"/>
      <c r="C52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5"/>
      <c r="C58" s="5"/>
    </row>
    <row r="59" spans="2:3" x14ac:dyDescent="0.25">
      <c r="B59" s="5"/>
      <c r="C59" s="5"/>
    </row>
    <row r="63" spans="2:3" x14ac:dyDescent="0.25">
      <c r="B63" s="5"/>
      <c r="C63" s="5"/>
    </row>
    <row r="64" spans="2:3" x14ac:dyDescent="0.25">
      <c r="B64" s="5"/>
      <c r="C64" s="5"/>
    </row>
    <row r="65" spans="2:3" x14ac:dyDescent="0.25">
      <c r="B65" s="5"/>
      <c r="C65" s="5"/>
    </row>
    <row r="66" spans="2:3" x14ac:dyDescent="0.25">
      <c r="B66" s="4"/>
      <c r="C66" s="4"/>
    </row>
    <row r="67" spans="2:3" x14ac:dyDescent="0.25">
      <c r="B67" s="2"/>
      <c r="C67" s="4"/>
    </row>
    <row r="68" spans="2:3" x14ac:dyDescent="0.25">
      <c r="B68" s="5"/>
      <c r="C68" s="5"/>
    </row>
    <row r="69" spans="2:3" x14ac:dyDescent="0.25">
      <c r="B69" s="5"/>
      <c r="C69" s="5"/>
    </row>
    <row r="71" spans="2:3" x14ac:dyDescent="0.25">
      <c r="B71" s="2"/>
      <c r="C71" s="2"/>
    </row>
    <row r="72" spans="2:3" x14ac:dyDescent="0.25">
      <c r="B72" s="5"/>
      <c r="C72" s="5"/>
    </row>
    <row r="73" spans="2:3" x14ac:dyDescent="0.25">
      <c r="B73" s="5"/>
      <c r="C73" s="5"/>
    </row>
    <row r="74" spans="2:3" x14ac:dyDescent="0.25">
      <c r="B74" s="5"/>
      <c r="C74" s="5"/>
    </row>
    <row r="75" spans="2:3" x14ac:dyDescent="0.25">
      <c r="B75" s="4"/>
      <c r="C75" s="4"/>
    </row>
    <row r="76" spans="2:3" x14ac:dyDescent="0.25">
      <c r="B76" s="5"/>
      <c r="C76" s="5"/>
    </row>
    <row r="79" spans="2:3" x14ac:dyDescent="0.25">
      <c r="B79" s="5"/>
      <c r="C79" s="5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5"/>
      <c r="C82" s="5"/>
    </row>
    <row r="83" spans="2:3" x14ac:dyDescent="0.25">
      <c r="B83" s="4"/>
      <c r="C83" s="4"/>
    </row>
    <row r="84" spans="2:3" x14ac:dyDescent="0.25">
      <c r="B84" s="5"/>
      <c r="C84" s="5"/>
    </row>
    <row r="85" spans="2:3" x14ac:dyDescent="0.25">
      <c r="B85" s="4"/>
      <c r="C85" s="4"/>
    </row>
    <row r="87" spans="2:3" x14ac:dyDescent="0.25">
      <c r="B87" s="5"/>
      <c r="C87" s="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opLeftCell="A7" zoomScale="115" zoomScaleNormal="115" workbookViewId="0">
      <selection sqref="A1:P87"/>
    </sheetView>
  </sheetViews>
  <sheetFormatPr baseColWidth="10" defaultColWidth="9.140625" defaultRowHeight="15" x14ac:dyDescent="0.25"/>
  <cols>
    <col min="1" max="1" width="23" bestFit="1" customWidth="1"/>
    <col min="5" max="5" width="10.140625" style="15" bestFit="1" customWidth="1"/>
    <col min="6" max="6" width="8" style="15" bestFit="1" customWidth="1"/>
    <col min="11" max="11" width="9.140625" style="1"/>
  </cols>
  <sheetData>
    <row r="1" spans="1:15" s="3" customFormat="1" x14ac:dyDescent="0.25">
      <c r="A1" s="91" t="s">
        <v>139</v>
      </c>
      <c r="B1" s="128"/>
      <c r="C1" s="34"/>
      <c r="D1" s="34"/>
      <c r="E1" s="113"/>
      <c r="F1" s="113"/>
      <c r="G1" s="34"/>
      <c r="H1" s="34"/>
      <c r="I1" s="34"/>
      <c r="J1" s="34"/>
      <c r="K1" s="91"/>
      <c r="L1" s="34"/>
      <c r="M1" s="34"/>
      <c r="N1" s="34"/>
      <c r="O1" s="34"/>
    </row>
    <row r="2" spans="1:15" s="3" customFormat="1" x14ac:dyDescent="0.25">
      <c r="A2" s="91"/>
      <c r="B2" s="34"/>
      <c r="C2" s="34"/>
      <c r="D2" s="34"/>
      <c r="E2" s="113"/>
      <c r="F2" s="113"/>
      <c r="G2" s="34"/>
      <c r="H2" s="34"/>
      <c r="I2" s="34"/>
      <c r="J2" s="34"/>
      <c r="K2" s="91"/>
      <c r="L2" s="34"/>
      <c r="M2" s="34"/>
      <c r="N2" s="34"/>
      <c r="O2" s="34"/>
    </row>
    <row r="3" spans="1:15" s="6" customFormat="1" x14ac:dyDescent="0.25">
      <c r="A3" s="91" t="s">
        <v>154</v>
      </c>
      <c r="B3" s="91" t="s">
        <v>155</v>
      </c>
      <c r="C3" s="91" t="s">
        <v>157</v>
      </c>
      <c r="D3" s="91" t="s">
        <v>159</v>
      </c>
      <c r="E3" s="113" t="s">
        <v>161</v>
      </c>
      <c r="F3" s="113" t="s">
        <v>162</v>
      </c>
      <c r="G3" s="91" t="s">
        <v>163</v>
      </c>
      <c r="H3" s="91"/>
      <c r="I3" s="91"/>
      <c r="J3" s="91"/>
      <c r="K3" s="91" t="s">
        <v>164</v>
      </c>
      <c r="L3" s="91"/>
      <c r="M3" s="91"/>
      <c r="N3" s="91"/>
      <c r="O3" s="91"/>
    </row>
    <row r="4" spans="1:15" s="36" customFormat="1" x14ac:dyDescent="0.25">
      <c r="A4" s="62" t="s">
        <v>51</v>
      </c>
      <c r="B4" s="55">
        <v>30327</v>
      </c>
      <c r="C4" s="62"/>
      <c r="D4" s="62"/>
      <c r="E4" s="63">
        <v>400</v>
      </c>
      <c r="F4" s="63">
        <v>2000</v>
      </c>
      <c r="G4" s="62" t="s">
        <v>277</v>
      </c>
      <c r="H4" s="62"/>
      <c r="I4" s="62"/>
      <c r="J4" s="62"/>
      <c r="K4" s="64"/>
      <c r="L4" s="62"/>
      <c r="M4" s="62"/>
      <c r="N4" s="62"/>
      <c r="O4" s="62"/>
    </row>
    <row r="5" spans="1:15" s="36" customFormat="1" x14ac:dyDescent="0.25">
      <c r="A5" s="62" t="s">
        <v>276</v>
      </c>
      <c r="B5" s="37">
        <v>29600</v>
      </c>
      <c r="C5" s="37">
        <v>29266</v>
      </c>
      <c r="D5" s="37">
        <v>28710</v>
      </c>
      <c r="E5" s="51">
        <v>3300</v>
      </c>
      <c r="F5" s="63" t="s">
        <v>145</v>
      </c>
      <c r="G5" s="62" t="s">
        <v>277</v>
      </c>
      <c r="H5" s="62"/>
      <c r="I5" s="62"/>
      <c r="J5" s="62"/>
      <c r="K5" s="64"/>
      <c r="L5" s="62"/>
      <c r="M5" s="62"/>
      <c r="N5" s="62"/>
      <c r="O5" s="62"/>
    </row>
    <row r="6" spans="1:15" s="36" customFormat="1" x14ac:dyDescent="0.25">
      <c r="A6" s="62" t="s">
        <v>348</v>
      </c>
      <c r="B6" s="37">
        <v>27940</v>
      </c>
      <c r="C6" s="37">
        <v>27625</v>
      </c>
      <c r="D6" s="37">
        <v>27100</v>
      </c>
      <c r="E6" s="51">
        <v>450</v>
      </c>
      <c r="F6" s="64">
        <v>2350</v>
      </c>
      <c r="G6" s="62" t="s">
        <v>138</v>
      </c>
      <c r="H6" s="38"/>
      <c r="I6" s="38"/>
      <c r="J6" s="62"/>
      <c r="K6" s="64" t="s">
        <v>349</v>
      </c>
      <c r="L6" s="62"/>
      <c r="M6" s="62"/>
      <c r="N6" s="62"/>
      <c r="O6" s="62"/>
    </row>
    <row r="7" spans="1:15" s="36" customFormat="1" x14ac:dyDescent="0.25">
      <c r="A7" s="62" t="s">
        <v>137</v>
      </c>
      <c r="B7" s="37">
        <v>27642</v>
      </c>
      <c r="C7" s="37">
        <v>27331</v>
      </c>
      <c r="D7" s="37">
        <v>26811</v>
      </c>
      <c r="E7" s="38">
        <v>400</v>
      </c>
      <c r="F7" s="63">
        <v>2800</v>
      </c>
      <c r="G7" s="62" t="s">
        <v>138</v>
      </c>
      <c r="H7" s="62"/>
      <c r="I7" s="62"/>
      <c r="J7" s="62"/>
      <c r="K7" s="64"/>
      <c r="L7" s="62"/>
      <c r="M7" s="62"/>
      <c r="N7" s="62"/>
      <c r="O7" s="62"/>
    </row>
    <row r="8" spans="1:15" s="36" customFormat="1" x14ac:dyDescent="0.25">
      <c r="A8" s="62" t="s">
        <v>309</v>
      </c>
      <c r="B8" s="37">
        <v>27344</v>
      </c>
      <c r="C8" s="37">
        <v>27036</v>
      </c>
      <c r="D8" s="37">
        <v>26522</v>
      </c>
      <c r="E8" s="64">
        <v>500</v>
      </c>
      <c r="F8" s="64">
        <v>2100</v>
      </c>
      <c r="G8" s="62" t="s">
        <v>310</v>
      </c>
      <c r="H8" s="62"/>
      <c r="I8" s="62"/>
      <c r="J8" s="62"/>
      <c r="K8" s="64"/>
      <c r="L8" s="62"/>
      <c r="M8" s="62"/>
      <c r="N8" s="62"/>
      <c r="O8" s="62"/>
    </row>
    <row r="9" spans="1:15" s="36" customFormat="1" x14ac:dyDescent="0.25">
      <c r="A9" s="62" t="s">
        <v>311</v>
      </c>
      <c r="B9" s="37">
        <v>27344</v>
      </c>
      <c r="C9" s="37">
        <v>27036</v>
      </c>
      <c r="D9" s="37">
        <v>26522</v>
      </c>
      <c r="E9" s="64">
        <v>800</v>
      </c>
      <c r="F9" s="64" t="s">
        <v>145</v>
      </c>
      <c r="G9" s="62" t="s">
        <v>310</v>
      </c>
      <c r="H9" s="62"/>
      <c r="I9" s="62"/>
      <c r="J9" s="62"/>
      <c r="K9" s="64" t="s">
        <v>142</v>
      </c>
      <c r="L9" s="62"/>
      <c r="M9" s="62"/>
      <c r="N9" s="62"/>
      <c r="O9" s="62"/>
    </row>
    <row r="10" spans="1:15" s="36" customFormat="1" x14ac:dyDescent="0.25">
      <c r="A10" s="62" t="s">
        <v>312</v>
      </c>
      <c r="B10" s="37">
        <v>26770</v>
      </c>
      <c r="C10" s="37">
        <v>26468</v>
      </c>
      <c r="D10" s="37">
        <v>25965</v>
      </c>
      <c r="E10" s="63">
        <v>100</v>
      </c>
      <c r="F10" s="63">
        <v>400</v>
      </c>
      <c r="G10" s="62"/>
      <c r="H10" s="62"/>
      <c r="I10" s="62"/>
      <c r="J10" s="62"/>
      <c r="K10" s="114" t="s">
        <v>313</v>
      </c>
      <c r="L10" s="62"/>
      <c r="M10" s="62"/>
      <c r="N10" s="62"/>
      <c r="O10" s="62"/>
    </row>
    <row r="11" spans="1:15" s="36" customFormat="1" x14ac:dyDescent="0.25">
      <c r="A11" s="62" t="s">
        <v>279</v>
      </c>
      <c r="B11" s="37">
        <v>26686</v>
      </c>
      <c r="C11" s="37">
        <v>26385</v>
      </c>
      <c r="D11" s="37">
        <v>25883</v>
      </c>
      <c r="E11" s="63">
        <v>590</v>
      </c>
      <c r="F11" s="63">
        <v>2900</v>
      </c>
      <c r="G11" s="62" t="s">
        <v>249</v>
      </c>
      <c r="H11" s="62"/>
      <c r="I11" s="62"/>
      <c r="J11" s="62"/>
      <c r="K11" s="64" t="s">
        <v>142</v>
      </c>
      <c r="L11" s="62"/>
      <c r="M11" s="62"/>
      <c r="N11" s="62"/>
      <c r="O11" s="62"/>
    </row>
    <row r="12" spans="1:15" s="36" customFormat="1" x14ac:dyDescent="0.25">
      <c r="A12" s="62" t="s">
        <v>149</v>
      </c>
      <c r="B12" s="37">
        <v>26642</v>
      </c>
      <c r="C12" s="37">
        <v>26342</v>
      </c>
      <c r="D12" s="37">
        <v>25841</v>
      </c>
      <c r="E12" s="63">
        <v>60</v>
      </c>
      <c r="F12" s="63">
        <v>250</v>
      </c>
      <c r="G12" s="62"/>
      <c r="H12" s="62"/>
      <c r="I12" s="62"/>
      <c r="J12" s="62"/>
      <c r="K12" s="64" t="s">
        <v>261</v>
      </c>
      <c r="L12" s="62"/>
      <c r="M12" s="62"/>
      <c r="N12" s="62"/>
      <c r="O12" s="62"/>
    </row>
    <row r="13" spans="1:15" s="39" customFormat="1" x14ac:dyDescent="0.25">
      <c r="A13" s="62" t="s">
        <v>140</v>
      </c>
      <c r="B13" s="37">
        <v>26494</v>
      </c>
      <c r="C13" s="37">
        <v>26195</v>
      </c>
      <c r="D13" s="37">
        <v>25697</v>
      </c>
      <c r="E13" s="38">
        <v>400</v>
      </c>
      <c r="F13" s="38">
        <v>950</v>
      </c>
      <c r="G13" s="62" t="s">
        <v>141</v>
      </c>
      <c r="H13" s="64"/>
      <c r="I13" s="64"/>
      <c r="J13" s="64"/>
      <c r="K13" s="64" t="s">
        <v>142</v>
      </c>
      <c r="L13" s="64"/>
      <c r="M13" s="64"/>
      <c r="N13" s="64"/>
      <c r="O13" s="64"/>
    </row>
    <row r="14" spans="1:15" s="36" customFormat="1" x14ac:dyDescent="0.25">
      <c r="A14" s="62" t="s">
        <v>314</v>
      </c>
      <c r="B14" s="37">
        <v>26344</v>
      </c>
      <c r="C14" s="37">
        <v>26047</v>
      </c>
      <c r="D14" s="37">
        <v>25552</v>
      </c>
      <c r="E14" s="51">
        <v>50</v>
      </c>
      <c r="F14" s="64">
        <v>250</v>
      </c>
      <c r="G14" s="62" t="s">
        <v>141</v>
      </c>
      <c r="H14" s="62"/>
      <c r="I14" s="62"/>
      <c r="J14" s="62"/>
      <c r="K14" s="64" t="s">
        <v>94</v>
      </c>
      <c r="L14" s="62"/>
      <c r="M14" s="62"/>
      <c r="N14" s="62"/>
      <c r="O14" s="62"/>
    </row>
    <row r="15" spans="1:15" s="54" customFormat="1" x14ac:dyDescent="0.25">
      <c r="A15" s="62" t="s">
        <v>247</v>
      </c>
      <c r="B15" s="37">
        <v>26324</v>
      </c>
      <c r="C15" s="37">
        <v>26027</v>
      </c>
      <c r="D15" s="37">
        <v>25532</v>
      </c>
      <c r="E15" s="63">
        <v>700</v>
      </c>
      <c r="F15" s="63">
        <v>2750</v>
      </c>
      <c r="G15" s="62" t="s">
        <v>248</v>
      </c>
      <c r="H15" s="62"/>
      <c r="I15" s="62"/>
      <c r="J15" s="62"/>
      <c r="K15" s="64" t="s">
        <v>142</v>
      </c>
      <c r="L15" s="62"/>
      <c r="M15" s="62"/>
      <c r="N15" s="62"/>
      <c r="O15" s="62"/>
    </row>
    <row r="16" spans="1:15" s="36" customFormat="1" x14ac:dyDescent="0.25">
      <c r="A16" s="62" t="s">
        <v>266</v>
      </c>
      <c r="B16" s="37">
        <v>26280</v>
      </c>
      <c r="C16" s="62">
        <v>25984</v>
      </c>
      <c r="D16" s="62">
        <v>25490</v>
      </c>
      <c r="E16" s="38">
        <v>420</v>
      </c>
      <c r="F16" s="38">
        <v>1500</v>
      </c>
      <c r="G16" s="62" t="s">
        <v>138</v>
      </c>
      <c r="H16" s="62"/>
      <c r="I16" s="62"/>
      <c r="J16" s="62"/>
      <c r="K16" s="64"/>
      <c r="L16" s="62"/>
      <c r="M16" s="62"/>
      <c r="N16" s="62"/>
      <c r="O16" s="62"/>
    </row>
    <row r="17" spans="1:15" s="36" customFormat="1" x14ac:dyDescent="0.25">
      <c r="A17" s="62" t="s">
        <v>305</v>
      </c>
      <c r="B17" s="37">
        <v>26260</v>
      </c>
      <c r="C17" s="37">
        <v>25964</v>
      </c>
      <c r="D17" s="37">
        <v>25470</v>
      </c>
      <c r="E17" s="64">
        <v>185</v>
      </c>
      <c r="F17" s="63">
        <v>750</v>
      </c>
      <c r="G17" s="62" t="s">
        <v>306</v>
      </c>
      <c r="H17" s="62"/>
      <c r="I17" s="62"/>
      <c r="J17" s="62"/>
      <c r="K17" s="64" t="s">
        <v>142</v>
      </c>
      <c r="L17" s="62"/>
      <c r="M17" s="62"/>
      <c r="N17" s="62"/>
      <c r="O17" s="62"/>
    </row>
    <row r="18" spans="1:15" s="62" customFormat="1" ht="12.75" x14ac:dyDescent="0.2">
      <c r="A18" s="62" t="s">
        <v>32</v>
      </c>
      <c r="B18" s="62">
        <v>26026</v>
      </c>
      <c r="C18" s="37">
        <v>25732</v>
      </c>
      <c r="D18" s="37">
        <v>25243</v>
      </c>
      <c r="E18" s="63">
        <v>70</v>
      </c>
      <c r="F18" s="63">
        <v>300</v>
      </c>
      <c r="G18" s="62" t="s">
        <v>33</v>
      </c>
      <c r="K18" s="64"/>
    </row>
    <row r="19" spans="1:15" s="11" customFormat="1" x14ac:dyDescent="0.25">
      <c r="A19" s="88" t="s">
        <v>285</v>
      </c>
      <c r="B19" s="10">
        <v>25898</v>
      </c>
      <c r="C19" s="10">
        <v>25606</v>
      </c>
      <c r="D19" s="10">
        <v>25119</v>
      </c>
      <c r="E19" s="31">
        <v>290</v>
      </c>
      <c r="F19" s="31">
        <v>1700</v>
      </c>
      <c r="G19" s="88" t="s">
        <v>278</v>
      </c>
      <c r="H19" s="88"/>
      <c r="I19" s="88"/>
      <c r="J19" s="88"/>
      <c r="K19" s="116"/>
      <c r="L19" s="88"/>
      <c r="M19" s="88"/>
      <c r="N19" s="88"/>
      <c r="O19" s="88"/>
    </row>
    <row r="20" spans="1:15" s="36" customFormat="1" x14ac:dyDescent="0.25">
      <c r="A20" s="62" t="s">
        <v>20</v>
      </c>
      <c r="B20" s="62">
        <v>25834</v>
      </c>
      <c r="C20" s="37">
        <v>25543</v>
      </c>
      <c r="D20" s="37">
        <v>25057</v>
      </c>
      <c r="E20" s="63" t="s">
        <v>145</v>
      </c>
      <c r="F20" s="38">
        <v>510</v>
      </c>
      <c r="G20" s="62" t="s">
        <v>21</v>
      </c>
      <c r="H20" s="62"/>
      <c r="I20" s="62"/>
      <c r="J20" s="62"/>
      <c r="K20" s="64"/>
      <c r="L20" s="62"/>
      <c r="M20" s="62"/>
      <c r="N20" s="62"/>
      <c r="O20" s="62"/>
    </row>
    <row r="21" spans="1:15" s="36" customFormat="1" x14ac:dyDescent="0.25">
      <c r="A21" s="62" t="s">
        <v>43</v>
      </c>
      <c r="B21" s="62">
        <v>25812</v>
      </c>
      <c r="C21" s="37">
        <v>25521</v>
      </c>
      <c r="D21" s="37">
        <v>25036</v>
      </c>
      <c r="E21" s="38">
        <v>100</v>
      </c>
      <c r="F21" s="63">
        <v>750</v>
      </c>
      <c r="G21" s="62" t="s">
        <v>44</v>
      </c>
      <c r="H21" s="62"/>
      <c r="I21" s="62"/>
      <c r="J21" s="62"/>
      <c r="K21" s="64"/>
      <c r="L21" s="62"/>
      <c r="M21" s="62"/>
      <c r="N21" s="62"/>
      <c r="O21" s="62"/>
    </row>
    <row r="22" spans="1:15" s="36" customFormat="1" x14ac:dyDescent="0.25">
      <c r="A22" s="62" t="s">
        <v>38</v>
      </c>
      <c r="B22" s="62">
        <v>25748</v>
      </c>
      <c r="C22" s="37">
        <v>25458</v>
      </c>
      <c r="D22" s="37">
        <v>24974</v>
      </c>
      <c r="E22" s="38" t="s">
        <v>145</v>
      </c>
      <c r="F22" s="38">
        <v>450</v>
      </c>
      <c r="G22" s="62" t="s">
        <v>39</v>
      </c>
      <c r="H22" s="62"/>
      <c r="I22" s="62"/>
      <c r="J22" s="62"/>
      <c r="K22" s="64"/>
      <c r="L22" s="62"/>
      <c r="M22" s="62"/>
      <c r="N22" s="62"/>
      <c r="O22" s="62"/>
    </row>
    <row r="23" spans="1:15" s="36" customFormat="1" x14ac:dyDescent="0.25">
      <c r="A23" s="62" t="s">
        <v>253</v>
      </c>
      <c r="B23" s="37">
        <v>25514</v>
      </c>
      <c r="C23" s="37">
        <v>25227</v>
      </c>
      <c r="D23" s="37">
        <v>24747</v>
      </c>
      <c r="E23" s="63">
        <v>250</v>
      </c>
      <c r="F23" s="63">
        <v>740</v>
      </c>
      <c r="G23" s="62" t="s">
        <v>11</v>
      </c>
      <c r="H23" s="62"/>
      <c r="I23" s="62"/>
      <c r="J23" s="62"/>
      <c r="K23" s="114"/>
      <c r="L23" s="62"/>
      <c r="M23" s="62"/>
      <c r="N23" s="62"/>
      <c r="O23" s="62"/>
    </row>
    <row r="24" spans="1:15" s="36" customFormat="1" x14ac:dyDescent="0.25">
      <c r="A24" s="62" t="s">
        <v>5</v>
      </c>
      <c r="B24" s="62">
        <v>25494</v>
      </c>
      <c r="C24" s="37">
        <v>25206</v>
      </c>
      <c r="D24" s="37">
        <v>24727</v>
      </c>
      <c r="E24" s="63">
        <v>250</v>
      </c>
      <c r="F24" s="63">
        <v>700</v>
      </c>
      <c r="G24" s="62" t="s">
        <v>6</v>
      </c>
      <c r="H24" s="62"/>
      <c r="I24" s="62"/>
      <c r="J24" s="62"/>
      <c r="K24" s="64" t="s">
        <v>7</v>
      </c>
      <c r="L24" s="62"/>
      <c r="M24" s="62"/>
      <c r="N24" s="62"/>
      <c r="O24" s="62"/>
    </row>
    <row r="25" spans="1:15" s="36" customFormat="1" x14ac:dyDescent="0.25">
      <c r="A25" s="62" t="s">
        <v>283</v>
      </c>
      <c r="B25" s="62">
        <v>25472</v>
      </c>
      <c r="C25" s="62">
        <v>25185</v>
      </c>
      <c r="D25" s="62">
        <v>24706</v>
      </c>
      <c r="E25" s="63">
        <v>220</v>
      </c>
      <c r="F25" s="63">
        <v>900</v>
      </c>
      <c r="G25" s="62" t="s">
        <v>29</v>
      </c>
      <c r="H25" s="62"/>
      <c r="I25" s="62"/>
      <c r="J25" s="62"/>
      <c r="K25" s="114" t="s">
        <v>142</v>
      </c>
      <c r="L25" s="62"/>
      <c r="M25" s="62"/>
      <c r="N25" s="62"/>
      <c r="O25" s="62"/>
    </row>
    <row r="26" spans="1:15" s="36" customFormat="1" x14ac:dyDescent="0.25">
      <c r="A26" s="62" t="s">
        <v>28</v>
      </c>
      <c r="B26" s="37">
        <v>25366</v>
      </c>
      <c r="C26" s="37">
        <v>25080</v>
      </c>
      <c r="D26" s="37">
        <v>24603</v>
      </c>
      <c r="E26" s="38">
        <v>200</v>
      </c>
      <c r="F26" s="38">
        <v>700</v>
      </c>
      <c r="G26" s="62" t="s">
        <v>29</v>
      </c>
      <c r="H26" s="62"/>
      <c r="I26" s="62"/>
      <c r="J26" s="62"/>
      <c r="K26" s="64"/>
      <c r="L26" s="62"/>
      <c r="M26" s="62"/>
      <c r="N26" s="62"/>
      <c r="O26" s="62"/>
    </row>
    <row r="27" spans="1:15" s="36" customFormat="1" x14ac:dyDescent="0.25">
      <c r="A27" s="62" t="s">
        <v>3</v>
      </c>
      <c r="B27" s="62">
        <v>25068</v>
      </c>
      <c r="C27" s="37">
        <v>24785</v>
      </c>
      <c r="D27" s="37">
        <v>24314</v>
      </c>
      <c r="E27" s="63" t="s">
        <v>145</v>
      </c>
      <c r="F27" s="63">
        <v>620</v>
      </c>
      <c r="G27" s="62" t="s">
        <v>4</v>
      </c>
      <c r="H27" s="62"/>
      <c r="I27" s="62"/>
      <c r="J27" s="62"/>
      <c r="K27" s="64"/>
      <c r="L27" s="62"/>
      <c r="M27" s="62"/>
      <c r="N27" s="62"/>
      <c r="O27" s="62"/>
    </row>
    <row r="28" spans="1:15" s="11" customFormat="1" x14ac:dyDescent="0.25">
      <c r="A28" s="88" t="s">
        <v>26</v>
      </c>
      <c r="B28" s="88">
        <v>25004</v>
      </c>
      <c r="C28" s="88">
        <v>24722</v>
      </c>
      <c r="D28" s="10">
        <v>24252</v>
      </c>
      <c r="E28" s="115">
        <v>45</v>
      </c>
      <c r="F28" s="115">
        <v>250</v>
      </c>
      <c r="G28" s="88" t="s">
        <v>27</v>
      </c>
      <c r="H28" s="88"/>
      <c r="I28" s="88"/>
      <c r="J28" s="88"/>
      <c r="K28" s="116"/>
      <c r="L28" s="88"/>
      <c r="M28" s="88"/>
      <c r="N28" s="88"/>
      <c r="O28" s="88"/>
    </row>
    <row r="29" spans="1:15" s="36" customFormat="1" x14ac:dyDescent="0.25">
      <c r="A29" s="62" t="s">
        <v>25</v>
      </c>
      <c r="B29" s="62">
        <v>24684</v>
      </c>
      <c r="C29" s="37">
        <v>24406</v>
      </c>
      <c r="D29" s="37">
        <v>23942</v>
      </c>
      <c r="E29" s="38">
        <v>200</v>
      </c>
      <c r="F29" s="38">
        <v>420</v>
      </c>
      <c r="G29" s="62" t="s">
        <v>165</v>
      </c>
      <c r="H29" s="62"/>
      <c r="I29" s="62"/>
      <c r="J29" s="62"/>
      <c r="K29" s="64"/>
      <c r="L29" s="62"/>
      <c r="M29" s="62"/>
      <c r="N29" s="62"/>
      <c r="O29" s="62"/>
    </row>
    <row r="30" spans="1:15" s="36" customFormat="1" x14ac:dyDescent="0.25">
      <c r="A30" s="62" t="s">
        <v>12</v>
      </c>
      <c r="B30" s="62">
        <v>24664</v>
      </c>
      <c r="C30" s="37">
        <v>24386</v>
      </c>
      <c r="D30" s="37">
        <v>23922</v>
      </c>
      <c r="E30" s="38">
        <v>450</v>
      </c>
      <c r="F30" s="63" t="s">
        <v>145</v>
      </c>
      <c r="G30" s="62" t="s">
        <v>166</v>
      </c>
      <c r="H30" s="62"/>
      <c r="I30" s="62"/>
      <c r="J30" s="62"/>
      <c r="K30" s="64"/>
      <c r="L30" s="62"/>
      <c r="M30" s="62"/>
      <c r="N30" s="62"/>
      <c r="O30" s="62"/>
    </row>
    <row r="31" spans="1:15" s="36" customFormat="1" x14ac:dyDescent="0.25">
      <c r="A31" s="62" t="s">
        <v>22</v>
      </c>
      <c r="B31" s="62">
        <v>24600</v>
      </c>
      <c r="C31" s="37">
        <v>24322</v>
      </c>
      <c r="D31" s="37">
        <v>23860</v>
      </c>
      <c r="E31" s="63">
        <v>450</v>
      </c>
      <c r="F31" s="63" t="s">
        <v>145</v>
      </c>
      <c r="G31" s="62" t="s">
        <v>23</v>
      </c>
      <c r="H31" s="62"/>
      <c r="I31" s="62"/>
      <c r="J31" s="62"/>
      <c r="K31" s="114" t="s">
        <v>24</v>
      </c>
      <c r="L31" s="62"/>
      <c r="M31" s="62"/>
      <c r="N31" s="62"/>
      <c r="O31" s="62"/>
    </row>
    <row r="32" spans="1:15" s="36" customFormat="1" x14ac:dyDescent="0.25">
      <c r="A32" s="62" t="s">
        <v>10</v>
      </c>
      <c r="B32" s="37">
        <v>24536</v>
      </c>
      <c r="C32" s="62">
        <v>24259</v>
      </c>
      <c r="D32" s="37">
        <v>23798</v>
      </c>
      <c r="E32" s="38">
        <v>200</v>
      </c>
      <c r="F32" s="38">
        <v>380</v>
      </c>
      <c r="G32" s="62" t="s">
        <v>11</v>
      </c>
      <c r="H32" s="62"/>
      <c r="I32" s="62"/>
      <c r="J32" s="62"/>
      <c r="K32" s="64"/>
      <c r="L32" s="62"/>
      <c r="M32" s="62"/>
      <c r="N32" s="62"/>
      <c r="O32" s="62"/>
    </row>
    <row r="33" spans="1:15" s="36" customFormat="1" x14ac:dyDescent="0.25">
      <c r="A33" s="62" t="s">
        <v>245</v>
      </c>
      <c r="B33" s="37">
        <v>24472</v>
      </c>
      <c r="C33" s="37">
        <v>24196</v>
      </c>
      <c r="D33" s="37">
        <v>23736</v>
      </c>
      <c r="E33" s="38">
        <v>175</v>
      </c>
      <c r="F33" s="38">
        <v>700</v>
      </c>
      <c r="G33" s="62" t="s">
        <v>246</v>
      </c>
      <c r="H33" s="62"/>
      <c r="I33" s="62"/>
      <c r="J33" s="62"/>
      <c r="K33" s="64"/>
      <c r="L33" s="62"/>
      <c r="M33" s="62"/>
      <c r="N33" s="62"/>
      <c r="O33" s="62"/>
    </row>
    <row r="34" spans="1:15" s="36" customFormat="1" x14ac:dyDescent="0.25">
      <c r="A34" s="62" t="s">
        <v>15</v>
      </c>
      <c r="B34" s="37">
        <v>24450</v>
      </c>
      <c r="C34" s="62">
        <v>24175</v>
      </c>
      <c r="D34" s="37">
        <v>23715</v>
      </c>
      <c r="E34" s="63" t="s">
        <v>145</v>
      </c>
      <c r="F34" s="63">
        <v>510</v>
      </c>
      <c r="G34" s="62" t="s">
        <v>16</v>
      </c>
      <c r="H34" s="62"/>
      <c r="I34" s="62"/>
      <c r="J34" s="62"/>
      <c r="K34" s="64"/>
      <c r="L34" s="62"/>
      <c r="M34" s="62"/>
      <c r="N34" s="62"/>
      <c r="O34" s="62"/>
    </row>
    <row r="35" spans="1:15" s="36" customFormat="1" x14ac:dyDescent="0.25">
      <c r="A35" s="62" t="s">
        <v>40</v>
      </c>
      <c r="B35" s="62">
        <v>24430</v>
      </c>
      <c r="C35" s="62">
        <v>24154</v>
      </c>
      <c r="D35" s="37">
        <v>23695</v>
      </c>
      <c r="E35" s="38">
        <v>100</v>
      </c>
      <c r="F35" s="38">
        <v>450</v>
      </c>
      <c r="G35" s="62" t="s">
        <v>23</v>
      </c>
      <c r="H35" s="62"/>
      <c r="I35" s="62"/>
      <c r="J35" s="62"/>
      <c r="K35" s="64"/>
      <c r="L35" s="62"/>
      <c r="M35" s="62"/>
      <c r="N35" s="62"/>
      <c r="O35" s="62"/>
    </row>
    <row r="36" spans="1:15" s="11" customFormat="1" x14ac:dyDescent="0.25">
      <c r="A36" s="88" t="s">
        <v>30</v>
      </c>
      <c r="B36" s="88"/>
      <c r="C36" s="88"/>
      <c r="D36" s="10">
        <v>23609</v>
      </c>
      <c r="E36" s="115">
        <v>70</v>
      </c>
      <c r="F36" s="115">
        <v>140</v>
      </c>
      <c r="G36" s="88" t="s">
        <v>31</v>
      </c>
      <c r="H36" s="88"/>
      <c r="I36" s="88"/>
      <c r="J36" s="88"/>
      <c r="K36" s="116"/>
      <c r="L36" s="88"/>
      <c r="M36" s="88"/>
      <c r="N36" s="88"/>
      <c r="O36" s="88"/>
    </row>
    <row r="37" spans="1:15" s="36" customFormat="1" x14ac:dyDescent="0.25">
      <c r="A37" s="62" t="s">
        <v>48</v>
      </c>
      <c r="B37" s="62">
        <v>24046</v>
      </c>
      <c r="C37" s="62">
        <v>23775</v>
      </c>
      <c r="D37" s="37">
        <v>23323</v>
      </c>
      <c r="E37" s="63" t="s">
        <v>145</v>
      </c>
      <c r="F37" s="38" t="s">
        <v>145</v>
      </c>
      <c r="G37" s="62" t="s">
        <v>14</v>
      </c>
      <c r="H37" s="62"/>
      <c r="I37" s="62"/>
      <c r="J37" s="62"/>
      <c r="K37" s="64" t="s">
        <v>7</v>
      </c>
      <c r="L37" s="62"/>
      <c r="M37" s="62"/>
      <c r="N37" s="62"/>
      <c r="O37" s="62"/>
    </row>
    <row r="38" spans="1:15" s="36" customFormat="1" x14ac:dyDescent="0.25">
      <c r="A38" s="62" t="s">
        <v>13</v>
      </c>
      <c r="B38" s="62">
        <v>22918</v>
      </c>
      <c r="C38" s="62">
        <v>22660</v>
      </c>
      <c r="D38" s="37">
        <v>22229</v>
      </c>
      <c r="E38" s="63">
        <v>290</v>
      </c>
      <c r="F38" s="63">
        <v>690</v>
      </c>
      <c r="G38" s="62" t="s">
        <v>14</v>
      </c>
      <c r="H38" s="62"/>
      <c r="I38" s="62"/>
      <c r="J38" s="62"/>
      <c r="K38" s="64"/>
      <c r="L38" s="62"/>
      <c r="M38" s="62"/>
      <c r="N38" s="62"/>
      <c r="O38" s="62"/>
    </row>
    <row r="39" spans="1:15" s="36" customFormat="1" x14ac:dyDescent="0.25">
      <c r="A39" s="62" t="s">
        <v>317</v>
      </c>
      <c r="B39" s="37">
        <v>22664</v>
      </c>
      <c r="C39" s="37">
        <v>22408</v>
      </c>
      <c r="D39" s="37">
        <v>21982</v>
      </c>
      <c r="E39" s="38"/>
      <c r="F39" s="63"/>
      <c r="G39" s="62" t="s">
        <v>16</v>
      </c>
      <c r="H39" s="62"/>
      <c r="I39" s="62"/>
      <c r="J39" s="62"/>
      <c r="K39" s="64"/>
      <c r="L39" s="62"/>
      <c r="M39" s="62"/>
      <c r="N39" s="62"/>
      <c r="O39" s="62"/>
    </row>
    <row r="40" spans="1:15" s="36" customFormat="1" x14ac:dyDescent="0.25">
      <c r="A40" s="62" t="s">
        <v>319</v>
      </c>
      <c r="B40" s="37">
        <v>22556</v>
      </c>
      <c r="C40" s="37">
        <v>22302</v>
      </c>
      <c r="D40" s="37">
        <v>21878</v>
      </c>
      <c r="E40" s="63"/>
      <c r="F40" s="63"/>
      <c r="G40" s="62" t="s">
        <v>320</v>
      </c>
      <c r="H40" s="62"/>
      <c r="I40" s="62"/>
      <c r="J40" s="62"/>
      <c r="K40" s="64" t="s">
        <v>94</v>
      </c>
      <c r="L40" s="62"/>
      <c r="M40" s="62"/>
      <c r="N40" s="62"/>
      <c r="O40" s="62"/>
    </row>
    <row r="41" spans="1:15" s="36" customFormat="1" x14ac:dyDescent="0.25">
      <c r="A41" s="62" t="s">
        <v>2</v>
      </c>
      <c r="B41" s="37">
        <v>22578</v>
      </c>
      <c r="C41" s="62">
        <v>22323</v>
      </c>
      <c r="D41" s="37">
        <v>21899</v>
      </c>
      <c r="E41" s="63" t="s">
        <v>145</v>
      </c>
      <c r="F41" s="63">
        <v>850</v>
      </c>
      <c r="G41" s="62" t="s">
        <v>53</v>
      </c>
      <c r="H41" s="62"/>
      <c r="I41" s="62"/>
      <c r="J41" s="62"/>
      <c r="K41" s="64"/>
      <c r="L41" s="62"/>
      <c r="M41" s="62"/>
      <c r="N41" s="62"/>
      <c r="O41" s="62"/>
    </row>
    <row r="42" spans="1:15" s="36" customFormat="1" x14ac:dyDescent="0.25">
      <c r="A42" s="62" t="s">
        <v>243</v>
      </c>
      <c r="B42" s="37">
        <v>22450</v>
      </c>
      <c r="C42" s="37">
        <v>22197</v>
      </c>
      <c r="D42" s="37">
        <v>21775</v>
      </c>
      <c r="E42" s="64">
        <v>24</v>
      </c>
      <c r="F42" s="63">
        <v>80</v>
      </c>
      <c r="G42" s="62" t="s">
        <v>86</v>
      </c>
      <c r="H42" s="62"/>
      <c r="I42" s="62"/>
      <c r="J42" s="62"/>
      <c r="K42" s="64"/>
      <c r="L42" s="62"/>
      <c r="M42" s="62"/>
      <c r="N42" s="62"/>
      <c r="O42" s="62"/>
    </row>
    <row r="43" spans="1:15" s="36" customFormat="1" x14ac:dyDescent="0.25">
      <c r="A43" s="62" t="s">
        <v>272</v>
      </c>
      <c r="B43" s="37">
        <v>22344</v>
      </c>
      <c r="C43" s="37">
        <v>22092</v>
      </c>
      <c r="D43" s="37">
        <v>21672</v>
      </c>
      <c r="E43" s="64">
        <v>30</v>
      </c>
      <c r="F43" s="64">
        <v>160</v>
      </c>
      <c r="G43" s="62"/>
      <c r="H43" s="62"/>
      <c r="I43" s="62"/>
      <c r="J43" s="62"/>
      <c r="K43" s="64" t="s">
        <v>273</v>
      </c>
      <c r="L43" s="62"/>
      <c r="M43" s="62"/>
      <c r="N43" s="62"/>
      <c r="O43" s="62"/>
    </row>
    <row r="44" spans="1:15" s="36" customFormat="1" x14ac:dyDescent="0.25">
      <c r="A44" s="62" t="s">
        <v>274</v>
      </c>
      <c r="B44" s="37">
        <v>22344</v>
      </c>
      <c r="C44" s="37">
        <v>22092</v>
      </c>
      <c r="D44" s="37">
        <v>21672</v>
      </c>
      <c r="E44" s="51">
        <v>20</v>
      </c>
      <c r="F44" s="51">
        <v>50</v>
      </c>
      <c r="G44" s="62"/>
      <c r="H44" s="62"/>
      <c r="I44" s="62"/>
      <c r="J44" s="62"/>
      <c r="K44" s="64" t="s">
        <v>275</v>
      </c>
      <c r="L44" s="62"/>
      <c r="M44" s="62"/>
      <c r="N44" s="62"/>
      <c r="O44" s="62"/>
    </row>
    <row r="45" spans="1:15" s="36" customFormat="1" x14ac:dyDescent="0.25">
      <c r="A45" s="62" t="s">
        <v>251</v>
      </c>
      <c r="B45" s="37">
        <v>22216</v>
      </c>
      <c r="C45" s="37">
        <v>21966</v>
      </c>
      <c r="D45" s="37">
        <v>21548</v>
      </c>
      <c r="E45" s="51">
        <v>14</v>
      </c>
      <c r="F45" s="63">
        <v>70</v>
      </c>
      <c r="G45" s="62"/>
      <c r="H45" s="62"/>
      <c r="I45" s="62"/>
      <c r="J45" s="62"/>
      <c r="K45" s="64" t="s">
        <v>350</v>
      </c>
      <c r="L45" s="62"/>
      <c r="M45" s="62"/>
      <c r="N45" s="62"/>
      <c r="O45" s="62"/>
    </row>
    <row r="46" spans="1:15" s="11" customFormat="1" x14ac:dyDescent="0.25">
      <c r="A46" s="88" t="s">
        <v>90</v>
      </c>
      <c r="B46" s="60">
        <v>22088</v>
      </c>
      <c r="C46" s="10">
        <v>21839</v>
      </c>
      <c r="D46" s="10">
        <v>21424</v>
      </c>
      <c r="E46" s="31">
        <v>9</v>
      </c>
      <c r="F46" s="116">
        <v>90</v>
      </c>
      <c r="G46" s="88" t="s">
        <v>91</v>
      </c>
      <c r="H46" s="88"/>
      <c r="I46" s="88"/>
      <c r="J46" s="88"/>
      <c r="K46" s="116"/>
      <c r="L46" s="125"/>
      <c r="M46" s="88"/>
      <c r="N46" s="88"/>
      <c r="O46" s="88"/>
    </row>
    <row r="47" spans="1:15" s="11" customFormat="1" x14ac:dyDescent="0.25">
      <c r="A47" s="88" t="s">
        <v>270</v>
      </c>
      <c r="B47" s="10">
        <v>22068</v>
      </c>
      <c r="C47" s="10">
        <v>21819</v>
      </c>
      <c r="D47" s="10">
        <v>21404</v>
      </c>
      <c r="E47" s="31">
        <v>30</v>
      </c>
      <c r="F47" s="31">
        <v>100</v>
      </c>
      <c r="G47" s="88" t="s">
        <v>271</v>
      </c>
      <c r="H47" s="88"/>
      <c r="I47" s="88"/>
      <c r="J47" s="88"/>
      <c r="K47" s="116" t="s">
        <v>269</v>
      </c>
      <c r="L47" s="88"/>
      <c r="M47" s="88"/>
      <c r="N47" s="88"/>
      <c r="O47" s="88"/>
    </row>
    <row r="48" spans="1:15" s="11" customFormat="1" x14ac:dyDescent="0.25">
      <c r="A48" s="88" t="s">
        <v>256</v>
      </c>
      <c r="B48" s="10">
        <v>22068</v>
      </c>
      <c r="C48" s="10">
        <v>21819</v>
      </c>
      <c r="D48" s="10">
        <v>21404</v>
      </c>
      <c r="E48" s="31">
        <v>25</v>
      </c>
      <c r="F48" s="31">
        <v>100</v>
      </c>
      <c r="G48" s="88" t="s">
        <v>264</v>
      </c>
      <c r="H48" s="88"/>
      <c r="I48" s="88"/>
      <c r="J48" s="88"/>
      <c r="K48" s="116" t="s">
        <v>94</v>
      </c>
      <c r="L48" s="88"/>
      <c r="M48" s="88"/>
      <c r="N48" s="88"/>
      <c r="O48" s="88"/>
    </row>
    <row r="49" spans="1:15" s="36" customFormat="1" x14ac:dyDescent="0.25">
      <c r="A49" s="62" t="s">
        <v>81</v>
      </c>
      <c r="B49" s="59">
        <v>21706</v>
      </c>
      <c r="C49" s="37">
        <v>21461</v>
      </c>
      <c r="D49" s="37">
        <v>21053</v>
      </c>
      <c r="E49" s="63" t="s">
        <v>145</v>
      </c>
      <c r="F49" s="63">
        <v>150</v>
      </c>
      <c r="G49" s="62" t="s">
        <v>62</v>
      </c>
      <c r="H49" s="62"/>
      <c r="I49" s="62"/>
      <c r="J49" s="62"/>
      <c r="K49" s="64" t="s">
        <v>67</v>
      </c>
      <c r="L49" s="62"/>
      <c r="M49" s="62"/>
      <c r="N49" s="62"/>
      <c r="O49" s="62"/>
    </row>
    <row r="50" spans="1:15" s="36" customFormat="1" x14ac:dyDescent="0.25">
      <c r="A50" s="62" t="s">
        <v>286</v>
      </c>
      <c r="B50" s="37">
        <v>21578</v>
      </c>
      <c r="C50" s="37">
        <v>21335</v>
      </c>
      <c r="D50" s="37">
        <v>20929</v>
      </c>
      <c r="E50" s="64">
        <v>18</v>
      </c>
      <c r="F50" s="64">
        <v>85</v>
      </c>
      <c r="G50" s="62" t="s">
        <v>287</v>
      </c>
      <c r="H50" s="62"/>
      <c r="I50" s="62"/>
      <c r="J50" s="62"/>
      <c r="K50" s="64"/>
      <c r="L50" s="62"/>
      <c r="M50" s="62"/>
      <c r="N50" s="62"/>
      <c r="O50" s="62"/>
    </row>
    <row r="51" spans="1:15" s="36" customFormat="1" x14ac:dyDescent="0.25">
      <c r="A51" s="62" t="s">
        <v>63</v>
      </c>
      <c r="B51" s="37">
        <v>21472</v>
      </c>
      <c r="C51" s="37">
        <v>21230</v>
      </c>
      <c r="D51" s="37">
        <v>20826</v>
      </c>
      <c r="E51" s="63">
        <v>50</v>
      </c>
      <c r="F51" s="63">
        <v>180</v>
      </c>
      <c r="G51" s="62" t="s">
        <v>64</v>
      </c>
      <c r="H51" s="62"/>
      <c r="I51" s="62"/>
      <c r="J51" s="62"/>
      <c r="K51" s="64"/>
      <c r="L51" s="62"/>
      <c r="M51" s="62"/>
      <c r="N51" s="62"/>
      <c r="O51" s="62"/>
    </row>
    <row r="52" spans="1:15" s="36" customFormat="1" x14ac:dyDescent="0.25">
      <c r="A52" s="62" t="s">
        <v>61</v>
      </c>
      <c r="B52" s="59">
        <v>21386</v>
      </c>
      <c r="C52" s="37">
        <v>21145</v>
      </c>
      <c r="D52" s="37">
        <v>20743</v>
      </c>
      <c r="E52" s="63">
        <v>20</v>
      </c>
      <c r="F52" s="63">
        <v>60</v>
      </c>
      <c r="G52" s="62" t="s">
        <v>62</v>
      </c>
      <c r="H52" s="62"/>
      <c r="I52" s="62"/>
      <c r="J52" s="62"/>
      <c r="K52" s="64"/>
      <c r="L52" s="62"/>
      <c r="M52" s="62"/>
      <c r="N52" s="62"/>
      <c r="O52" s="62"/>
    </row>
    <row r="53" spans="1:15" s="36" customFormat="1" x14ac:dyDescent="0.25">
      <c r="A53" s="62" t="s">
        <v>83</v>
      </c>
      <c r="B53" s="59">
        <v>21386</v>
      </c>
      <c r="C53" s="37">
        <v>21145</v>
      </c>
      <c r="D53" s="37">
        <v>20743</v>
      </c>
      <c r="E53" s="63">
        <v>30</v>
      </c>
      <c r="F53" s="63">
        <v>100</v>
      </c>
      <c r="G53" s="62" t="s">
        <v>84</v>
      </c>
      <c r="H53" s="62"/>
      <c r="I53" s="62"/>
      <c r="J53" s="62"/>
      <c r="K53" s="64"/>
      <c r="L53" s="62"/>
      <c r="M53" s="62"/>
      <c r="N53" s="62"/>
      <c r="O53" s="62"/>
    </row>
    <row r="54" spans="1:15" s="36" customFormat="1" x14ac:dyDescent="0.25">
      <c r="A54" s="62" t="s">
        <v>301</v>
      </c>
      <c r="B54" s="37">
        <v>21280</v>
      </c>
      <c r="C54" s="37">
        <v>21040</v>
      </c>
      <c r="D54" s="37">
        <v>20640</v>
      </c>
      <c r="E54" s="64">
        <v>23</v>
      </c>
      <c r="F54" s="64">
        <v>100</v>
      </c>
      <c r="G54" s="62" t="s">
        <v>78</v>
      </c>
      <c r="H54" s="62"/>
      <c r="I54" s="62"/>
      <c r="J54" s="62"/>
      <c r="K54" s="64"/>
      <c r="L54" s="62"/>
      <c r="M54" s="62"/>
      <c r="N54" s="62"/>
      <c r="O54" s="62"/>
    </row>
    <row r="55" spans="1:15" s="36" customFormat="1" x14ac:dyDescent="0.25">
      <c r="A55" s="62" t="s">
        <v>92</v>
      </c>
      <c r="B55" s="59">
        <v>21258</v>
      </c>
      <c r="C55" s="37">
        <v>21019</v>
      </c>
      <c r="D55" s="37">
        <v>20619</v>
      </c>
      <c r="E55" s="63">
        <v>30</v>
      </c>
      <c r="F55" s="63">
        <v>100</v>
      </c>
      <c r="G55" s="62" t="s">
        <v>191</v>
      </c>
      <c r="H55" s="62"/>
      <c r="I55" s="62"/>
      <c r="J55" s="62"/>
      <c r="K55" s="64" t="s">
        <v>94</v>
      </c>
      <c r="L55" s="62"/>
      <c r="M55" s="62"/>
      <c r="N55" s="62"/>
      <c r="O55" s="62"/>
    </row>
    <row r="56" spans="1:15" s="36" customFormat="1" x14ac:dyDescent="0.25">
      <c r="A56" s="62" t="s">
        <v>17</v>
      </c>
      <c r="B56" s="62">
        <v>21174</v>
      </c>
      <c r="C56" s="62">
        <v>20935</v>
      </c>
      <c r="D56" s="37">
        <v>20537</v>
      </c>
      <c r="E56" s="38" t="s">
        <v>145</v>
      </c>
      <c r="F56" s="38">
        <v>450</v>
      </c>
      <c r="G56" s="62" t="s">
        <v>14</v>
      </c>
      <c r="H56" s="62"/>
      <c r="I56" s="62"/>
      <c r="J56" s="62"/>
      <c r="K56" s="64"/>
      <c r="L56" s="62"/>
      <c r="M56" s="62"/>
      <c r="N56" s="62"/>
      <c r="O56" s="62"/>
    </row>
    <row r="57" spans="1:15" s="36" customFormat="1" x14ac:dyDescent="0.25">
      <c r="A57" s="62" t="s">
        <v>74</v>
      </c>
      <c r="B57" s="59">
        <v>20898</v>
      </c>
      <c r="C57" s="37">
        <v>20662</v>
      </c>
      <c r="D57" s="37">
        <v>20269</v>
      </c>
      <c r="E57" s="38">
        <v>50</v>
      </c>
      <c r="F57" s="63">
        <v>190</v>
      </c>
      <c r="G57" s="62" t="s">
        <v>71</v>
      </c>
      <c r="H57" s="62"/>
      <c r="I57" s="62"/>
      <c r="J57" s="62"/>
      <c r="K57" s="64"/>
      <c r="L57" s="62"/>
      <c r="M57" s="62"/>
      <c r="N57" s="62"/>
      <c r="O57" s="62"/>
    </row>
    <row r="58" spans="1:15" s="36" customFormat="1" x14ac:dyDescent="0.25">
      <c r="A58" s="62" t="s">
        <v>250</v>
      </c>
      <c r="B58" s="37">
        <v>20876</v>
      </c>
      <c r="C58" s="37">
        <v>20640</v>
      </c>
      <c r="D58" s="37">
        <v>20248</v>
      </c>
      <c r="E58" s="63">
        <v>45</v>
      </c>
      <c r="F58" s="63">
        <v>180</v>
      </c>
      <c r="G58" s="62" t="s">
        <v>53</v>
      </c>
      <c r="H58" s="62"/>
      <c r="I58" s="62"/>
      <c r="J58" s="62"/>
      <c r="K58" s="114" t="s">
        <v>142</v>
      </c>
      <c r="L58" s="62"/>
      <c r="M58" s="62"/>
      <c r="N58" s="62"/>
      <c r="O58" s="62"/>
    </row>
    <row r="59" spans="1:15" s="36" customFormat="1" x14ac:dyDescent="0.25">
      <c r="A59" s="62" t="s">
        <v>77</v>
      </c>
      <c r="B59" s="37">
        <v>20428</v>
      </c>
      <c r="C59" s="37">
        <v>20472</v>
      </c>
      <c r="D59" s="37">
        <v>20083</v>
      </c>
      <c r="E59" s="38">
        <v>15</v>
      </c>
      <c r="F59" s="63">
        <v>90</v>
      </c>
      <c r="G59" s="62" t="s">
        <v>78</v>
      </c>
      <c r="H59" s="62"/>
      <c r="I59" s="62"/>
      <c r="J59" s="62"/>
      <c r="K59" s="64"/>
      <c r="L59" s="62"/>
      <c r="M59" s="62"/>
      <c r="N59" s="62"/>
      <c r="O59" s="62"/>
    </row>
    <row r="60" spans="1:15" s="36" customFormat="1" x14ac:dyDescent="0.25">
      <c r="A60" s="62" t="s">
        <v>288</v>
      </c>
      <c r="B60" s="37">
        <v>20428</v>
      </c>
      <c r="C60" s="37">
        <v>20198</v>
      </c>
      <c r="D60" s="37">
        <v>19814</v>
      </c>
      <c r="E60" s="64">
        <v>20</v>
      </c>
      <c r="F60" s="64" t="s">
        <v>145</v>
      </c>
      <c r="G60" s="62" t="s">
        <v>289</v>
      </c>
      <c r="H60" s="62"/>
      <c r="I60" s="62"/>
      <c r="J60" s="62"/>
      <c r="K60" s="64" t="s">
        <v>94</v>
      </c>
      <c r="L60" s="62"/>
      <c r="M60" s="62"/>
      <c r="N60" s="62"/>
      <c r="O60" s="62"/>
    </row>
    <row r="61" spans="1:15" s="36" customFormat="1" x14ac:dyDescent="0.25">
      <c r="A61" s="62" t="s">
        <v>150</v>
      </c>
      <c r="B61" s="37">
        <v>20428</v>
      </c>
      <c r="C61" s="37">
        <v>20198</v>
      </c>
      <c r="D61" s="37">
        <v>19814</v>
      </c>
      <c r="E61" s="51">
        <v>40</v>
      </c>
      <c r="F61" s="63">
        <v>135</v>
      </c>
      <c r="G61" s="62" t="s">
        <v>151</v>
      </c>
      <c r="H61" s="62"/>
      <c r="I61" s="62"/>
      <c r="J61" s="62"/>
      <c r="K61" s="64"/>
      <c r="L61" s="62"/>
      <c r="M61" s="62"/>
      <c r="N61" s="62"/>
      <c r="O61" s="62"/>
    </row>
    <row r="62" spans="1:15" s="36" customFormat="1" x14ac:dyDescent="0.25">
      <c r="A62" s="62" t="s">
        <v>308</v>
      </c>
      <c r="B62" s="37">
        <v>20302</v>
      </c>
      <c r="C62" s="37">
        <v>20073</v>
      </c>
      <c r="D62" s="37">
        <v>19691</v>
      </c>
      <c r="E62" s="64">
        <v>6</v>
      </c>
      <c r="F62" s="64">
        <v>35</v>
      </c>
      <c r="G62" s="62" t="s">
        <v>151</v>
      </c>
      <c r="H62" s="62"/>
      <c r="I62" s="62"/>
      <c r="J62" s="62"/>
      <c r="K62" s="64"/>
      <c r="L62" s="62"/>
      <c r="M62" s="62"/>
      <c r="N62" s="62"/>
      <c r="O62" s="62"/>
    </row>
    <row r="63" spans="1:15" s="11" customFormat="1" x14ac:dyDescent="0.25">
      <c r="A63" s="88" t="s">
        <v>75</v>
      </c>
      <c r="B63" s="60">
        <v>20302</v>
      </c>
      <c r="C63" s="10">
        <v>20073</v>
      </c>
      <c r="D63" s="10">
        <v>19691</v>
      </c>
      <c r="E63" s="31">
        <v>5</v>
      </c>
      <c r="F63" s="31">
        <v>30</v>
      </c>
      <c r="G63" s="88" t="s">
        <v>76</v>
      </c>
      <c r="H63" s="88"/>
      <c r="I63" s="88"/>
      <c r="J63" s="88"/>
      <c r="K63" s="116"/>
      <c r="L63" s="88"/>
      <c r="M63" s="88"/>
      <c r="N63" s="88"/>
      <c r="O63" s="88"/>
    </row>
    <row r="64" spans="1:15" s="36" customFormat="1" x14ac:dyDescent="0.25">
      <c r="A64" s="62" t="s">
        <v>41</v>
      </c>
      <c r="B64" s="62">
        <v>20280</v>
      </c>
      <c r="C64" s="62">
        <v>20051</v>
      </c>
      <c r="D64" s="37">
        <v>19670</v>
      </c>
      <c r="E64" s="63">
        <v>20</v>
      </c>
      <c r="F64" s="63">
        <v>100</v>
      </c>
      <c r="G64" s="62" t="s">
        <v>42</v>
      </c>
      <c r="H64" s="62"/>
      <c r="I64" s="62"/>
      <c r="J64" s="62"/>
      <c r="K64" s="64"/>
      <c r="L64" s="62"/>
      <c r="M64" s="62"/>
      <c r="N64" s="62"/>
      <c r="O64" s="62"/>
    </row>
    <row r="65" spans="1:15" s="36" customFormat="1" x14ac:dyDescent="0.25">
      <c r="A65" s="62" t="s">
        <v>150</v>
      </c>
      <c r="B65" s="59">
        <v>20194</v>
      </c>
      <c r="C65" s="37">
        <v>20198</v>
      </c>
      <c r="D65" s="37">
        <v>19814</v>
      </c>
      <c r="E65" s="63">
        <v>30</v>
      </c>
      <c r="F65" s="63">
        <v>120</v>
      </c>
      <c r="G65" s="62" t="s">
        <v>151</v>
      </c>
      <c r="H65" s="62"/>
      <c r="I65" s="62"/>
      <c r="J65" s="62"/>
      <c r="K65" s="64"/>
      <c r="L65" s="62"/>
      <c r="M65" s="62"/>
      <c r="N65" s="62"/>
      <c r="O65" s="62"/>
    </row>
    <row r="66" spans="1:15" s="36" customFormat="1" x14ac:dyDescent="0.25">
      <c r="A66" s="62" t="s">
        <v>323</v>
      </c>
      <c r="B66" s="37">
        <v>19808</v>
      </c>
      <c r="C66" s="37">
        <v>19431</v>
      </c>
      <c r="D66" s="37">
        <v>18960</v>
      </c>
      <c r="E66" s="51" t="s">
        <v>145</v>
      </c>
      <c r="F66" s="51" t="s">
        <v>145</v>
      </c>
      <c r="G66" s="62" t="s">
        <v>324</v>
      </c>
      <c r="H66" s="62"/>
      <c r="I66" s="62"/>
      <c r="J66" s="62"/>
      <c r="K66" s="64"/>
      <c r="L66" s="62"/>
      <c r="M66" s="62"/>
      <c r="N66" s="62"/>
      <c r="O66" s="62"/>
    </row>
    <row r="67" spans="1:15" s="36" customFormat="1" x14ac:dyDescent="0.25">
      <c r="A67" s="62" t="s">
        <v>98</v>
      </c>
      <c r="B67" s="37">
        <v>19706</v>
      </c>
      <c r="C67" s="37"/>
      <c r="D67" s="62"/>
      <c r="E67" s="62"/>
      <c r="F67" s="62"/>
      <c r="G67" s="62"/>
      <c r="H67" s="62"/>
      <c r="I67" s="62"/>
      <c r="J67" s="62"/>
      <c r="K67" s="64" t="s">
        <v>99</v>
      </c>
      <c r="L67" s="62"/>
      <c r="M67" s="62"/>
      <c r="N67" s="62"/>
      <c r="O67" s="62"/>
    </row>
    <row r="68" spans="1:15" s="36" customFormat="1" x14ac:dyDescent="0.25">
      <c r="A68" s="62" t="s">
        <v>79</v>
      </c>
      <c r="B68" s="59">
        <v>19662</v>
      </c>
      <c r="C68" s="37">
        <v>19441</v>
      </c>
      <c r="D68" s="37">
        <v>19071</v>
      </c>
      <c r="E68" s="51">
        <v>5</v>
      </c>
      <c r="F68" s="51">
        <v>30</v>
      </c>
      <c r="G68" s="62" t="s">
        <v>80</v>
      </c>
      <c r="H68" s="62"/>
      <c r="I68" s="62"/>
      <c r="J68" s="62"/>
      <c r="K68" s="64"/>
      <c r="L68" s="62"/>
      <c r="M68" s="62"/>
      <c r="N68" s="62"/>
      <c r="O68" s="62"/>
    </row>
    <row r="69" spans="1:15" s="36" customFormat="1" x14ac:dyDescent="0.25">
      <c r="A69" s="62" t="s">
        <v>330</v>
      </c>
      <c r="B69" s="37">
        <v>19492</v>
      </c>
      <c r="C69" s="62"/>
      <c r="D69" s="62"/>
      <c r="E69" s="62"/>
      <c r="F69" s="62"/>
      <c r="G69" s="62"/>
      <c r="H69" s="62"/>
      <c r="I69" s="62"/>
      <c r="J69" s="62"/>
      <c r="K69" s="64" t="s">
        <v>331</v>
      </c>
      <c r="L69" s="62"/>
      <c r="M69" s="62"/>
      <c r="N69" s="62"/>
      <c r="O69" s="62"/>
    </row>
    <row r="70" spans="1:15" s="36" customFormat="1" x14ac:dyDescent="0.25">
      <c r="A70" s="62" t="s">
        <v>113</v>
      </c>
      <c r="B70" s="59">
        <v>19408</v>
      </c>
      <c r="C70" s="59"/>
      <c r="D70" s="62"/>
      <c r="E70" s="62"/>
      <c r="F70" s="62"/>
      <c r="G70" s="62"/>
      <c r="H70" s="62"/>
      <c r="I70" s="62"/>
      <c r="J70" s="62"/>
      <c r="K70" s="64" t="s">
        <v>107</v>
      </c>
      <c r="L70" s="62"/>
      <c r="M70" s="62"/>
      <c r="N70" s="62"/>
      <c r="O70" s="62"/>
    </row>
    <row r="71" spans="1:15" s="36" customFormat="1" x14ac:dyDescent="0.25">
      <c r="A71" s="62" t="s">
        <v>124</v>
      </c>
      <c r="B71" s="59">
        <v>19302</v>
      </c>
      <c r="C71" s="59"/>
      <c r="D71" s="62"/>
      <c r="E71" s="62"/>
      <c r="F71" s="62"/>
      <c r="G71" s="62"/>
      <c r="H71" s="62"/>
      <c r="I71" s="62"/>
      <c r="J71" s="62"/>
      <c r="K71" s="64" t="s">
        <v>107</v>
      </c>
      <c r="L71" s="62"/>
      <c r="M71" s="62"/>
      <c r="N71" s="62"/>
      <c r="O71" s="62"/>
    </row>
    <row r="72" spans="1:15" s="36" customFormat="1" x14ac:dyDescent="0.25">
      <c r="A72" s="62" t="s">
        <v>106</v>
      </c>
      <c r="B72" s="37">
        <v>18720</v>
      </c>
      <c r="C72" s="59"/>
      <c r="D72" s="62"/>
      <c r="E72" s="62"/>
      <c r="F72" s="62"/>
      <c r="G72" s="62"/>
      <c r="H72" s="62"/>
      <c r="I72" s="62"/>
      <c r="J72" s="62"/>
      <c r="K72" s="64" t="s">
        <v>107</v>
      </c>
      <c r="L72" s="62"/>
      <c r="M72" s="62"/>
      <c r="N72" s="62"/>
      <c r="O72" s="62"/>
    </row>
    <row r="73" spans="1:15" s="36" customFormat="1" x14ac:dyDescent="0.25">
      <c r="A73" s="62" t="s">
        <v>85</v>
      </c>
      <c r="B73" s="37">
        <v>18684</v>
      </c>
      <c r="C73" s="37">
        <v>19967</v>
      </c>
      <c r="D73" s="37">
        <v>19587</v>
      </c>
      <c r="E73" s="38">
        <v>6</v>
      </c>
      <c r="F73" s="63">
        <v>20</v>
      </c>
      <c r="G73" s="62" t="s">
        <v>86</v>
      </c>
      <c r="H73" s="62"/>
      <c r="I73" s="62"/>
      <c r="J73" s="62"/>
      <c r="K73" s="64"/>
      <c r="L73" s="62"/>
      <c r="M73" s="62"/>
      <c r="N73" s="62"/>
      <c r="O73" s="62"/>
    </row>
    <row r="74" spans="1:15" s="36" customFormat="1" ht="16.5" customHeight="1" x14ac:dyDescent="0.25">
      <c r="A74" s="62" t="s">
        <v>116</v>
      </c>
      <c r="B74" s="59">
        <v>18556</v>
      </c>
      <c r="C74" s="62"/>
      <c r="D74" s="62"/>
      <c r="E74" s="38"/>
      <c r="F74" s="63"/>
      <c r="G74" s="62" t="s">
        <v>102</v>
      </c>
      <c r="H74" s="62"/>
      <c r="I74" s="62"/>
      <c r="J74" s="62"/>
      <c r="K74" s="64" t="s">
        <v>94</v>
      </c>
      <c r="L74" s="62"/>
      <c r="M74" s="62"/>
      <c r="N74" s="62"/>
      <c r="O74" s="62"/>
    </row>
    <row r="75" spans="1:15" s="36" customFormat="1" x14ac:dyDescent="0.25">
      <c r="A75" s="62" t="s">
        <v>72</v>
      </c>
      <c r="B75" s="59">
        <v>18408</v>
      </c>
      <c r="C75" s="37">
        <v>18347</v>
      </c>
      <c r="D75" s="37">
        <v>17998</v>
      </c>
      <c r="E75" s="38">
        <v>7</v>
      </c>
      <c r="F75" s="63">
        <v>60</v>
      </c>
      <c r="G75" s="62" t="s">
        <v>73</v>
      </c>
      <c r="H75" s="62"/>
      <c r="I75" s="62"/>
      <c r="J75" s="62"/>
      <c r="K75" s="64"/>
      <c r="L75" s="62"/>
      <c r="M75" s="62"/>
      <c r="N75" s="62"/>
      <c r="O75" s="62"/>
    </row>
    <row r="76" spans="1:15" s="36" customFormat="1" x14ac:dyDescent="0.25">
      <c r="A76" s="62" t="s">
        <v>265</v>
      </c>
      <c r="B76" s="37">
        <v>18450</v>
      </c>
      <c r="C76" s="37">
        <v>18242</v>
      </c>
      <c r="D76" s="37">
        <v>17895</v>
      </c>
      <c r="E76" s="38">
        <v>12</v>
      </c>
      <c r="F76" s="63">
        <v>75</v>
      </c>
      <c r="G76" s="62" t="s">
        <v>151</v>
      </c>
      <c r="H76" s="62"/>
      <c r="I76" s="62"/>
      <c r="J76" s="62"/>
      <c r="K76" s="64"/>
      <c r="L76" s="62"/>
      <c r="M76" s="62"/>
      <c r="N76" s="62"/>
      <c r="O76" s="62"/>
    </row>
    <row r="77" spans="1:15" s="36" customFormat="1" x14ac:dyDescent="0.25">
      <c r="A77" s="62" t="s">
        <v>108</v>
      </c>
      <c r="B77" s="59">
        <v>18344</v>
      </c>
      <c r="C77" s="62"/>
      <c r="D77" s="62"/>
      <c r="E77" s="38"/>
      <c r="F77" s="63"/>
      <c r="G77" s="62" t="s">
        <v>60</v>
      </c>
      <c r="H77" s="62"/>
      <c r="I77" s="62"/>
      <c r="J77" s="62"/>
      <c r="K77" s="64"/>
      <c r="L77" s="62"/>
      <c r="M77" s="62"/>
      <c r="N77" s="62"/>
      <c r="O77" s="62"/>
    </row>
    <row r="78" spans="1:15" s="36" customFormat="1" x14ac:dyDescent="0.25">
      <c r="A78" s="62" t="s">
        <v>82</v>
      </c>
      <c r="B78" s="59">
        <v>18344</v>
      </c>
      <c r="C78" s="37">
        <v>18137</v>
      </c>
      <c r="D78" s="37">
        <v>17792</v>
      </c>
      <c r="E78" s="38">
        <v>6</v>
      </c>
      <c r="F78" s="63">
        <v>30</v>
      </c>
      <c r="G78" s="62" t="s">
        <v>62</v>
      </c>
      <c r="H78" s="62"/>
      <c r="I78" s="62"/>
      <c r="J78" s="62"/>
      <c r="K78" s="126"/>
      <c r="L78" s="62"/>
      <c r="M78" s="62"/>
      <c r="N78" s="62"/>
      <c r="O78" s="62"/>
    </row>
    <row r="79" spans="1:15" s="36" customFormat="1" x14ac:dyDescent="0.25">
      <c r="A79" s="62" t="s">
        <v>130</v>
      </c>
      <c r="B79" s="59">
        <v>18238</v>
      </c>
      <c r="C79" s="62"/>
      <c r="D79" s="127"/>
      <c r="E79" s="38"/>
      <c r="F79" s="63"/>
      <c r="G79" s="62" t="s">
        <v>102</v>
      </c>
      <c r="H79" s="62"/>
      <c r="I79" s="62"/>
      <c r="J79" s="62"/>
      <c r="K79" s="64"/>
      <c r="L79" s="62"/>
      <c r="M79" s="62"/>
      <c r="N79" s="62"/>
      <c r="O79" s="62"/>
    </row>
    <row r="80" spans="1:15" s="36" customFormat="1" x14ac:dyDescent="0.25">
      <c r="A80" s="62" t="s">
        <v>132</v>
      </c>
      <c r="B80" s="62">
        <v>18152</v>
      </c>
      <c r="C80" s="62"/>
      <c r="D80" s="62"/>
      <c r="E80" s="63"/>
      <c r="F80" s="63"/>
      <c r="G80" s="62" t="s">
        <v>60</v>
      </c>
      <c r="H80" s="62"/>
      <c r="I80" s="62"/>
      <c r="J80" s="62"/>
      <c r="K80" s="64"/>
      <c r="L80" s="62"/>
      <c r="M80" s="62"/>
      <c r="N80" s="62"/>
      <c r="O80" s="62"/>
    </row>
    <row r="81" spans="1:15" s="36" customFormat="1" x14ac:dyDescent="0.25">
      <c r="A81" s="62" t="s">
        <v>303</v>
      </c>
      <c r="B81" s="37">
        <v>18134</v>
      </c>
      <c r="C81" s="62"/>
      <c r="D81" s="62"/>
      <c r="E81" s="63"/>
      <c r="F81" s="62"/>
      <c r="G81" s="62" t="s">
        <v>304</v>
      </c>
      <c r="H81" s="62"/>
      <c r="I81" s="62"/>
      <c r="J81" s="62"/>
      <c r="K81" s="64" t="s">
        <v>94</v>
      </c>
      <c r="L81" s="62"/>
      <c r="M81" s="62"/>
      <c r="N81" s="62"/>
      <c r="O81" s="62"/>
    </row>
    <row r="82" spans="1:15" s="36" customFormat="1" x14ac:dyDescent="0.25">
      <c r="A82" s="62" t="s">
        <v>129</v>
      </c>
      <c r="B82" s="59">
        <v>18088</v>
      </c>
      <c r="C82" s="62"/>
      <c r="D82" s="62"/>
      <c r="E82" s="63"/>
      <c r="F82" s="63"/>
      <c r="G82" s="62" t="s">
        <v>143</v>
      </c>
      <c r="H82" s="62"/>
      <c r="I82" s="62"/>
      <c r="J82" s="62"/>
      <c r="K82" s="64"/>
      <c r="L82" s="62"/>
      <c r="M82" s="62"/>
      <c r="N82" s="62"/>
      <c r="O82" s="62"/>
    </row>
    <row r="83" spans="1:15" s="36" customFormat="1" x14ac:dyDescent="0.25">
      <c r="A83" s="62" t="s">
        <v>333</v>
      </c>
      <c r="B83" s="37">
        <v>17968</v>
      </c>
      <c r="C83" s="62"/>
      <c r="D83" s="62"/>
      <c r="E83" s="64"/>
      <c r="F83" s="62"/>
      <c r="G83" s="62" t="s">
        <v>102</v>
      </c>
      <c r="H83" s="62"/>
      <c r="I83" s="62"/>
      <c r="J83" s="62"/>
      <c r="K83" s="64"/>
      <c r="L83" s="62"/>
      <c r="M83" s="62"/>
      <c r="N83" s="62"/>
      <c r="O83" s="62"/>
    </row>
    <row r="84" spans="1:15" s="36" customFormat="1" x14ac:dyDescent="0.25">
      <c r="A84" s="62" t="s">
        <v>332</v>
      </c>
      <c r="B84" s="37">
        <v>17946</v>
      </c>
      <c r="C84" s="62"/>
      <c r="D84" s="62"/>
      <c r="E84" s="64"/>
      <c r="F84" s="62"/>
      <c r="G84" s="62" t="s">
        <v>143</v>
      </c>
      <c r="H84" s="62"/>
      <c r="I84" s="62"/>
      <c r="J84" s="62"/>
      <c r="K84" s="64"/>
      <c r="L84" s="62"/>
      <c r="M84" s="62"/>
      <c r="N84" s="62"/>
      <c r="O84" s="62"/>
    </row>
    <row r="85" spans="1:15" s="36" customFormat="1" x14ac:dyDescent="0.25">
      <c r="A85" s="62" t="s">
        <v>334</v>
      </c>
      <c r="B85" s="37">
        <v>17862</v>
      </c>
      <c r="C85" s="62"/>
      <c r="D85" s="62"/>
      <c r="E85" s="64"/>
      <c r="F85" s="62"/>
      <c r="G85" s="62" t="s">
        <v>304</v>
      </c>
      <c r="H85" s="62"/>
      <c r="I85" s="62"/>
      <c r="J85" s="62"/>
      <c r="K85" s="64"/>
      <c r="L85" s="62"/>
      <c r="M85" s="62"/>
      <c r="N85" s="62"/>
      <c r="O85" s="62"/>
    </row>
    <row r="86" spans="1:15" s="36" customFormat="1" x14ac:dyDescent="0.25">
      <c r="A86" s="62" t="s">
        <v>122</v>
      </c>
      <c r="B86" s="59">
        <v>17812</v>
      </c>
      <c r="C86" s="62"/>
      <c r="D86" s="62"/>
      <c r="E86" s="63"/>
      <c r="F86" s="63"/>
      <c r="G86" s="62" t="s">
        <v>123</v>
      </c>
      <c r="H86" s="62"/>
      <c r="I86" s="62"/>
      <c r="J86" s="62"/>
      <c r="K86" s="64"/>
      <c r="L86" s="62"/>
      <c r="M86" s="62"/>
      <c r="N86" s="62"/>
      <c r="O86" s="62"/>
    </row>
    <row r="87" spans="1:15" s="36" customFormat="1" x14ac:dyDescent="0.25">
      <c r="A87" s="62" t="s">
        <v>70</v>
      </c>
      <c r="B87" s="59">
        <v>17450</v>
      </c>
      <c r="C87" s="37">
        <v>17253</v>
      </c>
      <c r="D87" s="37">
        <v>16925</v>
      </c>
      <c r="E87" s="38">
        <v>40</v>
      </c>
      <c r="F87" s="38">
        <v>100</v>
      </c>
      <c r="G87" s="62" t="s">
        <v>71</v>
      </c>
      <c r="H87" s="62"/>
      <c r="I87" s="62"/>
      <c r="J87" s="62"/>
      <c r="K87" s="64" t="s">
        <v>67</v>
      </c>
      <c r="L87" s="62"/>
      <c r="M87" s="62"/>
      <c r="N87" s="62"/>
      <c r="O87" s="62"/>
    </row>
    <row r="88" spans="1:15" s="3" customFormat="1" x14ac:dyDescent="0.25">
      <c r="E88" s="15"/>
      <c r="F88" s="15"/>
      <c r="K88" s="6"/>
    </row>
    <row r="89" spans="1:15" s="3" customFormat="1" x14ac:dyDescent="0.25">
      <c r="E89" s="15"/>
      <c r="F89" s="15"/>
      <c r="K89" s="6"/>
    </row>
    <row r="90" spans="1:15" s="3" customFormat="1" x14ac:dyDescent="0.25">
      <c r="E90" s="15"/>
      <c r="F90" s="15"/>
      <c r="K90" s="6"/>
    </row>
    <row r="91" spans="1:15" s="3" customFormat="1" x14ac:dyDescent="0.25">
      <c r="E91" s="15"/>
      <c r="F91" s="15"/>
      <c r="K91" s="6"/>
    </row>
    <row r="92" spans="1:15" s="3" customFormat="1" x14ac:dyDescent="0.25">
      <c r="B92"/>
      <c r="E92" s="15"/>
      <c r="F92" s="15"/>
      <c r="K92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4" zoomScaleNormal="100" workbookViewId="0">
      <selection activeCell="F20" sqref="F20"/>
    </sheetView>
  </sheetViews>
  <sheetFormatPr baseColWidth="10" defaultColWidth="9.140625" defaultRowHeight="15" x14ac:dyDescent="0.25"/>
  <cols>
    <col min="1" max="1" width="21.28515625" bestFit="1" customWidth="1"/>
    <col min="5" max="5" width="10.140625" style="29" bestFit="1" customWidth="1"/>
    <col min="6" max="6" width="8.85546875" style="29"/>
    <col min="11" max="11" width="9.140625" style="1"/>
  </cols>
  <sheetData>
    <row r="1" spans="1:11" s="3" customFormat="1" ht="14.45" x14ac:dyDescent="0.3">
      <c r="A1" s="8" t="s">
        <v>144</v>
      </c>
      <c r="E1" s="15"/>
      <c r="F1" s="15"/>
      <c r="K1" s="6"/>
    </row>
    <row r="2" spans="1:11" s="3" customFormat="1" ht="14.45" x14ac:dyDescent="0.3">
      <c r="A2" s="6"/>
      <c r="E2" s="15"/>
      <c r="F2" s="15"/>
      <c r="K2" s="6"/>
    </row>
    <row r="3" spans="1:11" s="6" customFormat="1" ht="14.45" x14ac:dyDescent="0.3">
      <c r="A3" s="6" t="s">
        <v>154</v>
      </c>
      <c r="B3" s="6" t="s">
        <v>156</v>
      </c>
      <c r="C3" s="6" t="s">
        <v>158</v>
      </c>
      <c r="D3" s="6" t="s">
        <v>160</v>
      </c>
      <c r="E3" s="15" t="s">
        <v>161</v>
      </c>
      <c r="F3" s="15" t="s">
        <v>162</v>
      </c>
    </row>
    <row r="4" spans="1:11" s="11" customFormat="1" x14ac:dyDescent="0.25">
      <c r="A4" s="11" t="s">
        <v>285</v>
      </c>
      <c r="B4" s="10">
        <v>26388</v>
      </c>
      <c r="C4" s="10">
        <v>26090</v>
      </c>
      <c r="D4" s="10">
        <v>25594</v>
      </c>
      <c r="E4" s="31">
        <v>315</v>
      </c>
      <c r="F4" s="31">
        <v>2000</v>
      </c>
      <c r="G4" s="11" t="s">
        <v>278</v>
      </c>
      <c r="K4" s="30"/>
    </row>
    <row r="5" spans="1:11" s="54" customFormat="1" x14ac:dyDescent="0.25">
      <c r="A5" s="54" t="s">
        <v>247</v>
      </c>
      <c r="B5" s="37">
        <v>25962</v>
      </c>
      <c r="C5" s="37">
        <v>25669</v>
      </c>
      <c r="D5" s="37">
        <v>25181</v>
      </c>
      <c r="E5" s="40">
        <v>700</v>
      </c>
      <c r="F5" s="40">
        <v>2750</v>
      </c>
      <c r="G5" s="54" t="s">
        <v>248</v>
      </c>
      <c r="K5" s="39" t="s">
        <v>142</v>
      </c>
    </row>
    <row r="6" spans="1:11" s="36" customFormat="1" x14ac:dyDescent="0.25">
      <c r="A6" s="36" t="s">
        <v>279</v>
      </c>
      <c r="B6" s="37">
        <v>25600</v>
      </c>
      <c r="C6" s="37">
        <v>25311</v>
      </c>
      <c r="D6" s="37">
        <v>24830</v>
      </c>
      <c r="E6" s="40">
        <v>575</v>
      </c>
      <c r="F6" s="40">
        <v>2400</v>
      </c>
      <c r="G6" s="36" t="s">
        <v>249</v>
      </c>
      <c r="K6" s="39" t="s">
        <v>142</v>
      </c>
    </row>
    <row r="7" spans="1:11" s="36" customFormat="1" x14ac:dyDescent="0.25">
      <c r="A7" s="36" t="s">
        <v>322</v>
      </c>
      <c r="B7" s="37">
        <v>25483</v>
      </c>
      <c r="C7" s="37">
        <v>25196</v>
      </c>
      <c r="D7" s="37">
        <v>24717</v>
      </c>
      <c r="E7" s="38">
        <v>125</v>
      </c>
      <c r="F7" s="38">
        <v>770</v>
      </c>
      <c r="G7" s="36" t="s">
        <v>52</v>
      </c>
      <c r="K7" s="39"/>
    </row>
    <row r="8" spans="1:11" s="36" customFormat="1" x14ac:dyDescent="0.25">
      <c r="A8" s="36" t="s">
        <v>1</v>
      </c>
      <c r="B8" s="37">
        <v>25302</v>
      </c>
      <c r="C8" s="37">
        <v>25017</v>
      </c>
      <c r="D8" s="37">
        <v>24541</v>
      </c>
      <c r="E8" s="38">
        <v>100</v>
      </c>
      <c r="F8" s="38">
        <v>610</v>
      </c>
      <c r="G8" s="36" t="s">
        <v>52</v>
      </c>
      <c r="K8" s="39"/>
    </row>
    <row r="9" spans="1:11" s="36" customFormat="1" x14ac:dyDescent="0.25">
      <c r="A9" s="36" t="s">
        <v>280</v>
      </c>
      <c r="B9" s="36">
        <v>25302</v>
      </c>
      <c r="C9" s="36">
        <v>25017</v>
      </c>
      <c r="D9" s="36">
        <v>24541</v>
      </c>
      <c r="E9" s="38" t="s">
        <v>145</v>
      </c>
      <c r="F9" s="40">
        <v>800</v>
      </c>
      <c r="G9" s="36" t="s">
        <v>281</v>
      </c>
      <c r="K9" s="39"/>
    </row>
    <row r="10" spans="1:11" s="11" customFormat="1" x14ac:dyDescent="0.25">
      <c r="A10" s="11" t="s">
        <v>49</v>
      </c>
      <c r="B10" s="10">
        <v>25132</v>
      </c>
      <c r="C10" s="11">
        <v>24848</v>
      </c>
      <c r="D10" s="10">
        <v>24376</v>
      </c>
      <c r="E10" s="32">
        <v>145</v>
      </c>
      <c r="F10" s="32">
        <v>350</v>
      </c>
      <c r="G10" s="11" t="s">
        <v>50</v>
      </c>
      <c r="K10" s="30"/>
    </row>
    <row r="11" spans="1:11" s="36" customFormat="1" ht="14.45" x14ac:dyDescent="0.3">
      <c r="A11" s="36" t="s">
        <v>45</v>
      </c>
      <c r="B11" s="36">
        <v>24536</v>
      </c>
      <c r="C11" s="37">
        <v>24259</v>
      </c>
      <c r="D11" s="37">
        <v>23798</v>
      </c>
      <c r="E11" s="38">
        <v>380</v>
      </c>
      <c r="F11" s="38">
        <v>945</v>
      </c>
      <c r="G11" s="36" t="s">
        <v>46</v>
      </c>
      <c r="K11" s="39"/>
    </row>
    <row r="12" spans="1:11" s="36" customFormat="1" ht="14.45" x14ac:dyDescent="0.3">
      <c r="A12" s="36" t="s">
        <v>18</v>
      </c>
      <c r="B12" s="36">
        <v>24344</v>
      </c>
      <c r="C12" s="36">
        <v>24070</v>
      </c>
      <c r="D12" s="37">
        <v>23612</v>
      </c>
      <c r="E12" s="40">
        <v>135</v>
      </c>
      <c r="F12" s="40">
        <v>630</v>
      </c>
      <c r="G12" s="36" t="s">
        <v>19</v>
      </c>
      <c r="K12" s="39"/>
    </row>
    <row r="13" spans="1:11" s="36" customFormat="1" ht="14.45" x14ac:dyDescent="0.3">
      <c r="A13" s="36" t="s">
        <v>47</v>
      </c>
      <c r="B13" s="36">
        <v>24174</v>
      </c>
      <c r="C13" s="36">
        <v>23901</v>
      </c>
      <c r="D13" s="37">
        <v>23447</v>
      </c>
      <c r="E13" s="38">
        <v>155</v>
      </c>
      <c r="F13" s="38">
        <v>650</v>
      </c>
      <c r="G13" s="36" t="s">
        <v>19</v>
      </c>
      <c r="K13" s="39"/>
    </row>
    <row r="14" spans="1:11" s="36" customFormat="1" ht="14.45" x14ac:dyDescent="0.3">
      <c r="A14" s="36" t="s">
        <v>17</v>
      </c>
      <c r="B14" s="36">
        <v>23174</v>
      </c>
      <c r="C14" s="36">
        <v>22913</v>
      </c>
      <c r="D14" s="37">
        <v>22477</v>
      </c>
      <c r="E14" s="38" t="s">
        <v>145</v>
      </c>
      <c r="F14" s="38">
        <v>450</v>
      </c>
      <c r="G14" s="36" t="s">
        <v>14</v>
      </c>
      <c r="K14" s="39"/>
    </row>
    <row r="15" spans="1:11" s="36" customFormat="1" ht="14.45" x14ac:dyDescent="0.3">
      <c r="A15" s="36" t="s">
        <v>48</v>
      </c>
      <c r="B15" s="36">
        <v>23068</v>
      </c>
      <c r="C15" s="36">
        <v>22808</v>
      </c>
      <c r="D15" s="37">
        <v>22374</v>
      </c>
      <c r="E15" s="40" t="s">
        <v>145</v>
      </c>
      <c r="F15" s="38" t="s">
        <v>145</v>
      </c>
      <c r="G15" s="36" t="s">
        <v>14</v>
      </c>
      <c r="K15" s="39" t="s">
        <v>7</v>
      </c>
    </row>
    <row r="16" spans="1:11" s="36" customFormat="1" ht="14.45" x14ac:dyDescent="0.3">
      <c r="A16" s="36" t="s">
        <v>34</v>
      </c>
      <c r="B16" s="36">
        <v>23004</v>
      </c>
      <c r="C16" s="36">
        <v>22744</v>
      </c>
      <c r="D16" s="37">
        <v>22312</v>
      </c>
      <c r="E16" s="38">
        <v>100</v>
      </c>
      <c r="F16" s="38">
        <v>500</v>
      </c>
      <c r="G16" s="36" t="s">
        <v>35</v>
      </c>
      <c r="K16" s="39"/>
    </row>
    <row r="17" spans="1:11" s="36" customFormat="1" x14ac:dyDescent="0.25">
      <c r="A17" s="36" t="s">
        <v>245</v>
      </c>
      <c r="B17" s="37">
        <v>22642</v>
      </c>
      <c r="C17" s="37">
        <v>22387</v>
      </c>
      <c r="D17" s="37">
        <v>21961</v>
      </c>
      <c r="E17" s="38" t="s">
        <v>145</v>
      </c>
      <c r="F17" s="38">
        <v>630</v>
      </c>
      <c r="G17" s="36" t="s">
        <v>246</v>
      </c>
      <c r="K17" s="39"/>
    </row>
    <row r="18" spans="1:11" s="36" customFormat="1" ht="14.45" x14ac:dyDescent="0.3">
      <c r="A18" s="36" t="s">
        <v>40</v>
      </c>
      <c r="B18" s="36">
        <v>22684</v>
      </c>
      <c r="C18" s="36">
        <v>22428</v>
      </c>
      <c r="D18" s="37">
        <v>22002</v>
      </c>
      <c r="E18" s="38">
        <v>100</v>
      </c>
      <c r="F18" s="38">
        <v>450</v>
      </c>
      <c r="G18" s="36" t="s">
        <v>23</v>
      </c>
      <c r="K18" s="39"/>
    </row>
    <row r="19" spans="1:11" s="36" customFormat="1" ht="14.45" x14ac:dyDescent="0.3">
      <c r="A19" s="36" t="s">
        <v>22</v>
      </c>
      <c r="B19" s="36">
        <v>22514</v>
      </c>
      <c r="C19" s="36">
        <v>22260</v>
      </c>
      <c r="D19" s="37">
        <v>21837</v>
      </c>
      <c r="E19" s="40">
        <v>450</v>
      </c>
      <c r="F19" s="40" t="s">
        <v>145</v>
      </c>
      <c r="G19" s="36" t="s">
        <v>23</v>
      </c>
      <c r="K19" s="56" t="s">
        <v>24</v>
      </c>
    </row>
    <row r="20" spans="1:11" s="36" customFormat="1" x14ac:dyDescent="0.25">
      <c r="A20" s="36" t="s">
        <v>36</v>
      </c>
      <c r="B20" s="37">
        <v>22152</v>
      </c>
      <c r="C20" s="36">
        <v>21902</v>
      </c>
      <c r="D20" s="37">
        <v>21486</v>
      </c>
      <c r="E20" s="38">
        <v>45</v>
      </c>
      <c r="F20" s="58">
        <v>200</v>
      </c>
      <c r="G20" s="36" t="s">
        <v>37</v>
      </c>
      <c r="K20" s="39"/>
    </row>
    <row r="21" spans="1:11" s="54" customFormat="1" x14ac:dyDescent="0.25">
      <c r="A21" s="54" t="s">
        <v>216</v>
      </c>
      <c r="B21" s="54">
        <v>21962</v>
      </c>
      <c r="C21" s="54">
        <v>21301</v>
      </c>
      <c r="D21" s="54">
        <v>21301</v>
      </c>
      <c r="E21" s="40">
        <v>60</v>
      </c>
      <c r="F21" s="40">
        <v>260</v>
      </c>
      <c r="G21" s="54" t="s">
        <v>66</v>
      </c>
      <c r="K21" s="39" t="s">
        <v>142</v>
      </c>
    </row>
    <row r="22" spans="1:11" s="36" customFormat="1" x14ac:dyDescent="0.25">
      <c r="A22" s="36" t="s">
        <v>319</v>
      </c>
      <c r="B22" s="37">
        <v>21790</v>
      </c>
      <c r="C22" s="37">
        <v>21545</v>
      </c>
      <c r="D22" s="37">
        <v>21135</v>
      </c>
      <c r="E22" s="40" t="s">
        <v>145</v>
      </c>
      <c r="F22" s="40" t="s">
        <v>145</v>
      </c>
      <c r="G22" s="36" t="s">
        <v>320</v>
      </c>
      <c r="K22" s="39" t="s">
        <v>94</v>
      </c>
    </row>
    <row r="23" spans="1:11" s="36" customFormat="1" x14ac:dyDescent="0.25">
      <c r="A23" s="36" t="s">
        <v>2</v>
      </c>
      <c r="B23" s="37">
        <v>21770</v>
      </c>
      <c r="C23" s="36">
        <v>21524</v>
      </c>
      <c r="D23" s="37">
        <v>21115</v>
      </c>
      <c r="E23" s="40">
        <v>185</v>
      </c>
      <c r="F23" s="40">
        <v>425</v>
      </c>
      <c r="G23" s="36" t="s">
        <v>53</v>
      </c>
      <c r="K23" s="39"/>
    </row>
    <row r="24" spans="1:11" s="36" customFormat="1" ht="14.45" x14ac:dyDescent="0.3">
      <c r="A24" s="36" t="s">
        <v>8</v>
      </c>
      <c r="B24" s="36">
        <v>21578</v>
      </c>
      <c r="C24" s="36">
        <v>21335</v>
      </c>
      <c r="D24" s="37">
        <v>20929</v>
      </c>
      <c r="E24" s="40" t="s">
        <v>145</v>
      </c>
      <c r="F24" s="40" t="s">
        <v>145</v>
      </c>
      <c r="G24" s="36" t="s">
        <v>9</v>
      </c>
      <c r="K24" s="39"/>
    </row>
    <row r="25" spans="1:11" s="36" customFormat="1" x14ac:dyDescent="0.25">
      <c r="A25" s="36" t="s">
        <v>282</v>
      </c>
      <c r="B25" s="36">
        <v>20662</v>
      </c>
      <c r="C25" s="36">
        <v>20429</v>
      </c>
      <c r="D25" s="36">
        <v>20041</v>
      </c>
      <c r="E25" s="38">
        <v>32</v>
      </c>
      <c r="F25" s="40">
        <v>110</v>
      </c>
      <c r="G25" s="36" t="s">
        <v>37</v>
      </c>
      <c r="K25" s="56" t="s">
        <v>142</v>
      </c>
    </row>
    <row r="26" spans="1:11" s="54" customFormat="1" x14ac:dyDescent="0.25">
      <c r="A26" s="54" t="s">
        <v>241</v>
      </c>
      <c r="B26" s="37">
        <v>21450</v>
      </c>
      <c r="C26" s="37">
        <v>21208</v>
      </c>
      <c r="D26" s="37">
        <v>16595</v>
      </c>
      <c r="E26" s="40">
        <v>30</v>
      </c>
      <c r="F26" s="40" t="s">
        <v>145</v>
      </c>
      <c r="G26" s="54" t="s">
        <v>242</v>
      </c>
      <c r="K26" s="39"/>
    </row>
    <row r="27" spans="1:11" s="36" customFormat="1" ht="12.75" customHeight="1" x14ac:dyDescent="0.3">
      <c r="A27" s="36" t="s">
        <v>13</v>
      </c>
      <c r="B27" s="36">
        <v>21430</v>
      </c>
      <c r="C27" s="36">
        <v>21188</v>
      </c>
      <c r="D27" s="37">
        <v>20785</v>
      </c>
      <c r="E27" s="40">
        <v>290</v>
      </c>
      <c r="F27" s="40">
        <v>475</v>
      </c>
      <c r="G27" s="36" t="s">
        <v>14</v>
      </c>
      <c r="K27" s="39"/>
    </row>
    <row r="28" spans="1:11" s="54" customFormat="1" x14ac:dyDescent="0.25">
      <c r="A28" s="54" t="s">
        <v>70</v>
      </c>
      <c r="B28" s="37">
        <v>21110</v>
      </c>
      <c r="C28" s="37">
        <v>20872</v>
      </c>
      <c r="D28" s="37">
        <v>20475</v>
      </c>
      <c r="E28" s="38">
        <v>65</v>
      </c>
      <c r="F28" s="38">
        <v>250</v>
      </c>
      <c r="G28" s="54" t="s">
        <v>71</v>
      </c>
      <c r="K28" s="39" t="s">
        <v>67</v>
      </c>
    </row>
    <row r="29" spans="1:11" s="36" customFormat="1" x14ac:dyDescent="0.25">
      <c r="A29" s="36" t="s">
        <v>265</v>
      </c>
      <c r="B29" s="37">
        <v>20110</v>
      </c>
      <c r="C29" s="37">
        <v>19883</v>
      </c>
      <c r="D29" s="37">
        <v>19505</v>
      </c>
      <c r="E29" s="38">
        <v>12</v>
      </c>
      <c r="F29" s="40">
        <v>75</v>
      </c>
      <c r="G29" s="36" t="s">
        <v>151</v>
      </c>
      <c r="K29" s="39"/>
    </row>
    <row r="30" spans="1:11" s="36" customFormat="1" ht="14.45" x14ac:dyDescent="0.3">
      <c r="A30" s="36" t="s">
        <v>25</v>
      </c>
      <c r="B30" s="36">
        <v>19662</v>
      </c>
      <c r="C30" s="37">
        <v>19441</v>
      </c>
      <c r="D30" s="37">
        <v>19071</v>
      </c>
      <c r="E30" s="38" t="s">
        <v>145</v>
      </c>
      <c r="F30" s="38">
        <v>440</v>
      </c>
      <c r="G30" s="36" t="s">
        <v>165</v>
      </c>
      <c r="K30" s="39"/>
    </row>
    <row r="31" spans="1:11" s="36" customFormat="1" x14ac:dyDescent="0.25">
      <c r="A31" s="36" t="s">
        <v>250</v>
      </c>
      <c r="B31" s="37">
        <v>19620</v>
      </c>
      <c r="C31" s="37">
        <v>19399</v>
      </c>
      <c r="D31" s="37">
        <v>19030</v>
      </c>
      <c r="E31" s="40">
        <v>45</v>
      </c>
      <c r="F31" s="40">
        <v>180</v>
      </c>
      <c r="G31" s="36" t="s">
        <v>53</v>
      </c>
      <c r="K31" s="56" t="s">
        <v>142</v>
      </c>
    </row>
    <row r="32" spans="1:11" s="11" customFormat="1" x14ac:dyDescent="0.25">
      <c r="A32" s="11" t="s">
        <v>56</v>
      </c>
      <c r="B32" s="60">
        <v>19600</v>
      </c>
      <c r="C32" s="10">
        <v>12119</v>
      </c>
      <c r="E32" s="30">
        <v>4</v>
      </c>
      <c r="F32" s="30">
        <v>50</v>
      </c>
      <c r="G32" s="11" t="s">
        <v>57</v>
      </c>
      <c r="K32" s="30"/>
    </row>
    <row r="33" spans="1:11" s="54" customFormat="1" x14ac:dyDescent="0.25">
      <c r="A33" s="54" t="s">
        <v>87</v>
      </c>
      <c r="B33" s="59">
        <v>19536</v>
      </c>
      <c r="C33" s="37">
        <v>19315</v>
      </c>
      <c r="D33" s="37">
        <v>18948</v>
      </c>
      <c r="E33" s="38">
        <v>135</v>
      </c>
      <c r="F33" s="38">
        <v>450</v>
      </c>
      <c r="G33" s="54" t="s">
        <v>88</v>
      </c>
      <c r="K33" s="39" t="s">
        <v>89</v>
      </c>
    </row>
    <row r="34" spans="1:11" s="54" customFormat="1" x14ac:dyDescent="0.25">
      <c r="A34" s="54" t="s">
        <v>65</v>
      </c>
      <c r="B34" s="59">
        <v>19408</v>
      </c>
      <c r="C34" s="37">
        <v>19189</v>
      </c>
      <c r="D34" s="37">
        <v>18824</v>
      </c>
      <c r="E34" s="38" t="s">
        <v>145</v>
      </c>
      <c r="F34" s="38">
        <v>270</v>
      </c>
      <c r="G34" s="54" t="s">
        <v>66</v>
      </c>
      <c r="K34" s="39" t="s">
        <v>67</v>
      </c>
    </row>
    <row r="35" spans="1:11" s="36" customFormat="1" x14ac:dyDescent="0.25">
      <c r="A35" s="36" t="s">
        <v>79</v>
      </c>
      <c r="B35" s="59">
        <v>18896</v>
      </c>
      <c r="C35" s="37">
        <v>18683</v>
      </c>
      <c r="D35" s="37">
        <v>18328</v>
      </c>
      <c r="E35" s="51">
        <v>5</v>
      </c>
      <c r="F35" s="51">
        <v>30</v>
      </c>
      <c r="G35" s="36" t="s">
        <v>80</v>
      </c>
      <c r="K35" s="39"/>
    </row>
    <row r="36" spans="1:11" s="11" customFormat="1" x14ac:dyDescent="0.25">
      <c r="A36" s="11" t="s">
        <v>120</v>
      </c>
      <c r="B36" s="10">
        <v>18726</v>
      </c>
      <c r="F36" s="30"/>
      <c r="G36" s="11" t="s">
        <v>119</v>
      </c>
      <c r="K36" s="30"/>
    </row>
    <row r="37" spans="1:11" s="54" customFormat="1" x14ac:dyDescent="0.25">
      <c r="A37" s="54" t="s">
        <v>125</v>
      </c>
      <c r="B37" s="59">
        <v>18578</v>
      </c>
      <c r="E37" s="40"/>
      <c r="F37" s="40"/>
      <c r="G37" s="54" t="s">
        <v>55</v>
      </c>
      <c r="I37" s="65"/>
      <c r="K37" s="39"/>
    </row>
    <row r="38" spans="1:11" s="54" customFormat="1" x14ac:dyDescent="0.25">
      <c r="A38" s="54" t="s">
        <v>152</v>
      </c>
      <c r="B38" s="37">
        <v>18556</v>
      </c>
      <c r="E38" s="40"/>
      <c r="F38" s="40"/>
      <c r="G38" s="54" t="s">
        <v>55</v>
      </c>
      <c r="K38" s="39"/>
    </row>
    <row r="39" spans="1:11" s="54" customFormat="1" x14ac:dyDescent="0.25">
      <c r="A39" s="65" t="s">
        <v>134</v>
      </c>
      <c r="B39" s="66">
        <v>18556</v>
      </c>
      <c r="C39" s="65"/>
      <c r="E39" s="67"/>
      <c r="F39" s="67"/>
      <c r="G39" s="65" t="s">
        <v>55</v>
      </c>
      <c r="H39" s="65"/>
      <c r="I39" s="65"/>
      <c r="K39" s="39"/>
    </row>
    <row r="40" spans="1:11" s="54" customFormat="1" x14ac:dyDescent="0.25">
      <c r="A40" s="54" t="s">
        <v>110</v>
      </c>
      <c r="B40" s="59">
        <v>18514</v>
      </c>
      <c r="C40" s="65"/>
      <c r="E40" s="40"/>
      <c r="F40" s="40"/>
      <c r="G40" s="54" t="s">
        <v>111</v>
      </c>
      <c r="K40" s="39"/>
    </row>
    <row r="41" spans="1:11" s="11" customFormat="1" ht="14.45" x14ac:dyDescent="0.3">
      <c r="A41" s="11" t="s">
        <v>105</v>
      </c>
      <c r="B41" s="60">
        <v>18472</v>
      </c>
      <c r="F41" s="30"/>
      <c r="G41" s="11" t="s">
        <v>336</v>
      </c>
      <c r="K41" s="30"/>
    </row>
    <row r="42" spans="1:11" s="36" customFormat="1" ht="14.45" x14ac:dyDescent="0.3">
      <c r="A42" s="36" t="s">
        <v>131</v>
      </c>
      <c r="B42" s="37">
        <v>18344</v>
      </c>
      <c r="F42" s="39"/>
      <c r="G42" s="36" t="s">
        <v>104</v>
      </c>
      <c r="K42" s="39"/>
    </row>
    <row r="43" spans="1:11" s="54" customFormat="1" x14ac:dyDescent="0.25">
      <c r="A43" s="54" t="s">
        <v>100</v>
      </c>
      <c r="B43" s="59">
        <v>18300</v>
      </c>
      <c r="E43" s="39"/>
      <c r="F43" s="39"/>
      <c r="G43" s="54" t="s">
        <v>101</v>
      </c>
      <c r="K43" s="39"/>
    </row>
    <row r="44" spans="1:11" s="36" customFormat="1" x14ac:dyDescent="0.25">
      <c r="A44" s="36" t="s">
        <v>308</v>
      </c>
      <c r="B44" s="37">
        <v>18258</v>
      </c>
      <c r="C44" s="37">
        <v>18052</v>
      </c>
      <c r="D44" s="37">
        <v>17709</v>
      </c>
      <c r="E44" s="39">
        <v>6</v>
      </c>
      <c r="F44" s="39">
        <v>35</v>
      </c>
      <c r="G44" s="36" t="s">
        <v>151</v>
      </c>
      <c r="K44" s="39"/>
    </row>
    <row r="45" spans="1:11" s="11" customFormat="1" x14ac:dyDescent="0.25">
      <c r="A45" s="11" t="s">
        <v>126</v>
      </c>
      <c r="B45" s="60">
        <v>18143</v>
      </c>
      <c r="F45" s="30"/>
      <c r="G45" s="11" t="s">
        <v>127</v>
      </c>
      <c r="K45" s="30"/>
    </row>
    <row r="46" spans="1:11" s="54" customFormat="1" x14ac:dyDescent="0.25">
      <c r="A46" s="36" t="s">
        <v>150</v>
      </c>
      <c r="B46" s="37">
        <v>18130</v>
      </c>
      <c r="C46" s="37">
        <v>17926</v>
      </c>
      <c r="D46" s="37">
        <v>17585</v>
      </c>
      <c r="E46" s="40" t="s">
        <v>145</v>
      </c>
      <c r="F46" s="40">
        <v>130</v>
      </c>
      <c r="G46" s="54" t="s">
        <v>151</v>
      </c>
      <c r="K46" s="39"/>
    </row>
    <row r="47" spans="1:11" s="36" customFormat="1" x14ac:dyDescent="0.25">
      <c r="A47" s="36" t="s">
        <v>288</v>
      </c>
      <c r="B47" s="37">
        <v>18130</v>
      </c>
      <c r="C47" s="37">
        <v>17926</v>
      </c>
      <c r="D47" s="37">
        <v>17585</v>
      </c>
      <c r="E47" s="39">
        <v>20</v>
      </c>
      <c r="F47" s="40" t="s">
        <v>145</v>
      </c>
      <c r="G47" s="36" t="s">
        <v>289</v>
      </c>
      <c r="K47" s="39" t="s">
        <v>94</v>
      </c>
    </row>
    <row r="48" spans="1:11" s="36" customFormat="1" ht="14.45" x14ac:dyDescent="0.3">
      <c r="A48" s="36" t="s">
        <v>72</v>
      </c>
      <c r="B48" s="59">
        <v>17896</v>
      </c>
      <c r="C48" s="37">
        <v>17694</v>
      </c>
      <c r="D48" s="37">
        <v>17358</v>
      </c>
      <c r="E48" s="38">
        <v>15</v>
      </c>
      <c r="F48" s="40">
        <v>90</v>
      </c>
      <c r="G48" s="36" t="s">
        <v>73</v>
      </c>
      <c r="K48" s="39"/>
    </row>
    <row r="49" spans="1:11" s="36" customFormat="1" x14ac:dyDescent="0.25">
      <c r="A49" s="36" t="s">
        <v>133</v>
      </c>
      <c r="B49" s="59">
        <v>18216</v>
      </c>
      <c r="D49" s="65"/>
      <c r="F49" s="39"/>
      <c r="G49" s="36" t="s">
        <v>121</v>
      </c>
      <c r="K49" s="39"/>
    </row>
    <row r="50" spans="1:11" s="36" customFormat="1" x14ac:dyDescent="0.25">
      <c r="A50" s="36" t="s">
        <v>109</v>
      </c>
      <c r="B50" s="59">
        <v>18088</v>
      </c>
      <c r="F50" s="39"/>
      <c r="G50" s="36" t="s">
        <v>104</v>
      </c>
      <c r="K50" s="39"/>
    </row>
    <row r="51" spans="1:11" s="36" customFormat="1" x14ac:dyDescent="0.25">
      <c r="A51" s="36" t="s">
        <v>103</v>
      </c>
      <c r="B51" s="36">
        <v>17556</v>
      </c>
      <c r="F51" s="39"/>
      <c r="G51" s="36" t="s">
        <v>104</v>
      </c>
      <c r="K51" s="39"/>
    </row>
    <row r="52" spans="1:11" s="36" customFormat="1" x14ac:dyDescent="0.25">
      <c r="A52" s="36" t="s">
        <v>112</v>
      </c>
      <c r="B52" s="59">
        <v>17578</v>
      </c>
      <c r="F52" s="39"/>
      <c r="G52" s="36" t="s">
        <v>338</v>
      </c>
      <c r="K52" s="39"/>
    </row>
    <row r="53" spans="1:11" s="11" customFormat="1" x14ac:dyDescent="0.25">
      <c r="A53" s="11" t="s">
        <v>117</v>
      </c>
      <c r="B53" s="10">
        <v>17258</v>
      </c>
      <c r="F53" s="30"/>
      <c r="G53" s="11" t="s">
        <v>118</v>
      </c>
      <c r="K53" s="30"/>
    </row>
    <row r="54" spans="1:11" s="36" customFormat="1" x14ac:dyDescent="0.25">
      <c r="A54" s="54" t="s">
        <v>337</v>
      </c>
      <c r="B54" s="37">
        <v>16986</v>
      </c>
      <c r="F54" s="39"/>
      <c r="G54" s="36" t="s">
        <v>101</v>
      </c>
      <c r="K54" s="3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5"/>
  <sheetViews>
    <sheetView zoomScaleNormal="100" workbookViewId="0">
      <selection activeCell="I130" sqref="I130"/>
    </sheetView>
  </sheetViews>
  <sheetFormatPr baseColWidth="10" defaultColWidth="9.140625" defaultRowHeight="15" x14ac:dyDescent="0.25"/>
  <cols>
    <col min="5" max="8" width="9.140625" style="3"/>
    <col min="15" max="15" width="9.5703125" bestFit="1" customWidth="1"/>
    <col min="17" max="17" width="10.42578125" bestFit="1" customWidth="1"/>
    <col min="19" max="19" width="10.42578125" bestFit="1" customWidth="1"/>
    <col min="21" max="23" width="9.5703125" bestFit="1" customWidth="1"/>
    <col min="25" max="26" width="9.140625" style="19"/>
  </cols>
  <sheetData>
    <row r="1" spans="1:31" ht="14.45" x14ac:dyDescent="0.3">
      <c r="A1" s="24" t="s">
        <v>221</v>
      </c>
      <c r="B1" s="24" t="s">
        <v>215</v>
      </c>
      <c r="W1" s="4"/>
      <c r="AA1" s="4"/>
      <c r="AB1" s="4"/>
    </row>
    <row r="2" spans="1:31" ht="14.45" x14ac:dyDescent="0.3">
      <c r="A2" s="24"/>
      <c r="B2" s="24"/>
      <c r="W2" s="4"/>
      <c r="AA2" s="4"/>
      <c r="AB2" s="4"/>
    </row>
    <row r="3" spans="1:31" ht="14.45" x14ac:dyDescent="0.3">
      <c r="A3" s="1" t="s">
        <v>222</v>
      </c>
      <c r="B3" s="1" t="s">
        <v>223</v>
      </c>
      <c r="I3" s="1" t="s">
        <v>225</v>
      </c>
      <c r="X3" s="4"/>
      <c r="Y3" s="20"/>
      <c r="Z3" s="20"/>
      <c r="AA3" s="4"/>
      <c r="AB3" s="4"/>
    </row>
    <row r="4" spans="1:31" ht="14.45" x14ac:dyDescent="0.3">
      <c r="A4" s="9">
        <v>0.7</v>
      </c>
      <c r="B4" t="s">
        <v>291</v>
      </c>
      <c r="W4" s="4"/>
      <c r="X4" s="4"/>
      <c r="AB4" s="4"/>
    </row>
    <row r="5" spans="1:31" ht="14.45" x14ac:dyDescent="0.3">
      <c r="A5" s="9">
        <v>0.65</v>
      </c>
      <c r="B5" t="s">
        <v>292</v>
      </c>
      <c r="I5" s="1" t="s">
        <v>224</v>
      </c>
      <c r="W5" s="4"/>
      <c r="X5" s="4"/>
      <c r="AA5" s="4"/>
      <c r="AB5" s="4"/>
    </row>
    <row r="6" spans="1:31" ht="14.45" x14ac:dyDescent="0.3">
      <c r="A6" s="9">
        <v>0.63</v>
      </c>
      <c r="B6" t="s">
        <v>293</v>
      </c>
    </row>
    <row r="7" spans="1:31" ht="14.45" x14ac:dyDescent="0.3">
      <c r="A7" s="25">
        <v>0.6</v>
      </c>
      <c r="B7" s="27" t="s">
        <v>205</v>
      </c>
      <c r="C7" s="27"/>
      <c r="I7" s="1" t="s">
        <v>227</v>
      </c>
      <c r="W7" s="4"/>
      <c r="X7" s="4"/>
      <c r="AA7" s="5"/>
      <c r="AB7" s="5"/>
    </row>
    <row r="8" spans="1:31" ht="14.45" x14ac:dyDescent="0.3">
      <c r="A8" s="25">
        <v>0.57999999999999996</v>
      </c>
      <c r="B8" s="27" t="s">
        <v>206</v>
      </c>
      <c r="C8" s="27"/>
      <c r="I8" s="1" t="s">
        <v>226</v>
      </c>
      <c r="W8" s="5"/>
      <c r="X8" s="4"/>
      <c r="AA8" s="4"/>
      <c r="AB8" s="4"/>
    </row>
    <row r="9" spans="1:31" ht="14.45" x14ac:dyDescent="0.3">
      <c r="A9" s="25">
        <v>0.56000000000000005</v>
      </c>
      <c r="B9" s="27" t="s">
        <v>207</v>
      </c>
      <c r="C9" s="27"/>
      <c r="N9" s="22"/>
    </row>
    <row r="10" spans="1:31" ht="14.45" x14ac:dyDescent="0.3">
      <c r="A10" s="25">
        <v>0.54</v>
      </c>
      <c r="B10" s="27" t="s">
        <v>208</v>
      </c>
      <c r="C10" s="27"/>
      <c r="I10" s="1" t="s">
        <v>228</v>
      </c>
      <c r="N10" s="22"/>
    </row>
    <row r="11" spans="1:31" ht="14.45" x14ac:dyDescent="0.3">
      <c r="A11" s="25">
        <v>0.51</v>
      </c>
      <c r="B11" s="27" t="s">
        <v>209</v>
      </c>
      <c r="C11" s="27"/>
    </row>
    <row r="12" spans="1:31" ht="14.45" x14ac:dyDescent="0.3">
      <c r="A12" s="25">
        <v>0.48</v>
      </c>
      <c r="B12" s="27" t="s">
        <v>210</v>
      </c>
      <c r="C12" s="27"/>
      <c r="I12" s="1" t="s">
        <v>229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9"/>
      <c r="Z12" s="29"/>
      <c r="AA12" s="1"/>
      <c r="AB12" s="1"/>
      <c r="AC12" s="1"/>
      <c r="AD12" s="1"/>
      <c r="AE12" s="1"/>
    </row>
    <row r="13" spans="1:31" ht="14.45" x14ac:dyDescent="0.3">
      <c r="A13" s="25">
        <v>0.45</v>
      </c>
      <c r="B13" s="27" t="s">
        <v>295</v>
      </c>
      <c r="C13" s="27"/>
      <c r="I13" s="26" t="s">
        <v>239</v>
      </c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9"/>
      <c r="Z13" s="29"/>
      <c r="AA13" s="1"/>
      <c r="AB13" s="1"/>
      <c r="AC13" s="1"/>
      <c r="AD13" s="1"/>
      <c r="AE13" s="1"/>
    </row>
    <row r="14" spans="1:31" ht="14.45" x14ac:dyDescent="0.3">
      <c r="A14" s="25">
        <v>0.43</v>
      </c>
      <c r="B14" s="27" t="s">
        <v>212</v>
      </c>
      <c r="C14" s="27"/>
      <c r="I14" s="1" t="s">
        <v>230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9"/>
      <c r="Z14" s="29"/>
      <c r="AA14" s="1"/>
      <c r="AB14" s="1"/>
      <c r="AC14" s="1"/>
      <c r="AD14" s="1"/>
      <c r="AE14" s="1"/>
    </row>
    <row r="15" spans="1:31" ht="14.45" x14ac:dyDescent="0.3">
      <c r="A15" s="25">
        <v>0.41</v>
      </c>
      <c r="B15" s="27" t="s">
        <v>213</v>
      </c>
      <c r="C15" s="27"/>
      <c r="I15" s="1" t="s">
        <v>231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9"/>
      <c r="Z15" s="29"/>
      <c r="AA15" s="1"/>
      <c r="AB15" s="1"/>
      <c r="AC15" s="1"/>
      <c r="AD15" s="1"/>
      <c r="AE15" s="1"/>
    </row>
    <row r="16" spans="1:31" ht="14.45" x14ac:dyDescent="0.3">
      <c r="A16" s="25">
        <v>0.39</v>
      </c>
      <c r="B16" s="27" t="s">
        <v>201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9"/>
      <c r="Z16" s="29"/>
      <c r="AA16" s="1"/>
      <c r="AB16" s="1"/>
      <c r="AC16" s="1"/>
      <c r="AD16" s="1"/>
      <c r="AE16" s="1"/>
    </row>
    <row r="17" spans="1:31" ht="14.45" x14ac:dyDescent="0.3">
      <c r="A17" s="25">
        <v>0.38</v>
      </c>
      <c r="B17" s="27" t="s">
        <v>290</v>
      </c>
      <c r="I17" s="1" t="s">
        <v>240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9"/>
      <c r="Z17" s="29"/>
      <c r="AA17" s="1"/>
      <c r="AB17" s="1"/>
      <c r="AC17" s="1"/>
      <c r="AD17" s="1"/>
      <c r="AE17" s="1"/>
    </row>
    <row r="18" spans="1:31" ht="14.45" x14ac:dyDescent="0.3">
      <c r="A18" s="25">
        <v>0.36</v>
      </c>
      <c r="B18" s="27" t="s">
        <v>202</v>
      </c>
      <c r="C18" s="27"/>
      <c r="I18" s="1" t="s">
        <v>232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9"/>
      <c r="Z18" s="29"/>
      <c r="AA18" s="1"/>
      <c r="AB18" s="1"/>
      <c r="AC18" s="1"/>
      <c r="AD18" s="1"/>
      <c r="AE18" s="1"/>
    </row>
    <row r="19" spans="1:31" ht="14.45" x14ac:dyDescent="0.3">
      <c r="A19" s="25">
        <v>0.33</v>
      </c>
      <c r="B19" s="27" t="s">
        <v>203</v>
      </c>
      <c r="C19" s="27"/>
      <c r="I19" s="1" t="s">
        <v>233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9"/>
      <c r="Z19" s="29"/>
      <c r="AA19" s="1"/>
      <c r="AB19" s="1"/>
      <c r="AC19" s="1"/>
      <c r="AD19" s="1"/>
      <c r="AE19" s="1"/>
    </row>
    <row r="20" spans="1:31" ht="14.45" x14ac:dyDescent="0.3">
      <c r="A20" s="25">
        <v>0.3</v>
      </c>
      <c r="B20" s="27" t="s">
        <v>204</v>
      </c>
      <c r="C20" s="27"/>
      <c r="I20" s="1" t="s">
        <v>234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9"/>
      <c r="Z20" s="29"/>
      <c r="AA20" s="1"/>
      <c r="AB20" s="1"/>
      <c r="AC20" s="1"/>
      <c r="AD20" s="1"/>
      <c r="AE20" s="1"/>
    </row>
    <row r="21" spans="1:31" ht="14.45" x14ac:dyDescent="0.3">
      <c r="A21" s="25"/>
      <c r="B21" s="27"/>
      <c r="C21" s="2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9"/>
      <c r="Z21" s="29"/>
      <c r="AA21" s="1"/>
      <c r="AB21" s="1"/>
      <c r="AC21" s="1"/>
      <c r="AD21" s="1"/>
      <c r="AE21" s="1"/>
    </row>
    <row r="22" spans="1:31" ht="14.45" x14ac:dyDescent="0.3">
      <c r="A22" s="25"/>
      <c r="B22" s="27"/>
      <c r="C22" s="27"/>
      <c r="I22" s="1" t="s">
        <v>235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9"/>
      <c r="Z22" s="29"/>
      <c r="AA22" s="1"/>
      <c r="AB22" s="1"/>
      <c r="AC22" s="1"/>
      <c r="AD22" s="1"/>
      <c r="AE22" s="1"/>
    </row>
    <row r="23" spans="1:31" ht="14.45" x14ac:dyDescent="0.3">
      <c r="A23" s="25"/>
      <c r="B23" s="27"/>
      <c r="C23" s="27"/>
      <c r="I23" s="1" t="s">
        <v>236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9"/>
      <c r="Z23" s="29"/>
      <c r="AA23" s="1"/>
      <c r="AB23" s="1"/>
      <c r="AC23" s="1"/>
      <c r="AD23" s="1"/>
      <c r="AE23" s="1"/>
    </row>
    <row r="24" spans="1:31" ht="14.45" x14ac:dyDescent="0.3">
      <c r="A24" s="25"/>
      <c r="B24" s="27"/>
      <c r="C24" s="27"/>
      <c r="I24" s="1" t="s">
        <v>237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9"/>
      <c r="Z24" s="29"/>
      <c r="AA24" s="1"/>
      <c r="AB24" s="1"/>
      <c r="AC24" s="1"/>
      <c r="AD24" s="1"/>
      <c r="AE24" s="1"/>
    </row>
    <row r="25" spans="1:31" ht="14.45" x14ac:dyDescent="0.3">
      <c r="A25" s="25"/>
      <c r="B25" s="27"/>
      <c r="C25" s="27"/>
      <c r="I25" s="1" t="s">
        <v>238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9"/>
      <c r="Z25" s="29"/>
      <c r="AA25" s="1"/>
      <c r="AB25" s="1"/>
      <c r="AC25" s="1"/>
      <c r="AD25" s="1"/>
      <c r="AE25" s="1"/>
    </row>
    <row r="26" spans="1:31" ht="14.45" x14ac:dyDescent="0.3">
      <c r="A26" s="25"/>
      <c r="B26" s="27"/>
      <c r="C26" s="27"/>
      <c r="I26" s="1"/>
    </row>
    <row r="27" spans="1:31" ht="14.45" x14ac:dyDescent="0.3">
      <c r="D27" s="1" t="s">
        <v>200</v>
      </c>
      <c r="E27" s="50">
        <v>0.24</v>
      </c>
      <c r="F27" s="50">
        <v>0.26</v>
      </c>
      <c r="G27" s="50">
        <v>0.28000000000000003</v>
      </c>
      <c r="H27" s="50">
        <v>0.3</v>
      </c>
      <c r="I27" s="14">
        <v>0.33</v>
      </c>
      <c r="J27" s="14">
        <v>0.36</v>
      </c>
      <c r="K27" s="14">
        <v>0.38</v>
      </c>
      <c r="L27" s="14">
        <v>0.39</v>
      </c>
      <c r="M27" s="14">
        <v>0.41</v>
      </c>
      <c r="N27" s="14">
        <v>0.43</v>
      </c>
      <c r="O27" s="14">
        <v>0.45</v>
      </c>
      <c r="P27" s="14">
        <v>0.48</v>
      </c>
      <c r="Q27" s="14">
        <v>0.5</v>
      </c>
      <c r="R27" s="14">
        <v>0.51</v>
      </c>
      <c r="S27" s="14">
        <v>0.53</v>
      </c>
      <c r="T27" s="14">
        <v>0.54</v>
      </c>
      <c r="U27" s="14">
        <v>0.56000000000000005</v>
      </c>
      <c r="V27" s="14">
        <v>0.57999999999999996</v>
      </c>
      <c r="W27" s="14">
        <v>0.6</v>
      </c>
      <c r="X27" s="14">
        <v>0.63</v>
      </c>
      <c r="Y27" s="47">
        <v>0.65</v>
      </c>
      <c r="Z27" s="47">
        <v>0.66</v>
      </c>
      <c r="AA27" s="14">
        <v>0.7</v>
      </c>
      <c r="AB27" s="9">
        <v>0.71</v>
      </c>
      <c r="AC27" s="9">
        <v>0.73</v>
      </c>
    </row>
    <row r="28" spans="1:31" ht="14.45" x14ac:dyDescent="0.3">
      <c r="A28" s="36" t="s">
        <v>185</v>
      </c>
      <c r="B28" s="36"/>
      <c r="C28" s="53">
        <v>0.25</v>
      </c>
      <c r="D28" s="55">
        <v>30327</v>
      </c>
      <c r="E28" s="70"/>
      <c r="F28" s="70"/>
      <c r="G28" s="70"/>
      <c r="H28" s="70"/>
      <c r="I28" s="11"/>
      <c r="J28" s="11"/>
      <c r="K28" s="11"/>
      <c r="L28" s="12"/>
      <c r="M28" s="12"/>
      <c r="N28" s="12"/>
      <c r="O28" s="12"/>
      <c r="P28" s="12"/>
      <c r="Q28" s="12"/>
      <c r="R28" s="12"/>
      <c r="S28" s="12"/>
      <c r="T28" s="12"/>
      <c r="U28" s="44"/>
      <c r="V28" s="44"/>
      <c r="W28" s="44"/>
      <c r="X28" s="48">
        <f>(D28*0.63)+D28</f>
        <v>49433.009999999995</v>
      </c>
      <c r="Y28" s="48">
        <f>(D28*0.65)+D28</f>
        <v>50039.55</v>
      </c>
      <c r="Z28" s="71"/>
      <c r="AA28">
        <f>(D28*0.7)+D28</f>
        <v>51555.899999999994</v>
      </c>
      <c r="AB28">
        <f>(D28*0.71)+D28</f>
        <v>51859.17</v>
      </c>
      <c r="AC28">
        <f>(D28*0.73)+D28</f>
        <v>52465.71</v>
      </c>
    </row>
    <row r="29" spans="1:31" s="3" customFormat="1" ht="14.45" x14ac:dyDescent="0.3">
      <c r="A29" s="36" t="s">
        <v>276</v>
      </c>
      <c r="B29" s="36"/>
      <c r="C29" s="52">
        <v>0.25</v>
      </c>
      <c r="D29" s="37">
        <v>28710</v>
      </c>
      <c r="E29" s="10"/>
      <c r="F29" s="10"/>
      <c r="G29" s="10"/>
      <c r="H29" s="10"/>
      <c r="I29" s="10"/>
      <c r="J29" s="10"/>
      <c r="K29" s="10"/>
      <c r="L29" s="11"/>
      <c r="M29" s="10"/>
      <c r="N29" s="10"/>
      <c r="O29" s="32"/>
      <c r="P29" s="11"/>
      <c r="Q29" s="11"/>
      <c r="R29" s="11"/>
      <c r="S29" s="11"/>
      <c r="T29" s="11"/>
      <c r="U29" s="44"/>
      <c r="V29" s="44"/>
      <c r="W29" s="44"/>
      <c r="X29" s="48">
        <f t="shared" ref="X29:X44" si="0">(D29*0.63)+D29</f>
        <v>46797.3</v>
      </c>
      <c r="Y29" s="48">
        <f t="shared" ref="Y29:Y38" si="1">(D29*0.65)+D29</f>
        <v>47371.5</v>
      </c>
      <c r="Z29" s="71"/>
      <c r="AA29">
        <f>(D29*0.7)+D29</f>
        <v>48807</v>
      </c>
      <c r="AB29">
        <f t="shared" ref="AB29:AB32" si="2">(D29*0.71)+D29</f>
        <v>49094.1</v>
      </c>
      <c r="AC29">
        <f t="shared" ref="AC29:AC32" si="3">(D29*0.73)+D29</f>
        <v>49668.3</v>
      </c>
    </row>
    <row r="30" spans="1:31" ht="14.45" x14ac:dyDescent="0.3">
      <c r="A30" s="54" t="s">
        <v>309</v>
      </c>
      <c r="B30" s="37"/>
      <c r="C30" s="52">
        <v>0.23</v>
      </c>
      <c r="D30" s="37">
        <v>26522</v>
      </c>
      <c r="E30" s="10"/>
      <c r="F30" s="10"/>
      <c r="G30" s="10"/>
      <c r="H30" s="10"/>
      <c r="I30" s="10"/>
      <c r="J30" s="11"/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48">
        <f t="shared" si="0"/>
        <v>43230.86</v>
      </c>
      <c r="Y30" s="11"/>
      <c r="Z30" s="3">
        <f>(D30*0.66)+D30</f>
        <v>44026.520000000004</v>
      </c>
      <c r="AA30">
        <f t="shared" ref="AA30:AA33" si="4">(D30*0.7)+D30</f>
        <v>45087.399999999994</v>
      </c>
      <c r="AB30">
        <f t="shared" si="2"/>
        <v>45352.619999999995</v>
      </c>
      <c r="AC30">
        <f t="shared" si="3"/>
        <v>45883.06</v>
      </c>
    </row>
    <row r="31" spans="1:31" s="3" customFormat="1" ht="14.45" x14ac:dyDescent="0.3">
      <c r="A31" s="54" t="s">
        <v>311</v>
      </c>
      <c r="B31" s="37"/>
      <c r="C31" s="52">
        <v>0.23</v>
      </c>
      <c r="D31" s="37">
        <v>26522</v>
      </c>
      <c r="E31" s="10"/>
      <c r="F31" s="10"/>
      <c r="G31" s="10"/>
      <c r="H31" s="10"/>
      <c r="I31" s="10"/>
      <c r="J31" s="11"/>
      <c r="K31" s="10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48">
        <f t="shared" si="0"/>
        <v>43230.86</v>
      </c>
      <c r="Y31" s="11"/>
      <c r="Z31" s="3">
        <f t="shared" ref="Z31:Z38" si="5">(D31*0.66)+D31</f>
        <v>44026.520000000004</v>
      </c>
      <c r="AA31">
        <f t="shared" si="4"/>
        <v>45087.399999999994</v>
      </c>
      <c r="AB31">
        <f t="shared" si="2"/>
        <v>45352.619999999995</v>
      </c>
      <c r="AC31">
        <f t="shared" si="3"/>
        <v>45883.06</v>
      </c>
    </row>
    <row r="32" spans="1:31" s="3" customFormat="1" ht="14.45" x14ac:dyDescent="0.3">
      <c r="A32" s="36" t="s">
        <v>348</v>
      </c>
      <c r="B32" s="37"/>
      <c r="C32" s="52">
        <v>0.2</v>
      </c>
      <c r="D32" s="37">
        <v>27100</v>
      </c>
      <c r="E32" s="10"/>
      <c r="F32" s="10"/>
      <c r="G32" s="10"/>
      <c r="H32" s="10"/>
      <c r="I32" s="10"/>
      <c r="J32" s="11"/>
      <c r="K32" s="10"/>
      <c r="L32" s="11"/>
      <c r="M32" s="11"/>
      <c r="N32" s="11"/>
      <c r="O32" s="42">
        <f t="shared" ref="O32:O38" si="6">(D32*0.45)+D32</f>
        <v>39295</v>
      </c>
      <c r="P32" s="11"/>
      <c r="Q32" s="42">
        <f>+(D32*0.5)+D32</f>
        <v>40650</v>
      </c>
      <c r="R32" s="11"/>
      <c r="S32" s="42">
        <f t="shared" ref="S32:S64" si="7">(D32*0.53)+D32</f>
        <v>41463</v>
      </c>
      <c r="T32" s="11"/>
      <c r="U32" s="41">
        <f t="shared" ref="U32:U44" si="8">(D32*0.56)+D32</f>
        <v>42276</v>
      </c>
      <c r="V32" s="41">
        <f t="shared" ref="V32:V44" si="9">(D32*0.58)+D32</f>
        <v>42818</v>
      </c>
      <c r="W32" s="42">
        <f t="shared" ref="W32:W38" si="10">(D32*0.6)+D32</f>
        <v>43360</v>
      </c>
      <c r="X32" s="48">
        <f t="shared" si="0"/>
        <v>44173</v>
      </c>
      <c r="Y32" s="48">
        <f t="shared" si="1"/>
        <v>44715</v>
      </c>
      <c r="Z32" s="3">
        <f t="shared" si="5"/>
        <v>44986</v>
      </c>
      <c r="AA32">
        <f t="shared" si="4"/>
        <v>46070</v>
      </c>
      <c r="AB32">
        <f t="shared" si="2"/>
        <v>46341</v>
      </c>
      <c r="AC32">
        <f t="shared" si="3"/>
        <v>46883</v>
      </c>
    </row>
    <row r="33" spans="1:29" ht="14.45" x14ac:dyDescent="0.3">
      <c r="A33" s="36" t="s">
        <v>183</v>
      </c>
      <c r="B33" s="36"/>
      <c r="C33" s="53">
        <v>0.2</v>
      </c>
      <c r="D33" s="37">
        <v>26811</v>
      </c>
      <c r="E33" s="10"/>
      <c r="F33" s="10"/>
      <c r="G33" s="10"/>
      <c r="H33" s="10"/>
      <c r="I33" s="10"/>
      <c r="J33" s="10"/>
      <c r="K33" s="10"/>
      <c r="L33" s="12"/>
      <c r="M33" s="12"/>
      <c r="N33" s="12"/>
      <c r="O33" s="42">
        <f t="shared" si="6"/>
        <v>38875.949999999997</v>
      </c>
      <c r="P33" s="12"/>
      <c r="Q33" s="42">
        <f>+(D33*0.5)+D33</f>
        <v>40216.5</v>
      </c>
      <c r="R33" s="12"/>
      <c r="S33" s="42">
        <f t="shared" si="7"/>
        <v>41020.83</v>
      </c>
      <c r="T33" s="12"/>
      <c r="U33" s="41">
        <f t="shared" si="8"/>
        <v>41825.160000000003</v>
      </c>
      <c r="V33" s="41">
        <f t="shared" si="9"/>
        <v>42361.38</v>
      </c>
      <c r="W33" s="42">
        <f t="shared" si="10"/>
        <v>42897.599999999999</v>
      </c>
      <c r="X33" s="48">
        <f t="shared" si="0"/>
        <v>43701.93</v>
      </c>
      <c r="Y33" s="48">
        <f t="shared" si="1"/>
        <v>44238.15</v>
      </c>
      <c r="Z33" s="3">
        <f t="shared" si="5"/>
        <v>44506.26</v>
      </c>
      <c r="AA33">
        <f t="shared" si="4"/>
        <v>45578.7</v>
      </c>
      <c r="AB33" s="11"/>
      <c r="AC33" s="11"/>
    </row>
    <row r="34" spans="1:29" ht="14.45" x14ac:dyDescent="0.3">
      <c r="A34" s="36" t="s">
        <v>184</v>
      </c>
      <c r="B34" s="36"/>
      <c r="C34" s="53">
        <v>0.2</v>
      </c>
      <c r="D34" s="37">
        <v>25883</v>
      </c>
      <c r="E34" s="10"/>
      <c r="F34" s="10"/>
      <c r="G34" s="10"/>
      <c r="H34" s="10"/>
      <c r="I34" s="10"/>
      <c r="J34" s="10"/>
      <c r="K34" s="10"/>
      <c r="L34" s="12"/>
      <c r="M34" s="12"/>
      <c r="N34" s="12"/>
      <c r="O34" s="42">
        <f t="shared" si="6"/>
        <v>37530.35</v>
      </c>
      <c r="P34" s="12"/>
      <c r="Q34" s="42">
        <f t="shared" ref="Q34:Q64" si="11">+(D34*0.5)+D34</f>
        <v>38824.5</v>
      </c>
      <c r="R34" s="12"/>
      <c r="S34" s="42">
        <f t="shared" si="7"/>
        <v>39600.99</v>
      </c>
      <c r="T34" s="12"/>
      <c r="U34" s="41">
        <f t="shared" si="8"/>
        <v>40377.480000000003</v>
      </c>
      <c r="V34" s="41">
        <f t="shared" si="9"/>
        <v>40895.14</v>
      </c>
      <c r="W34" s="42">
        <f t="shared" si="10"/>
        <v>41412.800000000003</v>
      </c>
      <c r="X34" s="48">
        <f t="shared" si="0"/>
        <v>42189.29</v>
      </c>
      <c r="Y34" s="48">
        <f t="shared" si="1"/>
        <v>42706.95</v>
      </c>
      <c r="Z34" s="3">
        <f t="shared" si="5"/>
        <v>42965.78</v>
      </c>
      <c r="AA34">
        <f>(D34*0.7)+D34</f>
        <v>44001.1</v>
      </c>
      <c r="AB34" s="11"/>
      <c r="AC34" s="11"/>
    </row>
    <row r="35" spans="1:29" ht="14.45" x14ac:dyDescent="0.3">
      <c r="A35" s="36" t="s">
        <v>182</v>
      </c>
      <c r="B35" s="36"/>
      <c r="C35" s="53">
        <v>0.2</v>
      </c>
      <c r="D35" s="37">
        <v>25697</v>
      </c>
      <c r="E35" s="10"/>
      <c r="F35" s="10"/>
      <c r="G35" s="10"/>
      <c r="H35" s="10"/>
      <c r="I35" s="10"/>
      <c r="J35" s="10"/>
      <c r="K35" s="10"/>
      <c r="L35" s="12"/>
      <c r="M35" s="12"/>
      <c r="N35" s="12"/>
      <c r="O35" s="42">
        <f t="shared" si="6"/>
        <v>37260.65</v>
      </c>
      <c r="P35" s="12"/>
      <c r="Q35" s="42">
        <f t="shared" si="11"/>
        <v>38545.5</v>
      </c>
      <c r="R35" s="12"/>
      <c r="S35" s="42">
        <f t="shared" si="7"/>
        <v>39316.410000000003</v>
      </c>
      <c r="T35" s="12"/>
      <c r="U35" s="41">
        <f t="shared" si="8"/>
        <v>40087.32</v>
      </c>
      <c r="V35" s="41">
        <f t="shared" si="9"/>
        <v>40601.259999999995</v>
      </c>
      <c r="W35" s="42">
        <f t="shared" si="10"/>
        <v>41115.199999999997</v>
      </c>
      <c r="X35" s="48">
        <f t="shared" si="0"/>
        <v>41886.11</v>
      </c>
      <c r="Y35" s="48">
        <f t="shared" si="1"/>
        <v>42400.05</v>
      </c>
      <c r="Z35" s="3">
        <f t="shared" si="5"/>
        <v>42657.020000000004</v>
      </c>
      <c r="AA35">
        <f>(D35*0.7)+D35</f>
        <v>43684.899999999994</v>
      </c>
      <c r="AB35" s="11"/>
      <c r="AC35" s="11"/>
    </row>
    <row r="36" spans="1:29" ht="14.45" x14ac:dyDescent="0.3">
      <c r="A36" s="36" t="s">
        <v>314</v>
      </c>
      <c r="B36" s="36"/>
      <c r="C36" s="53">
        <v>0.2</v>
      </c>
      <c r="D36" s="37">
        <v>25592</v>
      </c>
      <c r="E36" s="10"/>
      <c r="F36" s="10"/>
      <c r="G36" s="10"/>
      <c r="H36" s="10"/>
      <c r="I36" s="10"/>
      <c r="J36" s="10"/>
      <c r="K36" s="10"/>
      <c r="L36" s="12"/>
      <c r="M36" s="12"/>
      <c r="N36" s="12"/>
      <c r="O36" s="42">
        <f t="shared" si="6"/>
        <v>37108.400000000001</v>
      </c>
      <c r="P36" s="12"/>
      <c r="Q36" s="42">
        <f t="shared" si="11"/>
        <v>38388</v>
      </c>
      <c r="R36" s="12"/>
      <c r="S36" s="42">
        <f t="shared" si="7"/>
        <v>39155.760000000002</v>
      </c>
      <c r="T36" s="12"/>
      <c r="U36" s="41">
        <f t="shared" si="8"/>
        <v>39923.520000000004</v>
      </c>
      <c r="V36" s="41">
        <f t="shared" si="9"/>
        <v>40435.360000000001</v>
      </c>
      <c r="W36" s="42">
        <f t="shared" si="10"/>
        <v>40947.199999999997</v>
      </c>
      <c r="X36" s="48">
        <f t="shared" si="0"/>
        <v>41714.959999999999</v>
      </c>
      <c r="Y36" s="48">
        <f t="shared" si="1"/>
        <v>42226.8</v>
      </c>
      <c r="Z36" s="3">
        <f t="shared" si="5"/>
        <v>42482.720000000001</v>
      </c>
      <c r="AA36">
        <f>(D36*0.7)+D36</f>
        <v>43506.399999999994</v>
      </c>
      <c r="AB36" s="11"/>
      <c r="AC36" s="11"/>
    </row>
    <row r="37" spans="1:29" s="17" customFormat="1" ht="14.45" x14ac:dyDescent="0.3">
      <c r="A37" s="54" t="s">
        <v>247</v>
      </c>
      <c r="B37" s="37"/>
      <c r="C37" s="52">
        <v>0.2</v>
      </c>
      <c r="D37" s="37">
        <v>25532</v>
      </c>
      <c r="E37" s="10"/>
      <c r="F37" s="10"/>
      <c r="G37" s="10"/>
      <c r="H37" s="10"/>
      <c r="I37" s="10"/>
      <c r="J37" s="43"/>
      <c r="K37" s="10"/>
      <c r="L37" s="32"/>
      <c r="M37" s="32"/>
      <c r="N37" s="43"/>
      <c r="O37" s="42">
        <f t="shared" si="6"/>
        <v>37021.4</v>
      </c>
      <c r="P37" s="43"/>
      <c r="Q37" s="42">
        <f t="shared" si="11"/>
        <v>38298</v>
      </c>
      <c r="R37" s="43"/>
      <c r="S37" s="42">
        <f t="shared" si="7"/>
        <v>39063.96</v>
      </c>
      <c r="T37" s="30"/>
      <c r="U37" s="41">
        <f t="shared" si="8"/>
        <v>39829.919999999998</v>
      </c>
      <c r="V37" s="41">
        <f t="shared" si="9"/>
        <v>40340.559999999998</v>
      </c>
      <c r="W37" s="42">
        <f t="shared" si="10"/>
        <v>40851.199999999997</v>
      </c>
      <c r="X37" s="48">
        <f t="shared" si="0"/>
        <v>41617.160000000003</v>
      </c>
      <c r="Y37" s="48">
        <f t="shared" si="1"/>
        <v>42127.8</v>
      </c>
      <c r="Z37" s="3">
        <f t="shared" si="5"/>
        <v>42383.119999999995</v>
      </c>
      <c r="AA37">
        <f>(D37*0.7)+D37</f>
        <v>43404.399999999994</v>
      </c>
      <c r="AB37" s="43"/>
      <c r="AC37" s="43"/>
    </row>
    <row r="38" spans="1:29" s="3" customFormat="1" ht="14.45" x14ac:dyDescent="0.3">
      <c r="A38" s="36" t="s">
        <v>266</v>
      </c>
      <c r="B38" s="37"/>
      <c r="C38" s="53">
        <v>0.2</v>
      </c>
      <c r="D38" s="36">
        <v>25490</v>
      </c>
      <c r="E38" s="11"/>
      <c r="F38" s="11"/>
      <c r="G38" s="11"/>
      <c r="H38" s="11"/>
      <c r="I38" s="11"/>
      <c r="J38" s="11"/>
      <c r="K38" s="11"/>
      <c r="L38" s="45"/>
      <c r="M38" s="45"/>
      <c r="N38" s="11"/>
      <c r="O38" s="42">
        <f t="shared" si="6"/>
        <v>36960.5</v>
      </c>
      <c r="P38" s="11"/>
      <c r="Q38" s="42">
        <f t="shared" si="11"/>
        <v>38235</v>
      </c>
      <c r="R38" s="11"/>
      <c r="S38" s="42">
        <f t="shared" si="7"/>
        <v>38999.699999999997</v>
      </c>
      <c r="T38" s="30"/>
      <c r="U38" s="41">
        <f t="shared" si="8"/>
        <v>39764.400000000001</v>
      </c>
      <c r="V38" s="41">
        <f t="shared" si="9"/>
        <v>40274.199999999997</v>
      </c>
      <c r="W38" s="42">
        <f t="shared" si="10"/>
        <v>40784</v>
      </c>
      <c r="X38" s="48">
        <f t="shared" si="0"/>
        <v>41548.699999999997</v>
      </c>
      <c r="Y38" s="48">
        <f t="shared" si="1"/>
        <v>42058.5</v>
      </c>
      <c r="Z38" s="3">
        <f t="shared" si="5"/>
        <v>42313.4</v>
      </c>
      <c r="AA38">
        <f>(D38*0.7)+D38</f>
        <v>43333</v>
      </c>
      <c r="AB38" s="11"/>
      <c r="AC38" s="11"/>
    </row>
    <row r="39" spans="1:29" s="3" customFormat="1" x14ac:dyDescent="0.25">
      <c r="A39" s="36" t="s">
        <v>253</v>
      </c>
      <c r="B39" s="36"/>
      <c r="C39" s="52">
        <v>0.18</v>
      </c>
      <c r="D39" s="37">
        <v>24747</v>
      </c>
      <c r="E39" s="10"/>
      <c r="F39" s="10"/>
      <c r="G39" s="10"/>
      <c r="H39" s="10"/>
      <c r="I39" s="10"/>
      <c r="J39" s="10"/>
      <c r="K39" s="10"/>
      <c r="L39" s="11"/>
      <c r="M39" s="10"/>
      <c r="N39" s="32"/>
      <c r="O39" s="32"/>
      <c r="P39" s="21">
        <f t="shared" ref="P39:P64" si="12">(D39*0.48)+D39</f>
        <v>36625.56</v>
      </c>
      <c r="Q39" s="44"/>
      <c r="R39" s="21">
        <f t="shared" ref="R39:R64" si="13">(D39*0.54)+D39</f>
        <v>38110.380000000005</v>
      </c>
      <c r="S39" s="42">
        <f t="shared" si="7"/>
        <v>37862.910000000003</v>
      </c>
      <c r="T39" s="17">
        <f>(D39*0.54)+D39</f>
        <v>38110.380000000005</v>
      </c>
      <c r="U39" s="41">
        <f t="shared" si="8"/>
        <v>38605.32</v>
      </c>
      <c r="V39" s="41">
        <f t="shared" si="9"/>
        <v>39100.259999999995</v>
      </c>
      <c r="W39" s="11"/>
      <c r="X39" s="48">
        <f t="shared" si="0"/>
        <v>40337.61</v>
      </c>
      <c r="Y39" s="11"/>
      <c r="Z39" s="11"/>
      <c r="AA39" s="11"/>
      <c r="AB39" s="11"/>
      <c r="AC39" s="11"/>
    </row>
    <row r="40" spans="1:29" s="3" customFormat="1" ht="14.45" x14ac:dyDescent="0.3">
      <c r="A40" s="36" t="s">
        <v>315</v>
      </c>
      <c r="B40" s="36"/>
      <c r="C40" s="53">
        <v>0.18</v>
      </c>
      <c r="D40" s="36">
        <v>24706</v>
      </c>
      <c r="E40" s="11"/>
      <c r="F40" s="11"/>
      <c r="G40" s="11"/>
      <c r="H40" s="11"/>
      <c r="I40" s="11"/>
      <c r="J40" s="11"/>
      <c r="K40" s="11"/>
      <c r="L40" s="32"/>
      <c r="M40" s="32"/>
      <c r="N40" s="11"/>
      <c r="O40" s="11"/>
      <c r="P40" s="21">
        <f t="shared" si="12"/>
        <v>36564.879999999997</v>
      </c>
      <c r="Q40" s="44"/>
      <c r="R40" s="21">
        <f t="shared" si="13"/>
        <v>38047.240000000005</v>
      </c>
      <c r="S40" s="42">
        <f t="shared" si="7"/>
        <v>37800.18</v>
      </c>
      <c r="T40" s="17">
        <f>(D40*0.54)+D40</f>
        <v>38047.240000000005</v>
      </c>
      <c r="U40" s="41">
        <f t="shared" si="8"/>
        <v>38541.360000000001</v>
      </c>
      <c r="V40" s="41">
        <f t="shared" si="9"/>
        <v>39035.479999999996</v>
      </c>
      <c r="W40" s="11"/>
      <c r="X40" s="48">
        <f t="shared" si="0"/>
        <v>40270.78</v>
      </c>
      <c r="Y40" s="11"/>
      <c r="Z40" s="11"/>
      <c r="AA40" s="11"/>
      <c r="AB40" s="11"/>
      <c r="AC40" s="11"/>
    </row>
    <row r="41" spans="1:29" ht="14.45" x14ac:dyDescent="0.3">
      <c r="A41" s="36" t="s">
        <v>181</v>
      </c>
      <c r="B41" s="36"/>
      <c r="C41" s="53">
        <v>0.18</v>
      </c>
      <c r="D41" s="37">
        <v>24603</v>
      </c>
      <c r="E41" s="10"/>
      <c r="F41" s="10"/>
      <c r="G41" s="10"/>
      <c r="H41" s="10"/>
      <c r="I41" s="10"/>
      <c r="J41" s="10"/>
      <c r="K41" s="10"/>
      <c r="L41" s="12"/>
      <c r="M41" s="12"/>
      <c r="N41" s="12"/>
      <c r="O41" s="12"/>
      <c r="P41" s="21">
        <f t="shared" si="12"/>
        <v>36412.44</v>
      </c>
      <c r="Q41" s="44"/>
      <c r="R41" s="21">
        <f t="shared" si="13"/>
        <v>37888.620000000003</v>
      </c>
      <c r="S41" s="42">
        <f t="shared" si="7"/>
        <v>37642.589999999997</v>
      </c>
      <c r="T41" s="17">
        <f>(D41*0.54)+D41</f>
        <v>37888.620000000003</v>
      </c>
      <c r="U41" s="41">
        <f>(D41*0.56)+D41</f>
        <v>38380.68</v>
      </c>
      <c r="V41" s="41">
        <f>(D41*0.58)+D41</f>
        <v>38872.74</v>
      </c>
      <c r="W41" s="12"/>
      <c r="X41" s="48">
        <f t="shared" si="0"/>
        <v>40102.89</v>
      </c>
      <c r="Y41" s="45"/>
      <c r="Z41" s="45"/>
      <c r="AA41" s="11"/>
      <c r="AB41" s="11"/>
      <c r="AC41" s="11"/>
    </row>
    <row r="42" spans="1:29" ht="14.45" x14ac:dyDescent="0.3">
      <c r="A42" s="36" t="s">
        <v>180</v>
      </c>
      <c r="B42" s="36"/>
      <c r="C42" s="53">
        <v>0.18</v>
      </c>
      <c r="D42" s="37">
        <v>24314</v>
      </c>
      <c r="E42" s="10"/>
      <c r="F42" s="10"/>
      <c r="G42" s="10"/>
      <c r="H42" s="10"/>
      <c r="I42" s="10"/>
      <c r="J42" s="10"/>
      <c r="K42" s="10"/>
      <c r="L42" s="12"/>
      <c r="M42" s="12"/>
      <c r="N42" s="12"/>
      <c r="O42" s="12"/>
      <c r="P42" s="21">
        <f t="shared" si="12"/>
        <v>35984.720000000001</v>
      </c>
      <c r="Q42" s="44"/>
      <c r="R42" s="21">
        <f t="shared" si="13"/>
        <v>37443.56</v>
      </c>
      <c r="S42" s="42">
        <f t="shared" si="7"/>
        <v>37200.42</v>
      </c>
      <c r="T42" s="17">
        <f t="shared" ref="T42:T44" si="14">(D42*0.54)+D42</f>
        <v>37443.56</v>
      </c>
      <c r="U42" s="41">
        <f t="shared" si="8"/>
        <v>37929.840000000004</v>
      </c>
      <c r="V42" s="41">
        <f t="shared" si="9"/>
        <v>38416.119999999995</v>
      </c>
      <c r="W42" s="12"/>
      <c r="X42" s="48">
        <f t="shared" si="0"/>
        <v>39631.82</v>
      </c>
      <c r="Y42" s="32"/>
      <c r="Z42" s="32"/>
      <c r="AA42" s="11"/>
      <c r="AB42" s="11"/>
      <c r="AC42" s="11"/>
    </row>
    <row r="43" spans="1:29" ht="14.45" x14ac:dyDescent="0.3">
      <c r="A43" s="36" t="s">
        <v>179</v>
      </c>
      <c r="B43" s="36"/>
      <c r="C43" s="53">
        <v>0.18</v>
      </c>
      <c r="D43" s="37">
        <v>23922</v>
      </c>
      <c r="E43" s="10"/>
      <c r="F43" s="10"/>
      <c r="G43" s="10"/>
      <c r="H43" s="10"/>
      <c r="I43" s="10"/>
      <c r="J43" s="10"/>
      <c r="K43" s="10"/>
      <c r="L43" s="12"/>
      <c r="M43" s="12"/>
      <c r="N43" s="12"/>
      <c r="O43" s="12"/>
      <c r="P43" s="21">
        <f t="shared" si="12"/>
        <v>35404.559999999998</v>
      </c>
      <c r="Q43" s="44"/>
      <c r="R43" s="21">
        <f t="shared" si="13"/>
        <v>36839.880000000005</v>
      </c>
      <c r="S43" s="42">
        <f t="shared" si="7"/>
        <v>36600.660000000003</v>
      </c>
      <c r="T43" s="17">
        <f t="shared" si="14"/>
        <v>36839.880000000005</v>
      </c>
      <c r="U43" s="41">
        <f t="shared" si="8"/>
        <v>37318.32</v>
      </c>
      <c r="V43" s="41">
        <f t="shared" si="9"/>
        <v>37796.759999999995</v>
      </c>
      <c r="W43" s="12"/>
      <c r="X43" s="48">
        <f t="shared" si="0"/>
        <v>38992.86</v>
      </c>
      <c r="Y43" s="32"/>
      <c r="Z43" s="32"/>
      <c r="AA43" s="11"/>
      <c r="AB43" s="11"/>
      <c r="AC43" s="11"/>
    </row>
    <row r="44" spans="1:29" ht="14.45" x14ac:dyDescent="0.3">
      <c r="A44" s="36" t="s">
        <v>178</v>
      </c>
      <c r="B44" s="36"/>
      <c r="C44" s="53">
        <v>0.18</v>
      </c>
      <c r="D44" s="37">
        <v>23798</v>
      </c>
      <c r="E44" s="10"/>
      <c r="F44" s="10"/>
      <c r="G44" s="10"/>
      <c r="H44" s="10"/>
      <c r="I44" s="10"/>
      <c r="J44" s="10"/>
      <c r="K44" s="10"/>
      <c r="L44" s="12"/>
      <c r="M44" s="12"/>
      <c r="N44" s="12"/>
      <c r="O44" s="12"/>
      <c r="P44" s="21">
        <f t="shared" si="12"/>
        <v>35221.040000000001</v>
      </c>
      <c r="Q44" s="44"/>
      <c r="R44" s="21">
        <f t="shared" si="13"/>
        <v>36648.92</v>
      </c>
      <c r="S44" s="42">
        <f t="shared" si="7"/>
        <v>36410.94</v>
      </c>
      <c r="T44" s="17">
        <f t="shared" si="14"/>
        <v>36648.92</v>
      </c>
      <c r="U44" s="41">
        <f t="shared" si="8"/>
        <v>37124.880000000005</v>
      </c>
      <c r="V44" s="41">
        <f t="shared" si="9"/>
        <v>37600.839999999997</v>
      </c>
      <c r="W44" s="12"/>
      <c r="X44" s="48">
        <f t="shared" si="0"/>
        <v>38790.74</v>
      </c>
      <c r="Y44" s="45"/>
      <c r="Z44" s="45"/>
      <c r="AA44" s="11"/>
      <c r="AB44" s="11"/>
      <c r="AC44" s="11"/>
    </row>
    <row r="45" spans="1:29" ht="14.45" x14ac:dyDescent="0.3">
      <c r="A45" s="36" t="s">
        <v>307</v>
      </c>
      <c r="B45" s="37"/>
      <c r="C45" s="52">
        <v>0.15</v>
      </c>
      <c r="D45" s="37">
        <v>25470</v>
      </c>
      <c r="E45" s="10"/>
      <c r="F45" s="10"/>
      <c r="G45" s="10"/>
      <c r="H45" s="10"/>
      <c r="I45" s="10"/>
      <c r="J45" s="11"/>
      <c r="K45" s="3">
        <f t="shared" ref="K45:K86" si="15">(D45*0.38)+D45</f>
        <v>35148.6</v>
      </c>
      <c r="L45" s="11"/>
      <c r="M45" s="21">
        <f t="shared" ref="M45:M68" si="16">(D45*0.41)+D45</f>
        <v>35912.699999999997</v>
      </c>
      <c r="N45" s="21">
        <f t="shared" ref="N45:N68" si="17">(D45*0.43)+D45</f>
        <v>36422.1</v>
      </c>
      <c r="O45" s="17">
        <f t="shared" ref="O45:O64" si="18">(D45*0.45)+D45</f>
        <v>36931.5</v>
      </c>
      <c r="P45" s="21">
        <f t="shared" si="12"/>
        <v>37695.599999999999</v>
      </c>
      <c r="Q45" s="42">
        <f t="shared" si="11"/>
        <v>38205</v>
      </c>
      <c r="R45" s="21">
        <f t="shared" si="13"/>
        <v>39223.800000000003</v>
      </c>
      <c r="S45" s="42">
        <f t="shared" si="7"/>
        <v>38969.1</v>
      </c>
      <c r="T45" s="43"/>
      <c r="U45" s="44"/>
      <c r="V45" s="44"/>
      <c r="W45" s="11"/>
      <c r="X45" s="71"/>
      <c r="Y45" s="11"/>
      <c r="Z45" s="11"/>
      <c r="AA45" s="11"/>
      <c r="AB45" s="11"/>
      <c r="AC45" s="11"/>
    </row>
    <row r="46" spans="1:29" ht="14.45" x14ac:dyDescent="0.3">
      <c r="A46" s="36" t="s">
        <v>214</v>
      </c>
      <c r="B46" s="36"/>
      <c r="C46" s="53">
        <v>0.15</v>
      </c>
      <c r="D46" s="36">
        <v>25243</v>
      </c>
      <c r="E46" s="11"/>
      <c r="F46" s="11"/>
      <c r="G46" s="11"/>
      <c r="H46" s="11"/>
      <c r="I46" s="11"/>
      <c r="J46" s="11"/>
      <c r="K46" s="3">
        <f t="shared" si="15"/>
        <v>34835.339999999997</v>
      </c>
      <c r="L46" s="11"/>
      <c r="M46" s="21">
        <f t="shared" si="16"/>
        <v>35592.629999999997</v>
      </c>
      <c r="N46" s="21">
        <f t="shared" si="17"/>
        <v>36097.49</v>
      </c>
      <c r="O46" s="17">
        <f t="shared" si="18"/>
        <v>36602.35</v>
      </c>
      <c r="P46" s="21">
        <f t="shared" si="12"/>
        <v>37359.64</v>
      </c>
      <c r="Q46" s="42">
        <f t="shared" si="11"/>
        <v>37864.5</v>
      </c>
      <c r="R46" s="21">
        <f t="shared" si="13"/>
        <v>38874.22</v>
      </c>
      <c r="S46" s="42">
        <f t="shared" si="7"/>
        <v>38621.79</v>
      </c>
      <c r="T46" s="11"/>
      <c r="U46" s="11"/>
      <c r="V46" s="11"/>
      <c r="W46" s="11"/>
      <c r="X46" s="32"/>
      <c r="Y46" s="32"/>
      <c r="Z46" s="32"/>
      <c r="AA46" s="11"/>
      <c r="AB46" s="11"/>
      <c r="AC46" s="11"/>
    </row>
    <row r="47" spans="1:29" ht="14.45" x14ac:dyDescent="0.3">
      <c r="A47" s="36" t="s">
        <v>169</v>
      </c>
      <c r="B47" s="36"/>
      <c r="C47" s="53">
        <v>0.15</v>
      </c>
      <c r="D47" s="37">
        <v>25057</v>
      </c>
      <c r="E47" s="10"/>
      <c r="F47" s="10"/>
      <c r="G47" s="10"/>
      <c r="H47" s="10"/>
      <c r="I47" s="10"/>
      <c r="J47" s="10"/>
      <c r="K47" s="3">
        <f t="shared" si="15"/>
        <v>34578.660000000003</v>
      </c>
      <c r="L47" s="11"/>
      <c r="M47" s="21">
        <f t="shared" si="16"/>
        <v>35330.369999999995</v>
      </c>
      <c r="N47" s="21">
        <f t="shared" si="17"/>
        <v>35831.51</v>
      </c>
      <c r="O47" s="17">
        <f t="shared" si="18"/>
        <v>36332.65</v>
      </c>
      <c r="P47" s="21">
        <f t="shared" si="12"/>
        <v>37084.36</v>
      </c>
      <c r="Q47" s="42">
        <f t="shared" si="11"/>
        <v>37585.5</v>
      </c>
      <c r="R47" s="21">
        <f t="shared" si="13"/>
        <v>38587.78</v>
      </c>
      <c r="S47" s="42">
        <f t="shared" si="7"/>
        <v>38337.21</v>
      </c>
      <c r="T47" s="11"/>
      <c r="U47" s="11"/>
      <c r="V47" s="11"/>
      <c r="W47" s="11"/>
      <c r="X47" s="32"/>
      <c r="Y47" s="45"/>
      <c r="Z47" s="45"/>
      <c r="AA47" s="11"/>
      <c r="AB47" s="11"/>
      <c r="AC47" s="11"/>
    </row>
    <row r="48" spans="1:29" ht="14.45" x14ac:dyDescent="0.3">
      <c r="A48" s="36" t="s">
        <v>170</v>
      </c>
      <c r="B48" s="36"/>
      <c r="C48" s="53">
        <v>0.15</v>
      </c>
      <c r="D48" s="37">
        <v>25036</v>
      </c>
      <c r="E48" s="10"/>
      <c r="F48" s="10"/>
      <c r="G48" s="10"/>
      <c r="H48" s="10"/>
      <c r="I48" s="10"/>
      <c r="J48" s="10"/>
      <c r="K48" s="3">
        <f t="shared" si="15"/>
        <v>34549.68</v>
      </c>
      <c r="L48" s="11"/>
      <c r="M48" s="21">
        <f t="shared" si="16"/>
        <v>35300.76</v>
      </c>
      <c r="N48" s="21">
        <f t="shared" si="17"/>
        <v>35801.479999999996</v>
      </c>
      <c r="O48" s="17">
        <f t="shared" si="18"/>
        <v>36302.199999999997</v>
      </c>
      <c r="P48" s="21">
        <f t="shared" si="12"/>
        <v>37053.279999999999</v>
      </c>
      <c r="Q48" s="42">
        <f t="shared" si="11"/>
        <v>37554</v>
      </c>
      <c r="R48" s="21">
        <f t="shared" si="13"/>
        <v>38555.440000000002</v>
      </c>
      <c r="S48" s="42">
        <f t="shared" si="7"/>
        <v>38305.08</v>
      </c>
      <c r="T48" s="11"/>
      <c r="U48" s="11"/>
      <c r="V48" s="11"/>
      <c r="W48" s="11"/>
      <c r="X48" s="45"/>
      <c r="Y48" s="32"/>
      <c r="Z48" s="32"/>
      <c r="AA48" s="11"/>
      <c r="AB48" s="11"/>
      <c r="AC48" s="11"/>
    </row>
    <row r="49" spans="1:29" ht="14.45" x14ac:dyDescent="0.3">
      <c r="A49" s="36" t="s">
        <v>167</v>
      </c>
      <c r="B49" s="36"/>
      <c r="C49" s="53">
        <v>0.15</v>
      </c>
      <c r="D49" s="37">
        <v>24974</v>
      </c>
      <c r="E49" s="10"/>
      <c r="F49" s="10"/>
      <c r="G49" s="10"/>
      <c r="H49" s="10"/>
      <c r="I49" s="10"/>
      <c r="J49" s="10"/>
      <c r="K49" s="3">
        <f t="shared" si="15"/>
        <v>34464.120000000003</v>
      </c>
      <c r="L49" s="11"/>
      <c r="M49" s="21">
        <f t="shared" si="16"/>
        <v>35213.339999999997</v>
      </c>
      <c r="N49" s="21">
        <f t="shared" si="17"/>
        <v>35712.82</v>
      </c>
      <c r="O49" s="17">
        <f t="shared" si="18"/>
        <v>36212.300000000003</v>
      </c>
      <c r="P49" s="21">
        <f t="shared" si="12"/>
        <v>36961.520000000004</v>
      </c>
      <c r="Q49" s="42">
        <f t="shared" si="11"/>
        <v>37461</v>
      </c>
      <c r="R49" s="21">
        <f t="shared" si="13"/>
        <v>38459.96</v>
      </c>
      <c r="S49" s="42">
        <f t="shared" si="7"/>
        <v>38210.22</v>
      </c>
      <c r="T49" s="11"/>
      <c r="U49" s="11"/>
      <c r="V49" s="11"/>
      <c r="W49" s="11"/>
      <c r="X49" s="45"/>
      <c r="Y49" s="45"/>
      <c r="Z49" s="45"/>
      <c r="AA49" s="11"/>
      <c r="AB49" s="11"/>
      <c r="AC49" s="11"/>
    </row>
    <row r="50" spans="1:29" ht="14.45" x14ac:dyDescent="0.3">
      <c r="A50" s="36" t="s">
        <v>171</v>
      </c>
      <c r="B50" s="36"/>
      <c r="C50" s="53">
        <v>0.15</v>
      </c>
      <c r="D50" s="37">
        <v>24727</v>
      </c>
      <c r="E50" s="10"/>
      <c r="F50" s="10"/>
      <c r="G50" s="10"/>
      <c r="H50" s="10"/>
      <c r="I50" s="10"/>
      <c r="J50" s="10"/>
      <c r="K50" s="3">
        <f t="shared" si="15"/>
        <v>34123.26</v>
      </c>
      <c r="L50" s="11"/>
      <c r="M50" s="21">
        <f t="shared" si="16"/>
        <v>34865.07</v>
      </c>
      <c r="N50" s="21">
        <f t="shared" si="17"/>
        <v>35359.61</v>
      </c>
      <c r="O50" s="17">
        <f t="shared" si="18"/>
        <v>35854.15</v>
      </c>
      <c r="P50" s="21">
        <f t="shared" si="12"/>
        <v>36595.96</v>
      </c>
      <c r="Q50" s="42">
        <f t="shared" si="11"/>
        <v>37090.5</v>
      </c>
      <c r="R50" s="21">
        <f t="shared" si="13"/>
        <v>38079.58</v>
      </c>
      <c r="S50" s="42">
        <f t="shared" si="7"/>
        <v>37832.31</v>
      </c>
      <c r="T50" s="11"/>
      <c r="U50" s="11"/>
      <c r="V50" s="11"/>
      <c r="W50" s="11"/>
      <c r="X50" s="32"/>
      <c r="Y50" s="32"/>
      <c r="Z50" s="32"/>
      <c r="AA50" s="11"/>
      <c r="AB50" s="11"/>
      <c r="AC50" s="11"/>
    </row>
    <row r="51" spans="1:29" ht="14.45" x14ac:dyDescent="0.3">
      <c r="A51" s="36" t="s">
        <v>168</v>
      </c>
      <c r="B51" s="36"/>
      <c r="C51" s="53">
        <v>0.15</v>
      </c>
      <c r="D51" s="37">
        <v>23942</v>
      </c>
      <c r="E51" s="10"/>
      <c r="F51" s="10"/>
      <c r="G51" s="10"/>
      <c r="H51" s="10"/>
      <c r="I51" s="10"/>
      <c r="J51" s="10"/>
      <c r="K51" s="3">
        <f t="shared" si="15"/>
        <v>33039.96</v>
      </c>
      <c r="L51" s="11"/>
      <c r="M51" s="21">
        <f t="shared" si="16"/>
        <v>33758.22</v>
      </c>
      <c r="N51" s="21">
        <f t="shared" si="17"/>
        <v>34237.06</v>
      </c>
      <c r="O51" s="17">
        <f t="shared" si="18"/>
        <v>34715.9</v>
      </c>
      <c r="P51" s="21">
        <f t="shared" si="12"/>
        <v>35434.160000000003</v>
      </c>
      <c r="Q51" s="42">
        <f t="shared" si="11"/>
        <v>35913</v>
      </c>
      <c r="R51" s="21">
        <f t="shared" si="13"/>
        <v>36870.68</v>
      </c>
      <c r="S51" s="42">
        <f t="shared" si="7"/>
        <v>36631.26</v>
      </c>
      <c r="T51" s="11"/>
      <c r="U51" s="11"/>
      <c r="V51" s="11"/>
      <c r="W51" s="11"/>
      <c r="X51" s="45"/>
      <c r="Y51" s="45"/>
      <c r="Z51" s="45"/>
      <c r="AA51" s="11"/>
      <c r="AB51" s="11"/>
      <c r="AC51" s="11"/>
    </row>
    <row r="52" spans="1:29" ht="14.45" x14ac:dyDescent="0.3">
      <c r="A52" s="36" t="s">
        <v>172</v>
      </c>
      <c r="B52" s="36"/>
      <c r="C52" s="53">
        <v>0.15</v>
      </c>
      <c r="D52" s="37">
        <v>23860</v>
      </c>
      <c r="E52" s="10"/>
      <c r="F52" s="10"/>
      <c r="G52" s="10"/>
      <c r="H52" s="10"/>
      <c r="I52" s="10"/>
      <c r="J52" s="10"/>
      <c r="K52" s="3">
        <f t="shared" si="15"/>
        <v>32926.800000000003</v>
      </c>
      <c r="L52" s="11"/>
      <c r="M52" s="21">
        <f t="shared" si="16"/>
        <v>33642.6</v>
      </c>
      <c r="N52" s="21">
        <f t="shared" si="17"/>
        <v>34119.800000000003</v>
      </c>
      <c r="O52" s="17">
        <f t="shared" si="18"/>
        <v>34597</v>
      </c>
      <c r="P52" s="21">
        <f t="shared" si="12"/>
        <v>35312.800000000003</v>
      </c>
      <c r="Q52" s="42">
        <f t="shared" si="11"/>
        <v>35790</v>
      </c>
      <c r="R52" s="21">
        <f t="shared" si="13"/>
        <v>36744.400000000001</v>
      </c>
      <c r="S52" s="42">
        <f t="shared" si="7"/>
        <v>36505.800000000003</v>
      </c>
      <c r="T52" s="11"/>
      <c r="U52" s="11"/>
      <c r="V52" s="11"/>
      <c r="W52" s="11"/>
      <c r="X52" s="32"/>
      <c r="Y52" s="32"/>
      <c r="Z52" s="32"/>
      <c r="AA52" s="11"/>
      <c r="AB52" s="11"/>
      <c r="AC52" s="11"/>
    </row>
    <row r="53" spans="1:29" s="3" customFormat="1" ht="14.45" x14ac:dyDescent="0.3">
      <c r="A53" s="36" t="s">
        <v>263</v>
      </c>
      <c r="B53" s="36"/>
      <c r="C53" s="52">
        <v>0.15</v>
      </c>
      <c r="D53" s="37">
        <v>23736</v>
      </c>
      <c r="E53" s="10"/>
      <c r="F53" s="10"/>
      <c r="G53" s="10"/>
      <c r="H53" s="10"/>
      <c r="I53" s="10"/>
      <c r="J53" s="10"/>
      <c r="K53" s="3">
        <f t="shared" si="15"/>
        <v>32755.68</v>
      </c>
      <c r="L53" s="11"/>
      <c r="M53" s="21">
        <f t="shared" si="16"/>
        <v>33467.760000000002</v>
      </c>
      <c r="N53" s="21">
        <f t="shared" si="17"/>
        <v>33942.479999999996</v>
      </c>
      <c r="O53" s="17">
        <f t="shared" si="18"/>
        <v>34417.199999999997</v>
      </c>
      <c r="P53" s="21">
        <f t="shared" si="12"/>
        <v>35129.279999999999</v>
      </c>
      <c r="Q53" s="42">
        <f t="shared" si="11"/>
        <v>35604</v>
      </c>
      <c r="R53" s="21">
        <f t="shared" si="13"/>
        <v>36553.440000000002</v>
      </c>
      <c r="S53" s="42">
        <f t="shared" si="7"/>
        <v>36316.080000000002</v>
      </c>
      <c r="T53" s="11"/>
      <c r="U53" s="11"/>
      <c r="V53" s="11"/>
      <c r="W53" s="11"/>
      <c r="X53" s="45"/>
      <c r="Y53" s="45"/>
      <c r="Z53" s="45"/>
      <c r="AA53" s="11"/>
      <c r="AB53" s="11"/>
      <c r="AC53" s="11"/>
    </row>
    <row r="54" spans="1:29" ht="14.45" x14ac:dyDescent="0.3">
      <c r="A54" s="36" t="s">
        <v>173</v>
      </c>
      <c r="B54" s="36"/>
      <c r="C54" s="53">
        <v>0.15</v>
      </c>
      <c r="D54" s="37">
        <v>23715</v>
      </c>
      <c r="E54" s="10"/>
      <c r="F54" s="10"/>
      <c r="G54" s="10"/>
      <c r="H54" s="10"/>
      <c r="I54" s="10"/>
      <c r="J54" s="10"/>
      <c r="K54" s="3">
        <f t="shared" si="15"/>
        <v>32726.7</v>
      </c>
      <c r="L54" s="11"/>
      <c r="M54" s="21">
        <f t="shared" si="16"/>
        <v>33438.15</v>
      </c>
      <c r="N54" s="21">
        <f t="shared" si="17"/>
        <v>33912.449999999997</v>
      </c>
      <c r="O54" s="17">
        <f t="shared" si="18"/>
        <v>34386.75</v>
      </c>
      <c r="P54" s="21">
        <f t="shared" si="12"/>
        <v>35098.199999999997</v>
      </c>
      <c r="Q54" s="42">
        <f t="shared" si="11"/>
        <v>35572.5</v>
      </c>
      <c r="R54" s="21">
        <f t="shared" si="13"/>
        <v>36521.1</v>
      </c>
      <c r="S54" s="42">
        <f t="shared" si="7"/>
        <v>36283.949999999997</v>
      </c>
      <c r="T54" s="11"/>
      <c r="U54" s="11"/>
      <c r="V54" s="11"/>
      <c r="W54" s="11"/>
      <c r="X54" s="32"/>
      <c r="Y54" s="32"/>
      <c r="Z54" s="32"/>
      <c r="AA54" s="11"/>
      <c r="AB54" s="11"/>
      <c r="AC54" s="11"/>
    </row>
    <row r="55" spans="1:29" x14ac:dyDescent="0.25">
      <c r="A55" s="36" t="s">
        <v>174</v>
      </c>
      <c r="B55" s="36"/>
      <c r="C55" s="53">
        <v>0.15</v>
      </c>
      <c r="D55" s="37">
        <v>23695</v>
      </c>
      <c r="E55" s="10"/>
      <c r="F55" s="10"/>
      <c r="G55" s="10"/>
      <c r="H55" s="10"/>
      <c r="I55" s="10"/>
      <c r="J55" s="10"/>
      <c r="K55" s="3">
        <f t="shared" si="15"/>
        <v>32699.1</v>
      </c>
      <c r="L55" s="11"/>
      <c r="M55" s="21">
        <f t="shared" si="16"/>
        <v>33409.949999999997</v>
      </c>
      <c r="N55" s="21">
        <f t="shared" si="17"/>
        <v>33883.85</v>
      </c>
      <c r="O55" s="17">
        <f t="shared" si="18"/>
        <v>34357.75</v>
      </c>
      <c r="P55" s="21">
        <f t="shared" si="12"/>
        <v>35068.6</v>
      </c>
      <c r="Q55" s="42">
        <f t="shared" si="11"/>
        <v>35542.5</v>
      </c>
      <c r="R55" s="21">
        <f t="shared" si="13"/>
        <v>36490.300000000003</v>
      </c>
      <c r="S55" s="42">
        <f t="shared" si="7"/>
        <v>36253.35</v>
      </c>
      <c r="T55" s="11"/>
      <c r="U55" s="11"/>
      <c r="V55" s="11"/>
      <c r="W55" s="11"/>
      <c r="X55" s="45"/>
      <c r="Y55" s="45"/>
      <c r="Z55" s="45"/>
      <c r="AA55" s="11"/>
      <c r="AB55" s="11"/>
      <c r="AC55" s="11"/>
    </row>
    <row r="56" spans="1:29" x14ac:dyDescent="0.25">
      <c r="A56" s="36" t="s">
        <v>175</v>
      </c>
      <c r="B56" s="36"/>
      <c r="C56" s="53">
        <v>0.15</v>
      </c>
      <c r="D56" s="37">
        <v>23323</v>
      </c>
      <c r="E56" s="10"/>
      <c r="F56" s="10"/>
      <c r="G56" s="10"/>
      <c r="H56" s="10"/>
      <c r="I56" s="10"/>
      <c r="J56" s="10"/>
      <c r="K56" s="3">
        <f t="shared" si="15"/>
        <v>32185.739999999998</v>
      </c>
      <c r="L56" s="11"/>
      <c r="M56" s="21">
        <f t="shared" si="16"/>
        <v>32885.43</v>
      </c>
      <c r="N56" s="21">
        <f t="shared" si="17"/>
        <v>33351.89</v>
      </c>
      <c r="O56" s="17">
        <f t="shared" si="18"/>
        <v>33818.35</v>
      </c>
      <c r="P56" s="21">
        <f t="shared" si="12"/>
        <v>34518.04</v>
      </c>
      <c r="Q56" s="42">
        <f t="shared" si="11"/>
        <v>34984.5</v>
      </c>
      <c r="R56" s="21">
        <f t="shared" si="13"/>
        <v>35917.42</v>
      </c>
      <c r="S56" s="42">
        <f t="shared" si="7"/>
        <v>35684.19</v>
      </c>
      <c r="T56" s="11"/>
      <c r="U56" s="11"/>
      <c r="V56" s="11"/>
      <c r="W56" s="11"/>
      <c r="X56" s="32"/>
      <c r="Y56" s="45"/>
      <c r="Z56" s="45"/>
      <c r="AA56" s="11"/>
      <c r="AB56" s="11"/>
      <c r="AC56" s="11"/>
    </row>
    <row r="57" spans="1:29" x14ac:dyDescent="0.25">
      <c r="A57" s="36" t="s">
        <v>176</v>
      </c>
      <c r="B57" s="36"/>
      <c r="C57" s="53">
        <v>0.15</v>
      </c>
      <c r="D57" s="37">
        <v>22229</v>
      </c>
      <c r="E57" s="10"/>
      <c r="F57" s="10"/>
      <c r="G57" s="10"/>
      <c r="H57" s="10"/>
      <c r="I57" s="10"/>
      <c r="J57" s="10"/>
      <c r="K57" s="3">
        <f t="shared" si="15"/>
        <v>30676.02</v>
      </c>
      <c r="L57" s="11"/>
      <c r="M57" s="21">
        <f t="shared" si="16"/>
        <v>31342.89</v>
      </c>
      <c r="N57" s="21">
        <f t="shared" si="17"/>
        <v>31787.47</v>
      </c>
      <c r="O57" s="17">
        <f t="shared" si="18"/>
        <v>32232.050000000003</v>
      </c>
      <c r="P57" s="21">
        <f t="shared" si="12"/>
        <v>32898.92</v>
      </c>
      <c r="Q57" s="42">
        <f t="shared" si="11"/>
        <v>33343.5</v>
      </c>
      <c r="R57" s="21">
        <f t="shared" si="13"/>
        <v>34232.660000000003</v>
      </c>
      <c r="S57" s="42">
        <f t="shared" si="7"/>
        <v>34010.370000000003</v>
      </c>
      <c r="T57" s="11"/>
      <c r="U57" s="11"/>
      <c r="V57" s="11"/>
      <c r="W57" s="11"/>
      <c r="X57" s="32"/>
      <c r="Y57" s="32"/>
      <c r="Z57" s="32"/>
      <c r="AA57" s="11"/>
      <c r="AB57" s="11"/>
      <c r="AC57" s="11"/>
    </row>
    <row r="58" spans="1:29" x14ac:dyDescent="0.25">
      <c r="A58" s="36" t="s">
        <v>318</v>
      </c>
      <c r="B58" s="36"/>
      <c r="C58" s="53">
        <v>0.15</v>
      </c>
      <c r="D58" s="37">
        <v>21982</v>
      </c>
      <c r="E58" s="10"/>
      <c r="F58" s="10"/>
      <c r="G58" s="10"/>
      <c r="H58" s="10"/>
      <c r="I58" s="10"/>
      <c r="J58" s="10"/>
      <c r="K58" s="3">
        <f t="shared" si="15"/>
        <v>30335.16</v>
      </c>
      <c r="L58" s="11"/>
      <c r="M58" s="21">
        <f t="shared" si="16"/>
        <v>30994.62</v>
      </c>
      <c r="N58" s="21">
        <f t="shared" si="17"/>
        <v>31434.260000000002</v>
      </c>
      <c r="O58" s="17">
        <f t="shared" si="18"/>
        <v>31873.9</v>
      </c>
      <c r="P58" s="21">
        <f t="shared" si="12"/>
        <v>32533.360000000001</v>
      </c>
      <c r="Q58" s="42">
        <f t="shared" si="11"/>
        <v>32973</v>
      </c>
      <c r="R58" s="21">
        <f t="shared" si="13"/>
        <v>33852.28</v>
      </c>
      <c r="S58" s="42">
        <f t="shared" si="7"/>
        <v>33632.46</v>
      </c>
      <c r="T58" s="11"/>
      <c r="U58" s="11"/>
      <c r="V58" s="11"/>
      <c r="W58" s="11"/>
      <c r="X58" s="32"/>
      <c r="Y58" s="32"/>
      <c r="Z58" s="32"/>
      <c r="AA58" s="11"/>
      <c r="AB58" s="11"/>
      <c r="AC58" s="11"/>
    </row>
    <row r="59" spans="1:29" x14ac:dyDescent="0.25">
      <c r="A59" s="36" t="s">
        <v>177</v>
      </c>
      <c r="B59" s="36"/>
      <c r="C59" s="53">
        <v>0.15</v>
      </c>
      <c r="D59" s="37">
        <v>21899</v>
      </c>
      <c r="E59" s="10"/>
      <c r="F59" s="10"/>
      <c r="G59" s="10"/>
      <c r="H59" s="10"/>
      <c r="I59" s="10"/>
      <c r="J59" s="10"/>
      <c r="K59" s="3">
        <f t="shared" si="15"/>
        <v>30220.620000000003</v>
      </c>
      <c r="L59" s="11"/>
      <c r="M59" s="21">
        <f t="shared" si="16"/>
        <v>30877.59</v>
      </c>
      <c r="N59" s="21">
        <f t="shared" si="17"/>
        <v>31315.57</v>
      </c>
      <c r="O59" s="17">
        <f t="shared" si="18"/>
        <v>31753.550000000003</v>
      </c>
      <c r="P59" s="21">
        <f t="shared" si="12"/>
        <v>32410.52</v>
      </c>
      <c r="Q59" s="42">
        <f t="shared" si="11"/>
        <v>32848.5</v>
      </c>
      <c r="R59" s="21">
        <f t="shared" si="13"/>
        <v>33724.46</v>
      </c>
      <c r="S59" s="42">
        <f t="shared" si="7"/>
        <v>33505.47</v>
      </c>
      <c r="T59" s="11"/>
      <c r="U59" s="11"/>
      <c r="V59" s="11"/>
      <c r="W59" s="11"/>
      <c r="X59" s="32"/>
      <c r="Y59" s="32"/>
      <c r="Z59" s="32"/>
      <c r="AA59" s="11"/>
      <c r="AB59" s="11"/>
      <c r="AC59" s="11"/>
    </row>
    <row r="60" spans="1:29" x14ac:dyDescent="0.25">
      <c r="A60" s="36" t="s">
        <v>321</v>
      </c>
      <c r="B60" s="36"/>
      <c r="C60" s="53">
        <v>0.15</v>
      </c>
      <c r="D60" s="37">
        <v>21878</v>
      </c>
      <c r="E60" s="10"/>
      <c r="F60" s="10"/>
      <c r="G60" s="10"/>
      <c r="H60" s="10"/>
      <c r="I60" s="10"/>
      <c r="J60" s="10"/>
      <c r="K60" s="3">
        <f t="shared" si="15"/>
        <v>30191.64</v>
      </c>
      <c r="L60" s="11"/>
      <c r="M60" s="21">
        <f t="shared" si="16"/>
        <v>30847.98</v>
      </c>
      <c r="N60" s="21">
        <f t="shared" si="17"/>
        <v>31285.54</v>
      </c>
      <c r="O60" s="17">
        <f t="shared" si="18"/>
        <v>31723.1</v>
      </c>
      <c r="P60" s="21">
        <f t="shared" si="12"/>
        <v>32379.440000000002</v>
      </c>
      <c r="Q60" s="42">
        <f t="shared" si="11"/>
        <v>32817</v>
      </c>
      <c r="R60" s="21">
        <f t="shared" si="13"/>
        <v>33692.120000000003</v>
      </c>
      <c r="S60" s="42">
        <f t="shared" si="7"/>
        <v>33473.339999999997</v>
      </c>
      <c r="T60" s="11"/>
      <c r="U60" s="11"/>
      <c r="V60" s="11"/>
      <c r="W60" s="11"/>
      <c r="X60" s="32"/>
      <c r="Y60" s="32"/>
      <c r="Z60" s="32"/>
      <c r="AA60" s="11"/>
      <c r="AB60" s="11"/>
      <c r="AC60" s="11"/>
    </row>
    <row r="61" spans="1:29" s="3" customFormat="1" x14ac:dyDescent="0.25">
      <c r="A61" s="36" t="s">
        <v>302</v>
      </c>
      <c r="B61" s="37"/>
      <c r="C61" s="52">
        <v>0.15</v>
      </c>
      <c r="D61" s="37">
        <v>20640</v>
      </c>
      <c r="E61" s="10"/>
      <c r="F61" s="10"/>
      <c r="G61" s="10"/>
      <c r="H61" s="10"/>
      <c r="I61" s="10"/>
      <c r="J61" s="11"/>
      <c r="K61" s="3">
        <f t="shared" si="15"/>
        <v>28483.200000000001</v>
      </c>
      <c r="L61" s="11"/>
      <c r="M61" s="21">
        <f t="shared" si="16"/>
        <v>29102.400000000001</v>
      </c>
      <c r="N61" s="21">
        <f t="shared" si="17"/>
        <v>29515.200000000001</v>
      </c>
      <c r="O61" s="17">
        <f t="shared" si="18"/>
        <v>29928</v>
      </c>
      <c r="P61" s="21">
        <f t="shared" si="12"/>
        <v>30547.199999999997</v>
      </c>
      <c r="Q61" s="42">
        <f t="shared" si="11"/>
        <v>30960</v>
      </c>
      <c r="R61" s="21">
        <f t="shared" si="13"/>
        <v>31785.599999999999</v>
      </c>
      <c r="S61" s="42">
        <f t="shared" si="7"/>
        <v>31579.200000000001</v>
      </c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s="3" customFormat="1" x14ac:dyDescent="0.25">
      <c r="A62" s="54" t="s">
        <v>262</v>
      </c>
      <c r="B62" s="36"/>
      <c r="C62" s="53">
        <v>0.15</v>
      </c>
      <c r="D62" s="37">
        <v>20248</v>
      </c>
      <c r="E62" s="10"/>
      <c r="F62" s="10"/>
      <c r="G62" s="10"/>
      <c r="H62" s="10"/>
      <c r="I62" s="10"/>
      <c r="J62" s="10"/>
      <c r="K62" s="3">
        <f t="shared" si="15"/>
        <v>27942.239999999998</v>
      </c>
      <c r="L62" s="11"/>
      <c r="M62" s="21">
        <f t="shared" si="16"/>
        <v>28549.68</v>
      </c>
      <c r="N62" s="21">
        <f t="shared" si="17"/>
        <v>28954.639999999999</v>
      </c>
      <c r="O62" s="17">
        <f t="shared" si="18"/>
        <v>29359.599999999999</v>
      </c>
      <c r="P62" s="21">
        <f t="shared" si="12"/>
        <v>29967.040000000001</v>
      </c>
      <c r="Q62" s="42">
        <f t="shared" si="11"/>
        <v>30372</v>
      </c>
      <c r="R62" s="21">
        <f t="shared" si="13"/>
        <v>31181.919999999998</v>
      </c>
      <c r="S62" s="42">
        <f t="shared" si="7"/>
        <v>30979.440000000002</v>
      </c>
      <c r="T62" s="11"/>
      <c r="U62" s="11"/>
      <c r="V62" s="33"/>
      <c r="W62" s="11"/>
      <c r="X62" s="30"/>
      <c r="Y62" s="32"/>
      <c r="Z62" s="32"/>
      <c r="AA62" s="11"/>
      <c r="AB62" s="11"/>
      <c r="AC62" s="11"/>
    </row>
    <row r="63" spans="1:29" x14ac:dyDescent="0.25">
      <c r="A63" s="36" t="s">
        <v>189</v>
      </c>
      <c r="B63" s="36"/>
      <c r="C63" s="53">
        <v>0.15</v>
      </c>
      <c r="D63" s="37">
        <v>20537</v>
      </c>
      <c r="E63" s="10"/>
      <c r="F63" s="10"/>
      <c r="G63" s="10"/>
      <c r="H63" s="10"/>
      <c r="I63" s="10"/>
      <c r="J63" s="10"/>
      <c r="K63" s="3">
        <f t="shared" si="15"/>
        <v>28341.06</v>
      </c>
      <c r="L63" s="11"/>
      <c r="M63" s="21">
        <f t="shared" si="16"/>
        <v>28957.17</v>
      </c>
      <c r="N63" s="21">
        <f t="shared" si="17"/>
        <v>29367.91</v>
      </c>
      <c r="O63" s="17">
        <f t="shared" si="18"/>
        <v>29778.65</v>
      </c>
      <c r="P63" s="21">
        <f t="shared" si="12"/>
        <v>30394.760000000002</v>
      </c>
      <c r="Q63" s="42">
        <f t="shared" si="11"/>
        <v>30805.5</v>
      </c>
      <c r="R63" s="21">
        <f t="shared" si="13"/>
        <v>31626.980000000003</v>
      </c>
      <c r="S63" s="42">
        <f t="shared" si="7"/>
        <v>31421.61</v>
      </c>
      <c r="T63" s="11"/>
      <c r="U63" s="11"/>
      <c r="V63" s="11"/>
      <c r="W63" s="11"/>
      <c r="X63" s="45"/>
      <c r="Y63" s="45"/>
      <c r="Z63" s="45"/>
      <c r="AA63" s="11"/>
      <c r="AB63" s="11"/>
      <c r="AC63" s="11"/>
    </row>
    <row r="64" spans="1:29" x14ac:dyDescent="0.25">
      <c r="A64" s="54" t="s">
        <v>190</v>
      </c>
      <c r="B64" s="54"/>
      <c r="C64" s="57">
        <v>0.15</v>
      </c>
      <c r="D64" s="37">
        <v>20083</v>
      </c>
      <c r="E64" s="10"/>
      <c r="F64" s="10"/>
      <c r="G64" s="10"/>
      <c r="H64" s="10"/>
      <c r="I64" s="10"/>
      <c r="J64" s="10"/>
      <c r="K64" s="3">
        <f t="shared" si="15"/>
        <v>27714.54</v>
      </c>
      <c r="L64" s="11"/>
      <c r="M64" s="21">
        <f t="shared" si="16"/>
        <v>28317.03</v>
      </c>
      <c r="N64" s="21">
        <f t="shared" si="17"/>
        <v>28718.690000000002</v>
      </c>
      <c r="O64" s="17">
        <f t="shared" si="18"/>
        <v>29120.35</v>
      </c>
      <c r="P64" s="21">
        <f t="shared" si="12"/>
        <v>29722.84</v>
      </c>
      <c r="Q64" s="42">
        <f t="shared" si="11"/>
        <v>30124.5</v>
      </c>
      <c r="R64" s="21">
        <f t="shared" si="13"/>
        <v>30927.82</v>
      </c>
      <c r="S64" s="42">
        <f t="shared" si="7"/>
        <v>30726.989999999998</v>
      </c>
      <c r="T64" s="11"/>
      <c r="U64" s="11"/>
      <c r="V64" s="11"/>
      <c r="W64" s="11"/>
      <c r="X64" s="45"/>
      <c r="Y64" s="32"/>
      <c r="Z64" s="32"/>
      <c r="AA64" s="11"/>
      <c r="AB64" s="11"/>
      <c r="AC64" s="11"/>
    </row>
    <row r="65" spans="1:29" x14ac:dyDescent="0.25">
      <c r="A65" s="36" t="s">
        <v>284</v>
      </c>
      <c r="B65" s="36"/>
      <c r="C65" s="53">
        <v>0.13</v>
      </c>
      <c r="D65" s="37">
        <v>20929</v>
      </c>
      <c r="E65" s="10"/>
      <c r="F65" s="10"/>
      <c r="G65" s="10"/>
      <c r="H65" s="10"/>
      <c r="I65" s="4">
        <f>(D65*0.33)+D65</f>
        <v>27835.57</v>
      </c>
      <c r="J65" s="4">
        <f>(D65*0.36)+D65</f>
        <v>28463.439999999999</v>
      </c>
      <c r="K65" s="3">
        <f t="shared" si="15"/>
        <v>28882.02</v>
      </c>
      <c r="L65" s="3">
        <f>(D65*0.39)+D65</f>
        <v>29091.31</v>
      </c>
      <c r="M65" s="21">
        <f t="shared" si="16"/>
        <v>29509.89</v>
      </c>
      <c r="N65" s="21">
        <f t="shared" si="17"/>
        <v>29928.47</v>
      </c>
      <c r="O65" s="43"/>
      <c r="P65" s="43"/>
      <c r="Q65" s="43"/>
      <c r="R65" s="43"/>
      <c r="S65" s="43"/>
      <c r="T65" s="11"/>
      <c r="U65" s="11"/>
      <c r="V65" s="11"/>
      <c r="W65" s="11"/>
      <c r="X65" s="45"/>
      <c r="Y65" s="32"/>
      <c r="Z65" s="32"/>
      <c r="AA65" s="11"/>
      <c r="AB65" s="11"/>
      <c r="AC65" s="11"/>
    </row>
    <row r="66" spans="1:29" x14ac:dyDescent="0.25">
      <c r="A66" s="36" t="s">
        <v>186</v>
      </c>
      <c r="B66" s="36"/>
      <c r="C66" s="53">
        <v>0.13</v>
      </c>
      <c r="D66" s="37">
        <v>20826</v>
      </c>
      <c r="E66" s="10"/>
      <c r="F66" s="10"/>
      <c r="G66" s="10"/>
      <c r="H66" s="10"/>
      <c r="I66" s="4">
        <f>(D66*0.33)+D66</f>
        <v>27698.58</v>
      </c>
      <c r="J66" s="4">
        <f>(D66*0.36)+D66</f>
        <v>28323.360000000001</v>
      </c>
      <c r="K66" s="3">
        <f t="shared" si="15"/>
        <v>28739.88</v>
      </c>
      <c r="L66" s="4">
        <f>(D66*0.39)+D66</f>
        <v>28948.14</v>
      </c>
      <c r="M66" s="21">
        <f t="shared" si="16"/>
        <v>29364.66</v>
      </c>
      <c r="N66" s="21">
        <f t="shared" si="17"/>
        <v>29781.18</v>
      </c>
      <c r="O66" s="13"/>
      <c r="P66" s="13"/>
      <c r="Q66" s="13"/>
      <c r="R66" s="13"/>
      <c r="S66" s="13"/>
      <c r="T66" s="13"/>
      <c r="U66" s="13"/>
      <c r="V66" s="13"/>
      <c r="W66" s="13"/>
      <c r="X66" s="32"/>
      <c r="Y66" s="32"/>
      <c r="Z66" s="32"/>
      <c r="AA66" s="11"/>
      <c r="AB66" s="11"/>
      <c r="AC66" s="11"/>
    </row>
    <row r="67" spans="1:29" x14ac:dyDescent="0.25">
      <c r="A67" s="36" t="s">
        <v>187</v>
      </c>
      <c r="B67" s="36"/>
      <c r="C67" s="53">
        <v>0.13</v>
      </c>
      <c r="D67" s="37">
        <v>20743</v>
      </c>
      <c r="E67" s="10"/>
      <c r="F67" s="10"/>
      <c r="G67" s="10"/>
      <c r="H67" s="10"/>
      <c r="I67" s="4">
        <f t="shared" ref="I67:I68" si="19">(D67*0.33)+D67</f>
        <v>27588.190000000002</v>
      </c>
      <c r="J67" s="4">
        <f t="shared" ref="J67:J68" si="20">(D67*0.36)+D67</f>
        <v>28210.48</v>
      </c>
      <c r="K67" s="3">
        <f t="shared" si="15"/>
        <v>28625.34</v>
      </c>
      <c r="L67" s="4">
        <f t="shared" ref="L67:L68" si="21">(D67*0.39)+D67</f>
        <v>28832.77</v>
      </c>
      <c r="M67" s="21">
        <f t="shared" si="16"/>
        <v>29247.629999999997</v>
      </c>
      <c r="N67" s="21">
        <f t="shared" si="17"/>
        <v>29662.489999999998</v>
      </c>
      <c r="O67" s="13"/>
      <c r="P67" s="13"/>
      <c r="Q67" s="13"/>
      <c r="R67" s="13"/>
      <c r="S67" s="13"/>
      <c r="T67" s="13"/>
      <c r="U67" s="13"/>
      <c r="V67" s="13"/>
      <c r="W67" s="13"/>
      <c r="X67" s="32"/>
      <c r="Y67" s="32"/>
      <c r="Z67" s="32"/>
      <c r="AA67" s="11"/>
      <c r="AB67" s="11"/>
      <c r="AC67" s="11"/>
    </row>
    <row r="68" spans="1:29" x14ac:dyDescent="0.25">
      <c r="A68" s="36" t="s">
        <v>188</v>
      </c>
      <c r="B68" s="36"/>
      <c r="C68" s="53">
        <v>0.13</v>
      </c>
      <c r="D68" s="37">
        <v>20619</v>
      </c>
      <c r="E68" s="10"/>
      <c r="F68" s="10"/>
      <c r="G68" s="10"/>
      <c r="H68" s="10"/>
      <c r="I68" s="4">
        <f t="shared" si="19"/>
        <v>27423.27</v>
      </c>
      <c r="J68" s="4">
        <f t="shared" si="20"/>
        <v>28041.84</v>
      </c>
      <c r="K68" s="3">
        <f t="shared" si="15"/>
        <v>28454.22</v>
      </c>
      <c r="L68" s="4">
        <f t="shared" si="21"/>
        <v>28660.41</v>
      </c>
      <c r="M68" s="21">
        <f t="shared" si="16"/>
        <v>29072.79</v>
      </c>
      <c r="N68" s="21">
        <f t="shared" si="17"/>
        <v>29485.17</v>
      </c>
      <c r="O68" s="13"/>
      <c r="P68" s="13"/>
      <c r="Q68" s="13"/>
      <c r="R68" s="13"/>
      <c r="S68" s="13"/>
      <c r="T68" s="13"/>
      <c r="U68" s="13"/>
      <c r="V68" s="13"/>
      <c r="W68" s="13"/>
      <c r="X68" s="32"/>
      <c r="Y68" s="32"/>
      <c r="Z68" s="32"/>
      <c r="AA68" s="11"/>
      <c r="AB68" s="11"/>
      <c r="AC68" s="11"/>
    </row>
    <row r="69" spans="1:29" x14ac:dyDescent="0.25">
      <c r="A69" s="54" t="s">
        <v>244</v>
      </c>
      <c r="B69" s="54"/>
      <c r="C69" s="57">
        <v>0.1</v>
      </c>
      <c r="D69" s="37">
        <v>21775</v>
      </c>
      <c r="E69" s="10"/>
      <c r="F69" s="4">
        <f>(D69*0.26)+D69</f>
        <v>27436.5</v>
      </c>
      <c r="G69" s="4">
        <f>(D69*0.28)+D69</f>
        <v>27872</v>
      </c>
      <c r="H69" s="4">
        <f>(D69*0.3)+D69</f>
        <v>28307.5</v>
      </c>
      <c r="I69" s="21">
        <f t="shared" ref="I69:I86" si="22">(D69*0.33)+D69</f>
        <v>28960.75</v>
      </c>
      <c r="J69" s="21">
        <f t="shared" ref="J69:J86" si="23">(D69*0.36)+D69</f>
        <v>29614</v>
      </c>
      <c r="K69" s="3">
        <f t="shared" si="15"/>
        <v>30049.5</v>
      </c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30"/>
      <c r="Y69" s="32"/>
      <c r="Z69" s="32"/>
      <c r="AA69" s="11"/>
      <c r="AB69" s="11"/>
      <c r="AC69" s="11"/>
    </row>
    <row r="70" spans="1:29" x14ac:dyDescent="0.25">
      <c r="A70" s="36" t="s">
        <v>192</v>
      </c>
      <c r="B70" s="36"/>
      <c r="C70" s="53">
        <v>0.1</v>
      </c>
      <c r="D70" s="37">
        <v>21053</v>
      </c>
      <c r="E70" s="10"/>
      <c r="F70" s="4">
        <f t="shared" ref="F70:F91" si="24">(D70*0.26)+D70</f>
        <v>26526.78</v>
      </c>
      <c r="G70" s="4">
        <f t="shared" ref="G70:G90" si="25">(D70*0.28)+D70</f>
        <v>26947.84</v>
      </c>
      <c r="H70" s="4">
        <f t="shared" ref="H70:H91" si="26">(D70*0.3)+D70</f>
        <v>27368.9</v>
      </c>
      <c r="I70" s="21">
        <f t="shared" si="22"/>
        <v>28000.49</v>
      </c>
      <c r="J70" s="21">
        <f t="shared" si="23"/>
        <v>28632.080000000002</v>
      </c>
      <c r="K70" s="3">
        <f t="shared" si="15"/>
        <v>29053.14</v>
      </c>
      <c r="L70" s="11"/>
      <c r="M70" s="11"/>
      <c r="N70" s="11"/>
      <c r="O70" s="13"/>
      <c r="P70" s="13"/>
      <c r="Q70" s="13"/>
      <c r="R70" s="13"/>
      <c r="S70" s="13"/>
      <c r="T70" s="13"/>
      <c r="U70" s="13"/>
      <c r="V70" s="13"/>
      <c r="W70" s="13"/>
      <c r="X70" s="32"/>
      <c r="Y70" s="32"/>
      <c r="Z70" s="32"/>
      <c r="AA70" s="11"/>
      <c r="AB70" s="11"/>
      <c r="AC70" s="11"/>
    </row>
    <row r="71" spans="1:29" x14ac:dyDescent="0.25">
      <c r="A71" s="36" t="s">
        <v>193</v>
      </c>
      <c r="B71" s="36"/>
      <c r="C71" s="53">
        <v>0.1</v>
      </c>
      <c r="D71" s="37">
        <v>20743</v>
      </c>
      <c r="E71" s="10"/>
      <c r="F71" s="4">
        <f t="shared" si="24"/>
        <v>26136.18</v>
      </c>
      <c r="G71" s="4">
        <f t="shared" si="25"/>
        <v>26551.040000000001</v>
      </c>
      <c r="H71" s="4">
        <f t="shared" si="26"/>
        <v>26965.9</v>
      </c>
      <c r="I71" s="21">
        <f t="shared" si="22"/>
        <v>27588.190000000002</v>
      </c>
      <c r="J71" s="21">
        <f t="shared" si="23"/>
        <v>28210.48</v>
      </c>
      <c r="K71" s="3">
        <f t="shared" si="15"/>
        <v>28625.34</v>
      </c>
      <c r="L71" s="11"/>
      <c r="M71" s="11"/>
      <c r="N71" s="11"/>
      <c r="O71" s="13"/>
      <c r="P71" s="13"/>
      <c r="Q71" s="13"/>
      <c r="R71" s="13"/>
      <c r="S71" s="13"/>
      <c r="T71" s="13"/>
      <c r="U71" s="13"/>
      <c r="V71" s="13"/>
      <c r="W71" s="13"/>
      <c r="X71" s="32"/>
      <c r="Y71" s="32"/>
      <c r="Z71" s="32"/>
      <c r="AA71" s="11"/>
      <c r="AB71" s="11"/>
      <c r="AC71" s="11"/>
    </row>
    <row r="72" spans="1:29" x14ac:dyDescent="0.25">
      <c r="A72" s="36" t="s">
        <v>194</v>
      </c>
      <c r="B72" s="36"/>
      <c r="C72" s="53">
        <v>0.1</v>
      </c>
      <c r="D72" s="37">
        <v>20269</v>
      </c>
      <c r="E72" s="10"/>
      <c r="F72" s="4">
        <f t="shared" si="24"/>
        <v>25538.940000000002</v>
      </c>
      <c r="G72" s="4">
        <f t="shared" si="25"/>
        <v>25944.32</v>
      </c>
      <c r="H72" s="4">
        <f t="shared" si="26"/>
        <v>26349.7</v>
      </c>
      <c r="I72">
        <f t="shared" si="22"/>
        <v>26957.77</v>
      </c>
      <c r="J72">
        <f t="shared" si="23"/>
        <v>27565.84</v>
      </c>
      <c r="K72" s="3">
        <f t="shared" si="15"/>
        <v>27971.22</v>
      </c>
      <c r="L72" s="11"/>
      <c r="M72" s="11"/>
      <c r="N72" s="11"/>
      <c r="O72" s="13"/>
      <c r="P72" s="13"/>
      <c r="Q72" s="13"/>
      <c r="R72" s="13"/>
      <c r="S72" s="13"/>
      <c r="T72" s="13"/>
      <c r="U72" s="13"/>
      <c r="V72" s="13"/>
      <c r="W72" s="13"/>
      <c r="X72" s="45"/>
      <c r="Y72" s="32"/>
      <c r="Z72" s="32"/>
      <c r="AA72" s="11"/>
      <c r="AB72" s="11"/>
      <c r="AC72" s="11"/>
    </row>
    <row r="73" spans="1:29" x14ac:dyDescent="0.25">
      <c r="A73" s="36" t="s">
        <v>288</v>
      </c>
      <c r="B73" s="36"/>
      <c r="C73" s="52">
        <v>0.1</v>
      </c>
      <c r="D73" s="37">
        <v>19814</v>
      </c>
      <c r="E73" s="10"/>
      <c r="F73" s="4">
        <f t="shared" si="24"/>
        <v>24965.64</v>
      </c>
      <c r="G73" s="4">
        <f t="shared" si="25"/>
        <v>25361.920000000002</v>
      </c>
      <c r="H73" s="4">
        <f t="shared" si="26"/>
        <v>25758.2</v>
      </c>
      <c r="I73">
        <f t="shared" si="22"/>
        <v>26352.62</v>
      </c>
      <c r="J73">
        <f t="shared" si="23"/>
        <v>26947.040000000001</v>
      </c>
      <c r="K73" s="3">
        <f t="shared" si="15"/>
        <v>27343.32</v>
      </c>
      <c r="L73" s="10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</row>
    <row r="74" spans="1:29" x14ac:dyDescent="0.25">
      <c r="A74" s="36" t="s">
        <v>327</v>
      </c>
      <c r="B74" s="36"/>
      <c r="C74" s="53">
        <v>0.1</v>
      </c>
      <c r="D74" s="37">
        <v>19814</v>
      </c>
      <c r="E74" s="10"/>
      <c r="F74" s="4">
        <f t="shared" si="24"/>
        <v>24965.64</v>
      </c>
      <c r="G74" s="4">
        <f t="shared" si="25"/>
        <v>25361.920000000002</v>
      </c>
      <c r="H74" s="4">
        <f t="shared" si="26"/>
        <v>25758.2</v>
      </c>
      <c r="I74">
        <f t="shared" si="22"/>
        <v>26352.62</v>
      </c>
      <c r="J74">
        <f t="shared" si="23"/>
        <v>26947.040000000001</v>
      </c>
      <c r="K74" s="3">
        <f t="shared" si="15"/>
        <v>27343.32</v>
      </c>
      <c r="L74" s="11"/>
      <c r="M74" s="11"/>
      <c r="N74" s="11"/>
      <c r="O74" s="13"/>
      <c r="P74" s="13"/>
      <c r="Q74" s="13"/>
      <c r="R74" s="13"/>
      <c r="S74" s="13"/>
      <c r="T74" s="13"/>
      <c r="U74" s="13"/>
      <c r="V74" s="13"/>
      <c r="W74" s="13"/>
      <c r="X74" s="32"/>
      <c r="Y74" s="32"/>
      <c r="Z74" s="32"/>
      <c r="AA74" s="11"/>
      <c r="AB74" s="11"/>
      <c r="AC74" s="11"/>
    </row>
    <row r="75" spans="1:29" x14ac:dyDescent="0.25">
      <c r="A75" s="36" t="s">
        <v>325</v>
      </c>
      <c r="B75" s="36"/>
      <c r="C75" s="52">
        <v>0.1</v>
      </c>
      <c r="D75" s="37">
        <v>19691</v>
      </c>
      <c r="E75" s="10"/>
      <c r="F75" s="4">
        <f t="shared" si="24"/>
        <v>24810.66</v>
      </c>
      <c r="G75" s="4">
        <f t="shared" si="25"/>
        <v>25204.48</v>
      </c>
      <c r="H75" s="4">
        <f t="shared" si="26"/>
        <v>25598.3</v>
      </c>
      <c r="I75">
        <f t="shared" si="22"/>
        <v>26189.03</v>
      </c>
      <c r="J75">
        <f t="shared" si="23"/>
        <v>26779.759999999998</v>
      </c>
      <c r="K75" s="3">
        <f t="shared" si="15"/>
        <v>27173.58</v>
      </c>
      <c r="L75" s="10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</row>
    <row r="76" spans="1:29" x14ac:dyDescent="0.25">
      <c r="A76" s="36" t="s">
        <v>195</v>
      </c>
      <c r="B76" s="36"/>
      <c r="C76" s="53">
        <v>0.1</v>
      </c>
      <c r="D76" s="37">
        <v>19587</v>
      </c>
      <c r="E76" s="10"/>
      <c r="F76" s="4">
        <f t="shared" si="24"/>
        <v>24679.62</v>
      </c>
      <c r="G76" s="4">
        <f t="shared" si="25"/>
        <v>25071.360000000001</v>
      </c>
      <c r="H76" s="4">
        <f t="shared" si="26"/>
        <v>25463.1</v>
      </c>
      <c r="I76">
        <f t="shared" si="22"/>
        <v>26050.71</v>
      </c>
      <c r="J76">
        <f t="shared" si="23"/>
        <v>26638.32</v>
      </c>
      <c r="K76" s="3">
        <f t="shared" si="15"/>
        <v>27030.06</v>
      </c>
      <c r="L76" s="11"/>
      <c r="M76" s="11"/>
      <c r="N76" s="11"/>
      <c r="O76" s="13"/>
      <c r="P76" s="13"/>
      <c r="Q76" s="13"/>
      <c r="R76" s="13"/>
      <c r="S76" s="13"/>
      <c r="T76" s="13"/>
      <c r="U76" s="13"/>
      <c r="V76" s="13"/>
      <c r="W76" s="13"/>
      <c r="X76" s="45"/>
      <c r="Y76" s="32"/>
      <c r="Z76" s="32"/>
      <c r="AA76" s="11"/>
      <c r="AB76" s="11"/>
      <c r="AC76" s="11"/>
    </row>
    <row r="77" spans="1:29" x14ac:dyDescent="0.25">
      <c r="A77" s="36" t="s">
        <v>197</v>
      </c>
      <c r="B77" s="36"/>
      <c r="C77" s="53">
        <v>0.1</v>
      </c>
      <c r="D77" s="37">
        <v>18152</v>
      </c>
      <c r="E77" s="10"/>
      <c r="F77" s="4">
        <f t="shared" si="24"/>
        <v>22871.52</v>
      </c>
      <c r="G77" s="4">
        <f t="shared" si="25"/>
        <v>23234.560000000001</v>
      </c>
      <c r="H77" s="4">
        <f t="shared" si="26"/>
        <v>23597.599999999999</v>
      </c>
      <c r="I77">
        <f t="shared" si="22"/>
        <v>24142.16</v>
      </c>
      <c r="J77">
        <f t="shared" si="23"/>
        <v>24686.720000000001</v>
      </c>
      <c r="K77" s="3">
        <f t="shared" si="15"/>
        <v>25049.760000000002</v>
      </c>
      <c r="L77" s="11"/>
      <c r="M77" s="11"/>
      <c r="N77" s="11"/>
      <c r="O77" s="13"/>
      <c r="P77" s="13"/>
      <c r="Q77" s="13"/>
      <c r="R77" s="13"/>
      <c r="S77" s="13"/>
      <c r="T77" s="13"/>
      <c r="U77" s="13"/>
      <c r="V77" s="13"/>
      <c r="W77" s="13"/>
      <c r="X77" s="11"/>
      <c r="Y77" s="46"/>
      <c r="Z77" s="46"/>
      <c r="AA77" s="11"/>
      <c r="AB77" s="11"/>
      <c r="AC77" s="11"/>
    </row>
    <row r="78" spans="1:29" s="3" customFormat="1" x14ac:dyDescent="0.25">
      <c r="A78" s="3" t="s">
        <v>129</v>
      </c>
      <c r="C78" s="72">
        <v>0.1</v>
      </c>
      <c r="D78" s="4">
        <v>18152</v>
      </c>
      <c r="E78" s="10"/>
      <c r="F78" s="4">
        <f t="shared" si="24"/>
        <v>22871.52</v>
      </c>
      <c r="G78" s="4">
        <f t="shared" si="25"/>
        <v>23234.560000000001</v>
      </c>
      <c r="H78" s="4">
        <f t="shared" si="26"/>
        <v>23597.599999999999</v>
      </c>
      <c r="I78" s="3">
        <f t="shared" si="22"/>
        <v>24142.16</v>
      </c>
      <c r="J78" s="3">
        <f t="shared" si="23"/>
        <v>24686.720000000001</v>
      </c>
      <c r="K78" s="3">
        <f t="shared" si="15"/>
        <v>25049.760000000002</v>
      </c>
      <c r="L78" s="30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</row>
    <row r="79" spans="1:29" s="3" customFormat="1" x14ac:dyDescent="0.25">
      <c r="A79" s="3" t="s">
        <v>303</v>
      </c>
      <c r="C79" s="35">
        <v>0.1</v>
      </c>
      <c r="D79" s="4">
        <v>18134</v>
      </c>
      <c r="E79" s="10"/>
      <c r="F79" s="4">
        <f t="shared" si="24"/>
        <v>22848.84</v>
      </c>
      <c r="G79" s="4">
        <f t="shared" si="25"/>
        <v>23211.52</v>
      </c>
      <c r="H79" s="4">
        <f t="shared" si="26"/>
        <v>23574.2</v>
      </c>
      <c r="I79" s="3">
        <f t="shared" si="22"/>
        <v>24118.22</v>
      </c>
      <c r="J79" s="3">
        <f t="shared" si="23"/>
        <v>24662.239999999998</v>
      </c>
      <c r="K79" s="3">
        <f t="shared" si="15"/>
        <v>25024.92</v>
      </c>
      <c r="L79" s="30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</row>
    <row r="80" spans="1:29" s="3" customFormat="1" x14ac:dyDescent="0.25">
      <c r="A80" s="3" t="s">
        <v>198</v>
      </c>
      <c r="C80" s="16">
        <v>0.1</v>
      </c>
      <c r="D80" s="5">
        <v>18088</v>
      </c>
      <c r="E80" s="60"/>
      <c r="F80" s="4">
        <f t="shared" si="24"/>
        <v>22790.880000000001</v>
      </c>
      <c r="G80" s="4">
        <f t="shared" si="25"/>
        <v>23152.639999999999</v>
      </c>
      <c r="H80" s="4">
        <f t="shared" si="26"/>
        <v>23514.400000000001</v>
      </c>
      <c r="I80" s="3">
        <f t="shared" si="22"/>
        <v>24057.040000000001</v>
      </c>
      <c r="J80" s="3">
        <f t="shared" si="23"/>
        <v>24599.68</v>
      </c>
      <c r="K80" s="3">
        <f t="shared" si="15"/>
        <v>24961.440000000002</v>
      </c>
      <c r="L80" s="11"/>
      <c r="M80" s="11"/>
      <c r="N80" s="11"/>
      <c r="O80" s="13"/>
      <c r="P80" s="13"/>
      <c r="Q80" s="13"/>
      <c r="R80" s="13"/>
      <c r="S80" s="13"/>
      <c r="T80" s="13"/>
      <c r="U80" s="13"/>
      <c r="V80" s="13"/>
      <c r="W80" s="13"/>
      <c r="X80" s="11"/>
      <c r="Y80" s="46"/>
      <c r="Z80" s="46"/>
      <c r="AA80" s="11"/>
      <c r="AB80" s="11"/>
      <c r="AC80" s="11"/>
    </row>
    <row r="81" spans="1:29" s="3" customFormat="1" x14ac:dyDescent="0.25">
      <c r="A81" s="3" t="s">
        <v>326</v>
      </c>
      <c r="C81" s="16">
        <v>0.1</v>
      </c>
      <c r="D81" s="5">
        <v>17988</v>
      </c>
      <c r="E81" s="60"/>
      <c r="F81" s="4">
        <f t="shared" si="24"/>
        <v>22664.880000000001</v>
      </c>
      <c r="G81" s="4">
        <f t="shared" si="25"/>
        <v>23024.639999999999</v>
      </c>
      <c r="H81" s="4">
        <f t="shared" si="26"/>
        <v>23384.400000000001</v>
      </c>
      <c r="I81" s="3">
        <f t="shared" si="22"/>
        <v>23924.04</v>
      </c>
      <c r="J81" s="3">
        <f t="shared" si="23"/>
        <v>24463.68</v>
      </c>
      <c r="K81" s="3">
        <f t="shared" si="15"/>
        <v>24823.440000000002</v>
      </c>
      <c r="L81" s="11"/>
      <c r="M81" s="11"/>
      <c r="N81" s="11"/>
      <c r="O81" s="13"/>
      <c r="P81" s="13"/>
      <c r="Q81" s="13"/>
      <c r="R81" s="13"/>
      <c r="S81" s="13"/>
      <c r="T81" s="13"/>
      <c r="U81" s="13"/>
      <c r="V81" s="13"/>
      <c r="W81" s="13"/>
      <c r="X81" s="11"/>
      <c r="Y81" s="46"/>
      <c r="Z81" s="46"/>
      <c r="AA81" s="11"/>
      <c r="AB81" s="11"/>
      <c r="AC81" s="11"/>
    </row>
    <row r="82" spans="1:29" s="3" customFormat="1" x14ac:dyDescent="0.25">
      <c r="A82" s="3" t="s">
        <v>332</v>
      </c>
      <c r="C82" s="72">
        <v>0.1</v>
      </c>
      <c r="D82" s="4">
        <v>17946</v>
      </c>
      <c r="E82" s="10"/>
      <c r="F82" s="4">
        <f t="shared" si="24"/>
        <v>22611.96</v>
      </c>
      <c r="G82" s="4">
        <f t="shared" si="25"/>
        <v>22970.880000000001</v>
      </c>
      <c r="H82" s="4">
        <f t="shared" si="26"/>
        <v>23329.8</v>
      </c>
      <c r="I82" s="3">
        <f t="shared" si="22"/>
        <v>23868.18</v>
      </c>
      <c r="J82" s="3">
        <f t="shared" si="23"/>
        <v>24406.559999999998</v>
      </c>
      <c r="K82" s="3">
        <f t="shared" si="15"/>
        <v>24765.48</v>
      </c>
      <c r="L82" s="30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</row>
    <row r="83" spans="1:29" s="3" customFormat="1" x14ac:dyDescent="0.25">
      <c r="A83" s="3" t="s">
        <v>265</v>
      </c>
      <c r="C83" s="16">
        <v>0.1</v>
      </c>
      <c r="D83" s="4">
        <v>17895</v>
      </c>
      <c r="E83" s="10"/>
      <c r="F83" s="4">
        <f t="shared" si="24"/>
        <v>22547.7</v>
      </c>
      <c r="G83" s="4">
        <f t="shared" si="25"/>
        <v>22905.599999999999</v>
      </c>
      <c r="H83" s="4">
        <f t="shared" si="26"/>
        <v>23263.5</v>
      </c>
      <c r="I83" s="3">
        <f t="shared" si="22"/>
        <v>23800.35</v>
      </c>
      <c r="J83" s="3">
        <f t="shared" si="23"/>
        <v>24337.200000000001</v>
      </c>
      <c r="K83" s="3">
        <f t="shared" si="15"/>
        <v>24695.1</v>
      </c>
      <c r="L83" s="11"/>
      <c r="M83" s="11"/>
      <c r="N83" s="11"/>
      <c r="O83" s="13"/>
      <c r="P83" s="13"/>
      <c r="Q83" s="13"/>
      <c r="R83" s="13"/>
      <c r="S83" s="13"/>
      <c r="T83" s="13"/>
      <c r="U83" s="13"/>
      <c r="V83" s="13"/>
      <c r="W83" s="13"/>
      <c r="X83" s="11"/>
      <c r="Y83" s="46"/>
      <c r="Z83" s="46"/>
      <c r="AA83" s="11"/>
      <c r="AB83" s="11"/>
      <c r="AC83" s="11"/>
    </row>
    <row r="84" spans="1:29" s="3" customFormat="1" x14ac:dyDescent="0.25">
      <c r="A84" s="3" t="s">
        <v>196</v>
      </c>
      <c r="C84" s="16">
        <v>0.1</v>
      </c>
      <c r="D84" s="4">
        <v>17792</v>
      </c>
      <c r="E84" s="10"/>
      <c r="F84" s="4">
        <f t="shared" si="24"/>
        <v>22417.919999999998</v>
      </c>
      <c r="G84" s="4">
        <f t="shared" si="25"/>
        <v>22773.760000000002</v>
      </c>
      <c r="H84" s="4">
        <f t="shared" si="26"/>
        <v>23129.599999999999</v>
      </c>
      <c r="I84" s="3">
        <f t="shared" si="22"/>
        <v>23663.360000000001</v>
      </c>
      <c r="J84" s="3">
        <f t="shared" si="23"/>
        <v>24197.119999999999</v>
      </c>
      <c r="K84" s="3">
        <f t="shared" si="15"/>
        <v>24552.959999999999</v>
      </c>
      <c r="L84" s="11"/>
      <c r="M84" s="11"/>
      <c r="N84" s="11"/>
      <c r="O84" s="13"/>
      <c r="P84" s="13"/>
      <c r="Q84" s="13"/>
      <c r="R84" s="13"/>
      <c r="S84" s="13"/>
      <c r="T84" s="13"/>
      <c r="U84" s="13"/>
      <c r="V84" s="13"/>
      <c r="W84" s="13"/>
      <c r="X84" s="45"/>
      <c r="Y84" s="32"/>
      <c r="Z84" s="32"/>
      <c r="AA84" s="11"/>
      <c r="AB84" s="11"/>
      <c r="AC84" s="11"/>
    </row>
    <row r="85" spans="1:29" s="3" customFormat="1" x14ac:dyDescent="0.25">
      <c r="A85" s="3" t="s">
        <v>199</v>
      </c>
      <c r="C85" s="16">
        <v>0.1</v>
      </c>
      <c r="D85" s="4">
        <v>17450</v>
      </c>
      <c r="E85" s="10"/>
      <c r="F85" s="4">
        <f t="shared" si="24"/>
        <v>21987</v>
      </c>
      <c r="G85" s="4">
        <f t="shared" si="25"/>
        <v>22336</v>
      </c>
      <c r="H85" s="4">
        <f t="shared" si="26"/>
        <v>22685</v>
      </c>
      <c r="I85" s="3">
        <f t="shared" si="22"/>
        <v>23208.5</v>
      </c>
      <c r="J85" s="3">
        <f t="shared" si="23"/>
        <v>23732</v>
      </c>
      <c r="K85" s="3">
        <f t="shared" si="15"/>
        <v>24081</v>
      </c>
      <c r="L85" s="11"/>
      <c r="M85" s="11"/>
      <c r="N85" s="11"/>
      <c r="O85" s="13"/>
      <c r="P85" s="13"/>
      <c r="Q85" s="13"/>
      <c r="R85" s="13"/>
      <c r="S85" s="13"/>
      <c r="T85" s="13"/>
      <c r="U85" s="13"/>
      <c r="V85" s="13"/>
      <c r="W85" s="13"/>
      <c r="X85" s="11"/>
      <c r="Y85" s="46"/>
      <c r="Z85" s="46"/>
      <c r="AA85" s="11"/>
      <c r="AB85" s="11"/>
      <c r="AC85" s="11"/>
    </row>
    <row r="86" spans="1:29" s="3" customFormat="1" x14ac:dyDescent="0.25">
      <c r="A86" s="3" t="s">
        <v>334</v>
      </c>
      <c r="C86" s="72">
        <v>0.1</v>
      </c>
      <c r="D86" s="4">
        <v>17862</v>
      </c>
      <c r="E86" s="10"/>
      <c r="F86" s="4">
        <f t="shared" si="24"/>
        <v>22506.12</v>
      </c>
      <c r="G86" s="4">
        <f t="shared" si="25"/>
        <v>22863.360000000001</v>
      </c>
      <c r="H86" s="4">
        <f t="shared" si="26"/>
        <v>23220.6</v>
      </c>
      <c r="I86" s="3">
        <f t="shared" si="22"/>
        <v>23756.46</v>
      </c>
      <c r="J86" s="3">
        <f t="shared" si="23"/>
        <v>24292.32</v>
      </c>
      <c r="K86" s="3">
        <f t="shared" si="15"/>
        <v>24649.56</v>
      </c>
      <c r="L86" s="30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</row>
    <row r="87" spans="1:29" s="3" customFormat="1" ht="16.5" customHeight="1" x14ac:dyDescent="0.25">
      <c r="A87" s="3" t="s">
        <v>116</v>
      </c>
      <c r="C87" s="16">
        <v>0.08</v>
      </c>
      <c r="D87" s="5">
        <v>18556</v>
      </c>
      <c r="E87" s="5">
        <f>(D87*0.24)+D87</f>
        <v>23009.439999999999</v>
      </c>
      <c r="F87" s="4">
        <f t="shared" si="24"/>
        <v>23380.560000000001</v>
      </c>
      <c r="G87" s="4">
        <f t="shared" si="25"/>
        <v>23751.68</v>
      </c>
      <c r="H87" s="4">
        <f t="shared" si="26"/>
        <v>24122.799999999999</v>
      </c>
      <c r="I87" s="45"/>
      <c r="J87" s="32"/>
      <c r="K87" s="11"/>
      <c r="L87" s="11"/>
      <c r="M87" s="11"/>
      <c r="N87" s="11"/>
      <c r="O87" s="30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s="3" customFormat="1" x14ac:dyDescent="0.25">
      <c r="A88" s="3" t="s">
        <v>108</v>
      </c>
      <c r="C88" s="16">
        <v>0.08</v>
      </c>
      <c r="D88" s="5">
        <v>18408</v>
      </c>
      <c r="E88" s="5">
        <f t="shared" ref="E88:E91" si="27">(D88*0.24)+D88</f>
        <v>22825.919999999998</v>
      </c>
      <c r="F88" s="4">
        <f t="shared" si="24"/>
        <v>23194.080000000002</v>
      </c>
      <c r="G88" s="4">
        <f t="shared" si="25"/>
        <v>23562.240000000002</v>
      </c>
      <c r="H88" s="4">
        <f t="shared" si="26"/>
        <v>23930.400000000001</v>
      </c>
      <c r="I88" s="11"/>
      <c r="J88" s="11"/>
      <c r="K88" s="11"/>
      <c r="L88" s="30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1:29" s="3" customFormat="1" x14ac:dyDescent="0.25">
      <c r="A89" s="3" t="s">
        <v>130</v>
      </c>
      <c r="C89" s="16">
        <v>0.08</v>
      </c>
      <c r="D89" s="5">
        <v>18344</v>
      </c>
      <c r="E89" s="5">
        <f t="shared" si="27"/>
        <v>22746.559999999998</v>
      </c>
      <c r="F89" s="4">
        <f t="shared" si="24"/>
        <v>23113.440000000002</v>
      </c>
      <c r="G89" s="4">
        <f t="shared" si="25"/>
        <v>23480.32</v>
      </c>
      <c r="H89" s="4">
        <f t="shared" si="26"/>
        <v>23847.200000000001</v>
      </c>
      <c r="I89" s="11"/>
      <c r="J89" s="11"/>
      <c r="K89" s="11"/>
      <c r="L89" s="30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90" spans="1:29" s="3" customFormat="1" x14ac:dyDescent="0.25">
      <c r="A90" s="3" t="s">
        <v>132</v>
      </c>
      <c r="C90" s="16">
        <v>0.08</v>
      </c>
      <c r="D90" s="5">
        <v>18238</v>
      </c>
      <c r="E90" s="5">
        <f t="shared" si="27"/>
        <v>22615.119999999999</v>
      </c>
      <c r="F90" s="4">
        <f t="shared" si="24"/>
        <v>22979.88</v>
      </c>
      <c r="G90" s="4">
        <f t="shared" si="25"/>
        <v>23344.639999999999</v>
      </c>
      <c r="H90" s="4">
        <f t="shared" si="26"/>
        <v>23709.4</v>
      </c>
      <c r="I90" s="11"/>
      <c r="J90" s="11"/>
      <c r="K90" s="11"/>
      <c r="L90" s="30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</row>
    <row r="91" spans="1:29" s="3" customFormat="1" x14ac:dyDescent="0.25">
      <c r="A91" s="3" t="s">
        <v>333</v>
      </c>
      <c r="C91" s="16">
        <v>0.08</v>
      </c>
      <c r="D91" s="4">
        <v>17968</v>
      </c>
      <c r="E91" s="5">
        <f t="shared" si="27"/>
        <v>22280.32</v>
      </c>
      <c r="F91" s="4">
        <f t="shared" si="24"/>
        <v>22639.68</v>
      </c>
      <c r="G91" s="4">
        <f>(D91*0.28)+D91</f>
        <v>22999.040000000001</v>
      </c>
      <c r="H91" s="4">
        <f t="shared" si="26"/>
        <v>23358.400000000001</v>
      </c>
      <c r="I91" s="11"/>
      <c r="J91" s="11"/>
      <c r="K91" s="11"/>
      <c r="L91" s="30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</row>
    <row r="92" spans="1:29" x14ac:dyDescent="0.25">
      <c r="A92" s="1" t="s">
        <v>294</v>
      </c>
      <c r="C92" s="9"/>
      <c r="D92" s="4"/>
      <c r="E92" s="4"/>
      <c r="F92" s="4"/>
      <c r="G92" s="4"/>
      <c r="H92" s="4"/>
      <c r="K92" s="6"/>
      <c r="N92" s="1"/>
    </row>
    <row r="93" spans="1:29" x14ac:dyDescent="0.25">
      <c r="C93" s="9"/>
      <c r="D93" s="4"/>
      <c r="E93" s="4"/>
      <c r="F93" s="4"/>
      <c r="G93" s="4"/>
      <c r="H93" s="4"/>
      <c r="J93" s="6"/>
      <c r="K93" s="6"/>
    </row>
    <row r="94" spans="1:29" s="3" customFormat="1" x14ac:dyDescent="0.25">
      <c r="A94" s="1" t="s">
        <v>222</v>
      </c>
      <c r="B94" s="1" t="s">
        <v>223</v>
      </c>
      <c r="C94"/>
      <c r="D94"/>
      <c r="I94" s="6"/>
      <c r="J94" s="6"/>
      <c r="K94" s="6"/>
      <c r="L94" s="6"/>
      <c r="P94" s="6"/>
      <c r="Q94" s="6"/>
      <c r="T94" s="6"/>
      <c r="V94" s="6"/>
      <c r="X94" s="6"/>
      <c r="Y94" s="23"/>
      <c r="Z94" s="23"/>
    </row>
    <row r="95" spans="1:29" s="3" customFormat="1" x14ac:dyDescent="0.25">
      <c r="A95" s="14">
        <v>0.73</v>
      </c>
      <c r="B95" s="1" t="s">
        <v>344</v>
      </c>
      <c r="C95"/>
      <c r="D95"/>
      <c r="I95" s="6"/>
      <c r="J95" s="6"/>
      <c r="K95" s="6"/>
      <c r="L95" s="6"/>
      <c r="P95" s="6"/>
      <c r="Q95" s="6"/>
      <c r="T95" s="6"/>
      <c r="V95" s="6"/>
      <c r="X95" s="6"/>
      <c r="Y95" s="23"/>
      <c r="Z95" s="23"/>
    </row>
    <row r="96" spans="1:29" s="3" customFormat="1" x14ac:dyDescent="0.25">
      <c r="A96" s="14">
        <v>0.71</v>
      </c>
      <c r="B96" s="1" t="s">
        <v>345</v>
      </c>
      <c r="C96"/>
      <c r="D96"/>
      <c r="I96" s="6"/>
      <c r="J96" s="6"/>
      <c r="K96" s="6"/>
      <c r="L96" s="6"/>
      <c r="P96" s="6"/>
      <c r="Q96" s="6"/>
      <c r="T96" s="6"/>
      <c r="V96" s="6"/>
      <c r="X96" s="6"/>
      <c r="Y96" s="23"/>
      <c r="Z96" s="23"/>
    </row>
    <row r="97" spans="1:26" s="3" customFormat="1" x14ac:dyDescent="0.25">
      <c r="A97" s="9">
        <v>0.7</v>
      </c>
      <c r="B97" t="s">
        <v>291</v>
      </c>
      <c r="C97"/>
      <c r="D97"/>
      <c r="I97" s="6"/>
      <c r="J97" s="6"/>
      <c r="K97" s="6"/>
      <c r="L97" s="6"/>
      <c r="P97" s="6"/>
      <c r="Q97" s="6"/>
      <c r="T97" s="6"/>
      <c r="V97" s="6"/>
      <c r="X97" s="6"/>
      <c r="Y97" s="23"/>
      <c r="Z97" s="23"/>
    </row>
    <row r="98" spans="1:26" s="3" customFormat="1" x14ac:dyDescent="0.25">
      <c r="A98" s="9">
        <v>0.66</v>
      </c>
      <c r="B98" s="1" t="s">
        <v>346</v>
      </c>
      <c r="C98"/>
      <c r="D98"/>
      <c r="I98" s="6"/>
      <c r="J98" s="6"/>
      <c r="K98" s="6"/>
      <c r="L98" s="6"/>
      <c r="P98" s="6"/>
      <c r="Q98" s="6"/>
      <c r="T98" s="6"/>
      <c r="V98" s="6"/>
      <c r="X98" s="6"/>
      <c r="Y98" s="23"/>
      <c r="Z98" s="23"/>
    </row>
    <row r="99" spans="1:26" s="3" customFormat="1" x14ac:dyDescent="0.25">
      <c r="A99" s="9">
        <v>0.65</v>
      </c>
      <c r="B99" t="s">
        <v>292</v>
      </c>
      <c r="C99"/>
      <c r="D99"/>
      <c r="K99" s="6"/>
      <c r="Y99" s="23"/>
      <c r="Z99" s="23"/>
    </row>
    <row r="100" spans="1:26" s="3" customFormat="1" x14ac:dyDescent="0.25">
      <c r="A100" s="9">
        <v>0.63</v>
      </c>
      <c r="B100" t="s">
        <v>347</v>
      </c>
      <c r="C100"/>
      <c r="D100"/>
      <c r="I100" s="6"/>
      <c r="J100" s="6"/>
      <c r="L100" s="6"/>
      <c r="M100" s="6"/>
      <c r="N100" s="6"/>
      <c r="P100" s="6"/>
      <c r="Q100" s="6"/>
      <c r="T100" s="6"/>
      <c r="V100" s="6"/>
      <c r="X100" s="6"/>
      <c r="Y100" s="49"/>
      <c r="Z100" s="49"/>
    </row>
    <row r="101" spans="1:26" s="3" customFormat="1" x14ac:dyDescent="0.25">
      <c r="A101" s="25">
        <v>0.6</v>
      </c>
      <c r="B101" s="27" t="s">
        <v>205</v>
      </c>
      <c r="C101" s="27"/>
      <c r="D101"/>
      <c r="I101" s="6"/>
      <c r="J101" s="6"/>
      <c r="K101" s="6"/>
      <c r="L101" s="6"/>
      <c r="M101" s="6"/>
      <c r="N101" s="6"/>
      <c r="P101" s="6"/>
      <c r="Q101" s="6"/>
      <c r="T101" s="6"/>
      <c r="V101" s="6"/>
      <c r="X101" s="6"/>
      <c r="Y101" s="23"/>
      <c r="Z101" s="23"/>
    </row>
    <row r="102" spans="1:26" s="3" customFormat="1" x14ac:dyDescent="0.25">
      <c r="A102" s="25">
        <v>0.57999999999999996</v>
      </c>
      <c r="B102" s="27" t="s">
        <v>206</v>
      </c>
      <c r="C102" s="27"/>
      <c r="D102"/>
      <c r="I102" s="6"/>
      <c r="J102" s="6"/>
      <c r="K102" s="6"/>
      <c r="L102" s="6"/>
      <c r="M102" s="6"/>
      <c r="N102" s="6"/>
      <c r="P102" s="6"/>
      <c r="Q102" s="6"/>
      <c r="T102" s="6"/>
      <c r="V102" s="6"/>
      <c r="X102" s="6"/>
      <c r="Y102" s="23"/>
      <c r="Z102" s="23"/>
    </row>
    <row r="103" spans="1:26" s="3" customFormat="1" x14ac:dyDescent="0.25">
      <c r="A103" s="25">
        <v>0.56000000000000005</v>
      </c>
      <c r="B103" s="27" t="s">
        <v>207</v>
      </c>
      <c r="C103" s="27"/>
      <c r="D103"/>
      <c r="K103" s="6"/>
      <c r="Y103" s="23"/>
      <c r="Z103" s="23"/>
    </row>
    <row r="104" spans="1:26" s="3" customFormat="1" x14ac:dyDescent="0.25">
      <c r="A104" s="25">
        <v>0.54</v>
      </c>
      <c r="B104" s="27" t="s">
        <v>208</v>
      </c>
      <c r="C104" s="27"/>
      <c r="D104"/>
      <c r="I104" s="17"/>
      <c r="J104" s="17"/>
      <c r="L104" s="6"/>
      <c r="M104" s="6"/>
      <c r="N104" s="6"/>
      <c r="P104" s="6"/>
      <c r="Q104" s="6"/>
      <c r="T104" s="6"/>
      <c r="V104" s="6"/>
      <c r="X104" s="6"/>
      <c r="Y104" s="49"/>
      <c r="Z104" s="49"/>
    </row>
    <row r="105" spans="1:26" s="3" customFormat="1" x14ac:dyDescent="0.25">
      <c r="A105" s="25">
        <v>0.53</v>
      </c>
      <c r="B105" s="27" t="s">
        <v>343</v>
      </c>
      <c r="C105" s="27"/>
      <c r="D105"/>
      <c r="I105" s="17"/>
      <c r="J105" s="17"/>
      <c r="L105" s="6"/>
      <c r="M105" s="6"/>
      <c r="N105" s="6"/>
      <c r="P105" s="6"/>
      <c r="Q105" s="6"/>
      <c r="T105" s="6"/>
      <c r="V105" s="6"/>
      <c r="X105" s="6"/>
      <c r="Y105" s="49"/>
      <c r="Z105" s="49"/>
    </row>
    <row r="106" spans="1:26" s="3" customFormat="1" x14ac:dyDescent="0.25">
      <c r="A106" s="25">
        <v>0.51</v>
      </c>
      <c r="B106" s="27" t="s">
        <v>209</v>
      </c>
      <c r="C106" s="27"/>
      <c r="D106"/>
      <c r="I106" s="17"/>
      <c r="J106" s="17"/>
      <c r="K106" s="17"/>
      <c r="L106" s="6"/>
      <c r="M106" s="6"/>
      <c r="N106" s="6"/>
      <c r="P106" s="6"/>
      <c r="Q106" s="6"/>
      <c r="T106" s="6"/>
      <c r="V106" s="6"/>
      <c r="X106" s="6"/>
      <c r="Y106" s="23"/>
      <c r="Z106" s="23"/>
    </row>
    <row r="107" spans="1:26" s="3" customFormat="1" x14ac:dyDescent="0.25">
      <c r="A107" s="25">
        <v>0.5</v>
      </c>
      <c r="B107" s="27" t="s">
        <v>342</v>
      </c>
      <c r="C107" s="27"/>
      <c r="D107"/>
      <c r="I107" s="17"/>
      <c r="J107" s="17"/>
      <c r="K107" s="17"/>
      <c r="L107" s="6"/>
      <c r="M107" s="6"/>
      <c r="N107" s="6"/>
      <c r="P107" s="6"/>
      <c r="Q107" s="6"/>
      <c r="T107" s="6"/>
      <c r="V107" s="6"/>
      <c r="X107" s="6"/>
      <c r="Y107" s="23"/>
      <c r="Z107" s="23"/>
    </row>
    <row r="108" spans="1:26" s="3" customFormat="1" x14ac:dyDescent="0.25">
      <c r="A108" s="25">
        <v>0.48</v>
      </c>
      <c r="B108" s="27" t="s">
        <v>210</v>
      </c>
      <c r="C108" s="27"/>
      <c r="D108"/>
      <c r="I108" s="17"/>
      <c r="J108" s="6"/>
      <c r="K108" s="17"/>
      <c r="L108" s="6"/>
      <c r="M108" s="6"/>
      <c r="N108" s="6"/>
      <c r="P108" s="6"/>
      <c r="Q108" s="6"/>
      <c r="T108" s="6"/>
      <c r="V108" s="6"/>
      <c r="X108" s="6"/>
      <c r="Y108" s="23"/>
      <c r="Z108" s="23"/>
    </row>
    <row r="109" spans="1:26" s="3" customFormat="1" x14ac:dyDescent="0.25">
      <c r="A109" s="25">
        <v>0.45</v>
      </c>
      <c r="B109" s="27" t="s">
        <v>295</v>
      </c>
      <c r="C109" s="27"/>
      <c r="D109"/>
      <c r="I109" s="17"/>
      <c r="J109" s="17"/>
      <c r="K109" s="6"/>
      <c r="L109" s="6"/>
      <c r="M109" s="6"/>
      <c r="N109" s="6"/>
      <c r="P109" s="6"/>
      <c r="Q109" s="6"/>
      <c r="T109" s="6"/>
      <c r="V109" s="6"/>
      <c r="X109" s="6"/>
      <c r="Y109" s="23"/>
      <c r="Z109" s="23"/>
    </row>
    <row r="110" spans="1:26" s="3" customFormat="1" x14ac:dyDescent="0.25">
      <c r="A110" s="25">
        <v>0.43</v>
      </c>
      <c r="B110" s="27" t="s">
        <v>212</v>
      </c>
      <c r="C110" s="27"/>
      <c r="D110"/>
      <c r="I110" s="17"/>
      <c r="J110" s="17"/>
      <c r="K110" s="17"/>
      <c r="L110" s="6"/>
      <c r="M110" s="6"/>
      <c r="N110" s="6"/>
      <c r="P110" s="6"/>
      <c r="Q110" s="6"/>
      <c r="T110" s="6"/>
      <c r="V110" s="6"/>
      <c r="X110" s="6"/>
      <c r="Y110" s="23"/>
      <c r="Z110" s="23"/>
    </row>
    <row r="111" spans="1:26" s="3" customFormat="1" x14ac:dyDescent="0.25">
      <c r="A111" s="25">
        <v>0.41</v>
      </c>
      <c r="B111" s="27" t="s">
        <v>213</v>
      </c>
      <c r="C111" s="27"/>
      <c r="D111"/>
      <c r="I111" s="17"/>
      <c r="J111" s="6"/>
      <c r="K111" s="17"/>
      <c r="L111" s="6"/>
      <c r="M111" s="6"/>
      <c r="N111" s="6"/>
      <c r="P111" s="6"/>
      <c r="Q111" s="6"/>
      <c r="T111" s="6"/>
      <c r="V111" s="6"/>
      <c r="X111" s="6"/>
      <c r="Y111" s="23"/>
      <c r="Z111" s="23"/>
    </row>
    <row r="112" spans="1:26" s="3" customFormat="1" x14ac:dyDescent="0.25">
      <c r="A112" s="25">
        <v>0.39</v>
      </c>
      <c r="B112" s="27" t="s">
        <v>201</v>
      </c>
      <c r="C112"/>
      <c r="D112"/>
      <c r="I112" s="17"/>
      <c r="J112" s="17"/>
      <c r="K112" s="6"/>
      <c r="L112" s="6"/>
      <c r="M112" s="6"/>
      <c r="N112" s="6"/>
      <c r="P112" s="6"/>
      <c r="Q112" s="6"/>
      <c r="T112" s="6"/>
      <c r="V112" s="6"/>
      <c r="X112" s="6"/>
      <c r="Y112" s="23"/>
      <c r="Z112" s="23"/>
    </row>
    <row r="113" spans="1:26" s="3" customFormat="1" x14ac:dyDescent="0.25">
      <c r="A113" s="25">
        <v>0.38</v>
      </c>
      <c r="B113" s="27" t="s">
        <v>290</v>
      </c>
      <c r="C113"/>
      <c r="D113"/>
      <c r="I113" s="17"/>
      <c r="J113" s="17"/>
      <c r="K113" s="17"/>
      <c r="L113" s="6"/>
      <c r="M113" s="6"/>
      <c r="N113" s="6"/>
      <c r="P113" s="6"/>
      <c r="Q113" s="6"/>
      <c r="T113" s="6"/>
      <c r="V113" s="6"/>
      <c r="X113" s="6"/>
      <c r="Y113" s="23"/>
      <c r="Z113" s="23"/>
    </row>
    <row r="114" spans="1:26" s="3" customFormat="1" x14ac:dyDescent="0.25">
      <c r="A114" s="25">
        <v>0.36</v>
      </c>
      <c r="B114" s="27" t="s">
        <v>202</v>
      </c>
      <c r="C114" s="27"/>
      <c r="D114"/>
      <c r="I114" s="17"/>
      <c r="J114" s="6"/>
      <c r="K114" s="17"/>
      <c r="L114" s="6"/>
      <c r="M114" s="6"/>
      <c r="N114" s="6"/>
      <c r="P114" s="6"/>
      <c r="Q114" s="6"/>
      <c r="T114" s="6"/>
      <c r="V114" s="6"/>
      <c r="X114" s="6"/>
      <c r="Y114" s="23"/>
      <c r="Z114" s="23"/>
    </row>
    <row r="115" spans="1:26" s="3" customFormat="1" x14ac:dyDescent="0.25">
      <c r="A115" s="25">
        <v>0.33</v>
      </c>
      <c r="B115" s="27" t="s">
        <v>203</v>
      </c>
      <c r="C115" s="27"/>
      <c r="D115"/>
      <c r="K115" s="6"/>
      <c r="Y115" s="23"/>
      <c r="Z115" s="23"/>
    </row>
    <row r="116" spans="1:26" s="3" customFormat="1" x14ac:dyDescent="0.25">
      <c r="A116" s="25">
        <v>0.3</v>
      </c>
      <c r="B116" s="27" t="s">
        <v>204</v>
      </c>
      <c r="C116" s="27"/>
      <c r="D116"/>
      <c r="I116" s="6"/>
      <c r="J116" s="6"/>
      <c r="L116" s="6"/>
      <c r="M116" s="6"/>
      <c r="N116" s="6"/>
      <c r="P116" s="6"/>
      <c r="Q116" s="6"/>
      <c r="T116" s="6"/>
      <c r="V116" s="6"/>
      <c r="X116" s="6"/>
      <c r="Y116" s="49"/>
      <c r="Z116" s="49"/>
    </row>
    <row r="117" spans="1:26" s="3" customFormat="1" x14ac:dyDescent="0.25">
      <c r="A117" s="69">
        <v>0.28000000000000003</v>
      </c>
      <c r="B117" s="68" t="s">
        <v>339</v>
      </c>
      <c r="I117" s="6"/>
      <c r="J117" s="6"/>
      <c r="K117" s="6"/>
      <c r="L117" s="6"/>
      <c r="M117" s="6"/>
      <c r="N117" s="6"/>
      <c r="P117" s="6"/>
      <c r="Q117" s="6"/>
      <c r="T117" s="6"/>
      <c r="V117" s="6"/>
      <c r="X117" s="6"/>
      <c r="Y117" s="23"/>
      <c r="Z117" s="23"/>
    </row>
    <row r="118" spans="1:26" s="3" customFormat="1" x14ac:dyDescent="0.25">
      <c r="A118" s="16">
        <v>0.26</v>
      </c>
      <c r="B118" s="68" t="s">
        <v>340</v>
      </c>
      <c r="I118" s="6"/>
      <c r="J118" s="6"/>
      <c r="K118" s="6"/>
      <c r="L118" s="6"/>
      <c r="M118" s="6"/>
      <c r="N118" s="6"/>
      <c r="P118" s="6"/>
      <c r="Q118" s="6"/>
      <c r="T118" s="6"/>
      <c r="V118" s="6"/>
      <c r="X118" s="6"/>
      <c r="Y118" s="23"/>
      <c r="Z118" s="23"/>
    </row>
    <row r="119" spans="1:26" s="3" customFormat="1" x14ac:dyDescent="0.25">
      <c r="A119" s="16">
        <v>0.24</v>
      </c>
      <c r="B119" s="68" t="s">
        <v>341</v>
      </c>
      <c r="I119" s="6"/>
      <c r="J119" s="6"/>
      <c r="K119" s="6"/>
      <c r="L119" s="6"/>
      <c r="M119" s="6"/>
      <c r="P119" s="6"/>
      <c r="Q119" s="6"/>
      <c r="T119" s="6"/>
      <c r="V119" s="6"/>
      <c r="X119" s="6"/>
      <c r="Y119" s="23"/>
      <c r="Z119" s="23"/>
    </row>
    <row r="120" spans="1:26" s="3" customFormat="1" x14ac:dyDescent="0.25">
      <c r="I120" s="6"/>
      <c r="J120" s="6"/>
      <c r="K120" s="6"/>
      <c r="L120" s="6"/>
      <c r="P120" s="6"/>
      <c r="Q120" s="6"/>
      <c r="T120" s="6"/>
      <c r="V120" s="6"/>
      <c r="X120" s="6"/>
      <c r="Y120" s="23"/>
      <c r="Z120" s="23"/>
    </row>
    <row r="121" spans="1:26" x14ac:dyDescent="0.25">
      <c r="I121" s="1"/>
      <c r="J121" s="1"/>
      <c r="K121" s="6"/>
      <c r="L121" s="1"/>
      <c r="P121" s="6"/>
      <c r="Q121" s="6"/>
      <c r="T121" s="6"/>
      <c r="V121" s="6"/>
      <c r="X121" s="6"/>
    </row>
    <row r="122" spans="1:26" x14ac:dyDescent="0.25">
      <c r="K122" s="1"/>
    </row>
    <row r="123" spans="1:26" x14ac:dyDescent="0.25">
      <c r="A123" s="3"/>
      <c r="B123" s="3"/>
    </row>
    <row r="124" spans="1:26" x14ac:dyDescent="0.25">
      <c r="A124" s="3"/>
      <c r="B124" s="3"/>
    </row>
    <row r="125" spans="1:26" x14ac:dyDescent="0.25">
      <c r="A125" s="3"/>
      <c r="B125" s="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workbookViewId="0">
      <selection activeCell="A30" sqref="A30"/>
    </sheetView>
  </sheetViews>
  <sheetFormatPr baseColWidth="10" defaultColWidth="9.140625" defaultRowHeight="15" x14ac:dyDescent="0.25"/>
  <cols>
    <col min="5" max="7" width="9.140625" style="3"/>
    <col min="8" max="8" width="9.140625" customWidth="1"/>
  </cols>
  <sheetData>
    <row r="1" spans="1:30" ht="14.45" x14ac:dyDescent="0.3">
      <c r="A1" s="24" t="s">
        <v>221</v>
      </c>
      <c r="B1" s="24" t="s">
        <v>215</v>
      </c>
      <c r="W1" s="4"/>
      <c r="Y1" s="19"/>
      <c r="Z1" s="4"/>
      <c r="AA1" s="4"/>
    </row>
    <row r="2" spans="1:30" ht="14.45" x14ac:dyDescent="0.3">
      <c r="A2" s="24"/>
      <c r="B2" s="24"/>
      <c r="W2" s="4"/>
      <c r="Y2" s="19"/>
      <c r="Z2" s="4"/>
      <c r="AA2" s="4"/>
    </row>
    <row r="3" spans="1:30" ht="14.45" x14ac:dyDescent="0.3">
      <c r="A3" s="1" t="s">
        <v>222</v>
      </c>
      <c r="B3" s="1" t="s">
        <v>223</v>
      </c>
      <c r="H3" s="1" t="s">
        <v>225</v>
      </c>
      <c r="I3" s="1"/>
      <c r="X3" s="4"/>
      <c r="Y3" s="20"/>
      <c r="Z3" s="4"/>
      <c r="AA3" s="4"/>
    </row>
    <row r="4" spans="1:30" ht="14.45" x14ac:dyDescent="0.3">
      <c r="A4" s="25">
        <v>0.6</v>
      </c>
      <c r="B4" s="27" t="s">
        <v>205</v>
      </c>
      <c r="C4" s="27"/>
      <c r="W4" s="4"/>
      <c r="X4" s="4"/>
      <c r="Y4" s="19"/>
      <c r="AA4" s="4"/>
    </row>
    <row r="5" spans="1:30" ht="14.45" x14ac:dyDescent="0.3">
      <c r="A5" s="25">
        <v>0.57999999999999996</v>
      </c>
      <c r="B5" s="27" t="s">
        <v>206</v>
      </c>
      <c r="C5" s="27"/>
      <c r="H5" s="1" t="s">
        <v>224</v>
      </c>
      <c r="I5" s="1"/>
      <c r="W5" s="4"/>
      <c r="X5" s="4"/>
      <c r="Y5" s="19"/>
      <c r="Z5" s="4"/>
      <c r="AA5" s="4"/>
    </row>
    <row r="6" spans="1:30" ht="14.45" x14ac:dyDescent="0.3">
      <c r="A6" s="25">
        <v>0.56000000000000005</v>
      </c>
      <c r="B6" s="27" t="s">
        <v>207</v>
      </c>
      <c r="C6" s="27"/>
      <c r="Y6" s="19"/>
    </row>
    <row r="7" spans="1:30" ht="14.45" x14ac:dyDescent="0.3">
      <c r="A7" s="25">
        <v>0.54</v>
      </c>
      <c r="B7" s="27" t="s">
        <v>208</v>
      </c>
      <c r="C7" s="27"/>
      <c r="H7" s="1" t="s">
        <v>227</v>
      </c>
      <c r="I7" s="1"/>
      <c r="W7" s="4"/>
      <c r="X7" s="4"/>
      <c r="Y7" s="19"/>
      <c r="Z7" s="5"/>
      <c r="AA7" s="5"/>
    </row>
    <row r="8" spans="1:30" ht="14.45" x14ac:dyDescent="0.3">
      <c r="A8" s="25">
        <v>0.51</v>
      </c>
      <c r="B8" s="27" t="s">
        <v>209</v>
      </c>
      <c r="C8" s="27"/>
      <c r="H8" s="1" t="s">
        <v>226</v>
      </c>
      <c r="I8" s="1"/>
      <c r="W8" s="5"/>
      <c r="X8" s="4"/>
      <c r="Y8" s="19"/>
      <c r="Z8" s="4"/>
      <c r="AA8" s="4"/>
    </row>
    <row r="9" spans="1:30" ht="14.45" x14ac:dyDescent="0.3">
      <c r="A9" s="25">
        <v>0.48</v>
      </c>
      <c r="B9" s="27" t="s">
        <v>210</v>
      </c>
      <c r="C9" s="27"/>
      <c r="P9" s="22"/>
      <c r="Y9" s="19"/>
    </row>
    <row r="10" spans="1:30" ht="14.45" x14ac:dyDescent="0.3">
      <c r="A10" s="25">
        <v>0.45</v>
      </c>
      <c r="B10" s="27" t="s">
        <v>211</v>
      </c>
      <c r="C10" s="27"/>
      <c r="H10" s="1" t="s">
        <v>228</v>
      </c>
      <c r="I10" s="1"/>
      <c r="P10" s="22"/>
      <c r="Y10" s="19"/>
    </row>
    <row r="11" spans="1:30" ht="14.45" x14ac:dyDescent="0.3">
      <c r="A11" s="25">
        <v>0.43</v>
      </c>
      <c r="B11" s="27" t="s">
        <v>212</v>
      </c>
      <c r="C11" s="27"/>
      <c r="Y11" s="19"/>
    </row>
    <row r="12" spans="1:30" ht="14.45" x14ac:dyDescent="0.3">
      <c r="A12" s="25">
        <v>0.41</v>
      </c>
      <c r="B12" s="27" t="s">
        <v>213</v>
      </c>
      <c r="C12" s="27"/>
      <c r="H12" s="1" t="s">
        <v>229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9"/>
      <c r="Z12" s="1"/>
      <c r="AA12" s="1"/>
      <c r="AB12" s="1"/>
      <c r="AC12" s="1"/>
      <c r="AD12" s="1"/>
    </row>
    <row r="13" spans="1:30" ht="14.45" x14ac:dyDescent="0.3">
      <c r="A13" s="25">
        <v>0.39</v>
      </c>
      <c r="B13" s="27" t="s">
        <v>201</v>
      </c>
      <c r="H13" s="26" t="s">
        <v>239</v>
      </c>
      <c r="I13" s="26"/>
      <c r="J13" s="26"/>
      <c r="K13" s="26"/>
      <c r="L13" s="26"/>
      <c r="M13" s="2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9"/>
      <c r="Z13" s="1"/>
      <c r="AA13" s="1"/>
      <c r="AB13" s="1"/>
      <c r="AC13" s="1"/>
      <c r="AD13" s="1"/>
    </row>
    <row r="14" spans="1:30" ht="14.45" x14ac:dyDescent="0.3">
      <c r="A14" s="25">
        <v>0.36</v>
      </c>
      <c r="B14" s="27" t="s">
        <v>202</v>
      </c>
      <c r="C14" s="27"/>
      <c r="H14" s="1" t="s">
        <v>230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9"/>
      <c r="Z14" s="1"/>
      <c r="AA14" s="1"/>
      <c r="AB14" s="1"/>
      <c r="AC14" s="1"/>
      <c r="AD14" s="1"/>
    </row>
    <row r="15" spans="1:30" ht="14.45" x14ac:dyDescent="0.3">
      <c r="A15" s="25">
        <v>0.33</v>
      </c>
      <c r="B15" s="27" t="s">
        <v>203</v>
      </c>
      <c r="C15" s="27"/>
      <c r="H15" s="1" t="s">
        <v>231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9"/>
      <c r="Z15" s="1"/>
      <c r="AA15" s="1"/>
      <c r="AB15" s="1"/>
      <c r="AC15" s="1"/>
      <c r="AD15" s="1"/>
    </row>
    <row r="16" spans="1:30" ht="14.45" x14ac:dyDescent="0.3">
      <c r="A16" s="25">
        <v>0.3</v>
      </c>
      <c r="B16" s="27" t="s">
        <v>204</v>
      </c>
      <c r="C16" s="2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9"/>
      <c r="Z16" s="1"/>
      <c r="AA16" s="1"/>
      <c r="AB16" s="1"/>
      <c r="AC16" s="1"/>
      <c r="AD16" s="1"/>
    </row>
    <row r="17" spans="1:30" ht="14.45" x14ac:dyDescent="0.3">
      <c r="C17" s="27"/>
      <c r="H17" s="1" t="s">
        <v>240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9"/>
      <c r="Z17" s="1"/>
      <c r="AA17" s="1"/>
      <c r="AB17" s="1"/>
      <c r="AC17" s="1"/>
      <c r="AD17" s="1"/>
    </row>
    <row r="18" spans="1:30" ht="14.45" x14ac:dyDescent="0.3">
      <c r="A18" s="25"/>
      <c r="B18" s="27"/>
      <c r="C18" s="27"/>
      <c r="H18" s="1" t="s">
        <v>232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9"/>
      <c r="Z18" s="1"/>
      <c r="AA18" s="1"/>
      <c r="AB18" s="1"/>
      <c r="AC18" s="1"/>
      <c r="AD18" s="1"/>
    </row>
    <row r="19" spans="1:30" ht="14.45" x14ac:dyDescent="0.3">
      <c r="C19" s="27"/>
      <c r="H19" s="1" t="s">
        <v>233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9"/>
      <c r="Z19" s="1"/>
      <c r="AA19" s="1"/>
      <c r="AB19" s="1"/>
      <c r="AC19" s="1"/>
      <c r="AD19" s="1"/>
    </row>
    <row r="20" spans="1:30" ht="14.45" x14ac:dyDescent="0.3">
      <c r="A20" s="25"/>
      <c r="B20" s="27"/>
      <c r="C20" s="27"/>
      <c r="H20" s="1" t="s">
        <v>234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9"/>
      <c r="Z20" s="1"/>
      <c r="AA20" s="1"/>
      <c r="AB20" s="1"/>
      <c r="AC20" s="1"/>
      <c r="AD20" s="1"/>
    </row>
    <row r="21" spans="1:30" ht="14.45" x14ac:dyDescent="0.3">
      <c r="A21" s="25"/>
      <c r="B21" s="27"/>
      <c r="C21" s="2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9"/>
      <c r="Z21" s="1"/>
      <c r="AA21" s="1"/>
      <c r="AB21" s="1"/>
      <c r="AC21" s="1"/>
      <c r="AD21" s="1"/>
    </row>
    <row r="22" spans="1:30" ht="14.45" x14ac:dyDescent="0.3">
      <c r="A22" s="25"/>
      <c r="B22" s="27"/>
      <c r="C22" s="27"/>
      <c r="H22" s="1" t="s">
        <v>235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9"/>
      <c r="Z22" s="1"/>
      <c r="AA22" s="1"/>
      <c r="AB22" s="1"/>
      <c r="AC22" s="1"/>
      <c r="AD22" s="1"/>
    </row>
    <row r="23" spans="1:30" ht="14.45" x14ac:dyDescent="0.3">
      <c r="A23" s="25"/>
      <c r="B23" s="27"/>
      <c r="C23" s="27"/>
      <c r="H23" s="1" t="s">
        <v>236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9"/>
      <c r="Z23" s="1"/>
      <c r="AA23" s="1"/>
      <c r="AB23" s="1"/>
      <c r="AC23" s="1"/>
      <c r="AD23" s="1"/>
    </row>
    <row r="24" spans="1:30" ht="14.45" x14ac:dyDescent="0.3">
      <c r="A24" s="25"/>
      <c r="B24" s="27"/>
      <c r="C24" s="27"/>
      <c r="H24" s="1" t="s">
        <v>237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9"/>
      <c r="Z24" s="1"/>
      <c r="AA24" s="1"/>
      <c r="AB24" s="1"/>
      <c r="AC24" s="1"/>
      <c r="AD24" s="1"/>
    </row>
    <row r="25" spans="1:30" ht="14.45" x14ac:dyDescent="0.3">
      <c r="A25" s="25"/>
      <c r="B25" s="27"/>
      <c r="C25" s="27"/>
      <c r="H25" s="1" t="s">
        <v>238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9"/>
      <c r="Z25" s="1"/>
      <c r="AA25" s="1"/>
      <c r="AB25" s="1"/>
      <c r="AC25" s="1"/>
      <c r="AD25" s="1"/>
    </row>
    <row r="27" spans="1:30" ht="14.45" x14ac:dyDescent="0.3">
      <c r="E27" s="50">
        <v>0.24</v>
      </c>
      <c r="F27" s="50">
        <v>0.26</v>
      </c>
      <c r="G27" s="50">
        <v>0.28000000000000003</v>
      </c>
      <c r="H27" s="14">
        <v>0.3</v>
      </c>
      <c r="I27" s="14">
        <v>0.33</v>
      </c>
      <c r="J27" s="14">
        <v>0.35</v>
      </c>
      <c r="K27" s="14">
        <v>0.38</v>
      </c>
      <c r="L27" s="14">
        <v>0.4</v>
      </c>
      <c r="M27" s="14">
        <v>0.43</v>
      </c>
      <c r="N27" s="14">
        <v>0.45</v>
      </c>
      <c r="O27" s="14">
        <v>0.46</v>
      </c>
      <c r="P27" s="14">
        <v>0.48</v>
      </c>
      <c r="Q27" s="14">
        <v>0.5</v>
      </c>
      <c r="R27" s="14">
        <v>0.51</v>
      </c>
      <c r="S27" s="14">
        <v>0.54</v>
      </c>
      <c r="T27" s="14">
        <v>0.56000000000000005</v>
      </c>
      <c r="U27" s="14">
        <v>0.57999999999999996</v>
      </c>
      <c r="V27" s="14">
        <v>0.6</v>
      </c>
    </row>
    <row r="29" spans="1:30" s="6" customFormat="1" ht="15.75" customHeight="1" x14ac:dyDescent="0.3">
      <c r="A29" s="54" t="s">
        <v>247</v>
      </c>
      <c r="B29" s="39"/>
      <c r="C29" s="52">
        <v>0.2</v>
      </c>
      <c r="D29" s="37">
        <v>25181</v>
      </c>
      <c r="E29" s="10"/>
      <c r="F29" s="10"/>
      <c r="G29" s="10"/>
      <c r="H29" s="10"/>
      <c r="I29" s="10"/>
      <c r="J29" s="10"/>
      <c r="K29" s="10"/>
      <c r="L29" s="30"/>
      <c r="M29" s="32"/>
      <c r="N29" s="32"/>
      <c r="O29" s="32"/>
      <c r="P29" s="3">
        <f t="shared" ref="P29:P52" si="0">(D29*0.48)+D29</f>
        <v>37267.879999999997</v>
      </c>
      <c r="Q29" s="3">
        <f t="shared" ref="Q29:Q32" si="1">(D29*0.5)+D29</f>
        <v>37771.5</v>
      </c>
      <c r="R29" s="30"/>
      <c r="S29" s="30"/>
      <c r="T29" s="3">
        <f t="shared" ref="T29:T36" si="2">(D29*0.56)+D29</f>
        <v>39282.36</v>
      </c>
      <c r="U29" s="3">
        <f t="shared" ref="U29:U36" si="3">(D29*0.58)+D29</f>
        <v>39785.979999999996</v>
      </c>
      <c r="V29" s="3">
        <f t="shared" ref="V29:V31" si="4">(D29*0.6)+D29</f>
        <v>40289.599999999999</v>
      </c>
    </row>
    <row r="30" spans="1:30" s="3" customFormat="1" ht="14.45" x14ac:dyDescent="0.3">
      <c r="A30" s="36" t="s">
        <v>136</v>
      </c>
      <c r="B30" s="36"/>
      <c r="C30" s="52">
        <v>0.2</v>
      </c>
      <c r="D30" s="37">
        <v>24830</v>
      </c>
      <c r="E30" s="10"/>
      <c r="F30" s="10"/>
      <c r="G30" s="10"/>
      <c r="H30" s="10"/>
      <c r="I30" s="10"/>
      <c r="J30" s="10"/>
      <c r="K30" s="11"/>
      <c r="L30" s="32"/>
      <c r="M30" s="32"/>
      <c r="N30" s="11"/>
      <c r="O30" s="11"/>
      <c r="P30" s="3">
        <f t="shared" si="0"/>
        <v>36748.400000000001</v>
      </c>
      <c r="Q30" s="3">
        <f t="shared" si="1"/>
        <v>37245</v>
      </c>
      <c r="R30" s="11"/>
      <c r="S30" s="11"/>
      <c r="T30" s="3">
        <f t="shared" si="2"/>
        <v>38734.800000000003</v>
      </c>
      <c r="U30" s="3">
        <f t="shared" si="3"/>
        <v>39231.4</v>
      </c>
      <c r="V30" s="3">
        <f t="shared" si="4"/>
        <v>39728</v>
      </c>
    </row>
    <row r="31" spans="1:30" s="3" customFormat="1" ht="14.45" x14ac:dyDescent="0.3">
      <c r="A31" s="36" t="s">
        <v>34</v>
      </c>
      <c r="B31" s="36"/>
      <c r="C31" s="53">
        <v>0.2</v>
      </c>
      <c r="D31" s="37">
        <v>22312</v>
      </c>
      <c r="E31" s="10"/>
      <c r="F31" s="10"/>
      <c r="G31" s="10"/>
      <c r="H31" s="10"/>
      <c r="I31" s="10"/>
      <c r="J31" s="11"/>
      <c r="K31" s="11"/>
      <c r="L31" s="11"/>
      <c r="M31" s="11"/>
      <c r="N31" s="11"/>
      <c r="O31" s="11"/>
      <c r="P31" s="3">
        <f t="shared" si="0"/>
        <v>33021.760000000002</v>
      </c>
      <c r="Q31" s="3">
        <f t="shared" si="1"/>
        <v>33468</v>
      </c>
      <c r="R31" s="11"/>
      <c r="S31" s="11"/>
      <c r="T31" s="3">
        <f t="shared" si="2"/>
        <v>34806.720000000001</v>
      </c>
      <c r="U31" s="3">
        <f t="shared" si="3"/>
        <v>35252.959999999999</v>
      </c>
      <c r="V31" s="3">
        <f t="shared" si="4"/>
        <v>35699.199999999997</v>
      </c>
      <c r="W31" s="7"/>
    </row>
    <row r="32" spans="1:30" s="3" customFormat="1" ht="14.45" x14ac:dyDescent="0.3">
      <c r="A32" s="36" t="s">
        <v>322</v>
      </c>
      <c r="B32" s="36"/>
      <c r="C32" s="53">
        <v>0.18</v>
      </c>
      <c r="D32" s="37">
        <v>24717</v>
      </c>
      <c r="E32" s="10"/>
      <c r="F32" s="10"/>
      <c r="G32" s="10"/>
      <c r="H32" s="10"/>
      <c r="I32" s="10"/>
      <c r="J32" s="11"/>
      <c r="K32" s="11"/>
      <c r="L32" s="11"/>
      <c r="M32" s="11"/>
      <c r="N32" s="11"/>
      <c r="O32" s="11"/>
      <c r="P32" s="3">
        <f t="shared" si="0"/>
        <v>36581.160000000003</v>
      </c>
      <c r="Q32" s="3">
        <f t="shared" si="1"/>
        <v>37075.5</v>
      </c>
      <c r="R32" s="11"/>
      <c r="S32" s="11"/>
      <c r="T32" s="3">
        <f t="shared" si="2"/>
        <v>38558.520000000004</v>
      </c>
      <c r="U32" s="3">
        <f t="shared" si="3"/>
        <v>39052.86</v>
      </c>
      <c r="V32" s="11"/>
      <c r="W32" s="7"/>
    </row>
    <row r="33" spans="1:23" s="3" customFormat="1" ht="14.45" x14ac:dyDescent="0.3">
      <c r="A33" s="36" t="s">
        <v>1</v>
      </c>
      <c r="B33" s="36"/>
      <c r="C33" s="53">
        <v>0.18</v>
      </c>
      <c r="D33" s="37">
        <v>24541</v>
      </c>
      <c r="E33" s="10"/>
      <c r="F33" s="10"/>
      <c r="G33" s="10"/>
      <c r="H33" s="10"/>
      <c r="I33" s="10"/>
      <c r="J33" s="11"/>
      <c r="K33" s="11"/>
      <c r="L33" s="11"/>
      <c r="M33" s="11"/>
      <c r="N33" s="11"/>
      <c r="O33" s="3">
        <f>(D33*0.46)+D33</f>
        <v>35829.86</v>
      </c>
      <c r="P33" s="3">
        <f t="shared" si="0"/>
        <v>36320.68</v>
      </c>
      <c r="Q33" s="11"/>
      <c r="R33" s="17">
        <f>(D33*0.51)+D33</f>
        <v>37056.910000000003</v>
      </c>
      <c r="S33" s="17">
        <f>(D33*0.54)+D33</f>
        <v>37793.14</v>
      </c>
      <c r="T33" s="3">
        <f t="shared" si="2"/>
        <v>38283.96</v>
      </c>
      <c r="U33" s="3">
        <f t="shared" si="3"/>
        <v>38774.78</v>
      </c>
      <c r="V33" s="31"/>
      <c r="W33" s="7"/>
    </row>
    <row r="34" spans="1:23" s="3" customFormat="1" ht="14.45" x14ac:dyDescent="0.3">
      <c r="A34" s="36" t="s">
        <v>280</v>
      </c>
      <c r="B34" s="36"/>
      <c r="C34" s="53">
        <v>0.18</v>
      </c>
      <c r="D34" s="36">
        <v>24541</v>
      </c>
      <c r="E34" s="11"/>
      <c r="F34" s="11"/>
      <c r="G34" s="11"/>
      <c r="H34" s="10"/>
      <c r="I34" s="10"/>
      <c r="J34" s="11"/>
      <c r="K34" s="11"/>
      <c r="L34" s="11"/>
      <c r="M34" s="11"/>
      <c r="N34" s="11"/>
      <c r="O34" s="3">
        <f t="shared" ref="O34:O36" si="5">(D34*0.46)+D34</f>
        <v>35829.86</v>
      </c>
      <c r="P34" s="3">
        <f t="shared" si="0"/>
        <v>36320.68</v>
      </c>
      <c r="Q34" s="11"/>
      <c r="R34" s="17">
        <f t="shared" ref="R34:R46" si="6">(D34*0.51)+D34</f>
        <v>37056.910000000003</v>
      </c>
      <c r="S34" s="17">
        <f>(D34*0.54)+D34</f>
        <v>37793.14</v>
      </c>
      <c r="T34" s="3">
        <f t="shared" si="2"/>
        <v>38283.96</v>
      </c>
      <c r="U34" s="3">
        <f t="shared" si="3"/>
        <v>38774.78</v>
      </c>
      <c r="V34" s="31"/>
      <c r="W34" s="7"/>
    </row>
    <row r="35" spans="1:23" s="3" customFormat="1" ht="14.45" x14ac:dyDescent="0.3">
      <c r="A35" s="36" t="s">
        <v>18</v>
      </c>
      <c r="B35" s="36"/>
      <c r="C35" s="53">
        <v>0.18</v>
      </c>
      <c r="D35" s="37">
        <v>23612</v>
      </c>
      <c r="E35" s="10"/>
      <c r="F35" s="10"/>
      <c r="G35" s="10"/>
      <c r="H35" s="10"/>
      <c r="I35" s="10"/>
      <c r="J35" s="11"/>
      <c r="K35" s="11"/>
      <c r="L35" s="11"/>
      <c r="M35" s="11"/>
      <c r="N35" s="11"/>
      <c r="O35" s="3">
        <f t="shared" si="5"/>
        <v>34473.520000000004</v>
      </c>
      <c r="P35" s="3">
        <f t="shared" si="0"/>
        <v>34945.760000000002</v>
      </c>
      <c r="Q35" s="11"/>
      <c r="R35" s="17">
        <f t="shared" si="6"/>
        <v>35654.120000000003</v>
      </c>
      <c r="S35" s="17">
        <f t="shared" ref="S35:S36" si="7">(D35*0.54)+D35</f>
        <v>36362.480000000003</v>
      </c>
      <c r="T35" s="3">
        <f t="shared" si="2"/>
        <v>36834.720000000001</v>
      </c>
      <c r="U35" s="3">
        <f t="shared" si="3"/>
        <v>37306.959999999999</v>
      </c>
      <c r="V35" s="32"/>
      <c r="W35" s="6"/>
    </row>
    <row r="36" spans="1:23" s="3" customFormat="1" ht="14.45" x14ac:dyDescent="0.3">
      <c r="A36" s="36" t="s">
        <v>47</v>
      </c>
      <c r="B36" s="36"/>
      <c r="C36" s="53">
        <v>0.18</v>
      </c>
      <c r="D36" s="37">
        <v>23447</v>
      </c>
      <c r="E36" s="10"/>
      <c r="F36" s="10"/>
      <c r="G36" s="10"/>
      <c r="H36" s="10"/>
      <c r="I36" s="10"/>
      <c r="J36" s="11"/>
      <c r="K36" s="11"/>
      <c r="L36" s="11"/>
      <c r="M36" s="11"/>
      <c r="N36" s="11"/>
      <c r="O36" s="3">
        <f t="shared" si="5"/>
        <v>34232.620000000003</v>
      </c>
      <c r="P36" s="3">
        <f t="shared" si="0"/>
        <v>34701.56</v>
      </c>
      <c r="Q36" s="11"/>
      <c r="R36" s="17">
        <f t="shared" si="6"/>
        <v>35404.97</v>
      </c>
      <c r="S36" s="17">
        <f t="shared" si="7"/>
        <v>36108.380000000005</v>
      </c>
      <c r="T36" s="3">
        <f t="shared" si="2"/>
        <v>36577.32</v>
      </c>
      <c r="U36" s="3">
        <f t="shared" si="3"/>
        <v>37046.259999999995</v>
      </c>
      <c r="V36" s="31"/>
      <c r="W36" s="7"/>
    </row>
    <row r="37" spans="1:23" s="3" customFormat="1" ht="14.45" x14ac:dyDescent="0.3">
      <c r="A37" s="36" t="s">
        <v>45</v>
      </c>
      <c r="B37" s="36"/>
      <c r="C37" s="53">
        <v>0.15</v>
      </c>
      <c r="D37" s="37">
        <v>23798</v>
      </c>
      <c r="E37" s="10"/>
      <c r="F37" s="10"/>
      <c r="G37" s="10"/>
      <c r="H37" s="10"/>
      <c r="I37" s="10"/>
      <c r="J37" s="3">
        <f>(D37*0.35)+D37</f>
        <v>32127.3</v>
      </c>
      <c r="K37" s="3">
        <f>(D37*0.38)+D37</f>
        <v>32841.24</v>
      </c>
      <c r="L37" s="3">
        <f>(D37*0.4)+D37</f>
        <v>33317.199999999997</v>
      </c>
      <c r="M37" s="3">
        <f>(D37*0.43)+D37</f>
        <v>34031.14</v>
      </c>
      <c r="N37" s="3">
        <f>(D37*0.45)+D37</f>
        <v>34507.1</v>
      </c>
      <c r="O37" s="3">
        <f t="shared" ref="O37:O52" si="8">(D37*0.46)+D37</f>
        <v>34745.08</v>
      </c>
      <c r="P37" s="3">
        <f t="shared" si="0"/>
        <v>35221.040000000001</v>
      </c>
      <c r="Q37" s="3">
        <f>(D37*0.5)+D37</f>
        <v>35697</v>
      </c>
      <c r="R37" s="17">
        <f t="shared" si="6"/>
        <v>35934.979999999996</v>
      </c>
      <c r="S37" s="11"/>
      <c r="T37" s="11"/>
      <c r="U37" s="11"/>
      <c r="V37" s="31"/>
      <c r="W37" s="7"/>
    </row>
    <row r="38" spans="1:23" s="3" customFormat="1" ht="14.45" x14ac:dyDescent="0.3">
      <c r="A38" s="36" t="s">
        <v>17</v>
      </c>
      <c r="B38" s="36"/>
      <c r="C38" s="53">
        <v>0.15</v>
      </c>
      <c r="D38" s="37">
        <v>22477</v>
      </c>
      <c r="E38" s="10"/>
      <c r="F38" s="10"/>
      <c r="G38" s="10"/>
      <c r="H38" s="10"/>
      <c r="I38" s="10"/>
      <c r="J38" s="3">
        <f t="shared" ref="J38:J60" si="9">(D38*0.35)+D38</f>
        <v>30343.95</v>
      </c>
      <c r="K38" s="3">
        <f t="shared" ref="K38:K60" si="10">(D38*0.38)+D38</f>
        <v>31018.260000000002</v>
      </c>
      <c r="L38" s="3">
        <f t="shared" ref="L38:L51" si="11">(D38*0.4)+D38</f>
        <v>31467.800000000003</v>
      </c>
      <c r="M38" s="3">
        <f t="shared" ref="M38:M52" si="12">(D38*0.43)+D38</f>
        <v>32142.11</v>
      </c>
      <c r="N38" s="3">
        <f t="shared" ref="N38:N51" si="13">(D38*0.45)+D38</f>
        <v>32591.65</v>
      </c>
      <c r="O38" s="3">
        <f t="shared" si="8"/>
        <v>32816.42</v>
      </c>
      <c r="P38" s="3">
        <f t="shared" si="0"/>
        <v>33265.96</v>
      </c>
      <c r="Q38" s="3">
        <f t="shared" ref="Q38:Q51" si="14">(D38*0.5)+D38</f>
        <v>33715.5</v>
      </c>
      <c r="R38" s="17">
        <f t="shared" si="6"/>
        <v>33940.270000000004</v>
      </c>
      <c r="S38" s="11"/>
      <c r="T38" s="11"/>
      <c r="U38" s="11"/>
      <c r="V38" s="31"/>
      <c r="W38" s="7"/>
    </row>
    <row r="39" spans="1:23" s="3" customFormat="1" ht="14.45" x14ac:dyDescent="0.3">
      <c r="A39" s="36" t="s">
        <v>48</v>
      </c>
      <c r="B39" s="36"/>
      <c r="C39" s="53">
        <v>0.15</v>
      </c>
      <c r="D39" s="37">
        <v>22374</v>
      </c>
      <c r="E39" s="10"/>
      <c r="F39" s="10"/>
      <c r="G39" s="10"/>
      <c r="H39" s="10"/>
      <c r="I39" s="10"/>
      <c r="J39" s="3">
        <f t="shared" si="9"/>
        <v>30204.9</v>
      </c>
      <c r="K39" s="3">
        <f t="shared" si="10"/>
        <v>30876.120000000003</v>
      </c>
      <c r="L39" s="3">
        <f t="shared" si="11"/>
        <v>31323.599999999999</v>
      </c>
      <c r="M39" s="3">
        <f t="shared" si="12"/>
        <v>31994.82</v>
      </c>
      <c r="N39" s="3">
        <f t="shared" si="13"/>
        <v>32442.300000000003</v>
      </c>
      <c r="O39" s="3">
        <f t="shared" si="8"/>
        <v>32666.04</v>
      </c>
      <c r="P39" s="3">
        <f t="shared" si="0"/>
        <v>33113.520000000004</v>
      </c>
      <c r="Q39" s="3">
        <f t="shared" si="14"/>
        <v>33561</v>
      </c>
      <c r="R39" s="17">
        <f t="shared" si="6"/>
        <v>33784.74</v>
      </c>
      <c r="S39" s="11"/>
      <c r="T39" s="11"/>
      <c r="U39" s="11"/>
      <c r="V39" s="32"/>
      <c r="W39" s="7"/>
    </row>
    <row r="40" spans="1:23" s="3" customFormat="1" ht="14.45" x14ac:dyDescent="0.3">
      <c r="A40" s="36" t="s">
        <v>40</v>
      </c>
      <c r="B40" s="36"/>
      <c r="C40" s="53">
        <v>0.15</v>
      </c>
      <c r="D40" s="37">
        <v>22002</v>
      </c>
      <c r="E40" s="10"/>
      <c r="F40" s="10"/>
      <c r="G40" s="10"/>
      <c r="H40" s="10"/>
      <c r="I40" s="10"/>
      <c r="J40" s="3">
        <f t="shared" si="9"/>
        <v>29702.7</v>
      </c>
      <c r="K40" s="3">
        <f t="shared" si="10"/>
        <v>30362.760000000002</v>
      </c>
      <c r="L40" s="3">
        <f t="shared" si="11"/>
        <v>30802.800000000003</v>
      </c>
      <c r="M40" s="3">
        <f t="shared" si="12"/>
        <v>31462.86</v>
      </c>
      <c r="N40" s="3">
        <f t="shared" si="13"/>
        <v>31902.9</v>
      </c>
      <c r="O40" s="3">
        <f t="shared" si="8"/>
        <v>32122.92</v>
      </c>
      <c r="P40" s="3">
        <f t="shared" si="0"/>
        <v>32562.959999999999</v>
      </c>
      <c r="Q40" s="3">
        <f t="shared" si="14"/>
        <v>33003</v>
      </c>
      <c r="R40" s="17">
        <f t="shared" si="6"/>
        <v>33223.020000000004</v>
      </c>
      <c r="S40" s="11"/>
      <c r="T40" s="11"/>
      <c r="U40" s="11"/>
      <c r="V40" s="31"/>
      <c r="W40" s="7"/>
    </row>
    <row r="41" spans="1:23" s="3" customFormat="1" ht="14.45" x14ac:dyDescent="0.3">
      <c r="A41" s="36" t="s">
        <v>245</v>
      </c>
      <c r="B41" s="36"/>
      <c r="C41" s="52">
        <v>0.15</v>
      </c>
      <c r="D41" s="37">
        <v>21961</v>
      </c>
      <c r="E41" s="10"/>
      <c r="F41" s="10"/>
      <c r="G41" s="10"/>
      <c r="H41" s="10"/>
      <c r="I41" s="10"/>
      <c r="J41" s="3">
        <f t="shared" si="9"/>
        <v>29647.35</v>
      </c>
      <c r="K41" s="3">
        <f t="shared" si="10"/>
        <v>30306.18</v>
      </c>
      <c r="L41" s="3">
        <f t="shared" si="11"/>
        <v>30745.4</v>
      </c>
      <c r="M41" s="3">
        <f t="shared" si="12"/>
        <v>31404.23</v>
      </c>
      <c r="N41" s="3">
        <f t="shared" si="13"/>
        <v>31843.45</v>
      </c>
      <c r="O41" s="3">
        <f t="shared" si="8"/>
        <v>32063.06</v>
      </c>
      <c r="P41" s="3">
        <f t="shared" si="0"/>
        <v>32502.28</v>
      </c>
      <c r="Q41" s="3">
        <f t="shared" si="14"/>
        <v>32941.5</v>
      </c>
      <c r="R41" s="17">
        <f t="shared" si="6"/>
        <v>33161.11</v>
      </c>
      <c r="S41" s="11"/>
      <c r="T41" s="11"/>
      <c r="U41" s="11"/>
      <c r="V41" s="45"/>
      <c r="W41" s="18"/>
    </row>
    <row r="42" spans="1:23" s="3" customFormat="1" ht="14.45" x14ac:dyDescent="0.3">
      <c r="A42" s="36" t="s">
        <v>22</v>
      </c>
      <c r="B42" s="36"/>
      <c r="C42" s="53">
        <v>0.15</v>
      </c>
      <c r="D42" s="37">
        <v>21837</v>
      </c>
      <c r="E42" s="10"/>
      <c r="F42" s="10"/>
      <c r="G42" s="10"/>
      <c r="H42" s="10"/>
      <c r="I42" s="10"/>
      <c r="J42" s="3">
        <f t="shared" si="9"/>
        <v>29479.95</v>
      </c>
      <c r="K42" s="3">
        <f t="shared" si="10"/>
        <v>30135.059999999998</v>
      </c>
      <c r="L42" s="3">
        <f t="shared" si="11"/>
        <v>30571.800000000003</v>
      </c>
      <c r="M42" s="3">
        <f t="shared" si="12"/>
        <v>31226.91</v>
      </c>
      <c r="N42" s="3">
        <f t="shared" si="13"/>
        <v>31663.65</v>
      </c>
      <c r="O42" s="3">
        <f t="shared" si="8"/>
        <v>31882.02</v>
      </c>
      <c r="P42" s="3">
        <f t="shared" si="0"/>
        <v>32318.760000000002</v>
      </c>
      <c r="Q42" s="3">
        <f t="shared" si="14"/>
        <v>32755.5</v>
      </c>
      <c r="R42" s="17">
        <f t="shared" si="6"/>
        <v>32973.870000000003</v>
      </c>
      <c r="S42" s="11"/>
      <c r="T42" s="11"/>
      <c r="U42" s="11"/>
      <c r="V42" s="32"/>
      <c r="W42" s="15"/>
    </row>
    <row r="43" spans="1:23" s="3" customFormat="1" ht="14.45" x14ac:dyDescent="0.3">
      <c r="A43" s="54" t="s">
        <v>36</v>
      </c>
      <c r="B43" s="54"/>
      <c r="C43" s="57">
        <v>0.15</v>
      </c>
      <c r="D43" s="37">
        <v>21486</v>
      </c>
      <c r="E43" s="10"/>
      <c r="F43" s="10"/>
      <c r="G43" s="10"/>
      <c r="H43" s="10"/>
      <c r="I43" s="10"/>
      <c r="J43" s="3">
        <f t="shared" si="9"/>
        <v>29006.1</v>
      </c>
      <c r="K43" s="3">
        <f t="shared" si="10"/>
        <v>29650.68</v>
      </c>
      <c r="L43" s="3">
        <f t="shared" si="11"/>
        <v>30080.400000000001</v>
      </c>
      <c r="M43" s="3">
        <f t="shared" si="12"/>
        <v>30724.98</v>
      </c>
      <c r="N43" s="3">
        <f t="shared" si="13"/>
        <v>31154.7</v>
      </c>
      <c r="O43" s="3">
        <f t="shared" si="8"/>
        <v>31369.56</v>
      </c>
      <c r="P43" s="3">
        <f t="shared" si="0"/>
        <v>31799.279999999999</v>
      </c>
      <c r="Q43" s="3">
        <f t="shared" si="14"/>
        <v>32229</v>
      </c>
      <c r="R43" s="17">
        <f t="shared" si="6"/>
        <v>32443.86</v>
      </c>
      <c r="S43" s="11"/>
      <c r="T43" s="11"/>
      <c r="U43" s="11"/>
      <c r="V43" s="45"/>
      <c r="W43" s="28"/>
    </row>
    <row r="44" spans="1:23" s="3" customFormat="1" ht="14.45" x14ac:dyDescent="0.3">
      <c r="A44" s="54" t="s">
        <v>321</v>
      </c>
      <c r="B44" s="36"/>
      <c r="C44" s="53">
        <v>0.15</v>
      </c>
      <c r="D44" s="37">
        <v>21135</v>
      </c>
      <c r="E44" s="10"/>
      <c r="F44" s="10"/>
      <c r="G44" s="10"/>
      <c r="H44" s="10"/>
      <c r="I44" s="10"/>
      <c r="J44" s="3">
        <f t="shared" si="9"/>
        <v>28532.25</v>
      </c>
      <c r="K44" s="3">
        <f t="shared" si="10"/>
        <v>29166.3</v>
      </c>
      <c r="L44" s="3">
        <f t="shared" si="11"/>
        <v>29589</v>
      </c>
      <c r="M44" s="3">
        <f t="shared" si="12"/>
        <v>30223.05</v>
      </c>
      <c r="N44" s="3">
        <f t="shared" si="13"/>
        <v>30645.75</v>
      </c>
      <c r="O44" s="3">
        <f t="shared" si="8"/>
        <v>30857.1</v>
      </c>
      <c r="P44" s="3">
        <f t="shared" si="0"/>
        <v>31279.8</v>
      </c>
      <c r="Q44" s="3">
        <f t="shared" si="14"/>
        <v>31702.5</v>
      </c>
      <c r="R44" s="17">
        <f t="shared" si="6"/>
        <v>31913.85</v>
      </c>
      <c r="S44" s="11"/>
      <c r="T44" s="11"/>
      <c r="U44" s="11"/>
      <c r="V44" s="45"/>
      <c r="W44" s="28"/>
    </row>
    <row r="45" spans="1:23" s="3" customFormat="1" ht="14.45" x14ac:dyDescent="0.3">
      <c r="A45" s="36" t="s">
        <v>2</v>
      </c>
      <c r="B45" s="36"/>
      <c r="C45" s="53">
        <v>0.15</v>
      </c>
      <c r="D45" s="37">
        <v>21115</v>
      </c>
      <c r="E45" s="10"/>
      <c r="F45" s="10"/>
      <c r="G45" s="10"/>
      <c r="H45" s="10"/>
      <c r="I45" s="10"/>
      <c r="J45" s="3">
        <f t="shared" si="9"/>
        <v>28505.25</v>
      </c>
      <c r="K45" s="3">
        <f t="shared" si="10"/>
        <v>29138.7</v>
      </c>
      <c r="L45" s="3">
        <f t="shared" si="11"/>
        <v>29561</v>
      </c>
      <c r="M45" s="3">
        <f t="shared" si="12"/>
        <v>30194.45</v>
      </c>
      <c r="N45" s="3">
        <f t="shared" si="13"/>
        <v>30616.75</v>
      </c>
      <c r="O45" s="3">
        <f t="shared" si="8"/>
        <v>30827.9</v>
      </c>
      <c r="P45" s="3">
        <f t="shared" si="0"/>
        <v>31250.199999999997</v>
      </c>
      <c r="Q45" s="3">
        <f t="shared" si="14"/>
        <v>31672.5</v>
      </c>
      <c r="R45" s="17">
        <f t="shared" si="6"/>
        <v>31883.65</v>
      </c>
      <c r="S45" s="11"/>
      <c r="T45" s="11"/>
      <c r="U45" s="11"/>
      <c r="V45" s="32"/>
      <c r="W45" s="15"/>
    </row>
    <row r="46" spans="1:23" s="3" customFormat="1" ht="14.45" x14ac:dyDescent="0.3">
      <c r="A46" s="36" t="s">
        <v>8</v>
      </c>
      <c r="B46" s="36"/>
      <c r="C46" s="53">
        <v>0.15</v>
      </c>
      <c r="D46" s="37">
        <v>20929</v>
      </c>
      <c r="E46" s="10"/>
      <c r="F46" s="10"/>
      <c r="G46" s="10"/>
      <c r="H46" s="10"/>
      <c r="I46" s="10"/>
      <c r="J46" s="3">
        <f t="shared" si="9"/>
        <v>28254.15</v>
      </c>
      <c r="K46" s="3">
        <f t="shared" si="10"/>
        <v>28882.02</v>
      </c>
      <c r="L46" s="3">
        <f t="shared" si="11"/>
        <v>29300.6</v>
      </c>
      <c r="M46" s="3">
        <f t="shared" si="12"/>
        <v>29928.47</v>
      </c>
      <c r="N46" s="3">
        <f t="shared" si="13"/>
        <v>30347.050000000003</v>
      </c>
      <c r="O46" s="3">
        <f t="shared" si="8"/>
        <v>30556.34</v>
      </c>
      <c r="P46" s="3">
        <f t="shared" si="0"/>
        <v>30974.92</v>
      </c>
      <c r="Q46" s="3">
        <f t="shared" si="14"/>
        <v>31393.5</v>
      </c>
      <c r="R46" s="17">
        <f t="shared" si="6"/>
        <v>31602.79</v>
      </c>
      <c r="S46" s="11"/>
      <c r="T46" s="11"/>
      <c r="U46" s="11"/>
      <c r="V46" s="32"/>
      <c r="W46" s="15"/>
    </row>
    <row r="47" spans="1:23" s="3" customFormat="1" ht="14.45" x14ac:dyDescent="0.3">
      <c r="A47" s="36" t="s">
        <v>13</v>
      </c>
      <c r="B47" s="36"/>
      <c r="C47" s="53">
        <v>0.15</v>
      </c>
      <c r="D47" s="37">
        <v>20785</v>
      </c>
      <c r="E47" s="10"/>
      <c r="F47" s="10"/>
      <c r="G47" s="10"/>
      <c r="H47" s="10"/>
      <c r="I47" s="10"/>
      <c r="J47" s="3">
        <f t="shared" si="9"/>
        <v>28059.75</v>
      </c>
      <c r="K47" s="3">
        <f t="shared" si="10"/>
        <v>28683.3</v>
      </c>
      <c r="L47" s="3">
        <f t="shared" si="11"/>
        <v>29099</v>
      </c>
      <c r="M47" s="3">
        <f t="shared" si="12"/>
        <v>29722.55</v>
      </c>
      <c r="N47" s="3">
        <f t="shared" si="13"/>
        <v>30138.25</v>
      </c>
      <c r="O47" s="3">
        <f t="shared" si="8"/>
        <v>30346.1</v>
      </c>
      <c r="P47" s="3">
        <f t="shared" si="0"/>
        <v>30761.8</v>
      </c>
      <c r="Q47" s="3">
        <f t="shared" si="14"/>
        <v>31177.5</v>
      </c>
      <c r="R47" s="17">
        <f t="shared" ref="R47:R51" si="15">(D47*0.51)+D47</f>
        <v>31385.35</v>
      </c>
      <c r="S47" s="11"/>
      <c r="T47" s="11"/>
      <c r="U47" s="11"/>
      <c r="V47" s="32"/>
      <c r="W47" s="6"/>
    </row>
    <row r="48" spans="1:23" s="3" customFormat="1" ht="14.45" x14ac:dyDescent="0.3">
      <c r="A48" s="54" t="s">
        <v>282</v>
      </c>
      <c r="B48" s="54"/>
      <c r="C48" s="57">
        <v>0.15</v>
      </c>
      <c r="D48" s="54">
        <v>20041</v>
      </c>
      <c r="E48" s="43"/>
      <c r="F48" s="43"/>
      <c r="G48" s="43"/>
      <c r="H48" s="11"/>
      <c r="I48" s="11"/>
      <c r="J48" s="3">
        <f t="shared" si="9"/>
        <v>27055.35</v>
      </c>
      <c r="K48" s="3">
        <f t="shared" si="10"/>
        <v>27656.58</v>
      </c>
      <c r="L48" s="3">
        <f t="shared" si="11"/>
        <v>28057.4</v>
      </c>
      <c r="M48" s="3">
        <f t="shared" si="12"/>
        <v>28658.629999999997</v>
      </c>
      <c r="N48" s="3">
        <f t="shared" si="13"/>
        <v>29059.45</v>
      </c>
      <c r="O48" s="3">
        <f t="shared" si="8"/>
        <v>29259.86</v>
      </c>
      <c r="P48" s="3">
        <f t="shared" si="0"/>
        <v>29660.68</v>
      </c>
      <c r="Q48" s="3">
        <f t="shared" si="14"/>
        <v>30061.5</v>
      </c>
      <c r="R48" s="17">
        <f t="shared" si="15"/>
        <v>30261.91</v>
      </c>
      <c r="S48" s="11"/>
      <c r="T48" s="11"/>
      <c r="U48" s="11"/>
      <c r="V48" s="11"/>
    </row>
    <row r="49" spans="1:23" s="3" customFormat="1" ht="14.45" x14ac:dyDescent="0.3">
      <c r="A49" s="36" t="s">
        <v>25</v>
      </c>
      <c r="B49" s="36"/>
      <c r="C49" s="53">
        <v>0.15</v>
      </c>
      <c r="D49" s="37">
        <v>19071</v>
      </c>
      <c r="E49" s="10"/>
      <c r="F49" s="10"/>
      <c r="G49" s="10"/>
      <c r="H49" s="10"/>
      <c r="I49" s="10"/>
      <c r="J49" s="3">
        <f t="shared" si="9"/>
        <v>25745.85</v>
      </c>
      <c r="K49" s="3">
        <f t="shared" si="10"/>
        <v>26317.98</v>
      </c>
      <c r="L49" s="3">
        <f t="shared" si="11"/>
        <v>26699.4</v>
      </c>
      <c r="M49" s="3">
        <f t="shared" si="12"/>
        <v>27271.53</v>
      </c>
      <c r="N49" s="3">
        <f t="shared" si="13"/>
        <v>27652.95</v>
      </c>
      <c r="O49" s="3">
        <f t="shared" si="8"/>
        <v>27843.66</v>
      </c>
      <c r="P49" s="3">
        <f t="shared" si="0"/>
        <v>28225.08</v>
      </c>
      <c r="Q49" s="3">
        <f t="shared" si="14"/>
        <v>28606.5</v>
      </c>
      <c r="R49" s="17">
        <f t="shared" si="15"/>
        <v>28797.21</v>
      </c>
      <c r="S49" s="11"/>
      <c r="T49" s="11"/>
      <c r="U49" s="11"/>
      <c r="V49" s="45"/>
      <c r="W49" s="7"/>
    </row>
    <row r="50" spans="1:23" s="3" customFormat="1" ht="14.45" x14ac:dyDescent="0.3">
      <c r="A50" s="54" t="s">
        <v>250</v>
      </c>
      <c r="B50" s="36"/>
      <c r="C50" s="53">
        <v>0.15</v>
      </c>
      <c r="D50" s="37">
        <v>19030</v>
      </c>
      <c r="E50" s="10"/>
      <c r="F50" s="10"/>
      <c r="G50" s="10"/>
      <c r="H50" s="10"/>
      <c r="I50" s="10"/>
      <c r="J50" s="3">
        <f t="shared" si="9"/>
        <v>25690.5</v>
      </c>
      <c r="K50" s="3">
        <f t="shared" si="10"/>
        <v>26261.4</v>
      </c>
      <c r="L50" s="3">
        <f t="shared" si="11"/>
        <v>26642</v>
      </c>
      <c r="M50" s="3">
        <f t="shared" si="12"/>
        <v>27212.9</v>
      </c>
      <c r="N50" s="3">
        <f t="shared" si="13"/>
        <v>27593.5</v>
      </c>
      <c r="O50" s="3">
        <f t="shared" si="8"/>
        <v>27783.800000000003</v>
      </c>
      <c r="P50" s="3">
        <f t="shared" si="0"/>
        <v>28164.400000000001</v>
      </c>
      <c r="Q50" s="3">
        <f t="shared" si="14"/>
        <v>28545</v>
      </c>
      <c r="R50" s="17">
        <f t="shared" si="15"/>
        <v>28735.3</v>
      </c>
      <c r="S50" s="11"/>
      <c r="T50" s="11"/>
      <c r="U50" s="11"/>
      <c r="V50" s="30"/>
      <c r="W50" s="15"/>
    </row>
    <row r="51" spans="1:23" s="3" customFormat="1" ht="14.45" x14ac:dyDescent="0.3">
      <c r="A51" s="36" t="s">
        <v>87</v>
      </c>
      <c r="B51" s="36"/>
      <c r="C51" s="53">
        <v>0.15</v>
      </c>
      <c r="D51" s="37">
        <v>18948</v>
      </c>
      <c r="E51" s="10"/>
      <c r="F51" s="10"/>
      <c r="G51" s="10"/>
      <c r="H51" s="10"/>
      <c r="I51" s="10"/>
      <c r="J51" s="3">
        <f t="shared" si="9"/>
        <v>25579.8</v>
      </c>
      <c r="K51" s="3">
        <f t="shared" si="10"/>
        <v>26148.239999999998</v>
      </c>
      <c r="L51" s="3">
        <f t="shared" si="11"/>
        <v>26527.200000000001</v>
      </c>
      <c r="M51" s="3">
        <f t="shared" si="12"/>
        <v>27095.64</v>
      </c>
      <c r="N51" s="3">
        <f t="shared" si="13"/>
        <v>27474.6</v>
      </c>
      <c r="O51" s="3">
        <f t="shared" si="8"/>
        <v>27664.080000000002</v>
      </c>
      <c r="P51" s="3">
        <f t="shared" si="0"/>
        <v>28043.040000000001</v>
      </c>
      <c r="Q51" s="3">
        <f t="shared" si="14"/>
        <v>28422</v>
      </c>
      <c r="R51" s="17">
        <f t="shared" si="15"/>
        <v>28611.48</v>
      </c>
      <c r="S51" s="11"/>
      <c r="T51" s="11"/>
      <c r="U51" s="11"/>
      <c r="V51" s="45"/>
      <c r="W51" s="7"/>
    </row>
    <row r="52" spans="1:23" ht="14.45" x14ac:dyDescent="0.3">
      <c r="A52" s="36" t="s">
        <v>241</v>
      </c>
      <c r="B52" s="36"/>
      <c r="C52" s="52">
        <v>0.13</v>
      </c>
      <c r="D52" s="37">
        <v>20805</v>
      </c>
      <c r="E52" s="10"/>
      <c r="F52" s="10"/>
      <c r="G52" s="10"/>
      <c r="H52" s="31"/>
      <c r="I52" s="4">
        <f>(D52*0.33)+D52</f>
        <v>27670.65</v>
      </c>
      <c r="J52" s="11"/>
      <c r="K52" s="3">
        <f t="shared" si="10"/>
        <v>28710.9</v>
      </c>
      <c r="L52" s="10"/>
      <c r="M52" s="3">
        <f t="shared" si="12"/>
        <v>29751.15</v>
      </c>
      <c r="N52" s="10"/>
      <c r="O52" s="3">
        <f t="shared" si="8"/>
        <v>30375.300000000003</v>
      </c>
      <c r="P52" s="3">
        <f t="shared" si="0"/>
        <v>30791.4</v>
      </c>
      <c r="Q52" s="11"/>
      <c r="R52" s="11"/>
      <c r="S52" s="11"/>
      <c r="T52" s="11"/>
      <c r="U52" s="11"/>
      <c r="V52" s="30"/>
      <c r="W52" s="6"/>
    </row>
    <row r="53" spans="1:23" s="3" customFormat="1" ht="14.45" x14ac:dyDescent="0.3">
      <c r="A53" s="36" t="s">
        <v>216</v>
      </c>
      <c r="B53" s="36"/>
      <c r="C53" s="53">
        <v>0.1</v>
      </c>
      <c r="D53" s="36">
        <v>21301</v>
      </c>
      <c r="E53" s="3">
        <f>(D53*0.24)+D53</f>
        <v>26413.239999999998</v>
      </c>
      <c r="F53" s="3">
        <f>(D53*0.26)+D53</f>
        <v>26839.260000000002</v>
      </c>
      <c r="G53" s="3">
        <f>(D53*0.28)+D53</f>
        <v>27265.279999999999</v>
      </c>
      <c r="H53" s="34">
        <f>(D53*0.3)+D53</f>
        <v>27691.3</v>
      </c>
      <c r="I53" s="4">
        <f t="shared" ref="I53:I60" si="16">(D53*0.33)+D53</f>
        <v>28330.33</v>
      </c>
      <c r="J53" s="3">
        <f t="shared" si="9"/>
        <v>28756.35</v>
      </c>
      <c r="K53" s="3">
        <f t="shared" si="10"/>
        <v>29395.38</v>
      </c>
      <c r="L53" s="17">
        <f>(D53*0.4)+D53</f>
        <v>29821.4</v>
      </c>
      <c r="M53" s="30"/>
      <c r="N53" s="11"/>
      <c r="O53" s="11"/>
      <c r="P53" s="11"/>
      <c r="Q53" s="11"/>
      <c r="R53" s="11"/>
      <c r="S53" s="11"/>
      <c r="T53" s="11"/>
      <c r="U53" s="11"/>
      <c r="V53" s="32"/>
      <c r="W53" s="6"/>
    </row>
    <row r="54" spans="1:23" s="3" customFormat="1" ht="14.45" x14ac:dyDescent="0.3">
      <c r="A54" s="36" t="s">
        <v>70</v>
      </c>
      <c r="B54" s="36"/>
      <c r="C54" s="53">
        <v>0.1</v>
      </c>
      <c r="D54" s="37">
        <v>20475</v>
      </c>
      <c r="E54" s="3">
        <f t="shared" ref="E54:E60" si="17">(D54*0.24)+D54</f>
        <v>25389</v>
      </c>
      <c r="F54" s="3">
        <f t="shared" ref="F54:F60" si="18">(D54*0.26)+D54</f>
        <v>25798.5</v>
      </c>
      <c r="G54" s="3">
        <f t="shared" ref="G54:G60" si="19">(D54*0.28)+D54</f>
        <v>26208</v>
      </c>
      <c r="H54" s="34">
        <f t="shared" ref="H54:H60" si="20">(D54*0.3)+D54</f>
        <v>26617.5</v>
      </c>
      <c r="I54" s="4">
        <f t="shared" si="16"/>
        <v>27231.75</v>
      </c>
      <c r="J54" s="3">
        <f t="shared" si="9"/>
        <v>27641.25</v>
      </c>
      <c r="K54" s="3">
        <f t="shared" si="10"/>
        <v>28255.5</v>
      </c>
      <c r="L54" s="17">
        <f t="shared" ref="L54" si="21">(D54*0.4)+D54</f>
        <v>28665</v>
      </c>
      <c r="M54" s="30"/>
      <c r="N54" s="11"/>
      <c r="O54" s="11"/>
      <c r="P54" s="11"/>
      <c r="Q54" s="11"/>
      <c r="R54" s="11"/>
      <c r="S54" s="11"/>
      <c r="T54" s="11"/>
      <c r="U54" s="11"/>
      <c r="V54" s="45"/>
      <c r="W54" s="7"/>
    </row>
    <row r="55" spans="1:23" x14ac:dyDescent="0.25">
      <c r="A55" s="36" t="s">
        <v>288</v>
      </c>
      <c r="B55" s="36"/>
      <c r="C55" s="53">
        <v>0.1</v>
      </c>
      <c r="D55" s="37">
        <v>20428</v>
      </c>
      <c r="E55" s="3">
        <f t="shared" si="17"/>
        <v>25330.720000000001</v>
      </c>
      <c r="F55" s="3">
        <f t="shared" si="18"/>
        <v>25739.279999999999</v>
      </c>
      <c r="G55" s="3">
        <f t="shared" si="19"/>
        <v>26147.84</v>
      </c>
      <c r="H55" s="34">
        <f t="shared" si="20"/>
        <v>26556.400000000001</v>
      </c>
      <c r="I55" s="4">
        <f t="shared" si="16"/>
        <v>27169.24</v>
      </c>
      <c r="J55" s="3">
        <f t="shared" si="9"/>
        <v>27577.8</v>
      </c>
      <c r="K55" s="3">
        <f t="shared" si="10"/>
        <v>28190.639999999999</v>
      </c>
      <c r="L55" s="2">
        <v>17585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3" x14ac:dyDescent="0.25">
      <c r="A56" s="36" t="s">
        <v>265</v>
      </c>
      <c r="B56" s="36"/>
      <c r="C56" s="53">
        <v>0.1</v>
      </c>
      <c r="D56" s="37">
        <v>19505</v>
      </c>
      <c r="E56" s="3">
        <f t="shared" si="17"/>
        <v>24186.2</v>
      </c>
      <c r="F56" s="3">
        <f t="shared" si="18"/>
        <v>24576.3</v>
      </c>
      <c r="G56" s="3">
        <f t="shared" si="19"/>
        <v>24966.400000000001</v>
      </c>
      <c r="H56" s="34">
        <f t="shared" si="20"/>
        <v>25356.5</v>
      </c>
      <c r="I56" s="4">
        <f t="shared" si="16"/>
        <v>25941.65</v>
      </c>
      <c r="J56" s="3">
        <f t="shared" si="9"/>
        <v>26331.75</v>
      </c>
      <c r="K56" s="3">
        <f t="shared" si="10"/>
        <v>26916.9</v>
      </c>
      <c r="L56" s="2">
        <v>17585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3" s="3" customFormat="1" x14ac:dyDescent="0.25">
      <c r="A57" s="36" t="s">
        <v>65</v>
      </c>
      <c r="B57" s="36"/>
      <c r="C57" s="53">
        <v>0.1</v>
      </c>
      <c r="D57" s="37">
        <v>18824</v>
      </c>
      <c r="E57" s="3">
        <f t="shared" si="17"/>
        <v>23341.760000000002</v>
      </c>
      <c r="F57" s="3">
        <f t="shared" si="18"/>
        <v>23718.239999999998</v>
      </c>
      <c r="G57" s="3">
        <f t="shared" si="19"/>
        <v>24094.720000000001</v>
      </c>
      <c r="H57" s="34">
        <f t="shared" si="20"/>
        <v>24471.200000000001</v>
      </c>
      <c r="I57" s="4">
        <f t="shared" si="16"/>
        <v>25035.919999999998</v>
      </c>
      <c r="J57" s="3">
        <f t="shared" si="9"/>
        <v>25412.400000000001</v>
      </c>
      <c r="K57" s="3">
        <f t="shared" si="10"/>
        <v>25977.119999999999</v>
      </c>
      <c r="L57" s="2">
        <v>17585</v>
      </c>
      <c r="M57" s="30"/>
      <c r="N57" s="11"/>
      <c r="O57" s="11"/>
      <c r="P57" s="11"/>
      <c r="Q57" s="11"/>
      <c r="R57" s="11"/>
      <c r="S57" s="11"/>
      <c r="T57" s="11"/>
      <c r="U57" s="11"/>
      <c r="V57" s="45"/>
      <c r="W57" s="7"/>
    </row>
    <row r="58" spans="1:23" s="3" customFormat="1" x14ac:dyDescent="0.25">
      <c r="A58" s="36" t="s">
        <v>308</v>
      </c>
      <c r="B58" s="36"/>
      <c r="C58" s="53">
        <v>0.1</v>
      </c>
      <c r="D58" s="37">
        <v>17709</v>
      </c>
      <c r="E58" s="3">
        <f t="shared" si="17"/>
        <v>21959.16</v>
      </c>
      <c r="F58" s="3">
        <f t="shared" si="18"/>
        <v>22313.34</v>
      </c>
      <c r="G58" s="3">
        <f t="shared" si="19"/>
        <v>22667.52</v>
      </c>
      <c r="H58" s="34">
        <f t="shared" si="20"/>
        <v>23021.7</v>
      </c>
      <c r="I58" s="4">
        <f t="shared" si="16"/>
        <v>23552.97</v>
      </c>
      <c r="J58" s="3">
        <f t="shared" si="9"/>
        <v>23907.15</v>
      </c>
      <c r="K58" s="3">
        <f t="shared" si="10"/>
        <v>24438.42</v>
      </c>
      <c r="L58" s="2">
        <v>17585</v>
      </c>
      <c r="M58" s="30"/>
      <c r="N58" s="11"/>
      <c r="O58" s="11"/>
      <c r="P58" s="11"/>
      <c r="Q58" s="11"/>
      <c r="R58" s="11"/>
      <c r="S58" s="11"/>
      <c r="T58" s="11"/>
      <c r="U58" s="11"/>
      <c r="V58" s="45"/>
      <c r="W58" s="7"/>
    </row>
    <row r="59" spans="1:23" s="3" customFormat="1" x14ac:dyDescent="0.25">
      <c r="A59" s="36" t="s">
        <v>327</v>
      </c>
      <c r="B59" s="36"/>
      <c r="C59" s="53">
        <v>0.1</v>
      </c>
      <c r="D59" s="37">
        <v>17585</v>
      </c>
      <c r="E59" s="3">
        <f t="shared" si="17"/>
        <v>21805.4</v>
      </c>
      <c r="F59" s="3">
        <f t="shared" si="18"/>
        <v>22157.1</v>
      </c>
      <c r="G59" s="3">
        <f t="shared" si="19"/>
        <v>22508.799999999999</v>
      </c>
      <c r="H59" s="34">
        <f t="shared" si="20"/>
        <v>22860.5</v>
      </c>
      <c r="I59" s="4">
        <f t="shared" si="16"/>
        <v>23388.05</v>
      </c>
      <c r="J59" s="3">
        <f t="shared" si="9"/>
        <v>23739.75</v>
      </c>
      <c r="K59" s="3">
        <f t="shared" si="10"/>
        <v>24267.3</v>
      </c>
      <c r="L59" s="2">
        <v>17585</v>
      </c>
      <c r="M59" s="30"/>
      <c r="N59" s="11"/>
      <c r="O59" s="11"/>
      <c r="P59" s="11"/>
      <c r="Q59" s="11"/>
      <c r="R59" s="11"/>
      <c r="S59" s="11"/>
      <c r="T59" s="11"/>
      <c r="U59" s="11"/>
      <c r="V59" s="31"/>
      <c r="W59" s="7"/>
    </row>
    <row r="60" spans="1:23" x14ac:dyDescent="0.25">
      <c r="A60" s="36" t="s">
        <v>72</v>
      </c>
      <c r="B60" s="36"/>
      <c r="C60" s="53">
        <v>0.1</v>
      </c>
      <c r="D60" s="37">
        <v>17358</v>
      </c>
      <c r="E60" s="3">
        <f t="shared" si="17"/>
        <v>21523.919999999998</v>
      </c>
      <c r="F60" s="3">
        <f t="shared" si="18"/>
        <v>21871.08</v>
      </c>
      <c r="G60" s="3">
        <f t="shared" si="19"/>
        <v>22218.240000000002</v>
      </c>
      <c r="H60" s="34">
        <f t="shared" si="20"/>
        <v>22565.4</v>
      </c>
      <c r="I60" s="4">
        <f t="shared" si="16"/>
        <v>23086.14</v>
      </c>
      <c r="J60" s="3">
        <f t="shared" si="9"/>
        <v>23433.3</v>
      </c>
      <c r="K60" s="3">
        <f t="shared" si="10"/>
        <v>23954.04</v>
      </c>
      <c r="L60" s="2">
        <v>17585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3" s="3" customFormat="1" x14ac:dyDescent="0.25">
      <c r="A61" s="6" t="s">
        <v>296</v>
      </c>
    </row>
    <row r="62" spans="1:23" s="3" customFormat="1" x14ac:dyDescent="0.25"/>
    <row r="63" spans="1:23" s="3" customFormat="1" x14ac:dyDescent="0.25">
      <c r="A63" s="3" t="s">
        <v>297</v>
      </c>
      <c r="H63" s="17"/>
      <c r="J63" s="3">
        <v>35699.199999999997</v>
      </c>
      <c r="K63" s="3">
        <v>40289.599999999999</v>
      </c>
      <c r="L63" s="3">
        <v>40289.599999999999</v>
      </c>
      <c r="M63" s="3">
        <v>39728</v>
      </c>
      <c r="N63" s="3">
        <v>39728</v>
      </c>
      <c r="P63" s="6">
        <f>SUM(J63:O63)</f>
        <v>195734.39999999999</v>
      </c>
      <c r="R63" s="16">
        <v>0.6</v>
      </c>
      <c r="T63" s="3" t="s">
        <v>299</v>
      </c>
    </row>
    <row r="64" spans="1:23" s="3" customFormat="1" x14ac:dyDescent="0.25">
      <c r="H64" s="17"/>
      <c r="P64" s="6"/>
    </row>
    <row r="65" spans="1:20" s="3" customFormat="1" x14ac:dyDescent="0.25">
      <c r="A65" s="3" t="s">
        <v>298</v>
      </c>
      <c r="H65" s="17"/>
      <c r="J65" s="3">
        <v>38774.78</v>
      </c>
      <c r="K65" s="3">
        <v>39785.979999999996</v>
      </c>
      <c r="L65" s="3">
        <v>39785.979999999996</v>
      </c>
      <c r="M65" s="3">
        <v>39231.4</v>
      </c>
      <c r="N65" s="3">
        <v>39231.4</v>
      </c>
      <c r="P65" s="6">
        <f>SUM(J65:O65)</f>
        <v>196809.53999999998</v>
      </c>
      <c r="R65" s="16">
        <v>0.57999999999999996</v>
      </c>
      <c r="T65" s="3" t="s">
        <v>300</v>
      </c>
    </row>
    <row r="66" spans="1:20" x14ac:dyDescent="0.25">
      <c r="A66" s="9">
        <v>0.6</v>
      </c>
      <c r="B66" t="s">
        <v>205</v>
      </c>
    </row>
    <row r="67" spans="1:20" x14ac:dyDescent="0.25">
      <c r="A67" s="9">
        <v>0.57999999999999996</v>
      </c>
      <c r="B67" t="s">
        <v>259</v>
      </c>
    </row>
    <row r="68" spans="1:20" x14ac:dyDescent="0.25">
      <c r="A68" s="9">
        <v>0.56000000000000005</v>
      </c>
      <c r="B68" t="s">
        <v>207</v>
      </c>
    </row>
    <row r="69" spans="1:20" x14ac:dyDescent="0.25">
      <c r="A69" s="9">
        <v>0.54</v>
      </c>
      <c r="B69" t="s">
        <v>208</v>
      </c>
    </row>
    <row r="70" spans="1:20" x14ac:dyDescent="0.25">
      <c r="A70" s="9">
        <v>0.51</v>
      </c>
      <c r="B70" t="s">
        <v>209</v>
      </c>
    </row>
    <row r="71" spans="1:20" x14ac:dyDescent="0.25">
      <c r="A71" s="9">
        <v>0.5</v>
      </c>
      <c r="B71" t="s">
        <v>220</v>
      </c>
    </row>
    <row r="72" spans="1:20" x14ac:dyDescent="0.25">
      <c r="A72" s="9">
        <v>0.48</v>
      </c>
      <c r="B72" t="s">
        <v>210</v>
      </c>
    </row>
    <row r="73" spans="1:20" x14ac:dyDescent="0.25">
      <c r="A73" s="9">
        <v>0.45</v>
      </c>
      <c r="B73" t="s">
        <v>211</v>
      </c>
    </row>
    <row r="74" spans="1:20" x14ac:dyDescent="0.25">
      <c r="A74" s="9">
        <v>0.43</v>
      </c>
      <c r="B74" t="s">
        <v>257</v>
      </c>
    </row>
    <row r="75" spans="1:20" x14ac:dyDescent="0.25">
      <c r="A75" s="9">
        <v>0.4</v>
      </c>
      <c r="B75" t="s">
        <v>218</v>
      </c>
    </row>
    <row r="76" spans="1:20" x14ac:dyDescent="0.25">
      <c r="A76" s="9">
        <v>0.38</v>
      </c>
      <c r="B76" t="s">
        <v>260</v>
      </c>
    </row>
    <row r="77" spans="1:20" x14ac:dyDescent="0.25">
      <c r="A77" s="9">
        <v>0.35</v>
      </c>
      <c r="B77" t="s">
        <v>219</v>
      </c>
    </row>
    <row r="78" spans="1:20" x14ac:dyDescent="0.25">
      <c r="A78" s="9">
        <v>0.33</v>
      </c>
      <c r="B78" t="s">
        <v>258</v>
      </c>
    </row>
    <row r="79" spans="1:20" x14ac:dyDescent="0.25">
      <c r="A79" s="9">
        <v>0.3</v>
      </c>
      <c r="B79" t="s">
        <v>204</v>
      </c>
    </row>
    <row r="80" spans="1:20" x14ac:dyDescent="0.25">
      <c r="A80" s="69">
        <v>0.28000000000000003</v>
      </c>
      <c r="B80" s="68" t="s">
        <v>339</v>
      </c>
      <c r="C80" s="3"/>
    </row>
    <row r="81" spans="1:3" x14ac:dyDescent="0.25">
      <c r="A81" s="16">
        <v>0.26</v>
      </c>
      <c r="B81" s="68" t="s">
        <v>340</v>
      </c>
      <c r="C81" s="3"/>
    </row>
    <row r="82" spans="1:3" x14ac:dyDescent="0.25">
      <c r="A82" s="16">
        <v>0.24</v>
      </c>
      <c r="B82" s="68" t="s">
        <v>341</v>
      </c>
      <c r="C82" s="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LEGEND</vt:lpstr>
      <vt:lpstr>SS RARE</vt:lpstr>
      <vt:lpstr>S RARE</vt:lpstr>
      <vt:lpstr>HIGH RARE</vt:lpstr>
      <vt:lpstr>ATTACK</vt:lpstr>
      <vt:lpstr>DEFENSE</vt:lpstr>
      <vt:lpstr>ATK % COMBO</vt:lpstr>
      <vt:lpstr>DEF % COMBO</vt:lpstr>
      <vt:lpstr>Feuil1</vt:lpstr>
    </vt:vector>
  </TitlesOfParts>
  <Company>Whirlwind Print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Praneth</cp:lastModifiedBy>
  <dcterms:created xsi:type="dcterms:W3CDTF">2013-06-07T06:43:52Z</dcterms:created>
  <dcterms:modified xsi:type="dcterms:W3CDTF">2013-09-25T07:39:13Z</dcterms:modified>
</cp:coreProperties>
</file>