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\Courrier\Travail\Relever d'heure BERTRAND\"/>
    </mc:Choice>
  </mc:AlternateContent>
  <bookViews>
    <workbookView xWindow="360" yWindow="255" windowWidth="15480" windowHeight="9705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ECEMBRE" sheetId="12" r:id="rId12"/>
    <sheet name="HEURES 2014" sheetId="13" r:id="rId13"/>
  </sheets>
  <definedNames>
    <definedName name="_xlnm.Print_Area" localSheetId="7">AOUT!$A$1:$G$45</definedName>
    <definedName name="_xlnm.Print_Area" localSheetId="3">AVRIL!$A$1:$G$45</definedName>
    <definedName name="_xlnm.Print_Area" localSheetId="11">DECEMBRE!$A$1:$G$45</definedName>
    <definedName name="_xlnm.Print_Area" localSheetId="1">FEVRIER!$A$1:$G$45</definedName>
    <definedName name="_xlnm.Print_Area" localSheetId="12">'HEURES 2014'!$A$1:$E$18</definedName>
    <definedName name="_xlnm.Print_Area" localSheetId="0">JANVIER!$A$1:$G$42</definedName>
    <definedName name="_xlnm.Print_Area" localSheetId="6">JUILLET!$A$1:$G$45</definedName>
    <definedName name="_xlnm.Print_Area" localSheetId="5">JUIN!$A$1:$G$45</definedName>
    <definedName name="_xlnm.Print_Area" localSheetId="4">MAI!$A$1:$G$45</definedName>
    <definedName name="_xlnm.Print_Area" localSheetId="2">MARS!$A$1:$G$45</definedName>
    <definedName name="_xlnm.Print_Area" localSheetId="10">NOVEMBRE!$A$1:$G$45</definedName>
    <definedName name="_xlnm.Print_Area" localSheetId="9">OCTOBRE!$A$1:$G$45</definedName>
    <definedName name="_xlnm.Print_Area" localSheetId="8">SEPTEMBRE!$A$1:$G$45</definedName>
  </definedNames>
  <calcPr calcId="152511"/>
</workbook>
</file>

<file path=xl/calcChain.xml><?xml version="1.0" encoding="utf-8"?>
<calcChain xmlns="http://schemas.openxmlformats.org/spreadsheetml/2006/main">
  <c r="F38" i="12" l="1"/>
  <c r="F38" i="11"/>
  <c r="F38" i="10"/>
  <c r="F38" i="9"/>
  <c r="F38" i="8"/>
  <c r="F38" i="7"/>
  <c r="F38" i="6"/>
  <c r="F38" i="5"/>
  <c r="F38" i="4"/>
  <c r="F38" i="3"/>
  <c r="F38" i="2"/>
  <c r="F38" i="1" l="1"/>
  <c r="D38" i="1" l="1"/>
  <c r="E38" i="1"/>
  <c r="D15" i="13" l="1"/>
  <c r="E38" i="10"/>
  <c r="E38" i="9"/>
  <c r="E38" i="5"/>
  <c r="C8" i="13" s="1"/>
  <c r="E38" i="4"/>
  <c r="E7" i="13"/>
  <c r="A34" i="2"/>
  <c r="G38" i="10"/>
  <c r="G38" i="4"/>
  <c r="E38" i="2"/>
  <c r="C5" i="13" s="1"/>
  <c r="E38" i="3"/>
  <c r="C6" i="13" s="1"/>
  <c r="G38" i="3"/>
  <c r="D6" i="13" s="1"/>
  <c r="C4" i="13"/>
  <c r="E4" i="13"/>
  <c r="G38" i="1"/>
  <c r="D4" i="13" s="1"/>
  <c r="G38" i="11"/>
  <c r="D14" i="13" s="1"/>
  <c r="G38" i="2"/>
  <c r="D38" i="12"/>
  <c r="B15" i="13" s="1"/>
  <c r="E38" i="12"/>
  <c r="C15" i="13" s="1"/>
  <c r="B4" i="13"/>
  <c r="D38" i="2"/>
  <c r="B5" i="13" s="1"/>
  <c r="D38" i="3"/>
  <c r="B6" i="13" s="1"/>
  <c r="D38" i="4"/>
  <c r="B7" i="13" s="1"/>
  <c r="B8" i="13"/>
  <c r="D38" i="6"/>
  <c r="B9" i="13" s="1"/>
  <c r="D38" i="7"/>
  <c r="B10" i="13" s="1"/>
  <c r="D38" i="8"/>
  <c r="B11" i="13" s="1"/>
  <c r="D38" i="9"/>
  <c r="B12" i="13" s="1"/>
  <c r="D38" i="10"/>
  <c r="B13" i="13" s="1"/>
  <c r="E38" i="11"/>
  <c r="C14" i="13" s="1"/>
  <c r="E38" i="7"/>
  <c r="C10" i="13" s="1"/>
  <c r="E38" i="6"/>
  <c r="C9" i="13" s="1"/>
  <c r="E38" i="8"/>
  <c r="C11" i="13" s="1"/>
  <c r="C12" i="13"/>
  <c r="C13" i="13"/>
  <c r="G38" i="8"/>
  <c r="D11" i="13" s="1"/>
  <c r="G38" i="7"/>
  <c r="D10" i="13" s="1"/>
  <c r="D38" i="11"/>
  <c r="B14" i="13" s="1"/>
  <c r="G38" i="6"/>
  <c r="D9" i="13" s="1"/>
  <c r="G38" i="5"/>
  <c r="D8" i="13" s="1"/>
  <c r="D5" i="13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G38" i="9"/>
  <c r="D12" i="13" s="1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0" i="2"/>
  <c r="A31" i="2"/>
  <c r="A33" i="2"/>
  <c r="A32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D13" i="13"/>
  <c r="C7" i="13" l="1"/>
  <c r="C16" i="13" s="1"/>
  <c r="D7" i="13"/>
  <c r="B16" i="13"/>
  <c r="D16" i="13" l="1"/>
  <c r="E5" i="13"/>
  <c r="E6" i="13"/>
  <c r="E8" i="13"/>
  <c r="B17" i="13"/>
  <c r="E9" i="13" l="1"/>
  <c r="E10" i="13" l="1"/>
  <c r="E11" i="13" l="1"/>
  <c r="E12" i="13" l="1"/>
  <c r="E13" i="13" l="1"/>
  <c r="E14" i="13" l="1"/>
  <c r="E16" i="13" l="1"/>
  <c r="E15" i="13"/>
</calcChain>
</file>

<file path=xl/comments1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10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2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3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4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5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6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7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8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comments9.xml><?xml version="1.0" encoding="utf-8"?>
<comments xmlns="http://schemas.openxmlformats.org/spreadsheetml/2006/main">
  <authors>
    <author>mertzfixe</author>
  </authors>
  <commentList>
    <comment ref="F7" authorId="0" shapeId="0">
      <text>
        <r>
          <rPr>
            <sz val="9"/>
            <color indexed="81"/>
            <rFont val="Tahoma"/>
            <charset val="1"/>
          </rPr>
          <t xml:space="preserve">reliquat HS 2012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HS 
</t>
        </r>
      </text>
    </comment>
    <comment ref="F35" authorId="0" shapeId="0">
      <text>
        <r>
          <rPr>
            <sz val="9"/>
            <color indexed="81"/>
            <rFont val="Tahoma"/>
            <charset val="1"/>
          </rPr>
          <t xml:space="preserve">HS PAYE
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Décompte HS-RTT</t>
        </r>
      </text>
    </comment>
  </commentList>
</comments>
</file>

<file path=xl/sharedStrings.xml><?xml version="1.0" encoding="utf-8"?>
<sst xmlns="http://schemas.openxmlformats.org/spreadsheetml/2006/main" count="204" uniqueCount="54">
  <si>
    <t>RELEVER INDIVIDUEL D’HEURES</t>
  </si>
  <si>
    <t xml:space="preserve">      MOIS:</t>
  </si>
  <si>
    <t>JANVIER</t>
  </si>
  <si>
    <t xml:space="preserve">Nom du </t>
  </si>
  <si>
    <t>SALARIE:</t>
  </si>
  <si>
    <t>Date</t>
  </si>
  <si>
    <t>Nom du client</t>
  </si>
  <si>
    <t>Travaux réalisées</t>
  </si>
  <si>
    <t>Heures</t>
  </si>
  <si>
    <t>H supps</t>
  </si>
  <si>
    <t>RTT</t>
  </si>
  <si>
    <t xml:space="preserve">                           Total des heures</t>
  </si>
  <si>
    <t xml:space="preserve">                     SOLDE HEURES en + ou -</t>
  </si>
  <si>
    <t>Signature du Salarie:</t>
  </si>
  <si>
    <t>FEVRIER</t>
  </si>
  <si>
    <t>H récup</t>
  </si>
  <si>
    <t>MARS</t>
  </si>
  <si>
    <t>SALARIÉ:</t>
  </si>
  <si>
    <t>H supés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</si>
  <si>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</si>
  <si>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</si>
  <si>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</si>
  <si>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</si>
  <si>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</si>
  <si>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</si>
  <si>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</si>
  <si>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</si>
  <si>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</si>
  <si>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DATES</t>
  </si>
  <si>
    <t>Heures Std</t>
  </si>
  <si>
    <t>Heures supp</t>
  </si>
  <si>
    <t xml:space="preserve">      TOTAL</t>
  </si>
  <si>
    <t xml:space="preserve">                                    VACANCE Prise</t>
  </si>
  <si>
    <t>Heures penibi</t>
  </si>
  <si>
    <t>H penibilite</t>
  </si>
  <si>
    <t>H pénibilité</t>
  </si>
  <si>
    <t>H sups</t>
  </si>
  <si>
    <r>
      <t xml:space="preserve">0 </t>
    </r>
    <r>
      <rPr>
        <sz val="11"/>
        <rFont val="Arial"/>
        <family val="2"/>
      </rPr>
      <t>jours ouvrables</t>
    </r>
  </si>
  <si>
    <r>
      <t xml:space="preserve">30 </t>
    </r>
    <r>
      <rPr>
        <sz val="10"/>
        <rFont val="Arial"/>
        <family val="2"/>
      </rPr>
      <t>reste</t>
    </r>
  </si>
  <si>
    <t xml:space="preserve">          HEURES 2014</t>
  </si>
  <si>
    <t>JANVIER 2014</t>
  </si>
  <si>
    <t>FEVRIER 2014</t>
  </si>
  <si>
    <t>MARS 2014</t>
  </si>
  <si>
    <t>MAI 2014</t>
  </si>
  <si>
    <t>JUIN 2014</t>
  </si>
  <si>
    <t>JUILLET 2014</t>
  </si>
  <si>
    <t>SEPTEMBRE 2014</t>
  </si>
  <si>
    <t>AVRIL 2014</t>
  </si>
  <si>
    <t>AOUT 2014</t>
  </si>
  <si>
    <t>OCTOBRE 2014</t>
  </si>
  <si>
    <t>NOVEMBRE 2014</t>
  </si>
  <si>
    <t>DECEMBRE 2014</t>
  </si>
  <si>
    <t>HEURES  2014</t>
  </si>
  <si>
    <t>TOTAL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</si>
</sst>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[$-F800]dddd\,\ mmmm\ dd\,\ yyyy"/>
    <numFmt numFmtId="166" formatCode="dd/mm/yy;@"/>
    <numFmt numFmtId="167" formatCode="0.00_ ;[Red]\-0.0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26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26"/>
      <name val="Calibri"/>
      <family val="2"/>
    </font>
    <font>
      <sz val="8"/>
      <name val="Arial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9"/>
      <name val="Calibri"/>
      <family val="2"/>
    </font>
    <font>
      <b/>
      <sz val="10"/>
      <name val="Arial"/>
    </font>
    <font>
      <b/>
      <sz val="20"/>
      <name val="Times New Roman"/>
      <family val="1"/>
    </font>
    <font>
      <b/>
      <sz val="20"/>
      <name val="Arial"/>
      <family val="2"/>
    </font>
    <font>
      <b/>
      <sz val="20"/>
      <name val="Arial"/>
    </font>
    <font>
      <b/>
      <sz val="28"/>
      <name val="Arial"/>
    </font>
    <font>
      <sz val="10"/>
      <name val="Times New Roman"/>
      <family val="1"/>
    </font>
    <font>
      <b/>
      <sz val="28"/>
      <name val="Arial"/>
      <family val="2"/>
    </font>
    <font>
      <b/>
      <sz val="9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6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2" applyNumberFormat="0" applyFill="0" applyAlignment="0" applyProtection="0"/>
    <xf numFmtId="0" fontId="6" fillId="4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17" borderId="0" applyNumberFormat="0" applyBorder="0" applyAlignment="0" applyProtection="0"/>
    <xf numFmtId="0" fontId="10" fillId="20" borderId="0" applyNumberFormat="0" applyBorder="0" applyAlignment="0" applyProtection="0"/>
    <xf numFmtId="0" fontId="11" fillId="2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1" borderId="9" applyNumberFormat="0" applyAlignment="0" applyProtection="0"/>
  </cellStyleXfs>
  <cellXfs count="157">
    <xf numFmtId="0" fontId="0" fillId="0" borderId="0" xfId="0"/>
    <xf numFmtId="166" fontId="20" fillId="22" borderId="0" xfId="0" applyNumberFormat="1" applyFont="1" applyFill="1" applyAlignment="1">
      <alignment vertical="center"/>
    </xf>
    <xf numFmtId="0" fontId="21" fillId="22" borderId="0" xfId="0" applyFont="1" applyFill="1" applyAlignment="1">
      <alignment vertical="center"/>
    </xf>
    <xf numFmtId="0" fontId="22" fillId="22" borderId="0" xfId="0" applyFont="1" applyFill="1"/>
    <xf numFmtId="0" fontId="0" fillId="22" borderId="0" xfId="0" applyFill="1"/>
    <xf numFmtId="166" fontId="23" fillId="0" borderId="0" xfId="0" applyNumberFormat="1" applyFont="1"/>
    <xf numFmtId="0" fontId="23" fillId="0" borderId="0" xfId="0" applyFont="1"/>
    <xf numFmtId="0" fontId="23" fillId="0" borderId="10" xfId="0" applyFont="1" applyBorder="1"/>
    <xf numFmtId="0" fontId="24" fillId="0" borderId="0" xfId="0" applyFont="1" applyAlignment="1">
      <alignment horizontal="right"/>
    </xf>
    <xf numFmtId="14" fontId="23" fillId="0" borderId="11" xfId="0" applyNumberFormat="1" applyFont="1" applyBorder="1" applyAlignment="1">
      <alignment horizontal="left"/>
    </xf>
    <xf numFmtId="166" fontId="23" fillId="0" borderId="0" xfId="0" applyNumberFormat="1" applyFont="1" applyAlignment="1">
      <alignment horizontal="right"/>
    </xf>
    <xf numFmtId="0" fontId="23" fillId="0" borderId="12" xfId="0" applyFont="1" applyBorder="1"/>
    <xf numFmtId="0" fontId="24" fillId="0" borderId="13" xfId="0" applyFont="1" applyBorder="1" applyAlignment="1">
      <alignment horizontal="right"/>
    </xf>
    <xf numFmtId="14" fontId="23" fillId="0" borderId="14" xfId="0" applyNumberFormat="1" applyFont="1" applyBorder="1" applyAlignment="1">
      <alignment horizontal="left" vertical="center"/>
    </xf>
    <xf numFmtId="166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166" fontId="22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165" fontId="22" fillId="0" borderId="11" xfId="0" applyNumberFormat="1" applyFont="1" applyFill="1" applyBorder="1" applyAlignment="1">
      <alignment horizontal="right" vertical="center"/>
    </xf>
    <xf numFmtId="14" fontId="22" fillId="0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vertical="center"/>
    </xf>
    <xf numFmtId="0" fontId="0" fillId="0" borderId="0" xfId="0" applyBorder="1"/>
    <xf numFmtId="166" fontId="0" fillId="0" borderId="12" xfId="0" applyNumberFormat="1" applyFill="1" applyBorder="1"/>
    <xf numFmtId="166" fontId="22" fillId="0" borderId="13" xfId="0" applyNumberFormat="1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center"/>
    </xf>
    <xf numFmtId="166" fontId="22" fillId="0" borderId="16" xfId="0" applyNumberFormat="1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164" fontId="22" fillId="0" borderId="11" xfId="0" applyNumberFormat="1" applyFont="1" applyFill="1" applyBorder="1" applyAlignment="1">
      <alignment vertical="center"/>
    </xf>
    <xf numFmtId="166" fontId="22" fillId="0" borderId="0" xfId="0" applyNumberFormat="1" applyFont="1" applyFill="1" applyBorder="1"/>
    <xf numFmtId="0" fontId="22" fillId="0" borderId="0" xfId="0" applyFont="1" applyFill="1" applyBorder="1"/>
    <xf numFmtId="0" fontId="22" fillId="0" borderId="0" xfId="0" applyFont="1" applyFill="1"/>
    <xf numFmtId="166" fontId="22" fillId="0" borderId="0" xfId="0" applyNumberFormat="1" applyFont="1" applyFill="1"/>
    <xf numFmtId="166" fontId="0" fillId="0" borderId="0" xfId="0" applyNumberFormat="1"/>
    <xf numFmtId="166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166" fontId="0" fillId="0" borderId="0" xfId="0" applyNumberFormat="1" applyFill="1"/>
    <xf numFmtId="166" fontId="23" fillId="0" borderId="0" xfId="0" applyNumberFormat="1" applyFont="1" applyFill="1"/>
    <xf numFmtId="0" fontId="23" fillId="0" borderId="0" xfId="0" applyFont="1" applyFill="1"/>
    <xf numFmtId="0" fontId="23" fillId="0" borderId="10" xfId="0" applyFont="1" applyFill="1" applyBorder="1"/>
    <xf numFmtId="0" fontId="24" fillId="0" borderId="0" xfId="0" applyFont="1" applyFill="1" applyAlignment="1">
      <alignment horizontal="right"/>
    </xf>
    <xf numFmtId="14" fontId="23" fillId="0" borderId="11" xfId="0" applyNumberFormat="1" applyFont="1" applyFill="1" applyBorder="1" applyAlignment="1">
      <alignment horizontal="left"/>
    </xf>
    <xf numFmtId="166" fontId="23" fillId="0" borderId="0" xfId="0" applyNumberFormat="1" applyFont="1" applyFill="1" applyAlignment="1">
      <alignment horizontal="right"/>
    </xf>
    <xf numFmtId="0" fontId="24" fillId="0" borderId="13" xfId="0" applyFont="1" applyFill="1" applyBorder="1" applyAlignment="1">
      <alignment horizontal="right"/>
    </xf>
    <xf numFmtId="14" fontId="23" fillId="0" borderId="14" xfId="0" applyNumberFormat="1" applyFont="1" applyFill="1" applyBorder="1" applyAlignment="1">
      <alignment horizontal="left" vertical="center"/>
    </xf>
    <xf numFmtId="14" fontId="22" fillId="0" borderId="11" xfId="0" applyNumberFormat="1" applyFont="1" applyFill="1" applyBorder="1" applyAlignment="1">
      <alignment horizontal="left" vertical="center"/>
    </xf>
    <xf numFmtId="2" fontId="22" fillId="0" borderId="15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>
      <alignment vertical="center"/>
    </xf>
    <xf numFmtId="166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166" fontId="22" fillId="0" borderId="0" xfId="0" applyNumberFormat="1" applyFont="1" applyBorder="1"/>
    <xf numFmtId="0" fontId="22" fillId="0" borderId="0" xfId="0" applyFont="1" applyBorder="1"/>
    <xf numFmtId="166" fontId="22" fillId="0" borderId="0" xfId="0" applyNumberFormat="1" applyFont="1"/>
    <xf numFmtId="166" fontId="0" fillId="23" borderId="0" xfId="0" applyNumberFormat="1" applyFill="1"/>
    <xf numFmtId="0" fontId="0" fillId="23" borderId="0" xfId="0" applyFill="1"/>
    <xf numFmtId="166" fontId="23" fillId="23" borderId="0" xfId="0" applyNumberFormat="1" applyFont="1" applyFill="1"/>
    <xf numFmtId="0" fontId="23" fillId="23" borderId="0" xfId="0" applyFont="1" applyFill="1"/>
    <xf numFmtId="0" fontId="23" fillId="23" borderId="10" xfId="0" applyFont="1" applyFill="1" applyBorder="1"/>
    <xf numFmtId="0" fontId="24" fillId="23" borderId="0" xfId="0" applyFont="1" applyFill="1" applyAlignment="1">
      <alignment horizontal="right"/>
    </xf>
    <xf numFmtId="14" fontId="23" fillId="23" borderId="11" xfId="0" applyNumberFormat="1" applyFont="1" applyFill="1" applyBorder="1" applyAlignment="1">
      <alignment horizontal="left"/>
    </xf>
    <xf numFmtId="166" fontId="23" fillId="23" borderId="0" xfId="0" applyNumberFormat="1" applyFont="1" applyFill="1" applyAlignment="1">
      <alignment horizontal="right"/>
    </xf>
    <xf numFmtId="0" fontId="24" fillId="23" borderId="13" xfId="0" applyFont="1" applyFill="1" applyBorder="1" applyAlignment="1">
      <alignment horizontal="right"/>
    </xf>
    <xf numFmtId="14" fontId="23" fillId="23" borderId="14" xfId="0" applyNumberFormat="1" applyFont="1" applyFill="1" applyBorder="1" applyAlignment="1">
      <alignment horizontal="left" vertical="center"/>
    </xf>
    <xf numFmtId="166" fontId="0" fillId="23" borderId="0" xfId="0" applyNumberFormat="1" applyFill="1" applyBorder="1"/>
    <xf numFmtId="0" fontId="0" fillId="23" borderId="0" xfId="0" applyFill="1" applyBorder="1"/>
    <xf numFmtId="166" fontId="22" fillId="2" borderId="11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3" borderId="11" xfId="0" applyFont="1" applyFill="1" applyBorder="1" applyAlignment="1">
      <alignment horizontal="center" vertical="center"/>
    </xf>
    <xf numFmtId="165" fontId="22" fillId="2" borderId="11" xfId="0" applyNumberFormat="1" applyFont="1" applyFill="1" applyBorder="1" applyAlignment="1">
      <alignment horizontal="right" vertical="center"/>
    </xf>
    <xf numFmtId="14" fontId="22" fillId="2" borderId="11" xfId="0" applyNumberFormat="1" applyFont="1" applyFill="1" applyBorder="1" applyAlignment="1">
      <alignment horizontal="center" vertical="center"/>
    </xf>
    <xf numFmtId="2" fontId="22" fillId="2" borderId="11" xfId="0" applyNumberFormat="1" applyFont="1" applyFill="1" applyBorder="1" applyAlignment="1">
      <alignment vertical="center"/>
    </xf>
    <xf numFmtId="165" fontId="22" fillId="23" borderId="11" xfId="0" applyNumberFormat="1" applyFont="1" applyFill="1" applyBorder="1" applyAlignment="1">
      <alignment horizontal="right" vertical="center"/>
    </xf>
    <xf numFmtId="14" fontId="22" fillId="23" borderId="11" xfId="0" applyNumberFormat="1" applyFont="1" applyFill="1" applyBorder="1" applyAlignment="1">
      <alignment horizontal="center" vertical="center"/>
    </xf>
    <xf numFmtId="14" fontId="22" fillId="23" borderId="11" xfId="0" applyNumberFormat="1" applyFont="1" applyFill="1" applyBorder="1" applyAlignment="1">
      <alignment horizontal="left" vertical="center"/>
    </xf>
    <xf numFmtId="166" fontId="0" fillId="23" borderId="12" xfId="0" applyNumberFormat="1" applyFill="1" applyBorder="1"/>
    <xf numFmtId="166" fontId="22" fillId="2" borderId="13" xfId="0" applyNumberFormat="1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center" vertical="center"/>
    </xf>
    <xf numFmtId="2" fontId="22" fillId="2" borderId="15" xfId="0" applyNumberFormat="1" applyFont="1" applyFill="1" applyBorder="1" applyAlignment="1">
      <alignment vertical="center"/>
    </xf>
    <xf numFmtId="166" fontId="22" fillId="2" borderId="16" xfId="0" applyNumberFormat="1" applyFont="1" applyFill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164" fontId="22" fillId="2" borderId="15" xfId="0" applyNumberFormat="1" applyFont="1" applyFill="1" applyBorder="1" applyAlignment="1">
      <alignment vertical="center"/>
    </xf>
    <xf numFmtId="164" fontId="22" fillId="2" borderId="11" xfId="0" applyNumberFormat="1" applyFont="1" applyFill="1" applyBorder="1" applyAlignment="1">
      <alignment vertical="center"/>
    </xf>
    <xf numFmtId="166" fontId="22" fillId="23" borderId="0" xfId="0" applyNumberFormat="1" applyFont="1" applyFill="1" applyAlignment="1">
      <alignment horizontal="left"/>
    </xf>
    <xf numFmtId="0" fontId="22" fillId="23" borderId="0" xfId="0" applyFont="1" applyFill="1" applyAlignment="1">
      <alignment horizontal="left"/>
    </xf>
    <xf numFmtId="0" fontId="22" fillId="23" borderId="0" xfId="0" applyFont="1" applyFill="1"/>
    <xf numFmtId="166" fontId="22" fillId="23" borderId="0" xfId="0" applyNumberFormat="1" applyFont="1" applyFill="1" applyBorder="1"/>
    <xf numFmtId="0" fontId="22" fillId="23" borderId="0" xfId="0" applyFont="1" applyFill="1" applyBorder="1"/>
    <xf numFmtId="166" fontId="22" fillId="23" borderId="0" xfId="0" applyNumberFormat="1" applyFont="1" applyFill="1"/>
    <xf numFmtId="166" fontId="0" fillId="0" borderId="0" xfId="0" applyNumberFormat="1" applyBorder="1"/>
    <xf numFmtId="166" fontId="0" fillId="0" borderId="12" xfId="0" applyNumberFormat="1" applyBorder="1"/>
    <xf numFmtId="166" fontId="20" fillId="0" borderId="0" xfId="0" applyNumberFormat="1" applyFont="1" applyFill="1" applyAlignment="1">
      <alignment horizontal="left" vertical="center"/>
    </xf>
    <xf numFmtId="166" fontId="0" fillId="0" borderId="0" xfId="0" applyNumberFormat="1" applyFill="1" applyAlignment="1">
      <alignment horizontal="left"/>
    </xf>
    <xf numFmtId="166" fontId="23" fillId="0" borderId="0" xfId="0" applyNumberFormat="1" applyFont="1" applyFill="1" applyAlignment="1">
      <alignment horizontal="left"/>
    </xf>
    <xf numFmtId="166" fontId="0" fillId="0" borderId="0" xfId="0" applyNumberFormat="1" applyFill="1" applyBorder="1" applyAlignment="1">
      <alignment horizontal="left"/>
    </xf>
    <xf numFmtId="0" fontId="0" fillId="24" borderId="0" xfId="0" applyFill="1" applyBorder="1"/>
    <xf numFmtId="0" fontId="0" fillId="24" borderId="0" xfId="0" applyFill="1"/>
    <xf numFmtId="166" fontId="22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left"/>
    </xf>
    <xf numFmtId="166" fontId="22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22" fillId="2" borderId="11" xfId="0" applyNumberFormat="1" applyFont="1" applyFill="1" applyBorder="1" applyAlignment="1">
      <alignment horizontal="left" vertical="center"/>
    </xf>
    <xf numFmtId="166" fontId="0" fillId="0" borderId="12" xfId="0" applyNumberFormat="1" applyBorder="1" applyAlignment="1">
      <alignment horizontal="left"/>
    </xf>
    <xf numFmtId="2" fontId="27" fillId="2" borderId="19" xfId="0" applyNumberFormat="1" applyFont="1" applyFill="1" applyBorder="1" applyAlignment="1">
      <alignment vertical="center"/>
    </xf>
    <xf numFmtId="2" fontId="27" fillId="2" borderId="20" xfId="0" applyNumberFormat="1" applyFont="1" applyFill="1" applyBorder="1" applyAlignment="1">
      <alignment vertical="center"/>
    </xf>
    <xf numFmtId="2" fontId="27" fillId="2" borderId="21" xfId="0" applyNumberFormat="1" applyFont="1" applyFill="1" applyBorder="1" applyAlignment="1">
      <alignment vertical="center"/>
    </xf>
    <xf numFmtId="0" fontId="28" fillId="0" borderId="22" xfId="0" applyFont="1" applyBorder="1" applyAlignment="1">
      <alignment horizontal="center"/>
    </xf>
    <xf numFmtId="2" fontId="27" fillId="0" borderId="23" xfId="0" applyNumberFormat="1" applyFont="1" applyFill="1" applyBorder="1" applyAlignment="1">
      <alignment vertical="center"/>
    </xf>
    <xf numFmtId="0" fontId="0" fillId="0" borderId="24" xfId="0" applyFill="1" applyBorder="1" applyAlignment="1"/>
    <xf numFmtId="0" fontId="30" fillId="0" borderId="24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7" fillId="2" borderId="22" xfId="0" applyFont="1" applyFill="1" applyBorder="1" applyAlignment="1">
      <alignment horizontal="center" vertical="center"/>
    </xf>
    <xf numFmtId="0" fontId="28" fillId="0" borderId="0" xfId="0" applyFont="1"/>
    <xf numFmtId="2" fontId="27" fillId="0" borderId="0" xfId="0" applyNumberFormat="1" applyFont="1" applyFill="1" applyBorder="1" applyAlignment="1">
      <alignment vertical="center"/>
    </xf>
    <xf numFmtId="2" fontId="27" fillId="0" borderId="25" xfId="0" applyNumberFormat="1" applyFont="1" applyFill="1" applyBorder="1" applyAlignment="1">
      <alignment vertical="center"/>
    </xf>
    <xf numFmtId="2" fontId="27" fillId="0" borderId="26" xfId="0" applyNumberFormat="1" applyFont="1" applyFill="1" applyBorder="1" applyAlignment="1">
      <alignment vertical="center"/>
    </xf>
    <xf numFmtId="0" fontId="23" fillId="0" borderId="13" xfId="0" applyFont="1" applyFill="1" applyBorder="1" applyAlignment="1">
      <alignment horizontal="right"/>
    </xf>
    <xf numFmtId="166" fontId="22" fillId="0" borderId="11" xfId="0" applyNumberFormat="1" applyFont="1" applyFill="1" applyBorder="1" applyAlignment="1">
      <alignment horizontal="right" vertical="center"/>
    </xf>
    <xf numFmtId="166" fontId="0" fillId="0" borderId="12" xfId="0" applyNumberFormat="1" applyFill="1" applyBorder="1" applyAlignment="1">
      <alignment horizontal="right"/>
    </xf>
    <xf numFmtId="49" fontId="27" fillId="2" borderId="19" xfId="0" applyNumberFormat="1" applyFont="1" applyFill="1" applyBorder="1" applyAlignment="1">
      <alignment horizontal="right" vertical="center"/>
    </xf>
    <xf numFmtId="49" fontId="27" fillId="2" borderId="20" xfId="0" applyNumberFormat="1" applyFont="1" applyFill="1" applyBorder="1" applyAlignment="1">
      <alignment horizontal="right" vertical="center"/>
    </xf>
    <xf numFmtId="49" fontId="27" fillId="2" borderId="21" xfId="0" applyNumberFormat="1" applyFont="1" applyFill="1" applyBorder="1" applyAlignment="1">
      <alignment horizontal="right" vertical="center"/>
    </xf>
    <xf numFmtId="49" fontId="27" fillId="0" borderId="23" xfId="0" applyNumberFormat="1" applyFont="1" applyFill="1" applyBorder="1" applyAlignment="1">
      <alignment horizontal="right"/>
    </xf>
    <xf numFmtId="0" fontId="20" fillId="0" borderId="0" xfId="0" applyFont="1"/>
    <xf numFmtId="49" fontId="27" fillId="2" borderId="0" xfId="0" applyNumberFormat="1" applyFont="1" applyFill="1" applyBorder="1" applyAlignment="1">
      <alignment horizontal="right" vertical="center"/>
    </xf>
    <xf numFmtId="14" fontId="22" fillId="25" borderId="11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/>
    <xf numFmtId="164" fontId="22" fillId="2" borderId="0" xfId="0" applyNumberFormat="1" applyFont="1" applyFill="1" applyBorder="1" applyAlignment="1"/>
    <xf numFmtId="166" fontId="31" fillId="0" borderId="0" xfId="0" applyNumberFormat="1" applyFont="1"/>
    <xf numFmtId="14" fontId="22" fillId="0" borderId="11" xfId="0" applyNumberFormat="1" applyFont="1" applyFill="1" applyBorder="1" applyAlignment="1">
      <alignment horizontal="center"/>
    </xf>
    <xf numFmtId="165" fontId="22" fillId="0" borderId="0" xfId="0" applyNumberFormat="1" applyFont="1" applyAlignment="1">
      <alignment vertical="center"/>
    </xf>
    <xf numFmtId="0" fontId="32" fillId="0" borderId="24" xfId="0" applyFont="1" applyFill="1" applyBorder="1" applyAlignment="1">
      <alignment horizontal="center"/>
    </xf>
    <xf numFmtId="166" fontId="21" fillId="22" borderId="0" xfId="0" applyNumberFormat="1" applyFont="1" applyFill="1" applyAlignment="1">
      <alignment vertical="center"/>
    </xf>
    <xf numFmtId="0" fontId="31" fillId="22" borderId="0" xfId="0" applyFont="1" applyFill="1"/>
    <xf numFmtId="0" fontId="31" fillId="0" borderId="0" xfId="0" applyFont="1"/>
    <xf numFmtId="166" fontId="31" fillId="0" borderId="0" xfId="0" applyNumberFormat="1" applyFont="1" applyFill="1" applyBorder="1"/>
    <xf numFmtId="0" fontId="31" fillId="0" borderId="0" xfId="0" applyFont="1" applyFill="1" applyBorder="1"/>
    <xf numFmtId="0" fontId="31" fillId="0" borderId="0" xfId="0" applyFont="1" applyFill="1"/>
    <xf numFmtId="0" fontId="22" fillId="0" borderId="0" xfId="0" applyFont="1" applyAlignment="1">
      <alignment horizontal="center"/>
    </xf>
    <xf numFmtId="0" fontId="22" fillId="0" borderId="11" xfId="0" applyFont="1" applyFill="1" applyBorder="1" applyAlignment="1">
      <alignment horizontal="center"/>
    </xf>
    <xf numFmtId="166" fontId="31" fillId="0" borderId="12" xfId="0" applyNumberFormat="1" applyFont="1" applyFill="1" applyBorder="1"/>
    <xf numFmtId="2" fontId="33" fillId="0" borderId="11" xfId="0" applyNumberFormat="1" applyFont="1" applyFill="1" applyBorder="1" applyAlignment="1">
      <alignment vertical="center"/>
    </xf>
    <xf numFmtId="0" fontId="33" fillId="0" borderId="0" xfId="0" applyFont="1"/>
    <xf numFmtId="0" fontId="20" fillId="0" borderId="0" xfId="0" applyFont="1" applyAlignment="1">
      <alignment horizontal="left"/>
    </xf>
    <xf numFmtId="167" fontId="22" fillId="0" borderId="11" xfId="0" applyNumberFormat="1" applyFont="1" applyFill="1" applyBorder="1" applyAlignment="1">
      <alignment vertical="center"/>
    </xf>
    <xf numFmtId="167" fontId="27" fillId="2" borderId="19" xfId="0" applyNumberFormat="1" applyFont="1" applyFill="1" applyBorder="1" applyAlignment="1">
      <alignment vertical="center"/>
    </xf>
    <xf numFmtId="167" fontId="27" fillId="2" borderId="20" xfId="0" applyNumberFormat="1" applyFont="1" applyFill="1" applyBorder="1" applyAlignment="1">
      <alignment vertical="center"/>
    </xf>
    <xf numFmtId="167" fontId="27" fillId="2" borderId="21" xfId="0" applyNumberFormat="1" applyFont="1" applyFill="1" applyBorder="1" applyAlignment="1">
      <alignment vertical="center"/>
    </xf>
    <xf numFmtId="167" fontId="27" fillId="0" borderId="22" xfId="0" applyNumberFormat="1" applyFont="1" applyFill="1" applyBorder="1" applyAlignment="1">
      <alignment vertical="center"/>
    </xf>
  </cellXfs>
  <cellStyles count="6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1 - 20 %" xfId="20"/>
    <cellStyle name="Accent1 - 40 %" xfId="21"/>
    <cellStyle name="Accent1 - 60 %" xfId="22"/>
    <cellStyle name="Accent2" xfId="23" builtinId="33" customBuiltin="1"/>
    <cellStyle name="Accent2 - 20 %" xfId="24"/>
    <cellStyle name="Accent2 - 40 %" xfId="25"/>
    <cellStyle name="Accent2 - 60 %" xfId="26"/>
    <cellStyle name="Accent3" xfId="27" builtinId="37" customBuiltin="1"/>
    <cellStyle name="Accent3 - 20 %" xfId="28"/>
    <cellStyle name="Accent3 - 40 %" xfId="29"/>
    <cellStyle name="Accent3 - 60 %" xfId="30"/>
    <cellStyle name="Accent4" xfId="31" builtinId="41" customBuiltin="1"/>
    <cellStyle name="Accent4 - 20 %" xfId="32"/>
    <cellStyle name="Accent4 - 40 %" xfId="33"/>
    <cellStyle name="Accent4 - 60 %" xfId="34"/>
    <cellStyle name="Accent5" xfId="35" builtinId="45" customBuiltin="1"/>
    <cellStyle name="Accent5 - 20 %" xfId="36"/>
    <cellStyle name="Accent5 - 40 %" xfId="37"/>
    <cellStyle name="Accent5 - 60 %" xfId="38"/>
    <cellStyle name="Accent6" xfId="39" builtinId="49" customBuiltin="1"/>
    <cellStyle name="Accent6 - 20 %" xfId="40"/>
    <cellStyle name="Accent6 - 40 %" xfId="41"/>
    <cellStyle name="Accent6 - 60 %" xfId="42"/>
    <cellStyle name="Avertissement" xfId="43" builtinId="11" customBuiltin="1"/>
    <cellStyle name="Calcul" xfId="44" builtinId="22" customBuiltin="1"/>
    <cellStyle name="Cellule liée" xfId="45" builtinId="24" customBuiltin="1"/>
    <cellStyle name="Commentaire" xfId="46" builtinId="10" customBuiltin="1"/>
    <cellStyle name="Entrée" xfId="47" builtinId="20" customBuiltin="1"/>
    <cellStyle name="Insatisfaisant" xfId="48" builtinId="27" customBuiltin="1"/>
    <cellStyle name="Neutre" xfId="49" builtinId="28" customBuiltin="1"/>
    <cellStyle name="Normal" xfId="0" builtinId="0"/>
    <cellStyle name="Satisfaisant" xfId="50" builtinId="26" customBuiltin="1"/>
    <cellStyle name="Sortie" xfId="51" builtinId="21" customBuiltin="1"/>
    <cellStyle name="Texte explicatif" xfId="52" builtinId="53" customBuiltin="1"/>
    <cellStyle name="Titre" xfId="53" builtinId="15" customBuiltin="1"/>
    <cellStyle name="Titre 1" xfId="54" builtinId="16" customBuiltin="1"/>
    <cellStyle name="Titre 2" xfId="55" builtinId="17" customBuiltin="1"/>
    <cellStyle name="Titre 3" xfId="56" builtinId="18" customBuiltin="1"/>
    <cellStyle name="Titre 4" xfId="57" builtinId="19" customBuiltin="1"/>
    <cellStyle name="Total" xfId="58" builtinId="25" customBuiltin="1"/>
    <cellStyle name="Vérification" xfId="59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13391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0525" y="0"/>
          <a:ext cx="413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tabSelected="1" view="pageBreakPreview" zoomScaleSheetLayoutView="100" workbookViewId="0">
      <selection activeCell="F11" sqref="F11"/>
    </sheetView>
  </sheetViews>
  <sheetFormatPr baseColWidth="10" defaultColWidth="12.28515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9.85546875" customWidth="1"/>
  </cols>
  <sheetData>
    <row r="1" spans="1:8" ht="20.100000000000001" customHeight="1" x14ac:dyDescent="0.2">
      <c r="A1" s="140"/>
      <c r="B1" s="2" t="s">
        <v>0</v>
      </c>
      <c r="C1" s="2"/>
      <c r="D1" s="2"/>
      <c r="E1" s="3"/>
      <c r="F1" s="3"/>
      <c r="G1" s="141"/>
    </row>
    <row r="2" spans="1:8" ht="20.100000000000001" customHeight="1" x14ac:dyDescent="0.2">
      <c r="A2" s="136"/>
      <c r="B2" s="142"/>
      <c r="C2" s="142"/>
      <c r="D2" s="142"/>
      <c r="E2" s="142"/>
      <c r="F2" s="142"/>
      <c r="G2" s="142"/>
    </row>
    <row r="3" spans="1:8" ht="20.100000000000001" customHeight="1" x14ac:dyDescent="0.25">
      <c r="A3" s="5"/>
      <c r="B3" s="6" t="s">
        <v>1</v>
      </c>
      <c r="C3" s="7" t="s">
        <v>2</v>
      </c>
      <c r="D3" s="8"/>
      <c r="E3" s="9">
        <v>41640</v>
      </c>
      <c r="F3" s="142"/>
      <c r="G3" s="142"/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  <c r="F4" s="142"/>
      <c r="G4" s="142"/>
    </row>
    <row r="5" spans="1:8" ht="20.100000000000001" customHeight="1" x14ac:dyDescent="0.2">
      <c r="A5" s="143"/>
      <c r="B5" s="144"/>
      <c r="C5" s="144"/>
      <c r="D5" s="145"/>
      <c r="E5" s="145"/>
      <c r="F5" s="145"/>
      <c r="G5" s="145"/>
    </row>
    <row r="6" spans="1:8" ht="20.100000000000001" customHeight="1" x14ac:dyDescent="0.2">
      <c r="A6" s="17" t="s">
        <v>5</v>
      </c>
      <c r="B6" s="18" t="s">
        <v>6</v>
      </c>
      <c r="C6" s="18" t="s">
        <v>7</v>
      </c>
      <c r="D6" s="19" t="s">
        <v>8</v>
      </c>
      <c r="E6" s="20" t="s">
        <v>9</v>
      </c>
      <c r="F6" s="21" t="s">
        <v>10</v>
      </c>
      <c r="G6" s="71" t="s">
        <v>34</v>
      </c>
    </row>
    <row r="7" spans="1:8" ht="20.100000000000001" customHeight="1" x14ac:dyDescent="0.2">
      <c r="A7" s="22">
        <f>E3</f>
        <v>41640</v>
      </c>
      <c r="B7" s="146"/>
      <c r="C7" s="23"/>
      <c r="D7" s="24"/>
      <c r="E7" s="24"/>
      <c r="F7" s="152"/>
      <c r="G7" s="24"/>
      <c r="H7" s="25"/>
    </row>
    <row r="8" spans="1:8" ht="20.100000000000001" customHeight="1" x14ac:dyDescent="0.2">
      <c r="A8" s="22">
        <f>IF($E$3="","",$E$3+1)</f>
        <v>41641</v>
      </c>
      <c r="B8" s="147"/>
      <c r="C8" s="23"/>
      <c r="D8" s="24"/>
      <c r="E8" s="24"/>
      <c r="F8" s="152"/>
      <c r="G8" s="24"/>
    </row>
    <row r="9" spans="1:8" ht="20.100000000000001" customHeight="1" x14ac:dyDescent="0.2">
      <c r="A9" s="22">
        <f>IF($E$3="","",$E$3+2)</f>
        <v>41642</v>
      </c>
      <c r="B9" s="147"/>
      <c r="C9" s="23"/>
      <c r="D9" s="24"/>
      <c r="E9" s="24"/>
      <c r="F9" s="152"/>
      <c r="G9" s="24"/>
    </row>
    <row r="10" spans="1:8" ht="20.100000000000001" customHeight="1" x14ac:dyDescent="0.2">
      <c r="A10" s="22">
        <f>IF($E$3="","",$E$3+3)</f>
        <v>41643</v>
      </c>
      <c r="B10" s="18"/>
      <c r="C10" s="23"/>
      <c r="D10" s="24"/>
      <c r="E10" s="24"/>
      <c r="F10" s="152"/>
      <c r="G10" s="24"/>
    </row>
    <row r="11" spans="1:8" ht="20.100000000000001" customHeight="1" x14ac:dyDescent="0.2">
      <c r="A11" s="22">
        <f>IF($E$3="","",$E$3+4)</f>
        <v>41644</v>
      </c>
      <c r="B11" s="147"/>
      <c r="C11" s="23"/>
      <c r="D11" s="24"/>
      <c r="E11" s="24"/>
      <c r="F11" s="152"/>
      <c r="G11" s="24"/>
    </row>
    <row r="12" spans="1:8" ht="20.100000000000001" customHeight="1" x14ac:dyDescent="0.2">
      <c r="A12" s="22">
        <f>IF($E$3="","",$E$3+5)</f>
        <v>41645</v>
      </c>
      <c r="B12" s="23"/>
      <c r="C12" s="23"/>
      <c r="D12" s="24"/>
      <c r="E12" s="24"/>
      <c r="F12" s="152"/>
      <c r="G12" s="24"/>
    </row>
    <row r="13" spans="1:8" ht="20.100000000000001" customHeight="1" x14ac:dyDescent="0.2">
      <c r="A13" s="22">
        <f>IF($E$3="","",$E$3+6)</f>
        <v>41646</v>
      </c>
      <c r="B13" s="23"/>
      <c r="C13" s="23"/>
      <c r="D13" s="24"/>
      <c r="E13" s="24"/>
      <c r="F13" s="152"/>
      <c r="G13" s="24"/>
    </row>
    <row r="14" spans="1:8" ht="20.100000000000001" customHeight="1" x14ac:dyDescent="0.2">
      <c r="A14" s="22">
        <f>IF($E$3="","",$E$3+7)</f>
        <v>41647</v>
      </c>
      <c r="B14" s="23"/>
      <c r="C14" s="23"/>
      <c r="D14" s="24"/>
      <c r="E14" s="24"/>
      <c r="F14" s="152"/>
      <c r="G14" s="24"/>
    </row>
    <row r="15" spans="1:8" ht="20.100000000000001" customHeight="1" x14ac:dyDescent="0.2">
      <c r="A15" s="22">
        <f>IF($E$3="","",$E$3+8)</f>
        <v>41648</v>
      </c>
      <c r="B15" s="23"/>
      <c r="C15" s="23"/>
      <c r="D15" s="24"/>
      <c r="E15" s="24"/>
      <c r="F15" s="152"/>
      <c r="G15" s="24"/>
    </row>
    <row r="16" spans="1:8" ht="20.100000000000001" customHeight="1" x14ac:dyDescent="0.2">
      <c r="A16" s="22">
        <f>IF($E$3="","",$E$3+9)</f>
        <v>41649</v>
      </c>
      <c r="B16" s="23"/>
      <c r="C16" s="23"/>
      <c r="D16" s="24"/>
      <c r="E16" s="24"/>
      <c r="F16" s="152"/>
      <c r="G16" s="24"/>
    </row>
    <row r="17" spans="1:7" ht="20.100000000000001" customHeight="1" x14ac:dyDescent="0.2">
      <c r="A17" s="22">
        <f>IF($E$3="","",$E$3+10)</f>
        <v>41650</v>
      </c>
      <c r="B17" s="23"/>
      <c r="C17" s="23"/>
      <c r="D17" s="24"/>
      <c r="E17" s="24"/>
      <c r="F17" s="152"/>
      <c r="G17" s="24"/>
    </row>
    <row r="18" spans="1:7" ht="20.100000000000001" customHeight="1" x14ac:dyDescent="0.2">
      <c r="A18" s="22">
        <f>IF($E$3="","",$E$3+11)</f>
        <v>41651</v>
      </c>
      <c r="B18" s="23"/>
      <c r="C18" s="23"/>
      <c r="D18" s="24"/>
      <c r="E18" s="24"/>
      <c r="F18" s="152"/>
      <c r="G18" s="24"/>
    </row>
    <row r="19" spans="1:7" ht="20.100000000000001" customHeight="1" x14ac:dyDescent="0.2">
      <c r="A19" s="22">
        <f>IF($E$3="","",$E$3+12)</f>
        <v>41652</v>
      </c>
      <c r="B19" s="23"/>
      <c r="C19" s="23"/>
      <c r="D19" s="24"/>
      <c r="E19" s="24"/>
      <c r="F19" s="152"/>
      <c r="G19" s="24"/>
    </row>
    <row r="20" spans="1:7" ht="20.100000000000001" customHeight="1" x14ac:dyDescent="0.2">
      <c r="A20" s="22">
        <f>IF($E$3="","",$E$3+13)</f>
        <v>41653</v>
      </c>
      <c r="B20" s="23"/>
      <c r="C20" s="23"/>
      <c r="D20" s="24"/>
      <c r="E20" s="24"/>
      <c r="F20" s="152"/>
      <c r="G20" s="24"/>
    </row>
    <row r="21" spans="1:7" ht="20.100000000000001" customHeight="1" x14ac:dyDescent="0.2">
      <c r="A21" s="22">
        <f>IF($E$3="","",$E$3+14)</f>
        <v>41654</v>
      </c>
      <c r="B21" s="23"/>
      <c r="C21" s="23"/>
      <c r="D21" s="24"/>
      <c r="E21" s="24"/>
      <c r="F21" s="152"/>
      <c r="G21" s="24"/>
    </row>
    <row r="22" spans="1:7" ht="20.100000000000001" customHeight="1" x14ac:dyDescent="0.2">
      <c r="A22" s="22">
        <f>IF($E$3="","",$E$3+15)</f>
        <v>41655</v>
      </c>
      <c r="B22" s="23"/>
      <c r="C22" s="23"/>
      <c r="D22" s="24"/>
      <c r="E22" s="24"/>
      <c r="F22" s="152"/>
      <c r="G22" s="24"/>
    </row>
    <row r="23" spans="1:7" ht="20.100000000000001" customHeight="1" x14ac:dyDescent="0.2">
      <c r="A23" s="22">
        <f>IF($E$3="","",$E$3+16)</f>
        <v>41656</v>
      </c>
      <c r="B23" s="23"/>
      <c r="C23" s="23"/>
      <c r="D23" s="24"/>
      <c r="E23" s="24"/>
      <c r="F23" s="152"/>
      <c r="G23" s="24"/>
    </row>
    <row r="24" spans="1:7" ht="20.100000000000001" customHeight="1" x14ac:dyDescent="0.2">
      <c r="A24" s="22">
        <f>IF($E$3="","",$E$3+17)</f>
        <v>41657</v>
      </c>
      <c r="B24" s="23"/>
      <c r="C24" s="23"/>
      <c r="D24" s="24"/>
      <c r="E24" s="24"/>
      <c r="F24" s="152"/>
      <c r="G24" s="24"/>
    </row>
    <row r="25" spans="1:7" ht="20.100000000000001" customHeight="1" x14ac:dyDescent="0.2">
      <c r="A25" s="22">
        <f>IF($E$3="","",$E$3+18)</f>
        <v>41658</v>
      </c>
      <c r="B25" s="23"/>
      <c r="C25" s="23"/>
      <c r="D25" s="24"/>
      <c r="E25" s="24"/>
      <c r="F25" s="152"/>
      <c r="G25" s="24"/>
    </row>
    <row r="26" spans="1:7" ht="20.100000000000001" customHeight="1" x14ac:dyDescent="0.2">
      <c r="A26" s="22">
        <f>IF($E$3="","",$E$3+19)</f>
        <v>41659</v>
      </c>
      <c r="B26" s="23"/>
      <c r="C26" s="23"/>
      <c r="D26" s="24"/>
      <c r="E26" s="24"/>
      <c r="F26" s="152"/>
      <c r="G26" s="24"/>
    </row>
    <row r="27" spans="1:7" ht="20.100000000000001" customHeight="1" x14ac:dyDescent="0.2">
      <c r="A27" s="22">
        <f>IF($E$3="","",$E$3+20)</f>
        <v>41660</v>
      </c>
      <c r="B27" s="23"/>
      <c r="C27" s="23"/>
      <c r="D27" s="24"/>
      <c r="E27" s="24"/>
      <c r="F27" s="152"/>
      <c r="G27" s="24"/>
    </row>
    <row r="28" spans="1:7" ht="20.100000000000001" customHeight="1" x14ac:dyDescent="0.2">
      <c r="A28" s="22">
        <f>IF($E$3="","",$E$3+21)</f>
        <v>41661</v>
      </c>
      <c r="B28" s="23"/>
      <c r="C28" s="23"/>
      <c r="D28" s="24"/>
      <c r="E28" s="24"/>
      <c r="F28" s="152"/>
      <c r="G28" s="24"/>
    </row>
    <row r="29" spans="1:7" ht="20.100000000000001" customHeight="1" x14ac:dyDescent="0.2">
      <c r="A29" s="22">
        <f>IF($E$3="","",$E$3+22)</f>
        <v>41662</v>
      </c>
      <c r="B29" s="23"/>
      <c r="C29" s="23"/>
      <c r="D29" s="24"/>
      <c r="E29" s="24"/>
      <c r="F29" s="152"/>
      <c r="G29" s="24"/>
    </row>
    <row r="30" spans="1:7" ht="20.100000000000001" customHeight="1" x14ac:dyDescent="0.2">
      <c r="A30" s="22">
        <f>IF($E$3="","",$E$3+23)</f>
        <v>41663</v>
      </c>
      <c r="B30" s="23"/>
      <c r="C30" s="23"/>
      <c r="D30" s="24"/>
      <c r="E30" s="24"/>
      <c r="F30" s="152"/>
      <c r="G30" s="24"/>
    </row>
    <row r="31" spans="1:7" ht="20.100000000000001" customHeight="1" x14ac:dyDescent="0.2">
      <c r="A31" s="22">
        <f>IF($E$3="","",$E$3+24)</f>
        <v>41664</v>
      </c>
      <c r="B31" s="23"/>
      <c r="C31" s="23"/>
      <c r="D31" s="24"/>
      <c r="E31" s="24"/>
      <c r="F31" s="152"/>
      <c r="G31" s="24"/>
    </row>
    <row r="32" spans="1:7" ht="20.100000000000001" customHeight="1" x14ac:dyDescent="0.2">
      <c r="A32" s="22">
        <f>IF($E$3="","",$E$3+25)</f>
        <v>41665</v>
      </c>
      <c r="B32" s="23"/>
      <c r="C32" s="23"/>
      <c r="D32" s="24"/>
      <c r="E32" s="24"/>
      <c r="F32" s="152"/>
      <c r="G32" s="24"/>
    </row>
    <row r="33" spans="1:7" ht="20.100000000000001" customHeight="1" x14ac:dyDescent="0.2">
      <c r="A33" s="22">
        <f>IF($E$3="","",$E$3+26)</f>
        <v>41666</v>
      </c>
      <c r="B33" s="23"/>
      <c r="C33" s="23"/>
      <c r="D33" s="24"/>
      <c r="E33" s="24"/>
      <c r="F33" s="152"/>
      <c r="G33" s="24"/>
    </row>
    <row r="34" spans="1:7" ht="20.100000000000001" customHeight="1" x14ac:dyDescent="0.2">
      <c r="A34" s="22">
        <f>IF($E$3="","",$E$3+27)</f>
        <v>41667</v>
      </c>
      <c r="B34" s="23"/>
      <c r="C34" s="23"/>
      <c r="D34" s="24"/>
      <c r="E34" s="24"/>
      <c r="F34" s="152"/>
      <c r="G34" s="24"/>
    </row>
    <row r="35" spans="1:7" ht="20.100000000000001" customHeight="1" x14ac:dyDescent="0.2">
      <c r="A35" s="22">
        <f>IF($E$3="","",$E$3+28)</f>
        <v>41668</v>
      </c>
      <c r="B35" s="23"/>
      <c r="C35" s="23"/>
      <c r="D35" s="24"/>
      <c r="E35" s="24"/>
      <c r="F35" s="152"/>
      <c r="G35" s="24"/>
    </row>
    <row r="36" spans="1:7" ht="20.100000000000001" customHeight="1" x14ac:dyDescent="0.2">
      <c r="A36" s="22">
        <f>IF($E$3="","",$E$3+29)</f>
        <v>41669</v>
      </c>
      <c r="B36" s="23"/>
      <c r="C36" s="23"/>
      <c r="D36" s="24"/>
      <c r="E36" s="24"/>
      <c r="F36" s="152"/>
      <c r="G36" s="24"/>
    </row>
    <row r="37" spans="1:7" ht="20.100000000000001" customHeight="1" x14ac:dyDescent="0.2">
      <c r="A37" s="22">
        <f>IF($E$3="","",$E$3+30)</f>
        <v>41670</v>
      </c>
      <c r="B37" s="23"/>
      <c r="C37" s="23"/>
      <c r="D37" s="24"/>
      <c r="E37" s="24"/>
      <c r="F37" s="152"/>
      <c r="G37" s="24"/>
    </row>
    <row r="38" spans="1:7" ht="20.100000000000001" customHeight="1" x14ac:dyDescent="0.2">
      <c r="A38" s="148"/>
      <c r="B38" s="27" t="s">
        <v>11</v>
      </c>
      <c r="C38" s="28"/>
      <c r="D38" s="50">
        <f>SUM(D7:D37)</f>
        <v>0</v>
      </c>
      <c r="E38" s="24">
        <f>SUM(E7:E37)</f>
        <v>0</v>
      </c>
      <c r="F38" s="152">
        <f>SUM(F7:F37)</f>
        <v>0</v>
      </c>
      <c r="G38" s="24">
        <f>SUM(G7:G37)</f>
        <v>0</v>
      </c>
    </row>
    <row r="39" spans="1:7" ht="20.100000000000001" customHeight="1" x14ac:dyDescent="0.2">
      <c r="A39" s="29"/>
      <c r="B39" s="30" t="s">
        <v>12</v>
      </c>
      <c r="C39" s="31"/>
      <c r="D39" s="51"/>
      <c r="E39" s="32"/>
      <c r="F39" s="152"/>
      <c r="G39" s="32"/>
    </row>
    <row r="40" spans="1:7" ht="20.100000000000001" customHeight="1" x14ac:dyDescent="0.2">
      <c r="A40" s="33"/>
      <c r="B40" s="34"/>
      <c r="C40" s="34"/>
      <c r="D40" s="34"/>
      <c r="E40" s="34"/>
      <c r="F40" s="35"/>
      <c r="G40" s="35"/>
    </row>
    <row r="41" spans="1:7" ht="20.100000000000001" customHeight="1" x14ac:dyDescent="0.2">
      <c r="A41" s="36"/>
      <c r="B41" s="35"/>
      <c r="C41" s="35" t="s">
        <v>13</v>
      </c>
      <c r="D41" s="35"/>
      <c r="E41" s="35"/>
      <c r="F41" s="35"/>
      <c r="G41" s="35"/>
    </row>
    <row r="42" spans="1:7" ht="20.100000000000001" customHeight="1" x14ac:dyDescent="0.2">
      <c r="A42" s="36"/>
      <c r="B42" s="35"/>
      <c r="C42" s="35"/>
      <c r="D42" s="35"/>
      <c r="E42" s="35"/>
      <c r="F42" s="35"/>
      <c r="G42" s="35"/>
    </row>
    <row r="43" spans="1:7" ht="20.100000000000001" customHeight="1" x14ac:dyDescent="0.2">
      <c r="A43" s="136"/>
      <c r="B43" s="142"/>
      <c r="C43" s="142"/>
      <c r="D43" s="142"/>
      <c r="E43" s="142"/>
      <c r="F43" s="142"/>
      <c r="G43" s="142"/>
    </row>
    <row r="44" spans="1:7" ht="20.100000000000001" customHeight="1" x14ac:dyDescent="0.2">
      <c r="A44" s="136"/>
      <c r="B44" s="142"/>
      <c r="C44" s="142"/>
      <c r="D44" s="142"/>
      <c r="E44" s="142"/>
      <c r="F44" s="142"/>
      <c r="G44" s="142"/>
    </row>
  </sheetData>
  <phoneticPr fontId="19" type="noConversion"/>
  <pageMargins left="0.62992125984251968" right="0.15748031496062992" top="0.31496062992125984" bottom="0.11811023622047245" header="0.19685039370078741" footer="0.1574803149606299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11" sqref="E11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11.5703125" customWidth="1"/>
    <col min="7" max="7" width="9.5703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25</v>
      </c>
      <c r="D3" s="8"/>
      <c r="E3" s="9">
        <v>41913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10</v>
      </c>
      <c r="G6" s="71" t="s">
        <v>34</v>
      </c>
    </row>
    <row r="7" spans="1:8" ht="20.100000000000001" customHeight="1" x14ac:dyDescent="0.2">
      <c r="A7" s="74">
        <f>E3</f>
        <v>41913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41914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41915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41916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41917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41918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41919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41920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41921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41922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41923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41924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41925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41926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41927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41928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41929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41930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41931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41932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41933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41934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41935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41936</v>
      </c>
      <c r="B30" s="75"/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41937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41938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41939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41940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41941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41942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>
        <f>IF($E$3="","",$E$3+30)</f>
        <v>41943</v>
      </c>
      <c r="B37" s="75"/>
      <c r="C37" s="75"/>
      <c r="D37" s="24"/>
      <c r="E37" s="24"/>
      <c r="F37" s="152"/>
      <c r="G37" s="24"/>
    </row>
    <row r="38" spans="1:7" ht="20.100000000000001" customHeight="1" x14ac:dyDescent="0.2">
      <c r="A38" s="96"/>
      <c r="B38" s="81" t="s">
        <v>11</v>
      </c>
      <c r="C38" s="82"/>
      <c r="D38" s="83">
        <f>SUM(D7:D37)</f>
        <v>0</v>
      </c>
      <c r="E38" s="24">
        <f>SUM(E7:E37)</f>
        <v>0</v>
      </c>
      <c r="F38" s="152">
        <f>SUM(F7:F37)</f>
        <v>0</v>
      </c>
      <c r="G38" s="24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6"/>
      <c r="G43" s="134"/>
    </row>
    <row r="44" spans="1:7" ht="20.100000000000001" customHeight="1" x14ac:dyDescent="0.2">
      <c r="A44" s="57"/>
      <c r="B44" s="54"/>
      <c r="C44" s="54"/>
      <c r="D44" s="54"/>
      <c r="E44" s="54"/>
      <c r="F44" s="56"/>
      <c r="G44" s="56"/>
    </row>
  </sheetData>
  <phoneticPr fontId="19" type="noConversion"/>
  <printOptions horizontalCentered="1" verticalCentered="1"/>
  <pageMargins left="0" right="0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F8" sqref="F8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26</v>
      </c>
      <c r="D3" s="8"/>
      <c r="E3" s="9">
        <v>41944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10</v>
      </c>
      <c r="G6" s="71" t="s">
        <v>34</v>
      </c>
    </row>
    <row r="7" spans="1:8" ht="20.100000000000001" customHeight="1" x14ac:dyDescent="0.2">
      <c r="A7" s="74">
        <f>E3</f>
        <v>41944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41945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41946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41947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41948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41949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41950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41951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41952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41953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41954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41955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41956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41957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41958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41959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41960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41961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41962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41963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41964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41965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41966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41967</v>
      </c>
      <c r="B30" s="75"/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41968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41969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41970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41971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41972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41973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/>
      <c r="B37" s="107"/>
      <c r="C37" s="75"/>
      <c r="D37" s="24"/>
      <c r="E37" s="24"/>
      <c r="F37" s="152"/>
      <c r="G37" s="24"/>
    </row>
    <row r="38" spans="1:7" ht="20.100000000000001" customHeight="1" x14ac:dyDescent="0.2">
      <c r="A38" s="96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6" sqref="E6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27</v>
      </c>
      <c r="D3" s="8"/>
      <c r="E3" s="9">
        <v>41974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10</v>
      </c>
      <c r="G6" s="71" t="s">
        <v>34</v>
      </c>
    </row>
    <row r="7" spans="1:8" ht="20.100000000000001" customHeight="1" x14ac:dyDescent="0.2">
      <c r="A7" s="74">
        <f>E3</f>
        <v>41974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41975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41976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41977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41978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41979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41980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41981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41982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41983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41984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41985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41986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41987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41988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41989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41990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41991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41992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41993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41994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41995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41996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41997</v>
      </c>
      <c r="B30" s="75"/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41998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41999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42000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42001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42002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42003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>
        <f>IF($E$3="","",$E$3+30)</f>
        <v>42004</v>
      </c>
      <c r="B37" s="75"/>
      <c r="C37" s="75"/>
      <c r="D37" s="24"/>
      <c r="E37" s="24"/>
      <c r="F37" s="152"/>
      <c r="G37" s="24"/>
    </row>
    <row r="38" spans="1:7" ht="20.100000000000001" customHeight="1" x14ac:dyDescent="0.2">
      <c r="A38" s="96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18"/>
  <sheetViews>
    <sheetView view="pageBreakPreview" topLeftCell="A2" zoomScaleNormal="75" zoomScaleSheetLayoutView="100" workbookViewId="0">
      <selection activeCell="A18" sqref="A18"/>
    </sheetView>
  </sheetViews>
  <sheetFormatPr baseColWidth="10" defaultRowHeight="12.75" x14ac:dyDescent="0.2"/>
  <cols>
    <col min="1" max="1" width="35.7109375" customWidth="1"/>
    <col min="2" max="2" width="26.7109375" customWidth="1"/>
    <col min="3" max="3" width="32.140625" customWidth="1"/>
    <col min="4" max="4" width="27.7109375" customWidth="1"/>
    <col min="5" max="5" width="25.42578125" customWidth="1"/>
  </cols>
  <sheetData>
    <row r="1" spans="1:5" hidden="1" x14ac:dyDescent="0.2">
      <c r="A1" s="25"/>
      <c r="B1" s="25"/>
      <c r="C1" s="25"/>
      <c r="D1" s="25"/>
      <c r="E1" s="25"/>
    </row>
    <row r="2" spans="1:5" ht="31.7" customHeight="1" thickBot="1" x14ac:dyDescent="0.55000000000000004">
      <c r="A2" s="114"/>
      <c r="B2" s="115" t="s">
        <v>31</v>
      </c>
      <c r="C2" s="139" t="s">
        <v>39</v>
      </c>
      <c r="D2" s="116"/>
      <c r="E2" s="116"/>
    </row>
    <row r="3" spans="1:5" ht="24.95" customHeight="1" thickBot="1" x14ac:dyDescent="0.45">
      <c r="A3" s="117" t="s">
        <v>28</v>
      </c>
      <c r="B3" s="112" t="s">
        <v>29</v>
      </c>
      <c r="C3" s="118" t="s">
        <v>30</v>
      </c>
      <c r="D3" s="112" t="s">
        <v>33</v>
      </c>
      <c r="E3" s="119" t="s">
        <v>10</v>
      </c>
    </row>
    <row r="4" spans="1:5" ht="24.95" customHeight="1" x14ac:dyDescent="0.2">
      <c r="A4" s="127" t="s">
        <v>40</v>
      </c>
      <c r="B4" s="109">
        <f>JANVIER!$D$38</f>
        <v>0</v>
      </c>
      <c r="C4" s="109">
        <f>JANVIER!$E$38</f>
        <v>0</v>
      </c>
      <c r="D4" s="109">
        <f>JANVIER!$G$38</f>
        <v>0</v>
      </c>
      <c r="E4" s="153">
        <f>JANVIER!$F$38</f>
        <v>0</v>
      </c>
    </row>
    <row r="5" spans="1:5" ht="24.95" customHeight="1" x14ac:dyDescent="0.2">
      <c r="A5" s="128" t="s">
        <v>41</v>
      </c>
      <c r="B5" s="110">
        <f>FEVRIER!$D$38</f>
        <v>0</v>
      </c>
      <c r="C5" s="110">
        <f>FEVRIER!$E$38</f>
        <v>0</v>
      </c>
      <c r="D5" s="110">
        <f>FEVRIER!$G$38</f>
        <v>0</v>
      </c>
      <c r="E5" s="154">
        <f>FEVRIER!$F$38</f>
        <v>0</v>
      </c>
    </row>
    <row r="6" spans="1:5" ht="24.95" customHeight="1" x14ac:dyDescent="0.2">
      <c r="A6" s="128" t="s">
        <v>42</v>
      </c>
      <c r="B6" s="110">
        <f>MARS!$D$38</f>
        <v>0</v>
      </c>
      <c r="C6" s="110">
        <f>MARS!$E$38</f>
        <v>0</v>
      </c>
      <c r="D6" s="110">
        <f>MARS!$G$38</f>
        <v>0</v>
      </c>
      <c r="E6" s="154">
        <f>MARS!$F$38</f>
        <v>0</v>
      </c>
    </row>
    <row r="7" spans="1:5" ht="24.95" customHeight="1" x14ac:dyDescent="0.2">
      <c r="A7" s="128" t="s">
        <v>47</v>
      </c>
      <c r="B7" s="110">
        <f>AVRIL!$D$38</f>
        <v>0</v>
      </c>
      <c r="C7" s="110">
        <f>AVRIL!$E$38</f>
        <v>0</v>
      </c>
      <c r="D7" s="110">
        <f>AVRIL!$G$38</f>
        <v>0</v>
      </c>
      <c r="E7" s="154">
        <f>AVRIL!$F$38</f>
        <v>0</v>
      </c>
    </row>
    <row r="8" spans="1:5" ht="24.95" customHeight="1" x14ac:dyDescent="0.2">
      <c r="A8" s="128" t="s">
        <v>43</v>
      </c>
      <c r="B8" s="110">
        <f>MAI!$D$38</f>
        <v>0</v>
      </c>
      <c r="C8" s="110">
        <f>MAI!$E$38</f>
        <v>0</v>
      </c>
      <c r="D8" s="110">
        <f>MAI!$G$38</f>
        <v>0</v>
      </c>
      <c r="E8" s="154">
        <f>MAI!$F$38</f>
        <v>0</v>
      </c>
    </row>
    <row r="9" spans="1:5" ht="24.95" customHeight="1" x14ac:dyDescent="0.2">
      <c r="A9" s="128" t="s">
        <v>44</v>
      </c>
      <c r="B9" s="110">
        <f>JUIN!$D$38</f>
        <v>0</v>
      </c>
      <c r="C9" s="110">
        <f>JUIN!$E$38</f>
        <v>0</v>
      </c>
      <c r="D9" s="110">
        <f>JUIN!$G$38</f>
        <v>0</v>
      </c>
      <c r="E9" s="154">
        <f>JUIN!$F$38</f>
        <v>0</v>
      </c>
    </row>
    <row r="10" spans="1:5" ht="24.95" customHeight="1" x14ac:dyDescent="0.2">
      <c r="A10" s="128" t="s">
        <v>45</v>
      </c>
      <c r="B10" s="110">
        <f>JUILLET!D38</f>
        <v>0</v>
      </c>
      <c r="C10" s="110">
        <f>JUILLET!E38</f>
        <v>0</v>
      </c>
      <c r="D10" s="110">
        <f>JUILLET!$G$38</f>
        <v>0</v>
      </c>
      <c r="E10" s="154">
        <f>JUILLET!$F$38</f>
        <v>0</v>
      </c>
    </row>
    <row r="11" spans="1:5" ht="24.95" customHeight="1" x14ac:dyDescent="0.2">
      <c r="A11" s="128" t="s">
        <v>48</v>
      </c>
      <c r="B11" s="110">
        <f>AOUT!$D$38</f>
        <v>0</v>
      </c>
      <c r="C11" s="110">
        <f>AOUT!$E$38</f>
        <v>0</v>
      </c>
      <c r="D11" s="110">
        <f>AOUT!$G$38</f>
        <v>0</v>
      </c>
      <c r="E11" s="154">
        <f>AOUT!$F$38</f>
        <v>0</v>
      </c>
    </row>
    <row r="12" spans="1:5" ht="24.95" customHeight="1" x14ac:dyDescent="0.2">
      <c r="A12" s="128" t="s">
        <v>46</v>
      </c>
      <c r="B12" s="110">
        <f>SEPTEMBRE!D38</f>
        <v>0</v>
      </c>
      <c r="C12" s="110">
        <f>SEPTEMBRE!E38</f>
        <v>0</v>
      </c>
      <c r="D12" s="110">
        <f>SEPTEMBRE!$G$38</f>
        <v>0</v>
      </c>
      <c r="E12" s="154">
        <f>SEPTEMBRE!$F$38</f>
        <v>0</v>
      </c>
    </row>
    <row r="13" spans="1:5" ht="24.95" customHeight="1" x14ac:dyDescent="0.2">
      <c r="A13" s="128" t="s">
        <v>49</v>
      </c>
      <c r="B13" s="110">
        <f>OCTOBRE!D38</f>
        <v>0</v>
      </c>
      <c r="C13" s="110">
        <f>OCTOBRE!E38</f>
        <v>0</v>
      </c>
      <c r="D13" s="110">
        <f>OCTOBRE!$G$38</f>
        <v>0</v>
      </c>
      <c r="E13" s="154">
        <f>OCTOBRE!$F$38</f>
        <v>0</v>
      </c>
    </row>
    <row r="14" spans="1:5" ht="24.95" customHeight="1" x14ac:dyDescent="0.2">
      <c r="A14" s="128" t="s">
        <v>50</v>
      </c>
      <c r="B14" s="110">
        <f>NOVEMBRE!$D$38</f>
        <v>0</v>
      </c>
      <c r="C14" s="110">
        <f>NOVEMBRE!E38</f>
        <v>0</v>
      </c>
      <c r="D14" s="110">
        <f>NOVEMBRE!$G$38</f>
        <v>0</v>
      </c>
      <c r="E14" s="154">
        <f>NOVEMBRE!$F$38</f>
        <v>0</v>
      </c>
    </row>
    <row r="15" spans="1:5" ht="24.95" customHeight="1" thickBot="1" x14ac:dyDescent="0.25">
      <c r="A15" s="129" t="s">
        <v>51</v>
      </c>
      <c r="B15" s="111">
        <f>DECEMBRE!D38</f>
        <v>0</v>
      </c>
      <c r="C15" s="111">
        <f>DECEMBRE!E38</f>
        <v>0</v>
      </c>
      <c r="D15" s="111">
        <f>DECEMBRE!$G$38</f>
        <v>0</v>
      </c>
      <c r="E15" s="155">
        <f>DECEMBRE!$F$38</f>
        <v>0</v>
      </c>
    </row>
    <row r="16" spans="1:5" ht="24.95" customHeight="1" thickTop="1" thickBot="1" x14ac:dyDescent="0.4">
      <c r="A16" s="130" t="s">
        <v>52</v>
      </c>
      <c r="B16" s="113">
        <f>SUM(B4:B15)</f>
        <v>0</v>
      </c>
      <c r="C16" s="113">
        <f>SUM(C4:C15)</f>
        <v>0</v>
      </c>
      <c r="D16" s="123">
        <f>SUM(D4:D15)</f>
        <v>0</v>
      </c>
      <c r="E16" s="156">
        <f>DECEMBRE!$F$38</f>
        <v>0</v>
      </c>
    </row>
    <row r="17" spans="1:5" ht="24.95" customHeight="1" thickTop="1" thickBot="1" x14ac:dyDescent="0.4">
      <c r="A17" s="130" t="s">
        <v>53</v>
      </c>
      <c r="B17" s="113">
        <f>SUM(B16,+C16)</f>
        <v>0</v>
      </c>
      <c r="C17" s="122"/>
      <c r="D17" s="121"/>
      <c r="E17" s="121"/>
    </row>
    <row r="18" spans="1:5" ht="24.95" customHeight="1" thickTop="1" x14ac:dyDescent="0.4">
      <c r="A18" s="132" t="s">
        <v>32</v>
      </c>
      <c r="B18" s="151" t="s">
        <v>37</v>
      </c>
      <c r="C18" s="120" t="s">
        <v>38</v>
      </c>
      <c r="D18" s="131"/>
    </row>
  </sheetData>
  <phoneticPr fontId="0" type="noConversion"/>
  <printOptions horizontalCentered="1" verticalCentered="1"/>
  <pageMargins left="0.11811023622047245" right="0.11811023622047245" top="0.94488188976377963" bottom="0.78740157480314965" header="0.11811023622047245" footer="0"/>
  <pageSetup paperSize="9" orientation="landscape" cellComments="asDisplayed" r:id="rId1"/>
  <headerFooter alignWithMargins="0"/>
  <rowBreaks count="1" manualBreakCount="1">
    <brk id="1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topLeftCell="A24" zoomScaleSheetLayoutView="100" workbookViewId="0">
      <selection activeCell="I40" sqref="I40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38"/>
      <c r="B1" s="39" t="s">
        <v>0</v>
      </c>
      <c r="C1" s="39"/>
      <c r="D1" s="39"/>
      <c r="E1" s="35"/>
      <c r="F1" s="35"/>
      <c r="G1" s="16"/>
    </row>
    <row r="2" spans="1:8" ht="20.100000000000001" customHeight="1" x14ac:dyDescent="0.2">
      <c r="A2" s="40"/>
      <c r="B2" s="16"/>
      <c r="C2" s="16"/>
      <c r="D2" s="16"/>
      <c r="E2" s="16"/>
      <c r="F2" s="16"/>
      <c r="G2" s="16"/>
    </row>
    <row r="3" spans="1:8" ht="20.100000000000001" customHeight="1" x14ac:dyDescent="0.25">
      <c r="A3" s="41"/>
      <c r="B3" s="42" t="s">
        <v>1</v>
      </c>
      <c r="C3" s="43" t="s">
        <v>14</v>
      </c>
      <c r="D3" s="44"/>
      <c r="E3" s="45">
        <v>41671</v>
      </c>
      <c r="F3" s="16"/>
      <c r="G3" s="16"/>
    </row>
    <row r="4" spans="1:8" ht="20.100000000000001" customHeight="1" x14ac:dyDescent="0.25">
      <c r="A4" s="46" t="s">
        <v>3</v>
      </c>
      <c r="B4" s="42" t="s">
        <v>4</v>
      </c>
      <c r="C4" s="11"/>
      <c r="D4" s="124"/>
      <c r="E4" s="48"/>
      <c r="F4" s="16"/>
      <c r="G4" s="16"/>
    </row>
    <row r="5" spans="1:8" ht="20.100000000000001" customHeight="1" x14ac:dyDescent="0.2">
      <c r="A5" s="14"/>
      <c r="B5" s="15"/>
      <c r="C5" s="15"/>
      <c r="D5" s="16"/>
      <c r="E5" s="16"/>
      <c r="F5" s="16"/>
      <c r="G5" s="16"/>
    </row>
    <row r="6" spans="1:8" ht="20.100000000000001" customHeight="1" x14ac:dyDescent="0.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18" t="s">
        <v>15</v>
      </c>
      <c r="G6" s="71" t="s">
        <v>34</v>
      </c>
    </row>
    <row r="7" spans="1:8" ht="20.100000000000001" customHeight="1" x14ac:dyDescent="0.2">
      <c r="A7" s="22">
        <f>E3</f>
        <v>41671</v>
      </c>
      <c r="B7" s="23"/>
      <c r="C7" s="23"/>
      <c r="D7" s="24"/>
      <c r="E7" s="24"/>
      <c r="F7" s="152"/>
      <c r="G7" s="24"/>
      <c r="H7" s="25"/>
    </row>
    <row r="8" spans="1:8" ht="20.100000000000001" customHeight="1" x14ac:dyDescent="0.2">
      <c r="A8" s="22">
        <f>IF($E$3="","",$E$3+1)</f>
        <v>41672</v>
      </c>
      <c r="B8" s="23"/>
      <c r="C8" s="23"/>
      <c r="D8" s="24"/>
      <c r="E8" s="24"/>
      <c r="F8" s="152"/>
      <c r="G8" s="24"/>
    </row>
    <row r="9" spans="1:8" ht="20.100000000000001" customHeight="1" x14ac:dyDescent="0.2">
      <c r="A9" s="22">
        <f>IF($E$3="","",$E$3+2)</f>
        <v>41673</v>
      </c>
      <c r="B9" s="23"/>
      <c r="C9" s="23"/>
      <c r="D9" s="24"/>
      <c r="E9" s="24"/>
      <c r="F9" s="152"/>
      <c r="G9" s="24"/>
    </row>
    <row r="10" spans="1:8" ht="20.100000000000001" customHeight="1" x14ac:dyDescent="0.2">
      <c r="A10" s="22">
        <f>IF($E$3="","",$E$3+3)</f>
        <v>41674</v>
      </c>
      <c r="B10" s="23"/>
      <c r="C10" s="23"/>
      <c r="D10" s="24"/>
      <c r="E10" s="24"/>
      <c r="F10" s="152"/>
      <c r="G10" s="24"/>
    </row>
    <row r="11" spans="1:8" ht="20.100000000000001" customHeight="1" x14ac:dyDescent="0.2">
      <c r="A11" s="22">
        <f>IF($E$3="","",$E$3+4)</f>
        <v>41675</v>
      </c>
      <c r="B11" s="23"/>
      <c r="C11" s="23"/>
      <c r="D11" s="24"/>
      <c r="E11" s="24"/>
      <c r="F11" s="152"/>
      <c r="G11" s="24"/>
    </row>
    <row r="12" spans="1:8" ht="20.100000000000001" customHeight="1" x14ac:dyDescent="0.2">
      <c r="A12" s="22">
        <f>IF($E$3="","",$E$3+5)</f>
        <v>41676</v>
      </c>
      <c r="B12" s="23"/>
      <c r="C12" s="23"/>
      <c r="D12" s="24"/>
      <c r="E12" s="24"/>
      <c r="F12" s="152"/>
      <c r="G12" s="24"/>
    </row>
    <row r="13" spans="1:8" ht="20.100000000000001" customHeight="1" x14ac:dyDescent="0.2">
      <c r="A13" s="22">
        <f>IF($E$3="","",$E$3+6)</f>
        <v>41677</v>
      </c>
      <c r="B13" s="23"/>
      <c r="C13" s="23"/>
      <c r="D13" s="24"/>
      <c r="E13" s="24"/>
      <c r="F13" s="152"/>
      <c r="G13" s="24"/>
    </row>
    <row r="14" spans="1:8" ht="20.100000000000001" customHeight="1" x14ac:dyDescent="0.2">
      <c r="A14" s="22">
        <f>IF($E$3="","",$E$3+7)</f>
        <v>41678</v>
      </c>
      <c r="B14" s="23"/>
      <c r="C14" s="23"/>
      <c r="D14" s="24"/>
      <c r="E14" s="24"/>
      <c r="F14" s="152"/>
      <c r="G14" s="24"/>
    </row>
    <row r="15" spans="1:8" ht="20.100000000000001" customHeight="1" x14ac:dyDescent="0.2">
      <c r="A15" s="22">
        <f>IF($E$3="","",$E$3+8)</f>
        <v>41679</v>
      </c>
      <c r="B15" s="23"/>
      <c r="C15" s="23"/>
      <c r="D15" s="24"/>
      <c r="E15" s="24"/>
      <c r="F15" s="152"/>
      <c r="G15" s="24"/>
    </row>
    <row r="16" spans="1:8" ht="20.100000000000001" customHeight="1" x14ac:dyDescent="0.2">
      <c r="A16" s="22">
        <f>IF($E$3="","",$E$3+9)</f>
        <v>41680</v>
      </c>
      <c r="B16" s="23"/>
      <c r="C16" s="23"/>
      <c r="D16" s="24"/>
      <c r="E16" s="24"/>
      <c r="F16" s="152"/>
      <c r="G16" s="24"/>
    </row>
    <row r="17" spans="1:7" ht="20.100000000000001" customHeight="1" x14ac:dyDescent="0.2">
      <c r="A17" s="22">
        <f>IF($E$3="","",$E$3+10)</f>
        <v>41681</v>
      </c>
      <c r="B17" s="23"/>
      <c r="C17" s="23"/>
      <c r="D17" s="24"/>
      <c r="E17" s="24"/>
      <c r="F17" s="152"/>
      <c r="G17" s="24"/>
    </row>
    <row r="18" spans="1:7" ht="20.100000000000001" customHeight="1" x14ac:dyDescent="0.2">
      <c r="A18" s="22">
        <f>IF($E$3="","",$E$3+11)</f>
        <v>41682</v>
      </c>
      <c r="B18" s="23"/>
      <c r="C18" s="23"/>
      <c r="D18" s="24"/>
      <c r="E18" s="24"/>
      <c r="F18" s="152"/>
      <c r="G18" s="24"/>
    </row>
    <row r="19" spans="1:7" ht="20.100000000000001" customHeight="1" x14ac:dyDescent="0.2">
      <c r="A19" s="22">
        <f>IF($E$3="","",$E$3+12)</f>
        <v>41683</v>
      </c>
      <c r="B19" s="23"/>
      <c r="C19" s="23"/>
      <c r="D19" s="24"/>
      <c r="E19" s="24"/>
      <c r="F19" s="152"/>
      <c r="G19" s="24"/>
    </row>
    <row r="20" spans="1:7" ht="20.100000000000001" customHeight="1" x14ac:dyDescent="0.2">
      <c r="A20" s="22">
        <f>IF($E$3="","",$E$3+13)</f>
        <v>41684</v>
      </c>
      <c r="B20" s="133"/>
      <c r="C20" s="133"/>
      <c r="D20" s="24"/>
      <c r="E20" s="24"/>
      <c r="F20" s="152"/>
      <c r="G20" s="24"/>
    </row>
    <row r="21" spans="1:7" ht="20.100000000000001" customHeight="1" x14ac:dyDescent="0.2">
      <c r="A21" s="22">
        <f>IF($E$3="","",$E$3+14)</f>
        <v>41685</v>
      </c>
      <c r="B21" s="23"/>
      <c r="C21" s="23"/>
      <c r="D21" s="24"/>
      <c r="E21" s="24"/>
      <c r="F21" s="152"/>
      <c r="G21" s="24"/>
    </row>
    <row r="22" spans="1:7" ht="20.100000000000001" customHeight="1" x14ac:dyDescent="0.2">
      <c r="A22" s="22">
        <f>IF($E$3="","",$E$3+15)</f>
        <v>41686</v>
      </c>
      <c r="B22" s="23"/>
      <c r="C22" s="23"/>
      <c r="D22" s="24"/>
      <c r="E22" s="24"/>
      <c r="F22" s="152"/>
      <c r="G22" s="24"/>
    </row>
    <row r="23" spans="1:7" ht="20.100000000000001" customHeight="1" x14ac:dyDescent="0.2">
      <c r="A23" s="22">
        <f>IF($E$3="","",$E$3+16)</f>
        <v>41687</v>
      </c>
      <c r="B23" s="23"/>
      <c r="C23" s="23"/>
      <c r="D23" s="24"/>
      <c r="E23" s="24"/>
      <c r="F23" s="152"/>
      <c r="G23" s="24"/>
    </row>
    <row r="24" spans="1:7" ht="20.100000000000001" customHeight="1" x14ac:dyDescent="0.2">
      <c r="A24" s="22">
        <f>IF($E$3="","",$E$3+17)</f>
        <v>41688</v>
      </c>
      <c r="B24" s="23"/>
      <c r="C24" s="23"/>
      <c r="D24" s="24"/>
      <c r="E24" s="24"/>
      <c r="F24" s="152"/>
      <c r="G24" s="24"/>
    </row>
    <row r="25" spans="1:7" ht="20.100000000000001" customHeight="1" x14ac:dyDescent="0.2">
      <c r="A25" s="22">
        <f>IF($E$3="","",$E$3+18)</f>
        <v>41689</v>
      </c>
      <c r="B25" s="23"/>
      <c r="C25" s="23"/>
      <c r="D25" s="24"/>
      <c r="E25" s="24"/>
      <c r="F25" s="152"/>
      <c r="G25" s="24"/>
    </row>
    <row r="26" spans="1:7" ht="20.100000000000001" customHeight="1" x14ac:dyDescent="0.2">
      <c r="A26" s="22">
        <f>IF($E$3="","",$E$3+19)</f>
        <v>41690</v>
      </c>
      <c r="B26" s="23"/>
      <c r="C26" s="23"/>
      <c r="D26" s="24"/>
      <c r="E26" s="24"/>
      <c r="F26" s="152"/>
      <c r="G26" s="24"/>
    </row>
    <row r="27" spans="1:7" ht="20.100000000000001" customHeight="1" x14ac:dyDescent="0.2">
      <c r="A27" s="22">
        <f>IF($E$3="","",$E$3+20)</f>
        <v>41691</v>
      </c>
      <c r="B27" s="137"/>
      <c r="C27" s="23"/>
      <c r="D27" s="24"/>
      <c r="E27" s="24"/>
      <c r="F27" s="152"/>
      <c r="G27" s="24"/>
    </row>
    <row r="28" spans="1:7" ht="20.100000000000001" customHeight="1" x14ac:dyDescent="0.2">
      <c r="A28" s="22">
        <f>IF($E$3="","",$E$3+21)</f>
        <v>41692</v>
      </c>
      <c r="B28" s="23"/>
      <c r="C28" s="23"/>
      <c r="D28" s="24"/>
      <c r="E28" s="24"/>
      <c r="F28" s="152"/>
      <c r="G28" s="24"/>
    </row>
    <row r="29" spans="1:7" ht="20.100000000000001" customHeight="1" x14ac:dyDescent="0.2">
      <c r="A29" s="22">
        <f>IF($E$3="","",$E$3+22)</f>
        <v>41693</v>
      </c>
      <c r="B29" s="23"/>
      <c r="C29" s="23"/>
      <c r="D29" s="24"/>
      <c r="E29" s="24"/>
      <c r="F29" s="152"/>
      <c r="G29" s="24"/>
    </row>
    <row r="30" spans="1:7" ht="20.100000000000001" customHeight="1" x14ac:dyDescent="0.2">
      <c r="A30" s="22">
        <f>IF($E$3="","",$E$3+23)</f>
        <v>41694</v>
      </c>
      <c r="B30" s="23"/>
      <c r="C30" s="23"/>
      <c r="D30" s="24"/>
      <c r="E30" s="24"/>
      <c r="F30" s="152"/>
      <c r="G30" s="24"/>
    </row>
    <row r="31" spans="1:7" ht="20.100000000000001" customHeight="1" x14ac:dyDescent="0.2">
      <c r="A31" s="22">
        <f>IF($E$3="","",$E$3+24)</f>
        <v>41695</v>
      </c>
      <c r="B31" s="23"/>
      <c r="C31" s="23"/>
      <c r="D31" s="24"/>
      <c r="E31" s="24"/>
      <c r="F31" s="152"/>
      <c r="G31" s="24"/>
    </row>
    <row r="32" spans="1:7" ht="20.100000000000001" customHeight="1" x14ac:dyDescent="0.2">
      <c r="A32" s="22">
        <f>IF($E$3="","",$E$3+25)</f>
        <v>41696</v>
      </c>
      <c r="B32" s="23"/>
      <c r="C32" s="23"/>
      <c r="D32" s="24"/>
      <c r="E32" s="24"/>
      <c r="F32" s="152"/>
      <c r="G32" s="24"/>
    </row>
    <row r="33" spans="1:7" ht="20.100000000000001" customHeight="1" x14ac:dyDescent="0.2">
      <c r="A33" s="22">
        <f>IF($E$3="","",$E$3+26)</f>
        <v>41697</v>
      </c>
      <c r="B33" s="23"/>
      <c r="C33" s="23"/>
      <c r="D33" s="24"/>
      <c r="E33" s="24"/>
      <c r="F33" s="152"/>
      <c r="G33" s="24"/>
    </row>
    <row r="34" spans="1:7" ht="20.100000000000001" customHeight="1" x14ac:dyDescent="0.2">
      <c r="A34" s="138">
        <f>IF($E$3="","",$E$3+27)</f>
        <v>41698</v>
      </c>
      <c r="B34" s="23"/>
      <c r="C34" s="23"/>
      <c r="D34" s="24"/>
      <c r="E34" s="24"/>
      <c r="F34" s="152"/>
      <c r="G34" s="24"/>
    </row>
    <row r="35" spans="1:7" ht="20.100000000000001" customHeight="1" x14ac:dyDescent="0.2">
      <c r="A35" s="22"/>
      <c r="B35" s="23"/>
      <c r="C35" s="23"/>
      <c r="D35" s="24"/>
      <c r="E35" s="24"/>
      <c r="F35" s="152"/>
      <c r="G35" s="24"/>
    </row>
    <row r="36" spans="1:7" ht="20.100000000000001" customHeight="1" x14ac:dyDescent="0.2">
      <c r="A36" s="22"/>
      <c r="B36" s="23"/>
      <c r="C36" s="23"/>
      <c r="D36" s="24"/>
      <c r="E36" s="24"/>
      <c r="F36" s="152"/>
      <c r="G36" s="24"/>
    </row>
    <row r="37" spans="1:7" ht="20.100000000000001" customHeight="1" x14ac:dyDescent="0.2">
      <c r="A37" s="22"/>
      <c r="B37" s="49"/>
      <c r="C37" s="23"/>
      <c r="D37" s="24"/>
      <c r="E37" s="24"/>
      <c r="F37" s="152"/>
      <c r="G37" s="24"/>
    </row>
    <row r="38" spans="1:7" ht="20.100000000000001" customHeight="1" x14ac:dyDescent="0.2">
      <c r="A38" s="26"/>
      <c r="B38" s="27" t="s">
        <v>11</v>
      </c>
      <c r="C38" s="28"/>
      <c r="D38" s="50">
        <f>SUM(D7:D37)</f>
        <v>0</v>
      </c>
      <c r="E38" s="24">
        <f>SUM(E7:E37)</f>
        <v>0</v>
      </c>
      <c r="F38" s="152">
        <f>SUM(F7:F37)</f>
        <v>0</v>
      </c>
      <c r="G38" s="24">
        <f>SUM(G7:G37)</f>
        <v>0</v>
      </c>
    </row>
    <row r="39" spans="1:7" ht="20.100000000000001" customHeight="1" x14ac:dyDescent="0.2">
      <c r="A39" s="29"/>
      <c r="B39" s="30" t="s">
        <v>12</v>
      </c>
      <c r="C39" s="31"/>
      <c r="D39" s="51"/>
      <c r="E39" s="32"/>
      <c r="F39" s="152"/>
      <c r="G39" s="32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1399999999999999" bottom="0.11811023622047245" header="0.19685039370078741" footer="0.28000000000000003"/>
  <pageSetup paperSize="9" scale="84" orientation="portrait" r:id="rId1"/>
  <headerFooter alignWithMargins="0"/>
  <cellWatches>
    <cellWatch r="D27"/>
  </cellWatch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showZeros="0" view="pageBreakPreview" zoomScaleSheetLayoutView="100" workbookViewId="0">
      <selection activeCell="E3" sqref="E3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2" spans="1:8" ht="20.100000000000001" customHeight="1" x14ac:dyDescent="0.2">
      <c r="A2" s="58"/>
      <c r="B2" s="59"/>
      <c r="C2" s="59"/>
      <c r="D2" s="59"/>
      <c r="E2" s="59"/>
      <c r="F2" s="59"/>
      <c r="G2" s="59"/>
    </row>
    <row r="3" spans="1:8" ht="20.100000000000001" customHeight="1" x14ac:dyDescent="0.25">
      <c r="A3" s="60"/>
      <c r="B3" s="61" t="s">
        <v>1</v>
      </c>
      <c r="C3" s="62" t="s">
        <v>16</v>
      </c>
      <c r="D3" s="63"/>
      <c r="E3" s="64">
        <v>41699</v>
      </c>
      <c r="F3" s="59"/>
      <c r="G3" s="59"/>
    </row>
    <row r="4" spans="1:8" ht="20.100000000000001" customHeight="1" x14ac:dyDescent="0.25">
      <c r="A4" s="65" t="s">
        <v>3</v>
      </c>
      <c r="B4" s="61" t="s">
        <v>17</v>
      </c>
      <c r="C4" s="11"/>
      <c r="D4" s="66"/>
      <c r="E4" s="67"/>
      <c r="F4" s="59"/>
      <c r="G4" s="59"/>
    </row>
    <row r="5" spans="1:8" ht="20.100000000000001" customHeight="1" x14ac:dyDescent="0.2">
      <c r="A5" s="68"/>
      <c r="B5" s="69"/>
      <c r="C5" s="69"/>
      <c r="D5" s="59"/>
      <c r="E5" s="59"/>
      <c r="F5" s="59"/>
      <c r="G5" s="59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18</v>
      </c>
      <c r="F6" s="73" t="s">
        <v>10</v>
      </c>
      <c r="G6" s="71" t="s">
        <v>34</v>
      </c>
    </row>
    <row r="7" spans="1:8" ht="20.100000000000001" customHeight="1" x14ac:dyDescent="0.2">
      <c r="A7" s="74">
        <f>E3</f>
        <v>41699</v>
      </c>
      <c r="B7" s="23"/>
      <c r="C7" s="23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41700</v>
      </c>
      <c r="B8" s="23"/>
      <c r="C8" s="23"/>
      <c r="D8" s="24"/>
      <c r="E8" s="24"/>
      <c r="F8" s="152"/>
      <c r="G8" s="24"/>
    </row>
    <row r="9" spans="1:8" ht="20.100000000000001" customHeight="1" x14ac:dyDescent="0.2">
      <c r="A9" s="77">
        <f>IF($E$3="","",$E$3+2)</f>
        <v>41701</v>
      </c>
      <c r="B9" s="23"/>
      <c r="C9" s="23"/>
      <c r="D9" s="24"/>
      <c r="E9" s="24"/>
      <c r="F9" s="152"/>
      <c r="G9" s="24"/>
    </row>
    <row r="10" spans="1:8" ht="20.100000000000001" customHeight="1" x14ac:dyDescent="0.2">
      <c r="A10" s="77">
        <f>IF($E$3="","",$E$3+3)</f>
        <v>41702</v>
      </c>
      <c r="B10" s="23"/>
      <c r="C10" s="23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41703</v>
      </c>
      <c r="B11" s="23"/>
      <c r="C11" s="23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41704</v>
      </c>
      <c r="B12" s="23"/>
      <c r="C12" s="23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41705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41706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41707</v>
      </c>
      <c r="B15" s="23"/>
      <c r="C15" s="23"/>
      <c r="D15" s="24"/>
      <c r="E15" s="24"/>
      <c r="F15" s="152"/>
      <c r="G15" s="24"/>
    </row>
    <row r="16" spans="1:8" ht="20.100000000000001" customHeight="1" x14ac:dyDescent="0.2">
      <c r="A16" s="77">
        <f>IF($E$3="","",$E$3+9)</f>
        <v>41708</v>
      </c>
      <c r="B16" s="23"/>
      <c r="C16" s="23"/>
      <c r="D16" s="24"/>
      <c r="E16" s="24"/>
      <c r="F16" s="152"/>
      <c r="G16" s="24"/>
    </row>
    <row r="17" spans="1:7" ht="20.100000000000001" customHeight="1" x14ac:dyDescent="0.2">
      <c r="A17" s="77">
        <f>IF($E$3="","",$E$3+10)</f>
        <v>41709</v>
      </c>
      <c r="B17" s="23"/>
      <c r="C17" s="23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41710</v>
      </c>
      <c r="B18" s="23"/>
      <c r="C18" s="23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41711</v>
      </c>
      <c r="B19" s="23"/>
      <c r="C19" s="23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41712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41713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41714</v>
      </c>
      <c r="B22" s="23"/>
      <c r="C22" s="23"/>
      <c r="D22" s="24"/>
      <c r="E22" s="24"/>
      <c r="F22" s="152"/>
      <c r="G22" s="24"/>
    </row>
    <row r="23" spans="1:7" ht="20.100000000000001" customHeight="1" x14ac:dyDescent="0.2">
      <c r="A23" s="77">
        <f>IF($E$3="","",$E$3+16)</f>
        <v>41715</v>
      </c>
      <c r="B23" s="78"/>
      <c r="C23" s="78"/>
      <c r="D23" s="24"/>
      <c r="E23" s="24"/>
      <c r="F23" s="152"/>
      <c r="G23" s="24"/>
    </row>
    <row r="24" spans="1:7" ht="20.100000000000001" customHeight="1" x14ac:dyDescent="0.2">
      <c r="A24" s="77">
        <f>IF($E$3="","",$E$3+17)</f>
        <v>41716</v>
      </c>
      <c r="B24" s="78"/>
      <c r="C24" s="78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41717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41718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41719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41720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41721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7">
        <f>IF($E$3="","",$E$3+23)</f>
        <v>41722</v>
      </c>
      <c r="B30" s="78"/>
      <c r="C30" s="75"/>
      <c r="D30" s="24"/>
      <c r="E30" s="24"/>
      <c r="F30" s="152"/>
      <c r="G30" s="24"/>
    </row>
    <row r="31" spans="1:7" ht="20.100000000000001" customHeight="1" x14ac:dyDescent="0.2">
      <c r="A31" s="77">
        <f>IF($E$3="","",$E$3+24)</f>
        <v>41723</v>
      </c>
      <c r="B31" s="78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41724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41725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41726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41727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41728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7">
        <f>IF($E$3="","",$E$3+30)</f>
        <v>41729</v>
      </c>
      <c r="B37" s="79"/>
      <c r="C37" s="78"/>
      <c r="D37" s="24"/>
      <c r="E37" s="24"/>
      <c r="F37" s="152"/>
      <c r="G37" s="24"/>
    </row>
    <row r="38" spans="1:7" ht="20.100000000000001" customHeight="1" x14ac:dyDescent="0.2">
      <c r="A38" s="80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89"/>
      <c r="B40" s="90"/>
      <c r="C40" s="90"/>
      <c r="D40" s="91"/>
      <c r="E40" s="90"/>
      <c r="F40" s="91"/>
      <c r="G40" s="91"/>
    </row>
    <row r="41" spans="1:7" ht="20.100000000000001" customHeight="1" x14ac:dyDescent="0.2">
      <c r="A41" s="92"/>
      <c r="B41" s="93"/>
      <c r="C41" s="93"/>
      <c r="D41" s="93"/>
      <c r="E41" s="93"/>
      <c r="F41" s="91"/>
      <c r="G41" s="91"/>
    </row>
    <row r="42" spans="1:7" ht="20.100000000000001" customHeight="1" x14ac:dyDescent="0.2">
      <c r="A42" s="94"/>
      <c r="B42" s="91"/>
      <c r="C42" s="91" t="s">
        <v>13</v>
      </c>
      <c r="D42" s="91"/>
      <c r="E42" s="91"/>
      <c r="F42" s="91"/>
      <c r="G42" s="91"/>
    </row>
    <row r="43" spans="1:7" ht="20.100000000000001" customHeight="1" x14ac:dyDescent="0.2">
      <c r="A43" s="94"/>
      <c r="B43" s="91"/>
      <c r="C43" s="91"/>
      <c r="D43" s="91"/>
      <c r="E43" s="91"/>
      <c r="F43" s="91"/>
      <c r="G43" s="91"/>
    </row>
    <row r="44" spans="1:7" ht="20.100000000000001" customHeight="1" x14ac:dyDescent="0.2">
      <c r="A44" s="94"/>
      <c r="B44" s="91"/>
      <c r="C44" s="91"/>
      <c r="D44" s="91"/>
      <c r="E44" s="91"/>
      <c r="F44" s="91"/>
      <c r="G44" s="91"/>
    </row>
    <row r="45" spans="1:7" ht="20.100000000000001" customHeight="1" x14ac:dyDescent="0.2">
      <c r="A45" s="58"/>
      <c r="B45" s="59"/>
      <c r="C45" s="59"/>
      <c r="D45" s="59"/>
      <c r="E45" s="59"/>
      <c r="F45" s="59"/>
      <c r="G45" s="59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showGridLines="0" showZeros="0" view="pageBreakPreview" zoomScaleNormal="96" zoomScaleSheetLayoutView="100" workbookViewId="0">
      <selection activeCell="E3" sqref="E3"/>
    </sheetView>
  </sheetViews>
  <sheetFormatPr baseColWidth="10" defaultColWidth="9.140625" defaultRowHeight="18" customHeight="1" x14ac:dyDescent="0.2"/>
  <cols>
    <col min="1" max="1" width="23.7109375" style="37" customWidth="1"/>
    <col min="2" max="2" width="16.14062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18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18" customHeight="1" x14ac:dyDescent="0.25">
      <c r="A3" s="5"/>
      <c r="B3" s="6" t="s">
        <v>1</v>
      </c>
      <c r="C3" s="7" t="s">
        <v>19</v>
      </c>
      <c r="D3" s="8"/>
      <c r="E3" s="9">
        <v>41730</v>
      </c>
    </row>
    <row r="4" spans="1:8" ht="18" customHeight="1" x14ac:dyDescent="0.25">
      <c r="A4" s="10" t="s">
        <v>3</v>
      </c>
      <c r="B4" s="6" t="s">
        <v>4</v>
      </c>
      <c r="C4" s="11"/>
      <c r="D4" s="12"/>
      <c r="E4" s="13"/>
    </row>
    <row r="5" spans="1:8" ht="18" customHeight="1" x14ac:dyDescent="0.2">
      <c r="A5" s="95"/>
      <c r="B5" s="25"/>
      <c r="C5" s="25"/>
    </row>
    <row r="6" spans="1:8" ht="18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15</v>
      </c>
      <c r="G6" s="71" t="s">
        <v>34</v>
      </c>
    </row>
    <row r="7" spans="1:8" ht="18" customHeight="1" x14ac:dyDescent="0.2">
      <c r="A7" s="74">
        <f>E3</f>
        <v>41730</v>
      </c>
      <c r="B7" s="75"/>
      <c r="C7" s="75"/>
      <c r="D7" s="24"/>
      <c r="E7" s="24"/>
      <c r="F7" s="152"/>
      <c r="G7" s="24"/>
      <c r="H7" s="25"/>
    </row>
    <row r="8" spans="1:8" ht="18" customHeight="1" x14ac:dyDescent="0.2">
      <c r="A8" s="74">
        <f>IF($E$3="","",$E$3+1)</f>
        <v>41731</v>
      </c>
      <c r="B8" s="75"/>
      <c r="C8" s="75"/>
      <c r="D8" s="24"/>
      <c r="E8" s="24"/>
      <c r="F8" s="152"/>
      <c r="G8" s="24"/>
    </row>
    <row r="9" spans="1:8" ht="18" customHeight="1" x14ac:dyDescent="0.2">
      <c r="A9" s="74">
        <f>IF($E$3="","",$E$3+2)</f>
        <v>41732</v>
      </c>
      <c r="B9" s="75"/>
      <c r="C9" s="75"/>
      <c r="D9" s="24"/>
      <c r="E9" s="24"/>
      <c r="F9" s="152"/>
      <c r="G9" s="24"/>
    </row>
    <row r="10" spans="1:8" ht="18" customHeight="1" x14ac:dyDescent="0.2">
      <c r="A10" s="74">
        <f>IF($E$3="","",$E$3+3)</f>
        <v>41733</v>
      </c>
      <c r="B10" s="78"/>
      <c r="C10" s="78"/>
      <c r="D10" s="24"/>
      <c r="E10" s="24"/>
      <c r="F10" s="152"/>
      <c r="G10" s="24"/>
    </row>
    <row r="11" spans="1:8" ht="18" customHeight="1" x14ac:dyDescent="0.2">
      <c r="A11" s="74">
        <f>IF($E$3="","",$E$3+4)</f>
        <v>41734</v>
      </c>
      <c r="B11" s="75"/>
      <c r="C11" s="75"/>
      <c r="D11" s="24"/>
      <c r="E11" s="24"/>
      <c r="F11" s="152"/>
      <c r="G11" s="24"/>
    </row>
    <row r="12" spans="1:8" ht="18" customHeight="1" x14ac:dyDescent="0.2">
      <c r="A12" s="74">
        <f>IF($E$3="","",$E$3+5)</f>
        <v>41735</v>
      </c>
      <c r="B12" s="75"/>
      <c r="C12" s="75"/>
      <c r="D12" s="24"/>
      <c r="E12" s="24"/>
      <c r="F12" s="152"/>
      <c r="G12" s="24"/>
    </row>
    <row r="13" spans="1:8" ht="18" customHeight="1" x14ac:dyDescent="0.2">
      <c r="A13" s="74">
        <f>IF($E$3="","",$E$3+6)</f>
        <v>41736</v>
      </c>
      <c r="B13" s="75"/>
      <c r="C13" s="75"/>
      <c r="D13" s="24"/>
      <c r="E13" s="24"/>
      <c r="F13" s="152"/>
      <c r="G13" s="24"/>
    </row>
    <row r="14" spans="1:8" ht="18" customHeight="1" x14ac:dyDescent="0.2">
      <c r="A14" s="74">
        <f>IF($E$3="","",$E$3+7)</f>
        <v>41737</v>
      </c>
      <c r="B14" s="75"/>
      <c r="C14" s="75"/>
      <c r="D14" s="24"/>
      <c r="E14" s="24"/>
      <c r="F14" s="152"/>
      <c r="G14" s="24"/>
    </row>
    <row r="15" spans="1:8" ht="18" customHeight="1" x14ac:dyDescent="0.2">
      <c r="A15" s="74">
        <f>IF($E$3="","",$E$3+8)</f>
        <v>41738</v>
      </c>
      <c r="B15" s="75"/>
      <c r="C15" s="75"/>
      <c r="D15" s="24"/>
      <c r="E15" s="24"/>
      <c r="F15" s="152"/>
      <c r="G15" s="24"/>
    </row>
    <row r="16" spans="1:8" ht="18" customHeight="1" x14ac:dyDescent="0.2">
      <c r="A16" s="74">
        <f>IF($E$3="","",$E$3+9)</f>
        <v>41739</v>
      </c>
      <c r="B16" s="75"/>
      <c r="C16" s="75"/>
      <c r="D16" s="24"/>
      <c r="E16" s="24"/>
      <c r="F16" s="152"/>
      <c r="G16" s="24"/>
    </row>
    <row r="17" spans="1:7" ht="18" customHeight="1" x14ac:dyDescent="0.2">
      <c r="A17" s="74">
        <f>IF($E$3="","",$E$3+10)</f>
        <v>41740</v>
      </c>
      <c r="B17" s="75"/>
      <c r="C17" s="75"/>
      <c r="D17" s="24"/>
      <c r="E17" s="24"/>
      <c r="F17" s="152"/>
      <c r="G17" s="24"/>
    </row>
    <row r="18" spans="1:7" ht="18" customHeight="1" x14ac:dyDescent="0.2">
      <c r="A18" s="74">
        <f>IF($E$3="","",$E$3+11)</f>
        <v>41741</v>
      </c>
      <c r="B18" s="75"/>
      <c r="C18" s="75"/>
      <c r="D18" s="24"/>
      <c r="E18" s="24"/>
      <c r="F18" s="152"/>
      <c r="G18" s="24"/>
    </row>
    <row r="19" spans="1:7" ht="18" customHeight="1" x14ac:dyDescent="0.2">
      <c r="A19" s="74">
        <f>IF($E$3="","",$E$3+12)</f>
        <v>41742</v>
      </c>
      <c r="B19" s="75"/>
      <c r="C19" s="75"/>
      <c r="D19" s="24"/>
      <c r="E19" s="24"/>
      <c r="F19" s="152"/>
      <c r="G19" s="24"/>
    </row>
    <row r="20" spans="1:7" ht="18" customHeight="1" x14ac:dyDescent="0.2">
      <c r="A20" s="74">
        <f>IF($E$3="","",$E$3+13)</f>
        <v>41743</v>
      </c>
      <c r="B20" s="75"/>
      <c r="C20" s="75"/>
      <c r="D20" s="24"/>
      <c r="E20" s="24"/>
      <c r="F20" s="152"/>
      <c r="G20" s="24"/>
    </row>
    <row r="21" spans="1:7" ht="18" customHeight="1" x14ac:dyDescent="0.2">
      <c r="A21" s="74">
        <f>IF($E$3="","",$E$3+14)</f>
        <v>41744</v>
      </c>
      <c r="B21" s="75"/>
      <c r="C21" s="75"/>
      <c r="D21" s="24"/>
      <c r="E21" s="24"/>
      <c r="F21" s="152"/>
      <c r="G21" s="24"/>
    </row>
    <row r="22" spans="1:7" ht="18" customHeight="1" x14ac:dyDescent="0.2">
      <c r="A22" s="74">
        <f>IF($E$3="","",$E$3+15)</f>
        <v>41745</v>
      </c>
      <c r="B22" s="75"/>
      <c r="C22" s="75"/>
      <c r="D22" s="24"/>
      <c r="E22" s="24"/>
      <c r="F22" s="152"/>
      <c r="G22" s="24"/>
    </row>
    <row r="23" spans="1:7" ht="18" customHeight="1" x14ac:dyDescent="0.2">
      <c r="A23" s="74">
        <f>IF($E$3="","",$E$3+16)</f>
        <v>41746</v>
      </c>
      <c r="B23" s="75"/>
      <c r="C23" s="75"/>
      <c r="D23" s="24"/>
      <c r="E23" s="24"/>
      <c r="F23" s="152"/>
      <c r="G23" s="24"/>
    </row>
    <row r="24" spans="1:7" ht="18" customHeight="1" x14ac:dyDescent="0.2">
      <c r="A24" s="74">
        <f>IF($E$3="","",$E$3+17)</f>
        <v>41747</v>
      </c>
      <c r="B24" s="75"/>
      <c r="C24" s="75"/>
      <c r="D24" s="24"/>
      <c r="E24" s="24"/>
      <c r="F24" s="152"/>
      <c r="G24" s="24"/>
    </row>
    <row r="25" spans="1:7" ht="18" customHeight="1" x14ac:dyDescent="0.2">
      <c r="A25" s="74">
        <f>IF($E$3="","",$E$3+18)</f>
        <v>41748</v>
      </c>
      <c r="B25" s="75"/>
      <c r="C25" s="75"/>
      <c r="D25" s="24"/>
      <c r="E25" s="24"/>
      <c r="F25" s="152"/>
      <c r="G25" s="24"/>
    </row>
    <row r="26" spans="1:7" ht="18" customHeight="1" x14ac:dyDescent="0.2">
      <c r="A26" s="74">
        <f>IF($E$3="","",$E$3+19)</f>
        <v>41749</v>
      </c>
      <c r="B26" s="75"/>
      <c r="C26" s="75"/>
      <c r="D26" s="24"/>
      <c r="E26" s="24"/>
      <c r="F26" s="152"/>
      <c r="G26" s="24"/>
    </row>
    <row r="27" spans="1:7" ht="18" customHeight="1" x14ac:dyDescent="0.2">
      <c r="A27" s="74">
        <f>IF($E$3="","",$E$3+20)</f>
        <v>41750</v>
      </c>
      <c r="B27" s="75"/>
      <c r="C27" s="75"/>
      <c r="D27" s="24"/>
      <c r="E27" s="24"/>
      <c r="F27" s="152"/>
      <c r="G27" s="24"/>
    </row>
    <row r="28" spans="1:7" ht="18" customHeight="1" x14ac:dyDescent="0.2">
      <c r="A28" s="74">
        <f>IF($E$3="","",$E$3+21)</f>
        <v>41751</v>
      </c>
      <c r="B28" s="75"/>
      <c r="C28" s="75"/>
      <c r="D28" s="24"/>
      <c r="E28" s="24"/>
      <c r="F28" s="152"/>
      <c r="G28" s="24"/>
    </row>
    <row r="29" spans="1:7" ht="18" customHeight="1" x14ac:dyDescent="0.2">
      <c r="A29" s="74">
        <f>IF($E$3="","",$E$3+22)</f>
        <v>41752</v>
      </c>
      <c r="B29" s="75"/>
      <c r="C29" s="75"/>
      <c r="D29" s="24"/>
      <c r="E29" s="24"/>
      <c r="F29" s="152"/>
      <c r="G29" s="24"/>
    </row>
    <row r="30" spans="1:7" ht="18" customHeight="1" x14ac:dyDescent="0.2">
      <c r="A30" s="74">
        <f>IF($E$3="","",$E$3+23)</f>
        <v>41753</v>
      </c>
      <c r="B30" s="75"/>
      <c r="C30" s="75"/>
      <c r="D30" s="24"/>
      <c r="E30" s="24"/>
      <c r="F30" s="152"/>
      <c r="G30" s="24"/>
    </row>
    <row r="31" spans="1:7" ht="18" customHeight="1" x14ac:dyDescent="0.2">
      <c r="A31" s="74">
        <f>IF($E$3="","",$E$3+24)</f>
        <v>41754</v>
      </c>
      <c r="B31" s="75"/>
      <c r="C31" s="75"/>
      <c r="D31" s="24"/>
      <c r="E31" s="24"/>
      <c r="F31" s="152"/>
      <c r="G31" s="24"/>
    </row>
    <row r="32" spans="1:7" ht="18" customHeight="1" x14ac:dyDescent="0.2">
      <c r="A32" s="74">
        <f>IF($E$3="","",$E$3+25)</f>
        <v>41755</v>
      </c>
      <c r="B32" s="75"/>
      <c r="C32" s="75"/>
      <c r="D32" s="24"/>
      <c r="E32" s="24"/>
      <c r="F32" s="152"/>
      <c r="G32" s="24"/>
    </row>
    <row r="33" spans="1:7" ht="18" customHeight="1" x14ac:dyDescent="0.2">
      <c r="A33" s="74">
        <f>IF($E$3="","",$E$3+26)</f>
        <v>41756</v>
      </c>
      <c r="B33" s="75"/>
      <c r="C33" s="75"/>
      <c r="D33" s="24"/>
      <c r="E33" s="24"/>
      <c r="F33" s="152"/>
      <c r="G33" s="24"/>
    </row>
    <row r="34" spans="1:7" ht="18" customHeight="1" x14ac:dyDescent="0.2">
      <c r="A34" s="74">
        <f>IF($E$3="","",$E$3+27)</f>
        <v>41757</v>
      </c>
      <c r="B34" s="75"/>
      <c r="C34" s="75"/>
      <c r="D34" s="24"/>
      <c r="E34" s="24"/>
      <c r="F34" s="152"/>
      <c r="G34" s="24"/>
    </row>
    <row r="35" spans="1:7" ht="18" customHeight="1" x14ac:dyDescent="0.2">
      <c r="A35" s="74">
        <f>IF($E$3="","",$E$3+28)</f>
        <v>41758</v>
      </c>
      <c r="B35" s="75"/>
      <c r="C35" s="75"/>
      <c r="D35" s="24"/>
      <c r="E35" s="24"/>
      <c r="F35" s="152"/>
      <c r="G35" s="24"/>
    </row>
    <row r="36" spans="1:7" ht="18" customHeight="1" x14ac:dyDescent="0.2">
      <c r="A36" s="74">
        <f>IF($E$3="","",$E$3+29)</f>
        <v>41759</v>
      </c>
      <c r="B36" s="75"/>
      <c r="C36" s="75"/>
      <c r="D36" s="24"/>
      <c r="E36" s="24"/>
      <c r="F36" s="152"/>
      <c r="G36" s="24"/>
    </row>
    <row r="37" spans="1:7" ht="18" customHeight="1" x14ac:dyDescent="0.2">
      <c r="A37" s="74"/>
      <c r="B37" s="75"/>
      <c r="C37" s="75"/>
      <c r="D37" s="24"/>
      <c r="E37" s="24"/>
      <c r="F37" s="152"/>
      <c r="G37" s="24"/>
    </row>
    <row r="38" spans="1:7" ht="18" customHeight="1" x14ac:dyDescent="0.2">
      <c r="A38" s="96"/>
      <c r="B38" s="81" t="s">
        <v>11</v>
      </c>
      <c r="C38" s="82"/>
      <c r="D38" s="83">
        <f>SUM(D7:D37)</f>
        <v>0</v>
      </c>
      <c r="E38" s="24">
        <f>SUM(E7:E37)</f>
        <v>0</v>
      </c>
      <c r="F38" s="152">
        <f>SUM(F7:F37)</f>
        <v>0</v>
      </c>
      <c r="G38" s="24">
        <f>SUM(G7:G37)</f>
        <v>0</v>
      </c>
    </row>
    <row r="39" spans="1:7" ht="18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18" customHeight="1" x14ac:dyDescent="0.2">
      <c r="A40" s="52"/>
      <c r="B40" s="53"/>
      <c r="C40" s="53"/>
      <c r="D40" s="54"/>
      <c r="E40" s="53"/>
      <c r="F40" s="54"/>
      <c r="G40" s="54"/>
    </row>
    <row r="41" spans="1:7" ht="18" customHeight="1" x14ac:dyDescent="0.2">
      <c r="A41" s="55"/>
      <c r="B41" s="56"/>
      <c r="C41" s="56"/>
      <c r="D41" s="56"/>
      <c r="E41" s="56"/>
      <c r="F41" s="54"/>
      <c r="G41" s="54"/>
    </row>
    <row r="42" spans="1:7" ht="18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18" customHeight="1" x14ac:dyDescent="0.2">
      <c r="A43" s="57"/>
      <c r="B43" s="54"/>
      <c r="C43" s="54"/>
      <c r="D43" s="54"/>
      <c r="E43" s="54"/>
      <c r="F43" s="54"/>
      <c r="G43" s="54"/>
    </row>
    <row r="44" spans="1:7" ht="18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0.70866141732283472" bottom="0" header="0" footer="0.39370078740157483"/>
  <pageSetup paperSize="9" scale="9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showZeros="0" view="pageBreakPreview" zoomScaleSheetLayoutView="100" workbookViewId="0">
      <selection activeCell="E11" sqref="E11"/>
    </sheetView>
  </sheetViews>
  <sheetFormatPr baseColWidth="10" defaultColWidth="9.140625" defaultRowHeight="20.100000000000001" customHeight="1" x14ac:dyDescent="0.2"/>
  <cols>
    <col min="1" max="1" width="23.7109375" style="106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97"/>
      <c r="B1" s="39" t="s">
        <v>0</v>
      </c>
      <c r="C1" s="39"/>
      <c r="D1" s="39"/>
      <c r="E1" s="35"/>
      <c r="F1" s="35"/>
      <c r="G1" s="16"/>
    </row>
    <row r="2" spans="1:8" ht="20.100000000000001" customHeight="1" x14ac:dyDescent="0.2">
      <c r="A2" s="98"/>
      <c r="B2" s="16"/>
      <c r="C2" s="16"/>
      <c r="D2" s="16"/>
      <c r="E2" s="16"/>
      <c r="F2" s="16"/>
      <c r="G2" s="16"/>
    </row>
    <row r="3" spans="1:8" ht="20.100000000000001" customHeight="1" x14ac:dyDescent="0.25">
      <c r="A3" s="99"/>
      <c r="B3" s="42" t="s">
        <v>1</v>
      </c>
      <c r="C3" s="43" t="s">
        <v>20</v>
      </c>
      <c r="D3" s="44"/>
      <c r="E3" s="45">
        <v>41760</v>
      </c>
      <c r="F3" s="16"/>
      <c r="G3" s="16"/>
    </row>
    <row r="4" spans="1:8" ht="20.100000000000001" customHeight="1" x14ac:dyDescent="0.25">
      <c r="A4" s="99" t="s">
        <v>3</v>
      </c>
      <c r="B4" s="42" t="s">
        <v>4</v>
      </c>
      <c r="C4" s="11"/>
      <c r="D4" s="47"/>
      <c r="E4" s="48"/>
      <c r="F4" s="16"/>
      <c r="G4" s="16"/>
    </row>
    <row r="5" spans="1:8" ht="20.100000000000001" customHeight="1" x14ac:dyDescent="0.2">
      <c r="A5" s="100"/>
      <c r="B5" s="15"/>
      <c r="C5" s="15"/>
      <c r="D5" s="16"/>
      <c r="E5" s="16"/>
      <c r="F5" s="16"/>
      <c r="G5" s="16"/>
    </row>
    <row r="6" spans="1:8" ht="20.100000000000001" customHeight="1" x14ac:dyDescent="0.2">
      <c r="A6" s="125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18" t="s">
        <v>10</v>
      </c>
      <c r="G6" s="71" t="s">
        <v>34</v>
      </c>
    </row>
    <row r="7" spans="1:8" s="102" customFormat="1" ht="20.100000000000001" customHeight="1" x14ac:dyDescent="0.2">
      <c r="A7" s="22">
        <f>E3</f>
        <v>41760</v>
      </c>
      <c r="B7" s="23"/>
      <c r="C7" s="23"/>
      <c r="D7" s="24"/>
      <c r="E7" s="24"/>
      <c r="F7" s="152"/>
      <c r="G7" s="24"/>
      <c r="H7" s="101"/>
    </row>
    <row r="8" spans="1:8" ht="20.100000000000001" customHeight="1" x14ac:dyDescent="0.2">
      <c r="A8" s="22">
        <f>IF($E$3="","",$E$3+1)</f>
        <v>41761</v>
      </c>
      <c r="B8" s="23"/>
      <c r="C8" s="23"/>
      <c r="D8" s="24"/>
      <c r="E8" s="24"/>
      <c r="F8" s="152"/>
      <c r="G8" s="24"/>
    </row>
    <row r="9" spans="1:8" ht="20.100000000000001" customHeight="1" x14ac:dyDescent="0.2">
      <c r="A9" s="22">
        <f>IF($E$3="","",$E$3+2)</f>
        <v>41762</v>
      </c>
      <c r="B9" s="23"/>
      <c r="C9" s="23"/>
      <c r="D9" s="24"/>
      <c r="E9" s="24"/>
      <c r="F9" s="152"/>
      <c r="G9" s="24"/>
    </row>
    <row r="10" spans="1:8" ht="20.100000000000001" customHeight="1" x14ac:dyDescent="0.2">
      <c r="A10" s="22">
        <f>IF($E$3="","",$E$3+3)</f>
        <v>41763</v>
      </c>
      <c r="B10" s="23"/>
      <c r="C10" s="23"/>
      <c r="D10" s="24"/>
      <c r="E10" s="24"/>
      <c r="F10" s="152"/>
      <c r="G10" s="24"/>
    </row>
    <row r="11" spans="1:8" ht="20.100000000000001" customHeight="1" x14ac:dyDescent="0.2">
      <c r="A11" s="22">
        <f>IF($E$3="","",$E$3+4)</f>
        <v>41764</v>
      </c>
      <c r="B11" s="23"/>
      <c r="C11" s="23"/>
      <c r="D11" s="24"/>
      <c r="E11" s="24"/>
      <c r="F11" s="152"/>
      <c r="G11" s="24"/>
    </row>
    <row r="12" spans="1:8" ht="20.100000000000001" customHeight="1" x14ac:dyDescent="0.2">
      <c r="A12" s="22">
        <f>IF($E$3="","",$E$3+5)</f>
        <v>41765</v>
      </c>
      <c r="B12" s="23"/>
      <c r="C12" s="23"/>
      <c r="D12" s="24"/>
      <c r="E12" s="24"/>
      <c r="F12" s="152"/>
      <c r="G12" s="24"/>
    </row>
    <row r="13" spans="1:8" ht="20.100000000000001" customHeight="1" x14ac:dyDescent="0.2">
      <c r="A13" s="22">
        <f>IF($E$3="","",$E$3+6)</f>
        <v>41766</v>
      </c>
      <c r="B13" s="23"/>
      <c r="C13" s="23"/>
      <c r="D13" s="24"/>
      <c r="E13" s="24"/>
      <c r="F13" s="152"/>
      <c r="G13" s="24"/>
    </row>
    <row r="14" spans="1:8" ht="20.100000000000001" customHeight="1" x14ac:dyDescent="0.2">
      <c r="A14" s="22">
        <f>IF($E$3="","",$E$3+7)</f>
        <v>41767</v>
      </c>
      <c r="B14" s="23"/>
      <c r="C14" s="23"/>
      <c r="D14" s="24"/>
      <c r="E14" s="24"/>
      <c r="F14" s="152"/>
      <c r="G14" s="24"/>
    </row>
    <row r="15" spans="1:8" ht="20.100000000000001" customHeight="1" x14ac:dyDescent="0.2">
      <c r="A15" s="22">
        <f>IF($E$3="","",$E$3+8)</f>
        <v>41768</v>
      </c>
      <c r="B15" s="23"/>
      <c r="C15" s="23"/>
      <c r="D15" s="24"/>
      <c r="E15" s="24"/>
      <c r="F15" s="152"/>
      <c r="G15" s="24"/>
    </row>
    <row r="16" spans="1:8" ht="20.100000000000001" customHeight="1" x14ac:dyDescent="0.2">
      <c r="A16" s="22">
        <f>IF($E$3="","",$E$3+9)</f>
        <v>41769</v>
      </c>
      <c r="B16" s="23"/>
      <c r="C16" s="23"/>
      <c r="D16" s="24"/>
      <c r="E16" s="24"/>
      <c r="F16" s="152"/>
      <c r="G16" s="24"/>
    </row>
    <row r="17" spans="1:7" ht="20.100000000000001" customHeight="1" x14ac:dyDescent="0.2">
      <c r="A17" s="22">
        <f>IF($E$3="","",$E$3+10)</f>
        <v>41770</v>
      </c>
      <c r="B17" s="23"/>
      <c r="C17" s="23"/>
      <c r="D17" s="24"/>
      <c r="E17" s="24"/>
      <c r="F17" s="152"/>
      <c r="G17" s="24"/>
    </row>
    <row r="18" spans="1:7" ht="20.100000000000001" customHeight="1" x14ac:dyDescent="0.2">
      <c r="A18" s="22">
        <f>IF($E$3="","",$E$3+11)</f>
        <v>41771</v>
      </c>
      <c r="B18" s="23"/>
      <c r="C18" s="23"/>
      <c r="D18" s="24"/>
      <c r="E18" s="24"/>
      <c r="F18" s="152"/>
      <c r="G18" s="24"/>
    </row>
    <row r="19" spans="1:7" ht="20.100000000000001" customHeight="1" x14ac:dyDescent="0.2">
      <c r="A19" s="22">
        <f>IF($E$3="","",$E$3+12)</f>
        <v>41772</v>
      </c>
      <c r="B19" s="23"/>
      <c r="C19" s="23"/>
      <c r="D19" s="24"/>
      <c r="E19" s="24"/>
      <c r="F19" s="152"/>
      <c r="G19" s="24"/>
    </row>
    <row r="20" spans="1:7" ht="20.100000000000001" customHeight="1" x14ac:dyDescent="0.2">
      <c r="A20" s="22">
        <f>IF($E$3="","",$E$3+13)</f>
        <v>41773</v>
      </c>
      <c r="B20" s="23"/>
      <c r="C20" s="23"/>
      <c r="D20" s="24"/>
      <c r="E20" s="24"/>
      <c r="F20" s="152"/>
      <c r="G20" s="24"/>
    </row>
    <row r="21" spans="1:7" ht="20.100000000000001" customHeight="1" x14ac:dyDescent="0.2">
      <c r="A21" s="22">
        <f>IF($E$3="","",$E$3+14)</f>
        <v>41774</v>
      </c>
      <c r="B21" s="23"/>
      <c r="C21" s="23"/>
      <c r="D21" s="24"/>
      <c r="E21" s="24"/>
      <c r="F21" s="152"/>
      <c r="G21" s="24"/>
    </row>
    <row r="22" spans="1:7" ht="20.100000000000001" customHeight="1" x14ac:dyDescent="0.2">
      <c r="A22" s="22">
        <f>IF($E$3="","",$E$3+15)</f>
        <v>41775</v>
      </c>
      <c r="B22" s="23"/>
      <c r="C22" s="23"/>
      <c r="D22" s="24"/>
      <c r="E22" s="24"/>
      <c r="F22" s="152"/>
      <c r="G22" s="24"/>
    </row>
    <row r="23" spans="1:7" s="102" customFormat="1" ht="20.100000000000001" customHeight="1" x14ac:dyDescent="0.2">
      <c r="A23" s="22">
        <f>IF($E$3="","",$E$3+16)</f>
        <v>41776</v>
      </c>
      <c r="B23" s="23"/>
      <c r="C23" s="23"/>
      <c r="D23" s="24"/>
      <c r="E23" s="24"/>
      <c r="F23" s="152"/>
      <c r="G23" s="24"/>
    </row>
    <row r="24" spans="1:7" s="102" customFormat="1" ht="20.100000000000001" customHeight="1" x14ac:dyDescent="0.2">
      <c r="A24" s="22">
        <f>IF($E$3="","",$E$3+17)</f>
        <v>41777</v>
      </c>
      <c r="B24" s="23"/>
      <c r="C24" s="23"/>
      <c r="D24" s="24"/>
      <c r="E24" s="24"/>
      <c r="F24" s="152"/>
      <c r="G24" s="24"/>
    </row>
    <row r="25" spans="1:7" ht="20.100000000000001" customHeight="1" x14ac:dyDescent="0.2">
      <c r="A25" s="22">
        <f>IF($E$3="","",$E$3+18)</f>
        <v>41778</v>
      </c>
      <c r="B25" s="23"/>
      <c r="C25" s="23"/>
      <c r="D25" s="24"/>
      <c r="E25" s="24"/>
      <c r="F25" s="152"/>
      <c r="G25" s="24"/>
    </row>
    <row r="26" spans="1:7" ht="20.100000000000001" customHeight="1" x14ac:dyDescent="0.2">
      <c r="A26" s="22">
        <f>IF($E$3="","",$E$3+19)</f>
        <v>41779</v>
      </c>
      <c r="B26" s="23"/>
      <c r="C26" s="23"/>
      <c r="D26" s="24"/>
      <c r="E26" s="24"/>
      <c r="F26" s="152"/>
      <c r="G26" s="24"/>
    </row>
    <row r="27" spans="1:7" ht="20.100000000000001" customHeight="1" x14ac:dyDescent="0.2">
      <c r="A27" s="22">
        <f>IF($E$3="","",$E$3+20)</f>
        <v>41780</v>
      </c>
      <c r="B27" s="23"/>
      <c r="C27" s="23"/>
      <c r="D27" s="24"/>
      <c r="E27" s="24"/>
      <c r="F27" s="152"/>
      <c r="G27" s="24"/>
    </row>
    <row r="28" spans="1:7" ht="20.100000000000001" customHeight="1" x14ac:dyDescent="0.2">
      <c r="A28" s="22">
        <f>IF($E$3="","",$E$3+21)</f>
        <v>41781</v>
      </c>
      <c r="B28" s="23"/>
      <c r="C28" s="23"/>
      <c r="D28" s="24"/>
      <c r="E28" s="24"/>
      <c r="F28" s="152"/>
      <c r="G28" s="24"/>
    </row>
    <row r="29" spans="1:7" ht="20.100000000000001" customHeight="1" x14ac:dyDescent="0.2">
      <c r="A29" s="22">
        <f>IF($E$3="","",$E$3+22)</f>
        <v>41782</v>
      </c>
      <c r="B29" s="23"/>
      <c r="C29" s="23"/>
      <c r="D29" s="24"/>
      <c r="E29" s="24"/>
      <c r="F29" s="152"/>
      <c r="G29" s="24"/>
    </row>
    <row r="30" spans="1:7" ht="20.100000000000001" customHeight="1" x14ac:dyDescent="0.2">
      <c r="A30" s="22">
        <f>IF($E$3="","",$E$3+23)</f>
        <v>41783</v>
      </c>
      <c r="B30" s="23"/>
      <c r="C30" s="23"/>
      <c r="D30" s="24"/>
      <c r="E30" s="24"/>
      <c r="F30" s="152"/>
      <c r="G30" s="24"/>
    </row>
    <row r="31" spans="1:7" ht="20.100000000000001" customHeight="1" x14ac:dyDescent="0.2">
      <c r="A31" s="22">
        <f>IF($E$3="","",$E$3+24)</f>
        <v>41784</v>
      </c>
      <c r="B31" s="23"/>
      <c r="C31" s="23"/>
      <c r="D31" s="24"/>
      <c r="E31" s="24"/>
      <c r="F31" s="152"/>
      <c r="G31" s="24"/>
    </row>
    <row r="32" spans="1:7" ht="20.100000000000001" customHeight="1" x14ac:dyDescent="0.2">
      <c r="A32" s="22">
        <f>IF($E$3="","",$E$3+25)</f>
        <v>41785</v>
      </c>
      <c r="B32" s="23"/>
      <c r="C32" s="23"/>
      <c r="D32" s="24"/>
      <c r="E32" s="24"/>
      <c r="F32" s="152"/>
      <c r="G32" s="24"/>
    </row>
    <row r="33" spans="1:7" ht="20.100000000000001" customHeight="1" x14ac:dyDescent="0.2">
      <c r="A33" s="22">
        <f>IF($E$3="","",$E$3+26)</f>
        <v>41786</v>
      </c>
      <c r="B33" s="23"/>
      <c r="C33" s="23"/>
      <c r="D33" s="24"/>
      <c r="E33" s="24"/>
      <c r="F33" s="152"/>
      <c r="G33" s="24"/>
    </row>
    <row r="34" spans="1:7" ht="20.100000000000001" customHeight="1" x14ac:dyDescent="0.2">
      <c r="A34" s="22">
        <f>IF($E$3="","",$E$3+27)</f>
        <v>41787</v>
      </c>
      <c r="B34" s="23"/>
      <c r="C34" s="23"/>
      <c r="D34" s="24"/>
      <c r="E34" s="24"/>
      <c r="F34" s="152"/>
      <c r="G34" s="24"/>
    </row>
    <row r="35" spans="1:7" ht="20.100000000000001" customHeight="1" x14ac:dyDescent="0.2">
      <c r="A35" s="22">
        <f>IF($E$3="","",$E$3+28)</f>
        <v>41788</v>
      </c>
      <c r="B35" s="23"/>
      <c r="C35" s="23"/>
      <c r="D35" s="24"/>
      <c r="E35" s="24"/>
      <c r="F35" s="152"/>
      <c r="G35" s="24"/>
    </row>
    <row r="36" spans="1:7" ht="20.100000000000001" customHeight="1" x14ac:dyDescent="0.2">
      <c r="A36" s="22">
        <f>IF($E$3="","",$E$3+29)</f>
        <v>41789</v>
      </c>
      <c r="B36" s="23"/>
      <c r="C36" s="23"/>
      <c r="D36" s="24"/>
      <c r="E36" s="24"/>
      <c r="F36" s="152"/>
      <c r="G36" s="24"/>
    </row>
    <row r="37" spans="1:7" ht="20.100000000000001" customHeight="1" x14ac:dyDescent="0.2">
      <c r="A37" s="22">
        <f>IF($E$3="","",$E$3+30)</f>
        <v>41790</v>
      </c>
      <c r="B37" s="23"/>
      <c r="C37" s="23"/>
      <c r="D37" s="24"/>
      <c r="E37" s="24"/>
      <c r="F37" s="152"/>
      <c r="G37" s="24"/>
    </row>
    <row r="38" spans="1:7" ht="20.100000000000001" customHeight="1" x14ac:dyDescent="0.2">
      <c r="A38" s="126"/>
      <c r="B38" s="27" t="s">
        <v>11</v>
      </c>
      <c r="C38" s="28"/>
      <c r="D38" s="50"/>
      <c r="E38" s="24">
        <f>SUM(E7:E37)</f>
        <v>0</v>
      </c>
      <c r="F38" s="152">
        <f>SUM(F7:F37)</f>
        <v>0</v>
      </c>
      <c r="G38" s="24">
        <f>SUM(G7:G37)</f>
        <v>0</v>
      </c>
    </row>
    <row r="39" spans="1:7" ht="20.100000000000001" customHeight="1" x14ac:dyDescent="0.2">
      <c r="A39" s="29"/>
      <c r="B39" s="30" t="s">
        <v>12</v>
      </c>
      <c r="C39" s="31"/>
      <c r="D39" s="51"/>
      <c r="E39" s="32"/>
      <c r="F39" s="152"/>
      <c r="G39" s="32"/>
    </row>
    <row r="40" spans="1:7" ht="20.100000000000001" customHeight="1" x14ac:dyDescent="0.2">
      <c r="A40" s="103"/>
      <c r="B40" s="104"/>
      <c r="C40" s="104"/>
      <c r="D40" s="35"/>
      <c r="E40" s="104"/>
      <c r="F40" s="35"/>
      <c r="G40" s="35"/>
    </row>
    <row r="41" spans="1:7" ht="20.100000000000001" customHeight="1" x14ac:dyDescent="0.2">
      <c r="A41" s="105"/>
      <c r="B41" s="34"/>
      <c r="C41" s="34"/>
      <c r="D41" s="34"/>
      <c r="E41" s="34"/>
      <c r="F41" s="35"/>
      <c r="G41" s="35"/>
    </row>
    <row r="42" spans="1:7" ht="20.100000000000001" customHeight="1" x14ac:dyDescent="0.2">
      <c r="A42" s="103"/>
      <c r="B42" s="35"/>
      <c r="C42" s="35" t="s">
        <v>13</v>
      </c>
      <c r="D42" s="35"/>
      <c r="E42" s="35"/>
      <c r="F42" s="35"/>
      <c r="G42" s="35"/>
    </row>
    <row r="43" spans="1:7" ht="20.100000000000001" customHeight="1" x14ac:dyDescent="0.2">
      <c r="A43" s="103"/>
      <c r="B43" s="35"/>
      <c r="C43" s="35"/>
      <c r="D43" s="35"/>
      <c r="E43" s="35"/>
      <c r="F43" s="35"/>
      <c r="G43" s="35"/>
    </row>
    <row r="44" spans="1:7" ht="20.100000000000001" customHeight="1" x14ac:dyDescent="0.2">
      <c r="A44" s="103"/>
      <c r="B44" s="35"/>
      <c r="C44" s="35"/>
      <c r="D44" s="35"/>
      <c r="E44" s="35"/>
      <c r="F44" s="35"/>
      <c r="G44" s="35"/>
    </row>
    <row r="45" spans="1:7" ht="20.100000000000001" customHeight="1" x14ac:dyDescent="0.2">
      <c r="A45" s="98"/>
      <c r="B45" s="16"/>
      <c r="C45" s="16"/>
      <c r="D45" s="16"/>
      <c r="E45" s="16"/>
      <c r="F45" s="16"/>
      <c r="G45" s="16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5" sqref="E5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21</v>
      </c>
      <c r="D3" s="8"/>
      <c r="E3" s="9">
        <v>41791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36</v>
      </c>
      <c r="F6" s="71" t="s">
        <v>10</v>
      </c>
      <c r="G6" s="71" t="s">
        <v>35</v>
      </c>
    </row>
    <row r="7" spans="1:8" ht="20.100000000000001" customHeight="1" x14ac:dyDescent="0.2">
      <c r="A7" s="74">
        <f>E3</f>
        <v>41791</v>
      </c>
      <c r="B7" s="23"/>
      <c r="C7" s="23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41792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41793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41794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41795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41796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41797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41798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41799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41800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41801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41802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41803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41804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41805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41806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41807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41808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41809</v>
      </c>
      <c r="B25" s="23"/>
      <c r="C25" s="23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41810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41811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41812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41813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41814</v>
      </c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41815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41816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41817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41818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41819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41820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/>
      <c r="B37" s="107"/>
      <c r="C37" s="75"/>
      <c r="D37" s="24"/>
      <c r="E37" s="24"/>
      <c r="F37" s="152"/>
      <c r="G37" s="24"/>
    </row>
    <row r="38" spans="1:7" ht="20.100000000000001" customHeight="1" x14ac:dyDescent="0.2">
      <c r="A38" s="108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8" sqref="E8"/>
    </sheetView>
  </sheetViews>
  <sheetFormatPr baseColWidth="10" defaultColWidth="9.140625" defaultRowHeight="20.100000000000001" customHeight="1" x14ac:dyDescent="0.2"/>
  <cols>
    <col min="1" max="1" width="22.42578125" style="37" customWidth="1"/>
    <col min="2" max="2" width="17.85546875" customWidth="1"/>
    <col min="3" max="3" width="13.710937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22</v>
      </c>
      <c r="D3" s="8"/>
      <c r="E3" s="9">
        <v>41821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36</v>
      </c>
      <c r="F6" s="71" t="s">
        <v>10</v>
      </c>
      <c r="G6" s="71" t="s">
        <v>35</v>
      </c>
    </row>
    <row r="7" spans="1:8" ht="20.100000000000001" customHeight="1" x14ac:dyDescent="0.2">
      <c r="A7" s="74">
        <f>E3</f>
        <v>41821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41822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41823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41824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41825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41826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41827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41828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41829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41830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41831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41832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41833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41834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41835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41836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41837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41838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41839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41840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41841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41842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41843</v>
      </c>
      <c r="B29" s="75"/>
      <c r="C29" s="75"/>
      <c r="D29" s="24"/>
      <c r="E29" s="24"/>
      <c r="F29" s="152"/>
      <c r="G29" s="149"/>
    </row>
    <row r="30" spans="1:7" ht="20.100000000000001" customHeight="1" x14ac:dyDescent="0.2">
      <c r="A30" s="74">
        <f>IF($E$3="","",$E$3+23)</f>
        <v>41844</v>
      </c>
      <c r="B30" s="75"/>
      <c r="C30" s="75"/>
      <c r="D30" s="24"/>
      <c r="E30" s="24"/>
      <c r="F30" s="152"/>
      <c r="G30" s="150"/>
    </row>
    <row r="31" spans="1:7" ht="20.100000000000001" customHeight="1" x14ac:dyDescent="0.2">
      <c r="A31" s="74">
        <f>IF($E$3="","",$E$3+24)</f>
        <v>41845</v>
      </c>
      <c r="B31" s="75"/>
      <c r="C31" s="75"/>
      <c r="D31" s="24"/>
      <c r="E31" s="24"/>
      <c r="F31" s="152"/>
      <c r="G31" s="149"/>
    </row>
    <row r="32" spans="1:7" ht="20.100000000000001" customHeight="1" x14ac:dyDescent="0.2">
      <c r="A32" s="74">
        <f>IF($E$3="","",$E$3+25)</f>
        <v>41846</v>
      </c>
      <c r="B32" s="75"/>
      <c r="C32" s="75"/>
      <c r="D32" s="24"/>
      <c r="E32" s="24"/>
      <c r="F32" s="152"/>
      <c r="G32" s="149"/>
    </row>
    <row r="33" spans="1:7" ht="20.100000000000001" customHeight="1" x14ac:dyDescent="0.2">
      <c r="A33" s="74">
        <f>IF($E$3="","",$E$3+26)</f>
        <v>41847</v>
      </c>
      <c r="B33" s="75"/>
      <c r="C33" s="75"/>
      <c r="D33" s="24"/>
      <c r="E33" s="24"/>
      <c r="F33" s="152"/>
      <c r="G33" s="149"/>
    </row>
    <row r="34" spans="1:7" ht="20.100000000000001" customHeight="1" x14ac:dyDescent="0.2">
      <c r="A34" s="74">
        <f>IF($E$3="","",$E$3+27)</f>
        <v>41848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41849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41850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>
        <f>IF($E$3="","",$E$3+30)</f>
        <v>41851</v>
      </c>
      <c r="B37" s="75"/>
      <c r="C37" s="75"/>
      <c r="D37" s="24"/>
      <c r="E37" s="24"/>
      <c r="F37" s="152"/>
      <c r="G37" s="24"/>
    </row>
    <row r="38" spans="1:7" ht="20.100000000000001" customHeight="1" x14ac:dyDescent="0.2">
      <c r="A38" s="108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7" sqref="E7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23</v>
      </c>
      <c r="D3" s="8"/>
      <c r="E3" s="9">
        <v>41852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10</v>
      </c>
      <c r="G6" s="71" t="s">
        <v>34</v>
      </c>
    </row>
    <row r="7" spans="1:8" ht="20.100000000000001" customHeight="1" x14ac:dyDescent="0.2">
      <c r="A7" s="74">
        <f>E3</f>
        <v>41852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41853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41854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41855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41856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41857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41858</v>
      </c>
      <c r="B13" s="75"/>
      <c r="C13" s="75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41859</v>
      </c>
      <c r="B14" s="75"/>
      <c r="C14" s="75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41860</v>
      </c>
      <c r="B15" s="75"/>
      <c r="C15" s="75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41861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41862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41863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41864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41865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41866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41867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41868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41869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41870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41871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41872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41873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41874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41875</v>
      </c>
      <c r="B30" s="75"/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41876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41877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41878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41879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41880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41881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>
        <f>IF($E$3="","",$E$3+30)</f>
        <v>41882</v>
      </c>
      <c r="B37" s="75"/>
      <c r="C37" s="75"/>
      <c r="D37" s="24"/>
      <c r="E37" s="24"/>
      <c r="F37" s="152"/>
      <c r="G37" s="24"/>
    </row>
    <row r="38" spans="1:7" ht="20.100000000000001" customHeight="1" x14ac:dyDescent="0.2">
      <c r="A38" s="96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  <c r="G39" s="88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4"/>
      <c r="G42" s="54"/>
    </row>
    <row r="43" spans="1:7" ht="20.100000000000001" customHeight="1" x14ac:dyDescent="0.2">
      <c r="A43" s="57"/>
      <c r="B43" s="54"/>
      <c r="C43" s="54"/>
      <c r="D43" s="54"/>
      <c r="E43" s="54"/>
      <c r="F43" s="54"/>
      <c r="G43" s="54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.62992125984251968" right="0.15748031496062992" top="1.299212598425197" bottom="0.11811023622047245" header="0.19685039370078741" footer="0.59055118110236227"/>
  <pageSetup paperSize="9" scale="83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showZeros="0" view="pageBreakPreview" zoomScaleSheetLayoutView="100" workbookViewId="0">
      <selection activeCell="E9" sqref="E9"/>
    </sheetView>
  </sheetViews>
  <sheetFormatPr baseColWidth="10" defaultColWidth="9.140625" defaultRowHeight="20.100000000000001" customHeight="1" x14ac:dyDescent="0.2"/>
  <cols>
    <col min="1" max="1" width="23.7109375" style="37" customWidth="1"/>
    <col min="2" max="2" width="14.85546875" customWidth="1"/>
    <col min="3" max="3" width="15.42578125" customWidth="1"/>
    <col min="4" max="4" width="9" customWidth="1"/>
    <col min="5" max="5" width="11.85546875" customWidth="1"/>
    <col min="6" max="6" width="8.85546875" customWidth="1"/>
    <col min="7" max="7" width="10.42578125" customWidth="1"/>
  </cols>
  <sheetData>
    <row r="1" spans="1:8" ht="20.100000000000001" customHeight="1" x14ac:dyDescent="0.2">
      <c r="A1" s="1"/>
      <c r="B1" s="2" t="s">
        <v>0</v>
      </c>
      <c r="C1" s="2"/>
      <c r="D1" s="2"/>
      <c r="E1" s="3"/>
      <c r="F1" s="3"/>
      <c r="G1" s="4"/>
    </row>
    <row r="3" spans="1:8" ht="20.100000000000001" customHeight="1" x14ac:dyDescent="0.25">
      <c r="A3" s="5"/>
      <c r="B3" s="6" t="s">
        <v>1</v>
      </c>
      <c r="C3" s="7" t="s">
        <v>24</v>
      </c>
      <c r="D3" s="8"/>
      <c r="E3" s="9">
        <v>41883</v>
      </c>
    </row>
    <row r="4" spans="1:8" ht="20.100000000000001" customHeight="1" x14ac:dyDescent="0.25">
      <c r="A4" s="10" t="s">
        <v>3</v>
      </c>
      <c r="B4" s="6" t="s">
        <v>4</v>
      </c>
      <c r="C4" s="11"/>
      <c r="D4" s="12"/>
      <c r="E4" s="13"/>
    </row>
    <row r="5" spans="1:8" ht="20.100000000000001" customHeight="1" x14ac:dyDescent="0.2">
      <c r="A5" s="95"/>
      <c r="B5" s="25"/>
      <c r="C5" s="25"/>
    </row>
    <row r="6" spans="1:8" ht="20.100000000000001" customHeight="1" x14ac:dyDescent="0.2">
      <c r="A6" s="70" t="s">
        <v>5</v>
      </c>
      <c r="B6" s="71" t="s">
        <v>6</v>
      </c>
      <c r="C6" s="71" t="s">
        <v>7</v>
      </c>
      <c r="D6" s="72" t="s">
        <v>8</v>
      </c>
      <c r="E6" s="72" t="s">
        <v>9</v>
      </c>
      <c r="F6" s="71" t="s">
        <v>10</v>
      </c>
      <c r="G6" s="71" t="s">
        <v>34</v>
      </c>
    </row>
    <row r="7" spans="1:8" ht="20.100000000000001" customHeight="1" x14ac:dyDescent="0.2">
      <c r="A7" s="74">
        <f>E3</f>
        <v>41883</v>
      </c>
      <c r="B7" s="75"/>
      <c r="C7" s="75"/>
      <c r="D7" s="24"/>
      <c r="E7" s="24"/>
      <c r="F7" s="152"/>
      <c r="G7" s="24"/>
      <c r="H7" s="25"/>
    </row>
    <row r="8" spans="1:8" ht="20.100000000000001" customHeight="1" x14ac:dyDescent="0.2">
      <c r="A8" s="74">
        <f>IF($E$3="","",$E$3+1)</f>
        <v>41884</v>
      </c>
      <c r="B8" s="75"/>
      <c r="C8" s="75"/>
      <c r="D8" s="24"/>
      <c r="E8" s="24"/>
      <c r="F8" s="152"/>
      <c r="G8" s="24"/>
    </row>
    <row r="9" spans="1:8" ht="20.100000000000001" customHeight="1" x14ac:dyDescent="0.2">
      <c r="A9" s="74">
        <f>IF($E$3="","",$E$3+2)</f>
        <v>41885</v>
      </c>
      <c r="B9" s="75"/>
      <c r="C9" s="75"/>
      <c r="D9" s="24"/>
      <c r="E9" s="24"/>
      <c r="F9" s="152"/>
      <c r="G9" s="24"/>
    </row>
    <row r="10" spans="1:8" ht="20.100000000000001" customHeight="1" x14ac:dyDescent="0.2">
      <c r="A10" s="74">
        <f>IF($E$3="","",$E$3+3)</f>
        <v>41886</v>
      </c>
      <c r="B10" s="75"/>
      <c r="C10" s="75"/>
      <c r="D10" s="24"/>
      <c r="E10" s="24"/>
      <c r="F10" s="152"/>
      <c r="G10" s="24"/>
    </row>
    <row r="11" spans="1:8" ht="20.100000000000001" customHeight="1" x14ac:dyDescent="0.2">
      <c r="A11" s="74">
        <f>IF($E$3="","",$E$3+4)</f>
        <v>41887</v>
      </c>
      <c r="B11" s="75"/>
      <c r="C11" s="75"/>
      <c r="D11" s="24"/>
      <c r="E11" s="24"/>
      <c r="F11" s="152"/>
      <c r="G11" s="24"/>
    </row>
    <row r="12" spans="1:8" ht="20.100000000000001" customHeight="1" x14ac:dyDescent="0.2">
      <c r="A12" s="74">
        <f>IF($E$3="","",$E$3+5)</f>
        <v>41888</v>
      </c>
      <c r="B12" s="75"/>
      <c r="C12" s="75"/>
      <c r="D12" s="24"/>
      <c r="E12" s="24"/>
      <c r="F12" s="152"/>
      <c r="G12" s="24"/>
    </row>
    <row r="13" spans="1:8" ht="20.100000000000001" customHeight="1" x14ac:dyDescent="0.2">
      <c r="A13" s="74">
        <f>IF($E$3="","",$E$3+6)</f>
        <v>41889</v>
      </c>
      <c r="B13" s="133"/>
      <c r="C13" s="133"/>
      <c r="D13" s="24"/>
      <c r="E13" s="24"/>
      <c r="F13" s="152"/>
      <c r="G13" s="24"/>
    </row>
    <row r="14" spans="1:8" ht="20.100000000000001" customHeight="1" x14ac:dyDescent="0.2">
      <c r="A14" s="74">
        <f>IF($E$3="","",$E$3+7)</f>
        <v>41890</v>
      </c>
      <c r="B14" s="133"/>
      <c r="C14" s="133"/>
      <c r="D14" s="24"/>
      <c r="E14" s="24"/>
      <c r="F14" s="152"/>
      <c r="G14" s="24"/>
    </row>
    <row r="15" spans="1:8" ht="20.100000000000001" customHeight="1" x14ac:dyDescent="0.2">
      <c r="A15" s="74">
        <f>IF($E$3="","",$E$3+8)</f>
        <v>41891</v>
      </c>
      <c r="B15" s="133"/>
      <c r="C15" s="133"/>
      <c r="D15" s="24"/>
      <c r="E15" s="24"/>
      <c r="F15" s="152"/>
      <c r="G15" s="24"/>
    </row>
    <row r="16" spans="1:8" ht="20.100000000000001" customHeight="1" x14ac:dyDescent="0.2">
      <c r="A16" s="74">
        <f>IF($E$3="","",$E$3+9)</f>
        <v>41892</v>
      </c>
      <c r="B16" s="75"/>
      <c r="C16" s="75"/>
      <c r="D16" s="24"/>
      <c r="E16" s="24"/>
      <c r="F16" s="152"/>
      <c r="G16" s="24"/>
    </row>
    <row r="17" spans="1:7" ht="20.100000000000001" customHeight="1" x14ac:dyDescent="0.2">
      <c r="A17" s="74">
        <f>IF($E$3="","",$E$3+10)</f>
        <v>41893</v>
      </c>
      <c r="B17" s="75"/>
      <c r="C17" s="75"/>
      <c r="D17" s="24"/>
      <c r="E17" s="24"/>
      <c r="F17" s="152"/>
      <c r="G17" s="24"/>
    </row>
    <row r="18" spans="1:7" ht="20.100000000000001" customHeight="1" x14ac:dyDescent="0.2">
      <c r="A18" s="74">
        <f>IF($E$3="","",$E$3+11)</f>
        <v>41894</v>
      </c>
      <c r="B18" s="75"/>
      <c r="C18" s="75"/>
      <c r="D18" s="24"/>
      <c r="E18" s="24"/>
      <c r="F18" s="152"/>
      <c r="G18" s="24"/>
    </row>
    <row r="19" spans="1:7" ht="20.100000000000001" customHeight="1" x14ac:dyDescent="0.2">
      <c r="A19" s="74">
        <f>IF($E$3="","",$E$3+12)</f>
        <v>41895</v>
      </c>
      <c r="B19" s="75"/>
      <c r="C19" s="75"/>
      <c r="D19" s="24"/>
      <c r="E19" s="24"/>
      <c r="F19" s="152"/>
      <c r="G19" s="24"/>
    </row>
    <row r="20" spans="1:7" ht="20.100000000000001" customHeight="1" x14ac:dyDescent="0.2">
      <c r="A20" s="74">
        <f>IF($E$3="","",$E$3+13)</f>
        <v>41896</v>
      </c>
      <c r="B20" s="75"/>
      <c r="C20" s="75"/>
      <c r="D20" s="24"/>
      <c r="E20" s="24"/>
      <c r="F20" s="152"/>
      <c r="G20" s="24"/>
    </row>
    <row r="21" spans="1:7" ht="20.100000000000001" customHeight="1" x14ac:dyDescent="0.2">
      <c r="A21" s="74">
        <f>IF($E$3="","",$E$3+14)</f>
        <v>41897</v>
      </c>
      <c r="B21" s="75"/>
      <c r="C21" s="75"/>
      <c r="D21" s="24"/>
      <c r="E21" s="24"/>
      <c r="F21" s="152"/>
      <c r="G21" s="24"/>
    </row>
    <row r="22" spans="1:7" ht="20.100000000000001" customHeight="1" x14ac:dyDescent="0.2">
      <c r="A22" s="74">
        <f>IF($E$3="","",$E$3+15)</f>
        <v>41898</v>
      </c>
      <c r="B22" s="75"/>
      <c r="C22" s="75"/>
      <c r="D22" s="24"/>
      <c r="E22" s="24"/>
      <c r="F22" s="152"/>
      <c r="G22" s="24"/>
    </row>
    <row r="23" spans="1:7" ht="20.100000000000001" customHeight="1" x14ac:dyDescent="0.2">
      <c r="A23" s="74">
        <f>IF($E$3="","",$E$3+16)</f>
        <v>41899</v>
      </c>
      <c r="B23" s="75"/>
      <c r="C23" s="75"/>
      <c r="D23" s="24"/>
      <c r="E23" s="24"/>
      <c r="F23" s="152"/>
      <c r="G23" s="24"/>
    </row>
    <row r="24" spans="1:7" ht="20.100000000000001" customHeight="1" x14ac:dyDescent="0.2">
      <c r="A24" s="74">
        <f>IF($E$3="","",$E$3+17)</f>
        <v>41900</v>
      </c>
      <c r="B24" s="75"/>
      <c r="C24" s="75"/>
      <c r="D24" s="24"/>
      <c r="E24" s="24"/>
      <c r="F24" s="152"/>
      <c r="G24" s="24"/>
    </row>
    <row r="25" spans="1:7" ht="20.100000000000001" customHeight="1" x14ac:dyDescent="0.2">
      <c r="A25" s="74">
        <f>IF($E$3="","",$E$3+18)</f>
        <v>41901</v>
      </c>
      <c r="B25" s="75"/>
      <c r="C25" s="75"/>
      <c r="D25" s="24"/>
      <c r="E25" s="24"/>
      <c r="F25" s="152"/>
      <c r="G25" s="24"/>
    </row>
    <row r="26" spans="1:7" ht="20.100000000000001" customHeight="1" x14ac:dyDescent="0.2">
      <c r="A26" s="74">
        <f>IF($E$3="","",$E$3+19)</f>
        <v>41902</v>
      </c>
      <c r="B26" s="75"/>
      <c r="C26" s="75"/>
      <c r="D26" s="24"/>
      <c r="E26" s="24"/>
      <c r="F26" s="152"/>
      <c r="G26" s="24"/>
    </row>
    <row r="27" spans="1:7" ht="20.100000000000001" customHeight="1" x14ac:dyDescent="0.2">
      <c r="A27" s="74">
        <f>IF($E$3="","",$E$3+20)</f>
        <v>41903</v>
      </c>
      <c r="B27" s="75"/>
      <c r="C27" s="75"/>
      <c r="D27" s="24"/>
      <c r="E27" s="24"/>
      <c r="F27" s="152"/>
      <c r="G27" s="24"/>
    </row>
    <row r="28" spans="1:7" ht="20.100000000000001" customHeight="1" x14ac:dyDescent="0.2">
      <c r="A28" s="74">
        <f>IF($E$3="","",$E$3+21)</f>
        <v>41904</v>
      </c>
      <c r="B28" s="75"/>
      <c r="C28" s="75"/>
      <c r="D28" s="24"/>
      <c r="E28" s="24"/>
      <c r="F28" s="152"/>
      <c r="G28" s="24"/>
    </row>
    <row r="29" spans="1:7" ht="20.100000000000001" customHeight="1" x14ac:dyDescent="0.2">
      <c r="A29" s="74">
        <f>IF($E$3="","",$E$3+22)</f>
        <v>41905</v>
      </c>
      <c r="B29" s="75"/>
      <c r="C29" s="75"/>
      <c r="D29" s="24"/>
      <c r="E29" s="24"/>
      <c r="F29" s="152"/>
      <c r="G29" s="24"/>
    </row>
    <row r="30" spans="1:7" ht="20.100000000000001" customHeight="1" x14ac:dyDescent="0.2">
      <c r="A30" s="74">
        <f>IF($E$3="","",$E$3+23)</f>
        <v>41906</v>
      </c>
      <c r="B30" s="75"/>
      <c r="C30" s="75"/>
      <c r="D30" s="24"/>
      <c r="E30" s="24"/>
      <c r="F30" s="152"/>
      <c r="G30" s="24"/>
    </row>
    <row r="31" spans="1:7" ht="20.100000000000001" customHeight="1" x14ac:dyDescent="0.2">
      <c r="A31" s="74">
        <f>IF($E$3="","",$E$3+24)</f>
        <v>41907</v>
      </c>
      <c r="B31" s="75"/>
      <c r="C31" s="75"/>
      <c r="D31" s="24"/>
      <c r="E31" s="24"/>
      <c r="F31" s="152"/>
      <c r="G31" s="24"/>
    </row>
    <row r="32" spans="1:7" ht="20.100000000000001" customHeight="1" x14ac:dyDescent="0.2">
      <c r="A32" s="74">
        <f>IF($E$3="","",$E$3+25)</f>
        <v>41908</v>
      </c>
      <c r="B32" s="75"/>
      <c r="C32" s="75"/>
      <c r="D32" s="24"/>
      <c r="E32" s="24"/>
      <c r="F32" s="152"/>
      <c r="G32" s="24"/>
    </row>
    <row r="33" spans="1:7" ht="20.100000000000001" customHeight="1" x14ac:dyDescent="0.2">
      <c r="A33" s="74">
        <f>IF($E$3="","",$E$3+26)</f>
        <v>41909</v>
      </c>
      <c r="B33" s="75"/>
      <c r="C33" s="75"/>
      <c r="D33" s="24"/>
      <c r="E33" s="24"/>
      <c r="F33" s="152"/>
      <c r="G33" s="24"/>
    </row>
    <row r="34" spans="1:7" ht="20.100000000000001" customHeight="1" x14ac:dyDescent="0.2">
      <c r="A34" s="74">
        <f>IF($E$3="","",$E$3+27)</f>
        <v>41910</v>
      </c>
      <c r="B34" s="75"/>
      <c r="C34" s="75"/>
      <c r="D34" s="24"/>
      <c r="E34" s="24"/>
      <c r="F34" s="152"/>
      <c r="G34" s="24"/>
    </row>
    <row r="35" spans="1:7" ht="20.100000000000001" customHeight="1" x14ac:dyDescent="0.2">
      <c r="A35" s="74">
        <f>IF($E$3="","",$E$3+28)</f>
        <v>41911</v>
      </c>
      <c r="B35" s="75"/>
      <c r="C35" s="75"/>
      <c r="D35" s="24"/>
      <c r="E35" s="24"/>
      <c r="F35" s="152"/>
      <c r="G35" s="24"/>
    </row>
    <row r="36" spans="1:7" ht="20.100000000000001" customHeight="1" x14ac:dyDescent="0.2">
      <c r="A36" s="74">
        <f>IF($E$3="","",$E$3+29)</f>
        <v>41912</v>
      </c>
      <c r="B36" s="75"/>
      <c r="C36" s="75"/>
      <c r="D36" s="24"/>
      <c r="E36" s="24"/>
      <c r="F36" s="152"/>
      <c r="G36" s="24"/>
    </row>
    <row r="37" spans="1:7" ht="20.100000000000001" customHeight="1" x14ac:dyDescent="0.2">
      <c r="A37" s="74"/>
      <c r="B37" s="107"/>
      <c r="C37" s="75"/>
      <c r="D37" s="24"/>
      <c r="E37" s="24"/>
      <c r="F37" s="152"/>
      <c r="G37" s="24"/>
    </row>
    <row r="38" spans="1:7" ht="20.100000000000001" customHeight="1" x14ac:dyDescent="0.2">
      <c r="A38" s="96"/>
      <c r="B38" s="81" t="s">
        <v>11</v>
      </c>
      <c r="C38" s="82"/>
      <c r="D38" s="83">
        <f>SUM(D7:D37)</f>
        <v>0</v>
      </c>
      <c r="E38" s="76">
        <f>SUM(E7:E37)</f>
        <v>0</v>
      </c>
      <c r="F38" s="152">
        <f>SUM(F7:F37)</f>
        <v>0</v>
      </c>
      <c r="G38" s="76">
        <f>SUM(G7:G37)</f>
        <v>0</v>
      </c>
    </row>
    <row r="39" spans="1:7" ht="20.100000000000001" customHeight="1" x14ac:dyDescent="0.2">
      <c r="A39" s="84"/>
      <c r="B39" s="85" t="s">
        <v>12</v>
      </c>
      <c r="C39" s="86"/>
      <c r="D39" s="87"/>
      <c r="E39" s="88"/>
      <c r="F39" s="152"/>
    </row>
    <row r="40" spans="1:7" ht="20.100000000000001" customHeight="1" x14ac:dyDescent="0.2">
      <c r="A40" s="52"/>
      <c r="B40" s="53"/>
      <c r="C40" s="53"/>
      <c r="D40" s="54"/>
      <c r="E40" s="53"/>
      <c r="F40" s="54"/>
      <c r="G40" s="54"/>
    </row>
    <row r="41" spans="1:7" ht="20.100000000000001" customHeight="1" x14ac:dyDescent="0.2">
      <c r="A41" s="55"/>
      <c r="B41" s="56"/>
      <c r="C41" s="56"/>
      <c r="D41" s="56"/>
      <c r="E41" s="56"/>
      <c r="F41" s="54"/>
      <c r="G41" s="54"/>
    </row>
    <row r="42" spans="1:7" ht="20.100000000000001" customHeight="1" x14ac:dyDescent="0.2">
      <c r="A42" s="57"/>
      <c r="B42" s="54"/>
      <c r="C42" s="54" t="s">
        <v>13</v>
      </c>
      <c r="D42" s="54"/>
      <c r="E42" s="54"/>
      <c r="F42" s="56"/>
      <c r="G42" s="56"/>
    </row>
    <row r="43" spans="1:7" ht="20.100000000000001" customHeight="1" x14ac:dyDescent="0.2">
      <c r="A43" s="57"/>
      <c r="B43" s="54"/>
      <c r="C43" s="54"/>
      <c r="D43" s="54"/>
      <c r="E43" s="54"/>
      <c r="F43" s="56"/>
      <c r="G43" s="135"/>
    </row>
    <row r="44" spans="1:7" ht="20.100000000000001" customHeight="1" x14ac:dyDescent="0.2">
      <c r="A44" s="57"/>
      <c r="B44" s="54"/>
      <c r="C44" s="54"/>
      <c r="D44" s="54"/>
      <c r="E44" s="54"/>
      <c r="F44" s="54"/>
      <c r="G44" s="54"/>
    </row>
  </sheetData>
  <phoneticPr fontId="19" type="noConversion"/>
  <printOptions horizontalCentered="1" verticalCentered="1"/>
  <pageMargins left="0" right="0" top="0.31496062992125984" bottom="0.11811023622047245" header="0" footer="0.19685039370078741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HEURES 2014</vt:lpstr>
      <vt:lpstr>AOUT!Zone_d_impression</vt:lpstr>
      <vt:lpstr>AVRIL!Zone_d_impression</vt:lpstr>
      <vt:lpstr>DECEMBRE!Zone_d_impression</vt:lpstr>
      <vt:lpstr>FEVRIER!Zone_d_impression</vt:lpstr>
      <vt:lpstr>'HEURES 2014'!Zone_d_impression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MERTZ Bertrand</dc:creator>
  <cp:lastModifiedBy>mb</cp:lastModifiedBy>
  <cp:lastPrinted>2014-01-07T05:47:15Z</cp:lastPrinted>
  <dcterms:created xsi:type="dcterms:W3CDTF">2007-07-22T13:07:29Z</dcterms:created>
  <dcterms:modified xsi:type="dcterms:W3CDTF">2014-02-01T04:41:10Z</dcterms:modified>
</cp:coreProperties>
</file>