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5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Réference" state="visible" r:id="rId3"/>
    <sheet sheetId="2" name="Semaine 25 au 31mai" state="visible" r:id="rId4"/>
    <sheet sheetId="3" name="Semaine 01 au 07 juin" state="visible" r:id="rId5"/>
    <sheet sheetId="4" name="Semaine 08 au 14 juin" state="visible" r:id="rId6"/>
    <sheet sheetId="5" name="Semaine 15 au 21 juin" state="visible" r:id="rId7"/>
    <sheet sheetId="6" name="Semaine 22 au 28 Juin" state="visible" r:id="rId8"/>
    <sheet sheetId="7" name="Semaine 29 au 05 juillet" state="visible" r:id="rId9"/>
    <sheet sheetId="8" name="Semaine 06 au 12 juillet" state="visible" r:id="rId10"/>
    <sheet sheetId="9" name="Semaine 13 au 19 juillet" state="visible" r:id="rId11"/>
    <sheet sheetId="10" name="Semaine 20 au 26 juillet" state="visible" r:id="rId12"/>
    <sheet sheetId="11" name="Bilan" state="visible" r:id="rId13"/>
  </sheets>
  <definedNames>
    <definedName name="somme" localSheetId="7">'Semaine 06 au 12 juillet'!$AP$141</definedName>
    <definedName name="somme" localSheetId="6">'Semaine 29 au 05 juillet'!$AP$141</definedName>
    <definedName name="somme" localSheetId="9">'Semaine 20 au 26 juillet'!$AP$141</definedName>
    <definedName name="somme" localSheetId="5">'Semaine 22 au 28 Juin'!$AP$141</definedName>
    <definedName name="somme" localSheetId="4">'Semaine 15 au 21 juin'!$AP$141</definedName>
    <definedName name="somme" localSheetId="2">'Semaine 01 au 07 juin'!$AP$141</definedName>
    <definedName name="somme" localSheetId="1">'Semaine 25 au 31mai'!$AP$141</definedName>
    <definedName name="somme" localSheetId="8">'Semaine 13 au 19 juillet'!$AP$141</definedName>
    <definedName name="somme" localSheetId="3">'Semaine 08 au 14 juin'!$AP$141</definedName>
  </definedNames>
  <calcPr/>
</workbook>
</file>

<file path=xl/sharedStrings.xml><?xml version="1.0" encoding="utf-8"?>
<sst xmlns="http://schemas.openxmlformats.org/spreadsheetml/2006/main">
  <si>
    <t>référence niveau</t>
  </si>
  <si>
    <t>Entretiens (pour 100 mineurs)</t>
  </si>
  <si>
    <t>Fer</t>
  </si>
  <si>
    <t>Pierre</t>
  </si>
  <si>
    <t>Argile</t>
  </si>
  <si>
    <t>Or</t>
  </si>
  <si>
    <t>Niveau</t>
  </si>
  <si>
    <t>Fer</t>
  </si>
  <si>
    <t>Pierre</t>
  </si>
  <si>
    <t>Argiile</t>
  </si>
  <si>
    <t>Or</t>
  </si>
  <si>
    <t>Niveau</t>
  </si>
  <si>
    <t>Pierres</t>
  </si>
  <si>
    <t>Fers</t>
  </si>
  <si>
    <t>Pierres</t>
  </si>
  <si>
    <t>Fers</t>
  </si>
  <si>
    <t>Pierres</t>
  </si>
  <si>
    <t>Fers</t>
  </si>
  <si>
    <t>Pierres</t>
  </si>
  <si>
    <t>Fers</t>
  </si>
  <si>
    <t>N17</t>
  </si>
  <si>
    <t>N17</t>
  </si>
  <si>
    <t>N11</t>
  </si>
  <si>
    <t>Balance de la Semaine</t>
  </si>
  <si>
    <t>Resumer des mines</t>
  </si>
  <si>
    <t>Coût des Améliorations</t>
  </si>
  <si>
    <t>Or</t>
  </si>
  <si>
    <t>Pierre</t>
  </si>
  <si>
    <t>Fer</t>
  </si>
  <si>
    <t>Argile</t>
  </si>
  <si>
    <t>Jour</t>
  </si>
  <si>
    <t>Prod Or</t>
  </si>
  <si>
    <t>Conso Or</t>
  </si>
  <si>
    <t>Total</t>
  </si>
  <si>
    <t>Prod pierre</t>
  </si>
  <si>
    <t>Conso pierre</t>
  </si>
  <si>
    <t>Total</t>
  </si>
  <si>
    <t>Prod fer</t>
  </si>
  <si>
    <t>Conso fer</t>
  </si>
  <si>
    <t>Total</t>
  </si>
  <si>
    <t>Prod Argile</t>
  </si>
  <si>
    <t>Quantité</t>
  </si>
  <si>
    <t>Valeur écus</t>
  </si>
  <si>
    <t>Semaine en cour</t>
  </si>
  <si>
    <t>Dimanche</t>
  </si>
  <si>
    <t>Fer</t>
  </si>
  <si>
    <t>Lundi</t>
  </si>
  <si>
    <t>Pierre</t>
  </si>
  <si>
    <t>Mardi</t>
  </si>
  <si>
    <t>Total</t>
  </si>
  <si>
    <t>Varation de Production en %</t>
  </si>
  <si>
    <t>Mercredi</t>
  </si>
  <si>
    <t>Jeudi</t>
  </si>
  <si>
    <t>Or</t>
  </si>
  <si>
    <t>Pierre</t>
  </si>
  <si>
    <t>Fer</t>
  </si>
  <si>
    <t>Argile</t>
  </si>
  <si>
    <t>Vendredi</t>
  </si>
  <si>
    <t>Samedi</t>
  </si>
  <si>
    <t>Totaux</t>
  </si>
  <si>
    <t>Dimanche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</si>
  <si>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</si>
  <si>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</si>
  <si>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</si>
  <si>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</si>
  <si>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</si>
  <si>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</si>
  <si>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</si>
  <si>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</si>
  <si>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</si>
  <si>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</si>
  <si>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</si>
  <si>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</si>
  <si>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</si>
  <si>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</si>
  <si>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</si>
  <si>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</si>
  <si>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</si>
  <si>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</si>
  <si>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</si>
  <si>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</si>
  <si>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</si>
  <si>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</si>
  <si>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</si>
  <si>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</si>
  <si>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</si>
  <si>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</si>
  <si>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</si>
  <si>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</si>
  <si>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</si>
  <si>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</si>
  <si>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</si>
  <si>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</si>
  <si>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</si>
  <si>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</si>
  <si>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</si>
  <si>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</si>
  <si>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</si>
  <si>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</si>
  <si>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</si>
  <si>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</si>
  <si>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</si>
  <si>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</si>
  <si>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Lundi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</si>
  <si>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</si>
  <si>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</si>
  <si>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</si>
  <si>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</si>
  <si>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</si>
  <si>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</si>
  <si>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</si>
  <si>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</si>
  <si>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</si>
  <si>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</si>
  <si>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</si>
  <si>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</si>
  <si>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</si>
  <si>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</si>
  <si>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</si>
  <si>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</si>
  <si>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</si>
  <si>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</si>
  <si>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</si>
  <si>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</si>
  <si>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</si>
  <si>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</si>
  <si>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</si>
  <si>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</si>
  <si>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</si>
  <si>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</si>
  <si>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</si>
  <si>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</si>
  <si>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</si>
  <si>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</si>
  <si>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</si>
  <si>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</si>
  <si>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</si>
  <si>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</si>
  <si>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</si>
  <si>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</si>
  <si>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</si>
  <si>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</si>
  <si>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</si>
  <si>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</si>
  <si>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</si>
  <si>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</si>
  <si>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</si>
  <si>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Mardi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</si>
  <si>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</si>
  <si>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</si>
  <si>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</si>
  <si>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</si>
  <si>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</si>
  <si>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</si>
  <si>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</si>
  <si>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</si>
  <si>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</si>
  <si>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</si>
  <si>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</si>
  <si>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</si>
  <si>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</si>
  <si>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</si>
  <si>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</si>
  <si>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</si>
  <si>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</si>
  <si>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</si>
  <si>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</si>
  <si>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</si>
  <si>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</si>
  <si>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</si>
  <si>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</si>
  <si>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</si>
  <si>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</si>
  <si>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</si>
  <si>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</si>
  <si>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</si>
  <si>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</si>
  <si>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</si>
  <si>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</si>
  <si>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</si>
  <si>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</si>
  <si>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</si>
  <si>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</si>
  <si>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</si>
  <si>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</si>
  <si>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</si>
  <si>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</si>
  <si>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</si>
  <si>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</si>
  <si>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</si>
  <si>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</si>
  <si>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Mercredi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</si>
  <si>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</si>
  <si>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</si>
  <si>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</si>
  <si>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</si>
  <si>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</si>
  <si>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</si>
  <si>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</si>
  <si>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</si>
  <si>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</si>
  <si>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</si>
  <si>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</si>
  <si>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</si>
  <si>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</si>
  <si>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</si>
  <si>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</si>
  <si>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</si>
  <si>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</si>
  <si>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</si>
  <si>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</si>
  <si>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</si>
  <si>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</si>
  <si>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</si>
  <si>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</si>
  <si>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</si>
  <si>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</si>
  <si>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</si>
  <si>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</si>
  <si>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</si>
  <si>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</si>
  <si>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</si>
  <si>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</si>
  <si>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</si>
  <si>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</si>
  <si>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</si>
  <si>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</si>
  <si>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</si>
  <si>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</si>
  <si>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</si>
  <si>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</si>
  <si>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</si>
  <si>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</si>
  <si>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</si>
  <si>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</si>
  <si>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Jeudi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</si>
  <si>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</si>
  <si>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</si>
  <si>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</si>
  <si>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</si>
  <si>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</si>
  <si>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</si>
  <si>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</si>
  <si>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</si>
  <si>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</si>
  <si>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</si>
  <si>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</si>
  <si>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</si>
  <si>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</si>
  <si>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</si>
  <si>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</si>
  <si>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</si>
  <si>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</si>
  <si>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</si>
  <si>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</si>
  <si>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</si>
  <si>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</si>
  <si>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</si>
  <si>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</si>
  <si>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</si>
  <si>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</si>
  <si>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</si>
  <si>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</si>
  <si>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</si>
  <si>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</si>
  <si>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</si>
  <si>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</si>
  <si>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</si>
  <si>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</si>
  <si>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</si>
  <si>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</si>
  <si>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</si>
  <si>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</si>
  <si>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</si>
  <si>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</si>
  <si>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</si>
  <si>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</si>
  <si>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</si>
  <si>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</si>
  <si>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Vendredi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</si>
  <si>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</si>
  <si>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</si>
  <si>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</si>
  <si>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</si>
  <si>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</si>
  <si>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</si>
  <si>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</si>
  <si>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</si>
  <si>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</si>
  <si>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</si>
  <si>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</si>
  <si>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</si>
  <si>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</si>
  <si>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</si>
  <si>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</si>
  <si>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</si>
  <si>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</si>
  <si>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</si>
  <si>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</si>
  <si>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</si>
  <si>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</si>
  <si>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</si>
  <si>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</si>
  <si>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x</t>
  </si>
  <si>
    <t>mine 2</t>
  </si>
  <si>
    <t>x</t>
  </si>
  <si>
    <t>mine 3</t>
  </si>
  <si>
    <t>x</t>
  </si>
  <si>
    <t>mine 4</t>
  </si>
  <si>
    <t>x</t>
  </si>
  <si>
    <t>mine 5</t>
  </si>
  <si>
    <t>x</t>
  </si>
  <si>
    <t>totaux</t>
  </si>
  <si>
    <t>Balance</t>
  </si>
  <si>
    <t>Or</t>
  </si>
  <si>
    <t>pierre</t>
  </si>
  <si>
    <t>fer</t>
  </si>
  <si>
    <t>argile</t>
  </si>
  <si>
    <t>Samedi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</si>
  <si>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</si>
  <si>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</si>
  <si>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</si>
  <si>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</si>
  <si>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</si>
  <si>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</si>
  <si>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</si>
  <si>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</si>
  <si>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</si>
  <si>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</si>
  <si>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</si>
  <si>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</si>
  <si>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</si>
  <si>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</si>
  <si>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</si>
  <si>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</si>
  <si>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</si>
  <si>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</si>
  <si>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</si>
  <si>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</si>
  <si>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</si>
  <si>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</si>
  <si>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</si>
  <si>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x</t>
  </si>
  <si>
    <t>mine 2</t>
  </si>
  <si>
    <t>x</t>
  </si>
  <si>
    <t>mine 3</t>
  </si>
  <si>
    <t>x</t>
  </si>
  <si>
    <t>mine 4</t>
  </si>
  <si>
    <t>x</t>
  </si>
  <si>
    <t>mine 5</t>
  </si>
  <si>
    <t>x</t>
  </si>
  <si>
    <t>totaux</t>
  </si>
  <si>
    <t>Balance</t>
  </si>
  <si>
    <t>Or</t>
  </si>
  <si>
    <t>pierre</t>
  </si>
  <si>
    <t>fer</t>
  </si>
  <si>
    <t>argile</t>
  </si>
  <si>
    <t>Balance de la Semaine</t>
  </si>
  <si>
    <t>Resumer des mines</t>
  </si>
  <si>
    <t>Coût des Améliorations</t>
  </si>
  <si>
    <t>Or</t>
  </si>
  <si>
    <t>Pierre</t>
  </si>
  <si>
    <t>Fer</t>
  </si>
  <si>
    <t>Argile</t>
  </si>
  <si>
    <t>Jour</t>
  </si>
  <si>
    <t>Prod Or</t>
  </si>
  <si>
    <t>Conso Or</t>
  </si>
  <si>
    <t>Total</t>
  </si>
  <si>
    <t>Prod pierre</t>
  </si>
  <si>
    <t>Conso pierre</t>
  </si>
  <si>
    <t>Total</t>
  </si>
  <si>
    <t>Prod fer</t>
  </si>
  <si>
    <t>Conso fer</t>
  </si>
  <si>
    <t>Total</t>
  </si>
  <si>
    <t>Prod Argile</t>
  </si>
  <si>
    <t>Quantité</t>
  </si>
  <si>
    <t>Valeur écus</t>
  </si>
  <si>
    <t>Semaine en cour</t>
  </si>
  <si>
    <t>Dimanche</t>
  </si>
  <si>
    <t>Fer</t>
  </si>
  <si>
    <t>Lundi</t>
  </si>
  <si>
    <t>Pierre</t>
  </si>
  <si>
    <t>Mardi</t>
  </si>
  <si>
    <t>Total</t>
  </si>
  <si>
    <t>Varation de Production en %</t>
  </si>
  <si>
    <t>Mercredi</t>
  </si>
  <si>
    <t>Jeudi</t>
  </si>
  <si>
    <t>Or</t>
  </si>
  <si>
    <t>Pierre</t>
  </si>
  <si>
    <t>Fer</t>
  </si>
  <si>
    <t>Argile</t>
  </si>
  <si>
    <t>Vendredi</t>
  </si>
  <si>
    <t>Samedi</t>
  </si>
  <si>
    <t>Totaux</t>
  </si>
  <si>
    <t>Dimanche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</si>
  <si>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</si>
  <si>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</si>
  <si>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</si>
  <si>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</si>
  <si>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</si>
  <si>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</si>
  <si>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</si>
  <si>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</si>
  <si>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</si>
  <si>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</si>
  <si>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</si>
  <si>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</si>
  <si>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</si>
  <si>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</si>
  <si>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</si>
  <si>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</si>
  <si>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</si>
  <si>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</si>
  <si>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</si>
  <si>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</si>
  <si>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</si>
  <si>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</si>
  <si>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</si>
  <si>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</si>
  <si>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</si>
  <si>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</si>
  <si>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</si>
  <si>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</si>
  <si>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</si>
  <si>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</si>
  <si>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</si>
  <si>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</si>
  <si>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</si>
  <si>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</si>
  <si>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</si>
  <si>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</si>
  <si>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</si>
  <si>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</si>
  <si>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</si>
  <si>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</si>
  <si>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</si>
  <si>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</si>
  <si>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</si>
  <si>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Lundi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</si>
  <si>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</si>
  <si>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</si>
  <si>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</si>
  <si>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</si>
  <si>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</si>
  <si>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</si>
  <si>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</si>
  <si>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</si>
  <si>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</si>
  <si>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</si>
  <si>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</si>
  <si>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</si>
  <si>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</si>
  <si>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</si>
  <si>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</si>
  <si>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</si>
  <si>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</si>
  <si>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</si>
  <si>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</si>
  <si>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</si>
  <si>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</si>
  <si>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</si>
  <si>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</si>
  <si>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</si>
  <si>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</si>
  <si>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</si>
  <si>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</si>
  <si>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</si>
  <si>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</si>
  <si>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</si>
  <si>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</si>
  <si>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</si>
  <si>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</si>
  <si>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</si>
  <si>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</si>
  <si>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</si>
  <si>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</si>
  <si>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</si>
  <si>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</si>
  <si>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</si>
  <si>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</si>
  <si>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</si>
  <si>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</si>
  <si>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Mardi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</si>
  <si>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</si>
  <si>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</si>
  <si>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</si>
  <si>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</si>
  <si>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</si>
  <si>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</si>
  <si>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</si>
  <si>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</si>
  <si>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</si>
  <si>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</si>
  <si>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</si>
  <si>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</si>
  <si>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</si>
  <si>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</si>
  <si>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</si>
  <si>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</si>
  <si>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</si>
  <si>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</si>
  <si>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</si>
  <si>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</si>
  <si>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</si>
  <si>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</si>
  <si>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</si>
  <si>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</si>
  <si>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</si>
  <si>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</si>
  <si>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</si>
  <si>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</si>
  <si>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</si>
  <si>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</si>
  <si>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</si>
  <si>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</si>
  <si>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</si>
  <si>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</si>
  <si>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</si>
  <si>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</si>
  <si>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</si>
  <si>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</si>
  <si>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</si>
  <si>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</si>
  <si>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</si>
  <si>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</si>
  <si>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</si>
  <si>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Mercredi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</si>
  <si>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</si>
  <si>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</si>
  <si>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</si>
  <si>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</si>
  <si>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</si>
  <si>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</si>
  <si>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</si>
  <si>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</si>
  <si>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</si>
  <si>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</si>
  <si>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</si>
  <si>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</si>
  <si>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</si>
  <si>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</si>
  <si>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</si>
  <si>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</si>
  <si>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</si>
  <si>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</si>
  <si>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</si>
  <si>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</si>
  <si>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</si>
  <si>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</si>
  <si>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</si>
  <si>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</si>
  <si>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</si>
  <si>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</si>
  <si>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</si>
  <si>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</si>
  <si>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</si>
  <si>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</si>
  <si>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</si>
  <si>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</si>
  <si>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</si>
  <si>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</si>
  <si>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</si>
  <si>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</si>
  <si>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</si>
  <si>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</si>
  <si>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</si>
  <si>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</si>
  <si>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</si>
  <si>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</si>
  <si>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</si>
  <si>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Jeudi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</si>
  <si>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</si>
  <si>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</si>
  <si>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</si>
  <si>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</si>
  <si>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</si>
  <si>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</si>
  <si>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</si>
  <si>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</si>
  <si>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</si>
  <si>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</si>
  <si>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</si>
  <si>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</si>
  <si>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</si>
  <si>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</si>
  <si>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</si>
  <si>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</si>
  <si>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</si>
  <si>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</si>
  <si>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</si>
  <si>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</si>
  <si>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</si>
  <si>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</si>
  <si>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</si>
  <si>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</si>
  <si>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</si>
  <si>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</si>
  <si>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</si>
  <si>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</si>
  <si>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</si>
  <si>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</si>
  <si>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</si>
  <si>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</si>
  <si>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</si>
  <si>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</si>
  <si>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</si>
  <si>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</si>
  <si>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</si>
  <si>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</si>
  <si>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</si>
  <si>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</si>
  <si>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</si>
  <si>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</si>
  <si>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</si>
  <si>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Vendredi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</si>
  <si>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</si>
  <si>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</si>
  <si>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</si>
  <si>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</si>
  <si>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</si>
  <si>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</si>
  <si>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</si>
  <si>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</si>
  <si>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</si>
  <si>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</si>
  <si>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</si>
  <si>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</si>
  <si>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</si>
  <si>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</si>
  <si>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</si>
  <si>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</si>
  <si>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</si>
  <si>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</si>
  <si>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</si>
  <si>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</si>
  <si>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</si>
  <si>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</si>
  <si>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</si>
  <si>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</si>
  <si>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</si>
  <si>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</si>
  <si>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</si>
  <si>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</si>
  <si>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</si>
  <si>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</si>
  <si>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</si>
  <si>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</si>
  <si>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</si>
  <si>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</si>
  <si>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</si>
  <si>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</si>
  <si>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</si>
  <si>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</si>
  <si>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</si>
  <si>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</si>
  <si>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</si>
  <si>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</si>
  <si>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</si>
  <si>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Samedi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</si>
  <si>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</si>
  <si>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</si>
  <si>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</si>
  <si>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</si>
  <si>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</si>
  <si>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</si>
  <si>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</si>
  <si>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</si>
  <si>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</si>
  <si>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</si>
  <si>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</si>
  <si>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</si>
  <si>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</si>
  <si>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</si>
  <si>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</si>
  <si>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</si>
  <si>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</si>
  <si>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</si>
  <si>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</si>
  <si>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</si>
  <si>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</si>
  <si>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</si>
  <si>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</si>
  <si>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</si>
  <si>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</si>
  <si>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</si>
  <si>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</si>
  <si>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</si>
  <si>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</si>
  <si>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</si>
  <si>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</si>
  <si>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</si>
  <si>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</si>
  <si>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</si>
  <si>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</si>
  <si>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</si>
  <si>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</si>
  <si>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</si>
  <si>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</si>
  <si>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</si>
  <si>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</si>
  <si>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</si>
  <si>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</si>
  <si>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Balance de la Semaine</t>
  </si>
  <si>
    <t>Resumer des mines</t>
  </si>
  <si>
    <t>Coût des Améliorations</t>
  </si>
  <si>
    <t>Or</t>
  </si>
  <si>
    <t>Pierre</t>
  </si>
  <si>
    <t>Fer</t>
  </si>
  <si>
    <t>Argile</t>
  </si>
  <si>
    <t>Jour</t>
  </si>
  <si>
    <t>Prod Or</t>
  </si>
  <si>
    <t>Conso Or</t>
  </si>
  <si>
    <t>Total</t>
  </si>
  <si>
    <t>Prod pierre</t>
  </si>
  <si>
    <t>Conso pierre</t>
  </si>
  <si>
    <t>Total</t>
  </si>
  <si>
    <t>Prod fer</t>
  </si>
  <si>
    <t>Conso fer</t>
  </si>
  <si>
    <t>Total</t>
  </si>
  <si>
    <t>Prod Argile</t>
  </si>
  <si>
    <t>Quantité</t>
  </si>
  <si>
    <t>Valeur écus</t>
  </si>
  <si>
    <t>Semaine en cour</t>
  </si>
  <si>
    <t>Dimanche</t>
  </si>
  <si>
    <t>Fer</t>
  </si>
  <si>
    <t>Lundi</t>
  </si>
  <si>
    <t>Pierre</t>
  </si>
  <si>
    <t>Mardi</t>
  </si>
  <si>
    <t>Total</t>
  </si>
  <si>
    <t>Varation de Production en %</t>
  </si>
  <si>
    <t>Mercredi</t>
  </si>
  <si>
    <t>Jeudi</t>
  </si>
  <si>
    <t>Or</t>
  </si>
  <si>
    <t>Pierre</t>
  </si>
  <si>
    <t>Fer</t>
  </si>
  <si>
    <t>Argile</t>
  </si>
  <si>
    <t>Vendredi</t>
  </si>
  <si>
    <t>Samedi</t>
  </si>
  <si>
    <t>Totaux</t>
  </si>
  <si>
    <t>Dimanche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</si>
  <si>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</si>
  <si>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</si>
  <si>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</si>
  <si>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</si>
  <si>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</si>
  <si>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</si>
  <si>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</si>
  <si>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</si>
  <si>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</si>
  <si>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</si>
  <si>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</si>
  <si>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</si>
  <si>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</si>
  <si>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</si>
  <si>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</si>
  <si>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</si>
  <si>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</si>
  <si>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</si>
  <si>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</si>
  <si>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</si>
  <si>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</si>
  <si>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</si>
  <si>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</si>
  <si>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</si>
  <si>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</si>
  <si>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</si>
  <si>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</si>
  <si>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</si>
  <si>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</si>
  <si>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</si>
  <si>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</si>
  <si>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</si>
  <si>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</si>
  <si>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</si>
  <si>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</si>
  <si>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</si>
  <si>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</si>
  <si>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</si>
  <si>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</si>
  <si>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</si>
  <si>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</si>
  <si>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</si>
  <si>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</si>
  <si>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Lundi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</si>
  <si>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</si>
  <si>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</si>
  <si>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</si>
  <si>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</si>
  <si>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</si>
  <si>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</si>
  <si>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</si>
  <si>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</si>
  <si>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</si>
  <si>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</si>
  <si>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</si>
  <si>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</si>
  <si>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</si>
  <si>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</si>
  <si>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</si>
  <si>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</si>
  <si>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</si>
  <si>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</si>
  <si>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</si>
  <si>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</si>
  <si>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</si>
  <si>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</si>
  <si>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</si>
  <si>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</si>
  <si>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</si>
  <si>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</si>
  <si>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</si>
  <si>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</si>
  <si>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</si>
  <si>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</si>
  <si>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</si>
  <si>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</si>
  <si>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</si>
  <si>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</si>
  <si>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</si>
  <si>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</si>
  <si>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</si>
  <si>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</si>
  <si>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</si>
  <si>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</si>
  <si>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</si>
  <si>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</si>
  <si>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</si>
  <si>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Mardi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</si>
  <si>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</si>
  <si>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</si>
  <si>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</si>
  <si>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</si>
  <si>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</si>
  <si>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</si>
  <si>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</si>
  <si>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</si>
  <si>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</si>
  <si>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</si>
  <si>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</si>
  <si>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</si>
  <si>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</si>
  <si>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</si>
  <si>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</si>
  <si>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</si>
  <si>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</si>
  <si>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</si>
  <si>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</si>
  <si>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</si>
  <si>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</si>
  <si>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</si>
  <si>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</si>
  <si>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</si>
  <si>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</si>
  <si>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</si>
  <si>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</si>
  <si>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</si>
  <si>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</si>
  <si>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</si>
  <si>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</si>
  <si>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</si>
  <si>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</si>
  <si>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</si>
  <si>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</si>
  <si>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</si>
  <si>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</si>
  <si>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</si>
  <si>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</si>
  <si>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</si>
  <si>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</si>
  <si>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</si>
  <si>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</si>
  <si>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Mercredi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</si>
  <si>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</si>
  <si>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</si>
  <si>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</si>
  <si>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</si>
  <si>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</si>
  <si>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</si>
  <si>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</si>
  <si>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</si>
  <si>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</si>
  <si>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</si>
  <si>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</si>
  <si>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</si>
  <si>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</si>
  <si>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</si>
  <si>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</si>
  <si>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</si>
  <si>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</si>
  <si>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</si>
  <si>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</si>
  <si>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</si>
  <si>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</si>
  <si>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</si>
  <si>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</si>
  <si>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</si>
  <si>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</si>
  <si>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</si>
  <si>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</si>
  <si>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</si>
  <si>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</si>
  <si>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</si>
  <si>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</si>
  <si>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</si>
  <si>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</si>
  <si>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</si>
  <si>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</si>
  <si>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</si>
  <si>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</si>
  <si>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</si>
  <si>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</si>
  <si>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</si>
  <si>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</si>
  <si>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</si>
  <si>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</si>
  <si>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Jeudi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</si>
  <si>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</si>
  <si>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</si>
  <si>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</si>
  <si>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</si>
  <si>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</si>
  <si>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</si>
  <si>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</si>
  <si>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</si>
  <si>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</si>
  <si>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</si>
  <si>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</si>
  <si>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</si>
  <si>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</si>
  <si>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</si>
  <si>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</si>
  <si>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</si>
  <si>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</si>
  <si>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</si>
  <si>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</si>
  <si>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</si>
  <si>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</si>
  <si>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</si>
  <si>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</si>
  <si>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</si>
  <si>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</si>
  <si>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</si>
  <si>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</si>
  <si>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</si>
  <si>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</si>
  <si>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</si>
  <si>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</si>
  <si>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</si>
  <si>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</si>
  <si>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</si>
  <si>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</si>
  <si>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</si>
  <si>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</si>
  <si>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</si>
  <si>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</si>
  <si>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</si>
  <si>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</si>
  <si>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</si>
  <si>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</si>
  <si>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Vendredi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</si>
  <si>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</si>
  <si>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</si>
  <si>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</si>
  <si>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</si>
  <si>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</si>
  <si>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</si>
  <si>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</si>
  <si>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</si>
  <si>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</si>
  <si>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</si>
  <si>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</si>
  <si>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</si>
  <si>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</si>
  <si>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</si>
  <si>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</si>
  <si>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</si>
  <si>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</si>
  <si>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</si>
  <si>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</si>
  <si>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</si>
  <si>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</si>
  <si>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</si>
  <si>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</si>
  <si>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</si>
  <si>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</si>
  <si>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</si>
  <si>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</si>
  <si>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</si>
  <si>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</si>
  <si>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</si>
  <si>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</si>
  <si>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</si>
  <si>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</si>
  <si>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</si>
  <si>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</si>
  <si>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</si>
  <si>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</si>
  <si>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</si>
  <si>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</si>
  <si>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</si>
  <si>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</si>
  <si>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</si>
  <si>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</si>
  <si>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Samedi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</si>
  <si>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</si>
  <si>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</si>
  <si>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</si>
  <si>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</si>
  <si>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</si>
  <si>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</si>
  <si>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</si>
  <si>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</si>
  <si>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</si>
  <si>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</si>
  <si>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</si>
  <si>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</si>
  <si>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</si>
  <si>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</si>
  <si>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</si>
  <si>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</si>
  <si>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</si>
  <si>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</si>
  <si>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</si>
  <si>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</si>
  <si>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</si>
  <si>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</si>
  <si>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</si>
  <si>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</si>
  <si>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</si>
  <si>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</si>
  <si>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</si>
  <si>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</si>
  <si>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</si>
  <si>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</si>
  <si>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</si>
  <si>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</si>
  <si>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</si>
  <si>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</si>
  <si>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</si>
  <si>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</si>
  <si>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</si>
  <si>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</si>
  <si>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</si>
  <si>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</si>
  <si>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</si>
  <si>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</si>
  <si>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</si>
  <si>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Balance de la Semaine</t>
  </si>
  <si>
    <t>Resumer des mines</t>
  </si>
  <si>
    <t>Coût des Améliorations</t>
  </si>
  <si>
    <t>Or</t>
  </si>
  <si>
    <t>Pierre</t>
  </si>
  <si>
    <t>Fer</t>
  </si>
  <si>
    <t>Argile</t>
  </si>
  <si>
    <t>Jour</t>
  </si>
  <si>
    <t>Prod Or</t>
  </si>
  <si>
    <t>Conso Or</t>
  </si>
  <si>
    <t>Total</t>
  </si>
  <si>
    <t>Prod pierre</t>
  </si>
  <si>
    <t>Conso pierre</t>
  </si>
  <si>
    <t>Total</t>
  </si>
  <si>
    <t>Prod fer</t>
  </si>
  <si>
    <t>Conso fer</t>
  </si>
  <si>
    <t>Total</t>
  </si>
  <si>
    <t>Prod Argile</t>
  </si>
  <si>
    <t>Quantité</t>
  </si>
  <si>
    <t>Valeur écus</t>
  </si>
  <si>
    <t>Semaine en cour</t>
  </si>
  <si>
    <t>Dimanche</t>
  </si>
  <si>
    <t>Fer</t>
  </si>
  <si>
    <t>Lundi</t>
  </si>
  <si>
    <t>Pierre</t>
  </si>
  <si>
    <t>Mardi</t>
  </si>
  <si>
    <t>Total</t>
  </si>
  <si>
    <t>Varation de Production en %</t>
  </si>
  <si>
    <t>Mercredi</t>
  </si>
  <si>
    <t>Jeudi</t>
  </si>
  <si>
    <t>Or</t>
  </si>
  <si>
    <t>Pierre</t>
  </si>
  <si>
    <t>Fer</t>
  </si>
  <si>
    <t>Argile</t>
  </si>
  <si>
    <t>Vendredi</t>
  </si>
  <si>
    <t>Samedi</t>
  </si>
  <si>
    <t>Totaux</t>
  </si>
  <si>
    <t>Dimanche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</si>
  <si>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</si>
  <si>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</si>
  <si>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</si>
  <si>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</si>
  <si>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</si>
  <si>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</si>
  <si>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</si>
  <si>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</si>
  <si>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</si>
  <si>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</si>
  <si>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</si>
  <si>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</si>
  <si>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</si>
  <si>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</si>
  <si>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</si>
  <si>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</si>
  <si>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</si>
  <si>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</si>
  <si>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</si>
  <si>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</si>
  <si>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</si>
  <si>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</si>
  <si>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</si>
  <si>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</si>
  <si>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</si>
  <si>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</si>
  <si>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</si>
  <si>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</si>
  <si>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</si>
  <si>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</si>
  <si>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</si>
  <si>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</si>
  <si>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</si>
  <si>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</si>
  <si>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</si>
  <si>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</si>
  <si>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</si>
  <si>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</si>
  <si>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</si>
  <si>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</si>
  <si>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</si>
  <si>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</si>
  <si>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</si>
  <si>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Lundi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</si>
  <si>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</si>
  <si>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</si>
  <si>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</si>
  <si>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</si>
  <si>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</si>
  <si>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</si>
  <si>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</si>
  <si>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</si>
  <si>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</si>
  <si>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</si>
  <si>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</si>
  <si>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</si>
  <si>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</si>
  <si>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</si>
  <si>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</si>
  <si>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</si>
  <si>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</si>
  <si>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</si>
  <si>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</si>
  <si>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</si>
  <si>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</si>
  <si>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</si>
  <si>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</si>
  <si>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</si>
  <si>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</si>
  <si>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</si>
  <si>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</si>
  <si>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</si>
  <si>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</si>
  <si>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</si>
  <si>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</si>
  <si>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</si>
  <si>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</si>
  <si>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</si>
  <si>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</si>
  <si>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</si>
  <si>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</si>
  <si>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</si>
  <si>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</si>
  <si>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</si>
  <si>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</si>
  <si>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</si>
  <si>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</si>
  <si>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Mardi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</si>
  <si>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</si>
  <si>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</si>
  <si>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</si>
  <si>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</si>
  <si>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</si>
  <si>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</si>
  <si>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</si>
  <si>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</si>
  <si>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</si>
  <si>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</si>
  <si>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</si>
  <si>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</si>
  <si>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</si>
  <si>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</si>
  <si>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</si>
  <si>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</si>
  <si>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</si>
  <si>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</si>
  <si>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</si>
  <si>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</si>
  <si>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</si>
  <si>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</si>
  <si>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</si>
  <si>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</si>
  <si>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</si>
  <si>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</si>
  <si>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</si>
  <si>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</si>
  <si>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</si>
  <si>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</si>
  <si>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</si>
  <si>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</si>
  <si>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</si>
  <si>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</si>
  <si>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</si>
  <si>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</si>
  <si>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</si>
  <si>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</si>
  <si>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</si>
  <si>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</si>
  <si>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</si>
  <si>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</si>
  <si>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</si>
  <si>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Mercredi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</si>
  <si>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</si>
  <si>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</si>
  <si>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</si>
  <si>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</si>
  <si>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</si>
  <si>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</si>
  <si>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</si>
  <si>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</si>
  <si>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</si>
  <si>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</si>
  <si>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</si>
  <si>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</si>
  <si>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</si>
  <si>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</si>
  <si>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</si>
  <si>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</si>
  <si>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</si>
  <si>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</si>
  <si>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</si>
  <si>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</si>
  <si>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</si>
  <si>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</si>
  <si>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</si>
  <si>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</si>
  <si>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</si>
  <si>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</si>
  <si>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</si>
  <si>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</si>
  <si>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</si>
  <si>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</si>
  <si>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</si>
  <si>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</si>
  <si>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</si>
  <si>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</si>
  <si>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</si>
  <si>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</si>
  <si>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</si>
  <si>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</si>
  <si>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</si>
  <si>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</si>
  <si>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</si>
  <si>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</si>
  <si>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</si>
  <si>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Jeudi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</si>
  <si>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</si>
  <si>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</si>
  <si>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</si>
  <si>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</si>
  <si>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</si>
  <si>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</si>
  <si>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</si>
  <si>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</si>
  <si>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</si>
  <si>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</si>
  <si>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</si>
  <si>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</si>
  <si>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</si>
  <si>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</si>
  <si>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</si>
  <si>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</si>
  <si>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</si>
  <si>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</si>
  <si>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</si>
  <si>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</si>
  <si>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</si>
  <si>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</si>
  <si>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</si>
  <si>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</si>
  <si>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</si>
  <si>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</si>
  <si>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</si>
  <si>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</si>
  <si>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</si>
  <si>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</si>
  <si>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</si>
  <si>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</si>
  <si>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</si>
  <si>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</si>
  <si>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</si>
  <si>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</si>
  <si>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</si>
  <si>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</si>
  <si>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</si>
  <si>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</si>
  <si>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</si>
  <si>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</si>
  <si>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</si>
  <si>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Vendredi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</si>
  <si>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</si>
  <si>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</si>
  <si>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</si>
  <si>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</si>
  <si>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</si>
  <si>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</si>
  <si>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</si>
  <si>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</si>
  <si>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</si>
  <si>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</si>
  <si>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</si>
  <si>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</si>
  <si>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</si>
  <si>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</si>
  <si>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</si>
  <si>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</si>
  <si>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</si>
  <si>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</si>
  <si>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</si>
  <si>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</si>
  <si>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</si>
  <si>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</si>
  <si>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</si>
  <si>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</si>
  <si>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</si>
  <si>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</si>
  <si>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</si>
  <si>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</si>
  <si>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</si>
  <si>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</si>
  <si>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</si>
  <si>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</si>
  <si>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</si>
  <si>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</si>
  <si>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</si>
  <si>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</si>
  <si>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</si>
  <si>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</si>
  <si>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</si>
  <si>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</si>
  <si>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</si>
  <si>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</si>
  <si>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</si>
  <si>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Samedi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</si>
  <si>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</si>
  <si>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</si>
  <si>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</si>
  <si>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</si>
  <si>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</si>
  <si>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</si>
  <si>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</si>
  <si>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</si>
  <si>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</si>
  <si>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</si>
  <si>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</si>
  <si>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</si>
  <si>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</si>
  <si>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</si>
  <si>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</si>
  <si>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</si>
  <si>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</si>
  <si>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</si>
  <si>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</si>
  <si>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</si>
  <si>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</si>
  <si>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</si>
  <si>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</si>
  <si>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</si>
  <si>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</si>
  <si>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</si>
  <si>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</si>
  <si>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</si>
  <si>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</si>
  <si>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</si>
  <si>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</si>
  <si>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</si>
  <si>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</si>
  <si>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</si>
  <si>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</si>
  <si>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</si>
  <si>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</si>
  <si>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</si>
  <si>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</si>
  <si>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</si>
  <si>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</si>
  <si>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</si>
  <si>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</si>
  <si>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Balance de la Semaine</t>
  </si>
  <si>
    <t>Resumer des mines</t>
  </si>
  <si>
    <t>Coût des Améliorations</t>
  </si>
  <si>
    <t>Or</t>
  </si>
  <si>
    <t>Pierre</t>
  </si>
  <si>
    <t>Fer</t>
  </si>
  <si>
    <t>Argile</t>
  </si>
  <si>
    <t>Jour</t>
  </si>
  <si>
    <t>Prod Or</t>
  </si>
  <si>
    <t>Conso Or</t>
  </si>
  <si>
    <t>Total</t>
  </si>
  <si>
    <t>Prod pierre</t>
  </si>
  <si>
    <t>Conso pierre</t>
  </si>
  <si>
    <t>Total</t>
  </si>
  <si>
    <t>Prod fer</t>
  </si>
  <si>
    <t>Conso fer</t>
  </si>
  <si>
    <t>Total</t>
  </si>
  <si>
    <t>Prod Argile</t>
  </si>
  <si>
    <t>Quantité</t>
  </si>
  <si>
    <t>Valeur écus</t>
  </si>
  <si>
    <t>Semaine en cour</t>
  </si>
  <si>
    <t>Dimanche</t>
  </si>
  <si>
    <t>Lundi</t>
  </si>
  <si>
    <t>Mardi</t>
  </si>
  <si>
    <t>Total</t>
  </si>
  <si>
    <t>Varation de Production en %</t>
  </si>
  <si>
    <t>Mercredi</t>
  </si>
  <si>
    <t>Jeudi</t>
  </si>
  <si>
    <t>Or</t>
  </si>
  <si>
    <t>Pierre</t>
  </si>
  <si>
    <t>Fer</t>
  </si>
  <si>
    <t>Argile</t>
  </si>
  <si>
    <t>Vendredi</t>
  </si>
  <si>
    <t>Samedi</t>
  </si>
  <si>
    <t>Totaux</t>
  </si>
  <si>
    <t>Dimanche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</si>
  <si>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</si>
  <si>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</si>
  <si>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</si>
  <si>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</si>
  <si>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</si>
  <si>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</si>
  <si>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</si>
  <si>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</si>
  <si>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</si>
  <si>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</si>
  <si>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</si>
  <si>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</si>
  <si>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</si>
  <si>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</si>
  <si>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</si>
  <si>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</si>
  <si>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</si>
  <si>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</si>
  <si>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</si>
  <si>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</si>
  <si>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</si>
  <si>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</si>
  <si>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</si>
  <si>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</si>
  <si>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</si>
  <si>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</si>
  <si>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</si>
  <si>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</si>
  <si>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</si>
  <si>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</si>
  <si>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</si>
  <si>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</si>
  <si>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</si>
  <si>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</si>
  <si>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</si>
  <si>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</si>
  <si>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</si>
  <si>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</si>
  <si>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</si>
  <si>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</si>
  <si>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</si>
  <si>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</si>
  <si>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</si>
  <si>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Lundi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</si>
  <si>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</si>
  <si>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</si>
  <si>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</si>
  <si>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</si>
  <si>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</si>
  <si>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</si>
  <si>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</si>
  <si>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</si>
  <si>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</si>
  <si>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</si>
  <si>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</si>
  <si>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</si>
  <si>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</si>
  <si>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</si>
  <si>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</si>
  <si>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</si>
  <si>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</si>
  <si>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</si>
  <si>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</si>
  <si>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</si>
  <si>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</si>
  <si>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</si>
  <si>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</si>
  <si>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</si>
  <si>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</si>
  <si>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</si>
  <si>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</si>
  <si>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</si>
  <si>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</si>
  <si>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</si>
  <si>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</si>
  <si>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</si>
  <si>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</si>
  <si>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</si>
  <si>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</si>
  <si>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</si>
  <si>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</si>
  <si>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</si>
  <si>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</si>
  <si>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</si>
  <si>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</si>
  <si>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</si>
  <si>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</si>
  <si>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Mardi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</si>
  <si>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</si>
  <si>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</si>
  <si>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</si>
  <si>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</si>
  <si>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</si>
  <si>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</si>
  <si>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</si>
  <si>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</si>
  <si>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</si>
  <si>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</si>
  <si>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</si>
  <si>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</si>
  <si>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</si>
  <si>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</si>
  <si>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</si>
  <si>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</si>
  <si>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</si>
  <si>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</si>
  <si>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</si>
  <si>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</si>
  <si>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</si>
  <si>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</si>
  <si>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</si>
  <si>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</si>
  <si>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</si>
  <si>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</si>
  <si>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</si>
  <si>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</si>
  <si>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</si>
  <si>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</si>
  <si>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</si>
  <si>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</si>
  <si>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</si>
  <si>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</si>
  <si>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</si>
  <si>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</si>
  <si>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</si>
  <si>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</si>
  <si>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</si>
  <si>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</si>
  <si>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</si>
  <si>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</si>
  <si>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</si>
  <si>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Mercredi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</si>
  <si>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</si>
  <si>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</si>
  <si>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</si>
  <si>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</si>
  <si>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</si>
  <si>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</si>
  <si>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</si>
  <si>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</si>
  <si>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</si>
  <si>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</si>
  <si>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</si>
  <si>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</si>
  <si>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</si>
  <si>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</si>
  <si>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</si>
  <si>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</si>
  <si>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</si>
  <si>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</si>
  <si>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</si>
  <si>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</si>
  <si>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</si>
  <si>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</si>
  <si>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</si>
  <si>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</si>
  <si>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</si>
  <si>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</si>
  <si>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</si>
  <si>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</si>
  <si>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</si>
  <si>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</si>
  <si>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</si>
  <si>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</si>
  <si>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</si>
  <si>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</si>
  <si>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</si>
  <si>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</si>
  <si>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</si>
  <si>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</si>
  <si>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</si>
  <si>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</si>
  <si>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</si>
  <si>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</si>
  <si>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</si>
  <si>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Jeudi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</si>
  <si>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</si>
  <si>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</si>
  <si>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</si>
  <si>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</si>
  <si>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</si>
  <si>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</si>
  <si>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</si>
  <si>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</si>
  <si>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</si>
  <si>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</si>
  <si>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</si>
  <si>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</si>
  <si>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</si>
  <si>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</si>
  <si>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</si>
  <si>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</si>
  <si>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</si>
  <si>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</si>
  <si>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</si>
  <si>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</si>
  <si>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</si>
  <si>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</si>
  <si>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</si>
  <si>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</si>
  <si>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</si>
  <si>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</si>
  <si>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</si>
  <si>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</si>
  <si>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</si>
  <si>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</si>
  <si>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</si>
  <si>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</si>
  <si>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</si>
  <si>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</si>
  <si>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</si>
  <si>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</si>
  <si>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</si>
  <si>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</si>
  <si>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</si>
  <si>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</si>
  <si>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</si>
  <si>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</si>
  <si>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</si>
  <si>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Vendredi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</si>
  <si>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</si>
  <si>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</si>
  <si>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</si>
  <si>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</si>
  <si>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</si>
  <si>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</si>
  <si>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</si>
  <si>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</si>
  <si>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</si>
  <si>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</si>
  <si>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</si>
  <si>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</si>
  <si>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</si>
  <si>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</si>
  <si>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</si>
  <si>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</si>
  <si>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</si>
  <si>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</si>
  <si>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</si>
  <si>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</si>
  <si>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</si>
  <si>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</si>
  <si>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</si>
  <si>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</si>
  <si>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</si>
  <si>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</si>
  <si>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</si>
  <si>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</si>
  <si>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</si>
  <si>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</si>
  <si>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</si>
  <si>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</si>
  <si>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</si>
  <si>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</si>
  <si>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</si>
  <si>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</si>
  <si>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</si>
  <si>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</si>
  <si>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</si>
  <si>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</si>
  <si>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</si>
  <si>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</si>
  <si>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</si>
  <si>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Samedi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</si>
  <si>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</si>
  <si>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</si>
  <si>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</si>
  <si>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</si>
  <si>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</si>
  <si>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</si>
  <si>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</si>
  <si>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</si>
  <si>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</si>
  <si>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</si>
  <si>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</si>
  <si>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</si>
  <si>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</si>
  <si>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</si>
  <si>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</si>
  <si>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</si>
  <si>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</si>
  <si>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</si>
  <si>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</si>
  <si>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</si>
  <si>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</si>
  <si>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</si>
  <si>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</si>
  <si>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</si>
  <si>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</si>
  <si>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</si>
  <si>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</si>
  <si>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</si>
  <si>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</si>
  <si>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</si>
  <si>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</si>
  <si>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</si>
  <si>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</si>
  <si>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</si>
  <si>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</si>
  <si>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</si>
  <si>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</si>
  <si>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</si>
  <si>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</si>
  <si>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</si>
  <si>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</si>
  <si>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</si>
  <si>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</si>
  <si>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Balance de la Semaine</t>
  </si>
  <si>
    <t>Coût des Améliorations</t>
  </si>
  <si>
    <t>Or</t>
  </si>
  <si>
    <t>Pierre</t>
  </si>
  <si>
    <t>Fer</t>
  </si>
  <si>
    <t>Argile</t>
  </si>
  <si>
    <t>Jour</t>
  </si>
  <si>
    <t>Prod Or</t>
  </si>
  <si>
    <t>Conso Or</t>
  </si>
  <si>
    <t>Total</t>
  </si>
  <si>
    <t>Prod pierre</t>
  </si>
  <si>
    <t>Conso pierre</t>
  </si>
  <si>
    <t>Total</t>
  </si>
  <si>
    <t>Prod fer</t>
  </si>
  <si>
    <t>Conso fer</t>
  </si>
  <si>
    <t>Total</t>
  </si>
  <si>
    <t>Prod Argile</t>
  </si>
  <si>
    <t>Quantité</t>
  </si>
  <si>
    <t>Valeur écus</t>
  </si>
  <si>
    <t>Semaine en cour</t>
  </si>
  <si>
    <t>Dimanche</t>
  </si>
  <si>
    <t>Fer</t>
  </si>
  <si>
    <t>Lundi</t>
  </si>
  <si>
    <t>Pierre</t>
  </si>
  <si>
    <t>Mardi</t>
  </si>
  <si>
    <t>Total</t>
  </si>
  <si>
    <t>Varation de Production en %</t>
  </si>
  <si>
    <t>Mercredi</t>
  </si>
  <si>
    <t>Jeudi</t>
  </si>
  <si>
    <t>Or</t>
  </si>
  <si>
    <t>Pierre</t>
  </si>
  <si>
    <t>Fer</t>
  </si>
  <si>
    <t>Argile</t>
  </si>
  <si>
    <t>Vendredi</t>
  </si>
  <si>
    <t>Samedi</t>
  </si>
  <si>
    <t>Totaux</t>
  </si>
  <si>
    <t>Dimanche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</si>
  <si>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</si>
  <si>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</si>
  <si>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</si>
  <si>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</si>
  <si>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</si>
  <si>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</si>
  <si>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</si>
  <si>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</si>
  <si>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</si>
  <si>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</si>
  <si>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</si>
  <si>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</si>
  <si>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</si>
  <si>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</si>
  <si>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</si>
  <si>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</si>
  <si>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</si>
  <si>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</si>
  <si>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</si>
  <si>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</si>
  <si>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</si>
  <si>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</si>
  <si>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</si>
  <si>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</si>
  <si>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</si>
  <si>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</si>
  <si>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</si>
  <si>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</si>
  <si>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</si>
  <si>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</si>
  <si>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</si>
  <si>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</si>
  <si>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</si>
  <si>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</si>
  <si>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</si>
  <si>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</si>
  <si>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</si>
  <si>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</si>
  <si>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</si>
  <si>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</si>
  <si>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</si>
  <si>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</si>
  <si>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</si>
  <si>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Lundi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</si>
  <si>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</si>
  <si>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</si>
  <si>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</si>
  <si>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</si>
  <si>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</si>
  <si>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</si>
  <si>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</si>
  <si>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</si>
  <si>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</si>
  <si>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</si>
  <si>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</si>
  <si>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</si>
  <si>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</si>
  <si>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</si>
  <si>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</si>
  <si>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</si>
  <si>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</si>
  <si>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</si>
  <si>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</si>
  <si>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</si>
  <si>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</si>
  <si>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</si>
  <si>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</si>
  <si>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</si>
  <si>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</si>
  <si>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</si>
  <si>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</si>
  <si>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</si>
  <si>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</si>
  <si>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</si>
  <si>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</si>
  <si>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</si>
  <si>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</si>
  <si>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</si>
  <si>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</si>
  <si>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</si>
  <si>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</si>
  <si>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</si>
  <si>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</si>
  <si>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</si>
  <si>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</si>
  <si>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</si>
  <si>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</si>
  <si>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Mardi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</si>
  <si>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</si>
  <si>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</si>
  <si>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</si>
  <si>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</si>
  <si>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</si>
  <si>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</si>
  <si>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</si>
  <si>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</si>
  <si>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</si>
  <si>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</si>
  <si>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</si>
  <si>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</si>
  <si>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</si>
  <si>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</si>
  <si>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</si>
  <si>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</si>
  <si>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</si>
  <si>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</si>
  <si>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</si>
  <si>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</si>
  <si>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</si>
  <si>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</si>
  <si>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</si>
  <si>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</si>
  <si>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</si>
  <si>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</si>
  <si>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</si>
  <si>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</si>
  <si>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</si>
  <si>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</si>
  <si>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</si>
  <si>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</si>
  <si>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</si>
  <si>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</si>
  <si>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</si>
  <si>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</si>
  <si>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</si>
  <si>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</si>
  <si>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</si>
  <si>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</si>
  <si>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</si>
  <si>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</si>
  <si>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</si>
  <si>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Mercredi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</si>
  <si>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</si>
  <si>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</si>
  <si>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</si>
  <si>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</si>
  <si>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</si>
  <si>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</si>
  <si>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</si>
  <si>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</si>
  <si>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</si>
  <si>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</si>
  <si>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</si>
  <si>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</si>
  <si>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</si>
  <si>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</si>
  <si>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</si>
  <si>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</si>
  <si>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</si>
  <si>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</si>
  <si>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</si>
  <si>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</si>
  <si>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</si>
  <si>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</si>
  <si>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</si>
  <si>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</si>
  <si>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</si>
  <si>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</si>
  <si>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</si>
  <si>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</si>
  <si>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</si>
  <si>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</si>
  <si>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</si>
  <si>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</si>
  <si>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</si>
  <si>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</si>
  <si>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</si>
  <si>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</si>
  <si>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</si>
  <si>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</si>
  <si>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</si>
  <si>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</si>
  <si>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</si>
  <si>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</si>
  <si>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</si>
  <si>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Jeudi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</si>
  <si>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</si>
  <si>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</si>
  <si>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</si>
  <si>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</si>
  <si>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</si>
  <si>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</si>
  <si>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</si>
  <si>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</si>
  <si>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</si>
  <si>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</si>
  <si>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</si>
  <si>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</si>
  <si>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</si>
  <si>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</si>
  <si>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</si>
  <si>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</si>
  <si>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</si>
  <si>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</si>
  <si>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</si>
  <si>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</si>
  <si>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</si>
  <si>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</si>
  <si>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</si>
  <si>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</si>
  <si>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</si>
  <si>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</si>
  <si>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</si>
  <si>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</si>
  <si>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</si>
  <si>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</si>
  <si>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</si>
  <si>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</si>
  <si>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</si>
  <si>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</si>
  <si>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</si>
  <si>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</si>
  <si>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</si>
  <si>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</si>
  <si>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</si>
  <si>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</si>
  <si>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</si>
  <si>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</si>
  <si>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</si>
  <si>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Vendredi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</si>
  <si>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</si>
  <si>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</si>
  <si>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</si>
  <si>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</si>
  <si>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</si>
  <si>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</si>
  <si>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</si>
  <si>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</si>
  <si>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</si>
  <si>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</si>
  <si>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</si>
  <si>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</si>
  <si>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</si>
  <si>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</si>
  <si>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</si>
  <si>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</si>
  <si>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</si>
  <si>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</si>
  <si>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</si>
  <si>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</si>
  <si>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</si>
  <si>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</si>
  <si>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</si>
  <si>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</si>
  <si>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</si>
  <si>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</si>
  <si>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</si>
  <si>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</si>
  <si>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</si>
  <si>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</si>
  <si>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</si>
  <si>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</si>
  <si>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</si>
  <si>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</si>
  <si>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</si>
  <si>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</si>
  <si>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</si>
  <si>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</si>
  <si>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</si>
  <si>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</si>
  <si>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</si>
  <si>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</si>
  <si>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</si>
  <si>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Samedi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</si>
  <si>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</si>
  <si>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</si>
  <si>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</si>
  <si>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</si>
  <si>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</si>
  <si>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</si>
  <si>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</si>
  <si>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</si>
  <si>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</si>
  <si>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</si>
  <si>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</si>
  <si>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</si>
  <si>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</si>
  <si>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</si>
  <si>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</si>
  <si>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</si>
  <si>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</si>
  <si>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</si>
  <si>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</si>
  <si>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</si>
  <si>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</si>
  <si>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</si>
  <si>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</si>
  <si>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</si>
  <si>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</si>
  <si>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</si>
  <si>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</si>
  <si>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</si>
  <si>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</si>
  <si>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</si>
  <si>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</si>
  <si>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</si>
  <si>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</si>
  <si>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</si>
  <si>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</si>
  <si>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</si>
  <si>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</si>
  <si>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</si>
  <si>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</si>
  <si>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</si>
  <si>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</si>
  <si>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</si>
  <si>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</si>
  <si>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Balance de la Semaine</t>
  </si>
  <si>
    <t>Resumer des mines</t>
  </si>
  <si>
    <t>Coût des Améliorations</t>
  </si>
  <si>
    <t>Or</t>
  </si>
  <si>
    <t>Pierre</t>
  </si>
  <si>
    <t>Fer</t>
  </si>
  <si>
    <t>Argile</t>
  </si>
  <si>
    <t>Jour</t>
  </si>
  <si>
    <t>Prod Or</t>
  </si>
  <si>
    <t>Conso Or</t>
  </si>
  <si>
    <t>Total</t>
  </si>
  <si>
    <t>Prod pierre</t>
  </si>
  <si>
    <t>Conso pierre</t>
  </si>
  <si>
    <t>Total</t>
  </si>
  <si>
    <t>Prod fer</t>
  </si>
  <si>
    <t>Conso fer</t>
  </si>
  <si>
    <t>Total</t>
  </si>
  <si>
    <t>Prod Argile</t>
  </si>
  <si>
    <t>Quantité</t>
  </si>
  <si>
    <t>Valeur écus</t>
  </si>
  <si>
    <t>Semaine en cour</t>
  </si>
  <si>
    <t>Dimanche</t>
  </si>
  <si>
    <t>Fer</t>
  </si>
  <si>
    <t>Lundi</t>
  </si>
  <si>
    <t>Pierre</t>
  </si>
  <si>
    <t>Mardi</t>
  </si>
  <si>
    <t>Total</t>
  </si>
  <si>
    <t>Varation de Production en %</t>
  </si>
  <si>
    <t>Mercredi</t>
  </si>
  <si>
    <t>Jeudi</t>
  </si>
  <si>
    <t>Or</t>
  </si>
  <si>
    <t>Pierre</t>
  </si>
  <si>
    <t>Fer</t>
  </si>
  <si>
    <t>Argile</t>
  </si>
  <si>
    <t>Vendredi</t>
  </si>
  <si>
    <t>Samedi</t>
  </si>
  <si>
    <t>Totaux</t>
  </si>
  <si>
    <t>Dimanche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</si>
  <si>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</si>
  <si>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</si>
  <si>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</si>
  <si>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</si>
  <si>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</si>
  <si>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</si>
  <si>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</si>
  <si>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</si>
  <si>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</si>
  <si>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</si>
  <si>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</si>
  <si>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</si>
  <si>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</si>
  <si>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</si>
  <si>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</si>
  <si>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</si>
  <si>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</si>
  <si>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</si>
  <si>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</si>
  <si>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</si>
  <si>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</si>
  <si>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</si>
  <si>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</si>
  <si>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</si>
  <si>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</si>
  <si>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</si>
  <si>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</si>
  <si>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</si>
  <si>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</si>
  <si>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</si>
  <si>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</si>
  <si>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</si>
  <si>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</si>
  <si>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</si>
  <si>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</si>
  <si>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</si>
  <si>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</si>
  <si>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</si>
  <si>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</si>
  <si>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</si>
  <si>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</si>
  <si>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</si>
  <si>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</si>
  <si>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Lundi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</si>
  <si>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</si>
  <si>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</si>
  <si>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</si>
  <si>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</si>
  <si>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</si>
  <si>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</si>
  <si>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</si>
  <si>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</si>
  <si>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</si>
  <si>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</si>
  <si>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</si>
  <si>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</si>
  <si>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</si>
  <si>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</si>
  <si>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</si>
  <si>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</si>
  <si>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</si>
  <si>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</si>
  <si>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</si>
  <si>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</si>
  <si>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</si>
  <si>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</si>
  <si>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</si>
  <si>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</si>
  <si>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</si>
  <si>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</si>
  <si>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</si>
  <si>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</si>
  <si>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</si>
  <si>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</si>
  <si>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</si>
  <si>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</si>
  <si>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</si>
  <si>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</si>
  <si>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</si>
  <si>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</si>
  <si>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</si>
  <si>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</si>
  <si>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</si>
  <si>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</si>
  <si>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</si>
  <si>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</si>
  <si>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</si>
  <si>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Mardi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</si>
  <si>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</si>
  <si>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</si>
  <si>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</si>
  <si>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</si>
  <si>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</si>
  <si>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</si>
  <si>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</si>
  <si>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</si>
  <si>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</si>
  <si>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</si>
  <si>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</si>
  <si>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</si>
  <si>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</si>
  <si>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</si>
  <si>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</si>
  <si>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</si>
  <si>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</si>
  <si>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</si>
  <si>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</si>
  <si>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</si>
  <si>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</si>
  <si>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</si>
  <si>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</si>
  <si>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</si>
  <si>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</si>
  <si>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</si>
  <si>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</si>
  <si>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</si>
  <si>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</si>
  <si>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</si>
  <si>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</si>
  <si>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</si>
  <si>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</si>
  <si>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</si>
  <si>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</si>
  <si>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</si>
  <si>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</si>
  <si>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</si>
  <si>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</si>
  <si>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</si>
  <si>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</si>
  <si>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</si>
  <si>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</si>
  <si>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Mercredi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</si>
  <si>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</si>
  <si>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</si>
  <si>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</si>
  <si>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</si>
  <si>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</si>
  <si>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</si>
  <si>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</si>
  <si>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</si>
  <si>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</si>
  <si>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</si>
  <si>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</si>
  <si>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</si>
  <si>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</si>
  <si>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</si>
  <si>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</si>
  <si>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</si>
  <si>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</si>
  <si>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</si>
  <si>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</si>
  <si>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</si>
  <si>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</si>
  <si>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</si>
  <si>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</si>
  <si>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</si>
  <si>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</si>
  <si>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</si>
  <si>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</si>
  <si>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</si>
  <si>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</si>
  <si>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</si>
  <si>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</si>
  <si>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</si>
  <si>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</si>
  <si>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</si>
  <si>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</si>
  <si>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</si>
  <si>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</si>
  <si>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</si>
  <si>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</si>
  <si>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</si>
  <si>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</si>
  <si>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</si>
  <si>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</si>
  <si>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Jeudi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</si>
  <si>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</si>
  <si>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</si>
  <si>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</si>
  <si>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</si>
  <si>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</si>
  <si>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</si>
  <si>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</si>
  <si>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</si>
  <si>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</si>
  <si>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</si>
  <si>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</si>
  <si>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</si>
  <si>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</si>
  <si>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</si>
  <si>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</si>
  <si>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</si>
  <si>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</si>
  <si>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</si>
  <si>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</si>
  <si>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</si>
  <si>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</si>
  <si>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</si>
  <si>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</si>
  <si>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</si>
  <si>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</si>
  <si>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</si>
  <si>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</si>
  <si>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</si>
  <si>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</si>
  <si>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</si>
  <si>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</si>
  <si>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</si>
  <si>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</si>
  <si>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</si>
  <si>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</si>
  <si>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</si>
  <si>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</si>
  <si>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</si>
  <si>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</si>
  <si>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</si>
  <si>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</si>
  <si>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</si>
  <si>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</si>
  <si>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Vendredi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</si>
  <si>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</si>
  <si>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</si>
  <si>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</si>
  <si>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</si>
  <si>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</si>
  <si>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</si>
  <si>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</si>
  <si>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</si>
  <si>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</si>
  <si>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</si>
  <si>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</si>
  <si>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</si>
  <si>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</si>
  <si>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</si>
  <si>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</si>
  <si>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</si>
  <si>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</si>
  <si>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</si>
  <si>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</si>
  <si>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</si>
  <si>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</si>
  <si>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</si>
  <si>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</si>
  <si>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</si>
  <si>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</si>
  <si>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</si>
  <si>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</si>
  <si>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</si>
  <si>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</si>
  <si>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</si>
  <si>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</si>
  <si>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</si>
  <si>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</si>
  <si>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</si>
  <si>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</si>
  <si>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</si>
  <si>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</si>
  <si>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</si>
  <si>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</si>
  <si>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</si>
  <si>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</si>
  <si>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</si>
  <si>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</si>
  <si>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Samedi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</si>
  <si>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</si>
  <si>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</si>
  <si>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</si>
  <si>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</si>
  <si>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</si>
  <si>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</si>
  <si>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</si>
  <si>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</si>
  <si>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</si>
  <si>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</si>
  <si>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</si>
  <si>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</si>
  <si>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</si>
  <si>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</si>
  <si>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</si>
  <si>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</si>
  <si>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</si>
  <si>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</si>
  <si>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</si>
  <si>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</si>
  <si>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</si>
  <si>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</si>
  <si>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</si>
  <si>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</si>
  <si>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</si>
  <si>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</si>
  <si>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</si>
  <si>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</si>
  <si>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</si>
  <si>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</si>
  <si>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</si>
  <si>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</si>
  <si>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</si>
  <si>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</si>
  <si>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</si>
  <si>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</si>
  <si>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</si>
  <si>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</si>
  <si>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</si>
  <si>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</si>
  <si>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</si>
  <si>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</si>
  <si>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</si>
  <si>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Balance de la Semaine</t>
  </si>
  <si>
    <t>Resumer des mines</t>
  </si>
  <si>
    <t>Coût des Améliorations</t>
  </si>
  <si>
    <t>Or</t>
  </si>
  <si>
    <t>Pierre</t>
  </si>
  <si>
    <t>Fer</t>
  </si>
  <si>
    <t>Argile</t>
  </si>
  <si>
    <t>Jour</t>
  </si>
  <si>
    <t>Prod Or</t>
  </si>
  <si>
    <t>Conso Or</t>
  </si>
  <si>
    <t>Total</t>
  </si>
  <si>
    <t>Prod pierre</t>
  </si>
  <si>
    <t>Conso pierre</t>
  </si>
  <si>
    <t>Total</t>
  </si>
  <si>
    <t>Prod fer</t>
  </si>
  <si>
    <t>Conso fer</t>
  </si>
  <si>
    <t>Total</t>
  </si>
  <si>
    <t>Prod Argile</t>
  </si>
  <si>
    <t>Quantité</t>
  </si>
  <si>
    <t>Valeur écus</t>
  </si>
  <si>
    <t>Semaine en cour</t>
  </si>
  <si>
    <t>Dimanche</t>
  </si>
  <si>
    <t>Fer</t>
  </si>
  <si>
    <t>Lundi</t>
  </si>
  <si>
    <t>Pierre</t>
  </si>
  <si>
    <t>Mardi</t>
  </si>
  <si>
    <t>Total</t>
  </si>
  <si>
    <t>Varation de Production en %</t>
  </si>
  <si>
    <t>Mercredi</t>
  </si>
  <si>
    <t>Jeudi</t>
  </si>
  <si>
    <t>Or</t>
  </si>
  <si>
    <t>Pierre</t>
  </si>
  <si>
    <t>Fer</t>
  </si>
  <si>
    <t>Argile</t>
  </si>
  <si>
    <t>Vendredi</t>
  </si>
  <si>
    <t>Samedi</t>
  </si>
  <si>
    <t>Totaux</t>
  </si>
  <si>
    <t>Dimanche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</si>
  <si>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</si>
  <si>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</si>
  <si>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</si>
  <si>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</si>
  <si>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</si>
  <si>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</si>
  <si>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</si>
  <si>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</si>
  <si>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</si>
  <si>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</si>
  <si>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</si>
  <si>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</si>
  <si>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</si>
  <si>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</si>
  <si>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</si>
  <si>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</si>
  <si>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</si>
  <si>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</si>
  <si>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</si>
  <si>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</si>
  <si>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</si>
  <si>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</si>
  <si>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</si>
  <si>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</si>
  <si>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</si>
  <si>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</si>
  <si>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</si>
  <si>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</si>
  <si>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</si>
  <si>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</si>
  <si>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</si>
  <si>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</si>
  <si>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</si>
  <si>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</si>
  <si>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</si>
  <si>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</si>
  <si>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</si>
  <si>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</si>
  <si>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</si>
  <si>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</si>
  <si>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</si>
  <si>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</si>
  <si>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</si>
  <si>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Lundi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</si>
  <si>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</si>
  <si>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</si>
  <si>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</si>
  <si>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</si>
  <si>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</si>
  <si>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</si>
  <si>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</si>
  <si>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</si>
  <si>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</si>
  <si>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</si>
  <si>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</si>
  <si>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</si>
  <si>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</si>
  <si>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</si>
  <si>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</si>
  <si>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</si>
  <si>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</si>
  <si>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</si>
  <si>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</si>
  <si>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</si>
  <si>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</si>
  <si>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</si>
  <si>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</si>
  <si>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</si>
  <si>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</si>
  <si>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</si>
  <si>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</si>
  <si>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</si>
  <si>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</si>
  <si>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</si>
  <si>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</si>
  <si>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</si>
  <si>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</si>
  <si>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</si>
  <si>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</si>
  <si>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</si>
  <si>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</si>
  <si>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</si>
  <si>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</si>
  <si>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</si>
  <si>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</si>
  <si>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</si>
  <si>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</si>
  <si>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Mardi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</si>
  <si>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</si>
  <si>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</si>
  <si>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</si>
  <si>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</si>
  <si>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</si>
  <si>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</si>
  <si>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</si>
  <si>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</si>
  <si>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</si>
  <si>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</si>
  <si>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</si>
  <si>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</si>
  <si>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</si>
  <si>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</si>
  <si>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</si>
  <si>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</si>
  <si>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</si>
  <si>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</si>
  <si>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</si>
  <si>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</si>
  <si>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</si>
  <si>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</si>
  <si>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</si>
  <si>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</si>
  <si>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</si>
  <si>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</si>
  <si>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</si>
  <si>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</si>
  <si>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</si>
  <si>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</si>
  <si>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</si>
  <si>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</si>
  <si>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</si>
  <si>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</si>
  <si>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</si>
  <si>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</si>
  <si>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</si>
  <si>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</si>
  <si>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</si>
  <si>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</si>
  <si>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</si>
  <si>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</si>
  <si>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</si>
  <si>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Mercredi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</si>
  <si>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</si>
  <si>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</si>
  <si>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</si>
  <si>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</si>
  <si>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</si>
  <si>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</si>
  <si>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</si>
  <si>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</si>
  <si>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</si>
  <si>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</si>
  <si>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</si>
  <si>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</si>
  <si>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</si>
  <si>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</si>
  <si>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</si>
  <si>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</si>
  <si>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</si>
  <si>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</si>
  <si>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</si>
  <si>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</si>
  <si>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</si>
  <si>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</si>
  <si>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</si>
  <si>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</si>
  <si>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</si>
  <si>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</si>
  <si>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</si>
  <si>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</si>
  <si>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</si>
  <si>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</si>
  <si>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</si>
  <si>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</si>
  <si>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</si>
  <si>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</si>
  <si>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</si>
  <si>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</si>
  <si>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</si>
  <si>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</si>
  <si>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</si>
  <si>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</si>
  <si>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</si>
  <si>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</si>
  <si>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</si>
  <si>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Jeudi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</si>
  <si>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</si>
  <si>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</si>
  <si>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</si>
  <si>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</si>
  <si>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</si>
  <si>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</si>
  <si>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</si>
  <si>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</si>
  <si>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</si>
  <si>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</si>
  <si>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</si>
  <si>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</si>
  <si>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</si>
  <si>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</si>
  <si>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</si>
  <si>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</si>
  <si>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</si>
  <si>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</si>
  <si>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</si>
  <si>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</si>
  <si>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</si>
  <si>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</si>
  <si>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</si>
  <si>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</si>
  <si>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</si>
  <si>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</si>
  <si>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</si>
  <si>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</si>
  <si>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</si>
  <si>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</si>
  <si>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</si>
  <si>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</si>
  <si>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</si>
  <si>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</si>
  <si>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</si>
  <si>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</si>
  <si>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</si>
  <si>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</si>
  <si>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</si>
  <si>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</si>
  <si>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</si>
  <si>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</si>
  <si>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</si>
  <si>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Vendredi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</si>
  <si>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</si>
  <si>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</si>
  <si>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</si>
  <si>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</si>
  <si>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</si>
  <si>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</si>
  <si>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</si>
  <si>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</si>
  <si>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</si>
  <si>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</si>
  <si>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</si>
  <si>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</si>
  <si>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</si>
  <si>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</si>
  <si>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</si>
  <si>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</si>
  <si>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</si>
  <si>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</si>
  <si>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</si>
  <si>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</si>
  <si>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</si>
  <si>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</si>
  <si>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</si>
  <si>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</si>
  <si>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</si>
  <si>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</si>
  <si>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</si>
  <si>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</si>
  <si>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</si>
  <si>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</si>
  <si>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</si>
  <si>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</si>
  <si>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</si>
  <si>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</si>
  <si>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</si>
  <si>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</si>
  <si>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</si>
  <si>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</si>
  <si>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</si>
  <si>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</si>
  <si>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</si>
  <si>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</si>
  <si>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</si>
  <si>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Samedi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</si>
  <si>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</si>
  <si>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</si>
  <si>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</si>
  <si>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</si>
  <si>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</si>
  <si>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</si>
  <si>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</si>
  <si>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</si>
  <si>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</si>
  <si>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</si>
  <si>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</si>
  <si>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</si>
  <si>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</si>
  <si>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</si>
  <si>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</si>
  <si>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</si>
  <si>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</si>
  <si>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</si>
  <si>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</si>
  <si>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</si>
  <si>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</si>
  <si>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</si>
  <si>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</si>
  <si>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</si>
  <si>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</si>
  <si>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</si>
  <si>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</si>
  <si>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</si>
  <si>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</si>
  <si>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</si>
  <si>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</si>
  <si>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</si>
  <si>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</si>
  <si>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</si>
  <si>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</si>
  <si>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</si>
  <si>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</si>
  <si>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</si>
  <si>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</si>
  <si>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</si>
  <si>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</si>
  <si>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</si>
  <si>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</si>
  <si>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Balance de la Semaine</t>
  </si>
  <si>
    <t>Resumer des mines</t>
  </si>
  <si>
    <t>Coût des Améliorations</t>
  </si>
  <si>
    <t>Or</t>
  </si>
  <si>
    <t>Pierre</t>
  </si>
  <si>
    <t>Fer</t>
  </si>
  <si>
    <t>Argile</t>
  </si>
  <si>
    <t>Jour</t>
  </si>
  <si>
    <t>Prod Or</t>
  </si>
  <si>
    <t>Conso Or</t>
  </si>
  <si>
    <t>Total</t>
  </si>
  <si>
    <t>Prod pierre</t>
  </si>
  <si>
    <t>Conso pierre</t>
  </si>
  <si>
    <t>Total</t>
  </si>
  <si>
    <t>Prod fer</t>
  </si>
  <si>
    <t>Conso fer</t>
  </si>
  <si>
    <t>Total</t>
  </si>
  <si>
    <t>Prod Argile</t>
  </si>
  <si>
    <t>Quantité</t>
  </si>
  <si>
    <t>Valeur écus</t>
  </si>
  <si>
    <t>Semaine en cour</t>
  </si>
  <si>
    <t>Dimanche</t>
  </si>
  <si>
    <t>Fer</t>
  </si>
  <si>
    <t>Lundi</t>
  </si>
  <si>
    <t>Pierre</t>
  </si>
  <si>
    <t>Mardi</t>
  </si>
  <si>
    <t>Total</t>
  </si>
  <si>
    <t>Varation de Production en %</t>
  </si>
  <si>
    <t>Mercredi</t>
  </si>
  <si>
    <t>Jeudi</t>
  </si>
  <si>
    <t>Or</t>
  </si>
  <si>
    <t>Pierre</t>
  </si>
  <si>
    <t>Fer</t>
  </si>
  <si>
    <t>Argile</t>
  </si>
  <si>
    <t>Vendredi</t>
  </si>
  <si>
    <t>Samedi</t>
  </si>
  <si>
    <t>Totaux</t>
  </si>
  <si>
    <t>Dimanche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</si>
  <si>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</si>
  <si>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</si>
  <si>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</si>
  <si>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</si>
  <si>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</si>
  <si>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</si>
  <si>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</si>
  <si>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</si>
  <si>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</si>
  <si>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</si>
  <si>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</si>
  <si>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</si>
  <si>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</si>
  <si>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</si>
  <si>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</si>
  <si>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</si>
  <si>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</si>
  <si>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</si>
  <si>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</si>
  <si>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</si>
  <si>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</si>
  <si>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</si>
  <si>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</si>
  <si>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</si>
  <si>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</si>
  <si>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</si>
  <si>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</si>
  <si>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</si>
  <si>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</si>
  <si>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</si>
  <si>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</si>
  <si>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</si>
  <si>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</si>
  <si>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</si>
  <si>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</si>
  <si>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</si>
  <si>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</si>
  <si>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</si>
  <si>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</si>
  <si>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</si>
  <si>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</si>
  <si>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</si>
  <si>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</si>
  <si>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Lundi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</si>
  <si>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</si>
  <si>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</si>
  <si>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</si>
  <si>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</si>
  <si>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</si>
  <si>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</si>
  <si>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</si>
  <si>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</si>
  <si>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</si>
  <si>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</si>
  <si>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</si>
  <si>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</si>
  <si>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</si>
  <si>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</si>
  <si>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</si>
  <si>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</si>
  <si>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</si>
  <si>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</si>
  <si>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</si>
  <si>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</si>
  <si>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</si>
  <si>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</si>
  <si>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</si>
  <si>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</si>
  <si>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</si>
  <si>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</si>
  <si>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</si>
  <si>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</si>
  <si>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</si>
  <si>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</si>
  <si>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</si>
  <si>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</si>
  <si>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</si>
  <si>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</si>
  <si>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</si>
  <si>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</si>
  <si>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</si>
  <si>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</si>
  <si>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</si>
  <si>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</si>
  <si>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</si>
  <si>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</si>
  <si>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</si>
  <si>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Mardi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</si>
  <si>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</si>
  <si>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</si>
  <si>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</si>
  <si>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</si>
  <si>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</si>
  <si>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</si>
  <si>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</si>
  <si>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</si>
  <si>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</si>
  <si>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</si>
  <si>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</si>
  <si>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</si>
  <si>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</si>
  <si>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</si>
  <si>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</si>
  <si>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</si>
  <si>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</si>
  <si>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</si>
  <si>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</si>
  <si>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</si>
  <si>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</si>
  <si>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</si>
  <si>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</si>
  <si>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</si>
  <si>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</si>
  <si>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</si>
  <si>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</si>
  <si>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</si>
  <si>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</si>
  <si>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</si>
  <si>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</si>
  <si>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</si>
  <si>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</si>
  <si>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</si>
  <si>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</si>
  <si>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</si>
  <si>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</si>
  <si>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</si>
  <si>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</si>
  <si>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</si>
  <si>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</si>
  <si>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</si>
  <si>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</si>
  <si>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Mercredi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</si>
  <si>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</si>
  <si>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</si>
  <si>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</si>
  <si>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</si>
  <si>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</si>
  <si>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</si>
  <si>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</si>
  <si>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</si>
  <si>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</si>
  <si>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</si>
  <si>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</si>
  <si>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</si>
  <si>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</si>
  <si>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</si>
  <si>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</si>
  <si>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</si>
  <si>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</si>
  <si>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</si>
  <si>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</si>
  <si>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</si>
  <si>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</si>
  <si>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</si>
  <si>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</si>
  <si>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</si>
  <si>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</si>
  <si>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</si>
  <si>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</si>
  <si>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</si>
  <si>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</si>
  <si>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</si>
  <si>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</si>
  <si>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</si>
  <si>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</si>
  <si>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</si>
  <si>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</si>
  <si>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</si>
  <si>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</si>
  <si>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</si>
  <si>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</si>
  <si>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</si>
  <si>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</si>
  <si>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</si>
  <si>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</si>
  <si>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Jeudi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</si>
  <si>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</si>
  <si>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</si>
  <si>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</si>
  <si>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</si>
  <si>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</si>
  <si>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</si>
  <si>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</si>
  <si>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</si>
  <si>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</si>
  <si>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</si>
  <si>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</si>
  <si>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</si>
  <si>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</si>
  <si>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</si>
  <si>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</si>
  <si>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</si>
  <si>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</si>
  <si>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</si>
  <si>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</si>
  <si>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</si>
  <si>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</si>
  <si>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</si>
  <si>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</si>
  <si>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</si>
  <si>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</si>
  <si>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</si>
  <si>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</si>
  <si>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</si>
  <si>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</si>
  <si>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</si>
  <si>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</si>
  <si>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</si>
  <si>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</si>
  <si>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</si>
  <si>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</si>
  <si>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</si>
  <si>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</si>
  <si>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</si>
  <si>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</si>
  <si>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</si>
  <si>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</si>
  <si>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</si>
  <si>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</si>
  <si>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Vendredi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</si>
  <si>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</si>
  <si>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</si>
  <si>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</si>
  <si>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</si>
  <si>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</si>
  <si>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</si>
  <si>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</si>
  <si>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</si>
  <si>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</si>
  <si>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</si>
  <si>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</si>
  <si>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</si>
  <si>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</si>
  <si>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</si>
  <si>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</si>
  <si>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</si>
  <si>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</si>
  <si>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</si>
  <si>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</si>
  <si>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</si>
  <si>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</si>
  <si>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</si>
  <si>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</si>
  <si>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</si>
  <si>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</si>
  <si>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</si>
  <si>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</si>
  <si>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</si>
  <si>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</si>
  <si>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</si>
  <si>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</si>
  <si>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</si>
  <si>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</si>
  <si>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</si>
  <si>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</si>
  <si>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</si>
  <si>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</si>
  <si>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</si>
  <si>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</si>
  <si>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</si>
  <si>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</si>
  <si>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</si>
  <si>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</si>
  <si>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Samedi</t>
  </si>
  <si>
    <t>N° mine</t>
  </si>
  <si>
    <t>Localisation</t>
  </si>
  <si>
    <t>Type</t>
  </si>
  <si>
    <t>Niveau</t>
  </si>
  <si>
    <t>Rendement</t>
  </si>
  <si>
    <t>Salaires</t>
  </si>
  <si>
    <t>Prod Or</t>
  </si>
  <si>
    <t>Conso Or</t>
  </si>
  <si>
    <t>Prod Pierre</t>
  </si>
  <si>
    <t>Conso Pierre</t>
  </si>
  <si>
    <t>Prod Fer</t>
  </si>
  <si>
    <t>Conso Fer</t>
  </si>
  <si>
    <t>Prod Argile</t>
  </si>
  <si>
    <t>Nb mineur 1H</t>
  </si>
  <si>
    <t>Nb mineur 2H</t>
  </si>
  <si>
    <t>Nb mineur 6H</t>
  </si>
  <si>
    <t>Nb mineur 10H</t>
  </si>
  <si>
    <t>Nb mineur 22H</t>
  </si>
  <si>
    <t>Or</t>
  </si>
  <si>
    <t>Pierre</t>
  </si>
  <si>
    <t>Fer</t>
  </si>
  <si>
    <t>Argile</t>
  </si>
  <si>
    <t>mine 1</t>
  </si>
  <si>
    <t>St-claude/Poligny</t>
  </si>
  <si>
    <t>x</t>
  </si>
  <si>
    <t>mine 2</t>
  </si>
  <si>
    <t>Pontarlier</t>
  </si>
  <si>
    <t>x</t>
  </si>
  <si>
    <t>mine 3</t>
  </si>
  <si>
    <t>Vesoul/Luxeuil</t>
  </si>
  <si>
    <t>x</t>
  </si>
  <si>
    <t>mine 4</t>
  </si>
  <si>
    <t>Dôle</t>
  </si>
  <si>
    <t>x</t>
  </si>
  <si>
    <t>mine 5</t>
  </si>
  <si>
    <t>Luxeuil</t>
  </si>
  <si>
    <t>x</t>
  </si>
  <si>
    <t>totaux</t>
  </si>
  <si>
    <t>Balance</t>
  </si>
  <si>
    <t>Or</t>
  </si>
  <si>
    <t>pierre</t>
  </si>
  <si>
    <t>fer</t>
  </si>
  <si>
    <t>argile</t>
  </si>
  <si>
    <t>Mine 1</t>
  </si>
  <si>
    <t>Mine 2</t>
  </si>
  <si>
    <t>Mine 3</t>
  </si>
  <si>
    <t>Mine 4</t>
  </si>
  <si>
    <t>Mine 5</t>
  </si>
  <si>
    <t>Production Or</t>
  </si>
  <si>
    <t>salaire</t>
  </si>
  <si>
    <t>Or</t>
  </si>
  <si>
    <t>Production Pierre</t>
  </si>
  <si>
    <t>Entretien Pierre</t>
  </si>
  <si>
    <t>Pierre</t>
  </si>
  <si>
    <t>production Fer</t>
  </si>
  <si>
    <t>Entretien fer</t>
  </si>
  <si>
    <t>Fer</t>
  </si>
  <si>
    <t>production Argile</t>
  </si>
  <si>
    <t>Production Or</t>
  </si>
  <si>
    <t>Salaire</t>
  </si>
  <si>
    <t>Production Pierre</t>
  </si>
  <si>
    <t>Entretien</t>
  </si>
  <si>
    <t>Production Fer</t>
  </si>
  <si>
    <t>Entretien</t>
  </si>
  <si>
    <t>Production Argile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</si>
</sst>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7">
    <font>
      <sz val="10.0"/>
      <name val="Arial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8000"/>
      <name val="Calibri"/>
    </font>
    <font>
      <sz val="11.0"/>
      <color rgb="FFFF0000"/>
      <name val="Calibri"/>
    </font>
    <font>
      <sz val="11.0"/>
      <name val="Calibri"/>
    </font>
    <font>
      <sz val="11.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8000"/>
      <name val="Calibri"/>
    </font>
    <font>
      <sz val="11.0"/>
      <color rgb="FFFF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sz val="11.0"/>
      <color rgb="FF00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2.0"/>
      <color rgb="FFFF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sz val="12.0"/>
      <color rgb="FF000000"/>
      <name val="Calibri"/>
    </font>
    <font>
      <b/>
      <sz val="11.0"/>
      <color rgb="FF00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sz val="12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sz val="12.0"/>
      <color rgb="FFFF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FF0000"/>
      <name val="Calibri"/>
    </font>
    <font>
      <sz val="12.0"/>
      <color rgb="FFFF0000"/>
      <name val="Calibri"/>
    </font>
    <font>
      <sz val="12.0"/>
      <color rgb="FFFF0000"/>
      <name val="Calibri"/>
    </font>
    <font>
      <sz val="12.0"/>
      <color rgb="FFFF0000"/>
      <name val="Calibri"/>
    </font>
    <font>
      <sz val="12.0"/>
      <color rgb="FFFF0000"/>
      <name val="Calibri"/>
    </font>
    <font>
      <sz val="12.0"/>
      <color rgb="FFFF0000"/>
      <name val="Calibri"/>
    </font>
    <font>
      <sz val="12.0"/>
      <color rgb="FFFF0000"/>
      <name val="Calibri"/>
    </font>
    <font>
      <sz val="12.0"/>
      <color rgb="FFFF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name val="Calibri"/>
    </font>
    <font>
      <b/>
      <sz val="11.0"/>
      <color rgb="FF000000"/>
      <name val="Calibri"/>
    </font>
    <font>
      <b/>
      <sz val="11.0"/>
      <name val="Calibri"/>
    </font>
    <font>
      <b/>
      <sz val="11.0"/>
      <name val="Calibri"/>
    </font>
    <font>
      <b/>
      <sz val="11.0"/>
      <name val="Calibri"/>
    </font>
    <font>
      <b/>
      <sz val="11.0"/>
      <name val="Calibri"/>
    </font>
    <font>
      <b/>
      <sz val="11.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name val="Calibri"/>
    </font>
    <font>
      <b/>
      <sz val="11.0"/>
      <name val="Calibri"/>
    </font>
    <font>
      <b/>
      <sz val="11.0"/>
      <name val="Calibri"/>
    </font>
    <font>
      <b/>
      <sz val="11.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name val="Calibri"/>
    </font>
    <font>
      <sz val="11.0"/>
      <color rgb="FF000000"/>
      <name val="Calibri"/>
    </font>
    <font>
      <sz val="11.0"/>
      <name val="Calibri"/>
    </font>
    <font>
      <sz val="11.0"/>
      <name val="Calibri"/>
    </font>
    <font>
      <b/>
      <sz val="11.0"/>
      <name val="Calibri"/>
    </font>
    <font>
      <b/>
      <sz val="11.0"/>
      <name val="Calibri"/>
    </font>
    <font>
      <b/>
      <sz val="11.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name val="Calibri"/>
    </font>
    <font>
      <sz val="11.0"/>
      <name val="Calibri"/>
    </font>
    <font>
      <sz val="11.0"/>
      <color rgb="FF000000"/>
      <name val="Calibri"/>
    </font>
    <font>
      <sz val="11.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b/>
      <sz val="11.0"/>
      <color rgb="FFFF0000"/>
      <name val="Calibri"/>
    </font>
    <font>
      <sz val="11.0"/>
      <color rgb="FF000000"/>
      <name val="Calibri"/>
    </font>
    <font>
      <b/>
      <sz val="26.0"/>
      <color rgb="FF000000"/>
      <name val="Calibri"/>
    </font>
    <font>
      <b/>
      <sz val="26.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4.0"/>
      <color rgb="FF000000"/>
      <name val="Calibri"/>
    </font>
    <font>
      <b/>
      <sz val="14.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4.0"/>
      <color rgb="FF000000"/>
      <name val="Calibri"/>
    </font>
    <font>
      <b/>
      <sz val="14.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none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F99CC"/>
        <bgColor rgb="FFFF99CC"/>
      </patternFill>
    </fill>
  </fills>
  <borders count="2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/>
    </border>
    <border>
      <left/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</borders>
  <cellStyleXfs count="1">
    <xf fillId="0" numFmtId="0" borderId="0" fontId="0"/>
  </cellStyleXfs>
  <cellXfs count="307">
    <xf fillId="0" numFmtId="0" borderId="0" fontId="0"/>
    <xf applyBorder="1" applyAlignment="1" fillId="2" xfId="0" numFmtId="0" borderId="1" applyFont="1" fontId="1">
      <alignment horizontal="center"/>
    </xf>
    <xf applyBorder="1" applyAlignment="1" fillId="2" xfId="0" numFmtId="0" borderId="2" applyFont="1" fontId="2">
      <alignment horizontal="center"/>
    </xf>
    <xf applyBorder="1" fillId="2" xfId="0" numFmtId="0" borderId="3" applyFont="1" fontId="3"/>
    <xf applyBorder="1" fillId="2" xfId="0" numFmtId="0" borderId="4" applyFont="1" fontId="4"/>
    <xf applyBorder="1" fillId="2" xfId="0" numFmtId="0" borderId="5" applyFont="1" fontId="5"/>
    <xf applyBorder="1" fillId="2" xfId="0" numFmtId="0" borderId="6" applyFont="1" fontId="6"/>
    <xf applyBorder="1" applyAlignment="1" fillId="2" xfId="0" numFmtId="0" borderId="7" applyFont="1" fontId="7">
      <alignment horizontal="center"/>
    </xf>
    <xf applyBorder="1" applyAlignment="1" fillId="2" xfId="0" numFmtId="0" borderId="8" applyFont="1" fontId="8">
      <alignment horizontal="center"/>
    </xf>
    <xf applyBorder="1" applyAlignment="1" fillId="2" xfId="0" numFmtId="0" borderId="9" applyFont="1" fontId="9">
      <alignment horizontal="center"/>
    </xf>
    <xf applyBorder="1" fillId="2" xfId="0" numFmtId="0" borderId="10" applyFont="1" fontId="10"/>
    <xf applyBorder="1" fillId="2" xfId="0" numFmtId="0" borderId="11" applyFont="1" fontId="11"/>
    <xf applyBorder="1" fillId="2" xfId="0" numFmtId="0" borderId="12" applyFont="1" fontId="12"/>
    <xf applyBorder="1" fillId="2" xfId="0" numFmtId="0" borderId="13" applyFont="1" fontId="13"/>
    <xf applyBorder="1" fillId="2" xfId="0" numFmtId="0" borderId="14" applyFont="1" fontId="14"/>
    <xf applyBorder="1" fillId="2" xfId="0" numFmtId="0" borderId="15" applyFont="1" fontId="15"/>
    <xf applyBorder="1" fillId="2" xfId="0" numFmtId="0" borderId="16" applyFont="1" fontId="16"/>
    <xf applyBorder="1" fillId="2" xfId="0" numFmtId="0" borderId="17" applyFont="1" fontId="17"/>
    <xf applyBorder="1" fillId="2" xfId="0" numFmtId="0" borderId="18" applyFont="1" fontId="18"/>
    <xf applyBorder="1" fillId="3" xfId="0" numFmtId="0" borderId="19" applyFont="1" fontId="19" applyFill="1"/>
    <xf applyBorder="1" fillId="3" xfId="0" numFmtId="0" borderId="20" applyFont="1" fontId="20"/>
    <xf applyBorder="1" fillId="3" xfId="0" numFmtId="0" borderId="21" applyFont="1" fontId="21"/>
    <xf applyBorder="1" fillId="3" xfId="0" numFmtId="0" borderId="22" applyFont="1" fontId="22"/>
    <xf applyBorder="1" fillId="2" xfId="0" numFmtId="0" borderId="23" applyFont="1" fontId="23"/>
    <xf applyBorder="1" fillId="2" xfId="0" numFmtId="0" borderId="24" applyFont="1" fontId="24"/>
    <xf applyBorder="1" fillId="2" xfId="0" numFmtId="0" borderId="25" applyFont="1" fontId="25"/>
    <xf fillId="2" xfId="0" numFmtId="0" borderId="26" applyFont="1" fontId="26"/>
    <xf applyBorder="1" fillId="2" xfId="0" numFmtId="0" borderId="27" applyFont="1" fontId="27"/>
    <xf applyBorder="1" fillId="2" xfId="0" numFmtId="0" borderId="28" applyFont="1" fontId="28"/>
    <xf applyBorder="1" fillId="2" xfId="0" numFmtId="0" borderId="29" applyFont="1" fontId="29"/>
    <xf applyBorder="1" fillId="3" xfId="0" numFmtId="0" borderId="30" applyFont="1" fontId="30"/>
    <xf applyBorder="1" fillId="3" xfId="0" numFmtId="0" borderId="31" applyFont="1" fontId="31"/>
    <xf applyAlignment="1" fillId="2" xfId="0" numFmtId="0" borderId="26" applyFont="1" fontId="32">
      <alignment horizontal="center"/>
    </xf>
    <xf fillId="2" xfId="0" numFmtId="2" borderId="26" applyFont="1" fontId="33" applyNumberFormat="1"/>
    <xf fillId="2" xfId="0" numFmtId="0" borderId="26" applyFont="1" fontId="34"/>
    <xf fillId="2" xfId="0" numFmtId="0" borderId="26" applyFont="1" fontId="35"/>
    <xf fillId="2" xfId="0" numFmtId="2" borderId="26" applyFont="1" fontId="36" applyNumberFormat="1"/>
    <xf fillId="2" xfId="0" numFmtId="0" borderId="26" applyFont="1" fontId="37"/>
    <xf fillId="2" xfId="0" numFmtId="0" borderId="26" applyFont="1" fontId="38"/>
    <xf applyBorder="1" applyAlignment="1" fillId="2" xfId="0" numFmtId="0" borderId="32" applyFont="1" fontId="39">
      <alignment horizontal="center"/>
    </xf>
    <xf applyBorder="1" applyAlignment="1" fillId="2" xfId="0" numFmtId="0" borderId="33" applyFont="1" fontId="40">
      <alignment horizontal="center"/>
    </xf>
    <xf fillId="2" xfId="0" numFmtId="2" borderId="26" applyFont="1" fontId="41" applyNumberFormat="1"/>
    <xf applyBorder="1" applyAlignment="1" fillId="3" xfId="0" numFmtId="49" borderId="34" applyFont="1" fontId="42" applyNumberFormat="1">
      <alignment horizontal="center"/>
    </xf>
    <xf applyBorder="1" fillId="3" xfId="0" numFmtId="0" borderId="35" applyFont="1" fontId="43"/>
    <xf applyBorder="1" fillId="2" xfId="0" numFmtId="0" borderId="36" applyFont="1" fontId="44"/>
    <xf applyBorder="1" applyAlignment="1" fillId="2" xfId="0" numFmtId="0" borderId="37" applyFont="1" fontId="45">
      <alignment vertical="center" horizontal="center"/>
    </xf>
    <xf applyBorder="1" applyAlignment="1" fillId="2" xfId="0" numFmtId="0" borderId="38" applyFont="1" fontId="46">
      <alignment vertical="center" horizontal="center"/>
    </xf>
    <xf applyBorder="1" fillId="4" xfId="0" numFmtId="0" borderId="39" applyFont="1" fontId="47" applyFill="1"/>
    <xf applyBorder="1" applyAlignment="1" fillId="2" xfId="0" numFmtId="0" borderId="40" applyFont="1" fontId="48">
      <alignment horizontal="center"/>
    </xf>
    <xf applyBorder="1" applyAlignment="1" fillId="2" xfId="0" numFmtId="0" borderId="41" applyFont="1" fontId="49">
      <alignment horizontal="center"/>
    </xf>
    <xf applyBorder="1" applyAlignment="1" fillId="2" xfId="0" numFmtId="0" borderId="42" applyFont="1" fontId="50">
      <alignment horizontal="center"/>
    </xf>
    <xf applyBorder="1" fillId="2" xfId="0" numFmtId="0" borderId="43" applyFont="1" fontId="51"/>
    <xf applyBorder="1" fillId="2" xfId="0" numFmtId="0" borderId="44" applyFont="1" fontId="52"/>
    <xf applyBorder="1" fillId="2" xfId="0" numFmtId="0" borderId="45" applyFont="1" fontId="53"/>
    <xf applyBorder="1" applyAlignment="1" fillId="2" xfId="0" numFmtId="0" borderId="46" applyFont="1" fontId="54">
      <alignment vertical="center" horizontal="center"/>
    </xf>
    <xf applyBorder="1" applyAlignment="1" fillId="2" xfId="0" numFmtId="0" borderId="47" applyFont="1" fontId="55">
      <alignment vertical="center" horizontal="center"/>
    </xf>
    <xf applyAlignment="1" fillId="2" xfId="0" numFmtId="0" borderId="26" applyFont="1" fontId="56">
      <alignment vertical="center" horizontal="center"/>
    </xf>
    <xf applyBorder="1" applyAlignment="1" fillId="2" xfId="0" numFmtId="0" borderId="48" applyFont="1" fontId="57">
      <alignment vertical="center" horizontal="center"/>
    </xf>
    <xf applyBorder="1" fillId="4" xfId="0" numFmtId="0" borderId="49" applyFont="1" fontId="58"/>
    <xf applyBorder="1" applyAlignment="1" fillId="2" xfId="0" numFmtId="0" borderId="50" applyFont="1" fontId="59">
      <alignment vertical="center" horizontal="center"/>
    </xf>
    <xf applyBorder="1" applyAlignment="1" fillId="5" xfId="0" numFmtId="2" borderId="51" applyFont="1" fontId="60" applyNumberFormat="1" applyFill="1">
      <alignment vertical="center" horizontal="center"/>
    </xf>
    <xf applyBorder="1" applyAlignment="1" fillId="5" xfId="0" numFmtId="2" borderId="52" applyFont="1" fontId="61" applyNumberFormat="1">
      <alignment vertical="center" horizontal="center" wrapText="1"/>
    </xf>
    <xf applyBorder="1" applyAlignment="1" fillId="5" xfId="0" numFmtId="0" borderId="53" applyFont="1" fontId="62">
      <alignment vertical="center" horizontal="center" wrapText="1"/>
    </xf>
    <xf applyBorder="1" applyAlignment="1" fillId="6" xfId="0" numFmtId="0" borderId="54" applyFont="1" fontId="63" applyFill="1">
      <alignment vertical="center" horizontal="center" wrapText="1"/>
    </xf>
    <xf applyBorder="1" applyAlignment="1" fillId="6" xfId="0" numFmtId="0" borderId="55" applyFont="1" fontId="64">
      <alignment vertical="center" horizontal="center" wrapText="1"/>
    </xf>
    <xf applyBorder="1" applyAlignment="1" fillId="7" xfId="0" numFmtId="0" borderId="56" applyFont="1" fontId="65" applyFill="1">
      <alignment vertical="center" horizontal="center" wrapText="1"/>
    </xf>
    <xf applyBorder="1" applyAlignment="1" fillId="7" xfId="0" numFmtId="0" borderId="57" applyFont="1" fontId="66">
      <alignment horizontal="center"/>
    </xf>
    <xf applyBorder="1" applyAlignment="1" fillId="8" xfId="0" numFmtId="0" borderId="58" applyFont="1" fontId="67" applyFill="1">
      <alignment vertical="center" horizontal="center" wrapText="1"/>
    </xf>
    <xf applyBorder="1" applyAlignment="1" fillId="2" xfId="0" numFmtId="0" borderId="59" applyFont="1" fontId="68">
      <alignment vertical="center" horizontal="center"/>
    </xf>
    <xf applyBorder="1" applyAlignment="1" fillId="2" xfId="0" numFmtId="0" borderId="60" applyFont="1" fontId="69">
      <alignment vertical="center" horizontal="center"/>
    </xf>
    <xf fillId="2" xfId="0" numFmtId="2" borderId="26" applyFont="1" fontId="70" applyNumberFormat="1"/>
    <xf applyAlignment="1" fillId="2" xfId="0" numFmtId="0" borderId="26" applyFont="1" fontId="71">
      <alignment vertical="center" wrapText="1"/>
    </xf>
    <xf applyAlignment="1" fillId="2" xfId="0" numFmtId="2" borderId="26" applyFont="1" fontId="72" applyNumberFormat="1">
      <alignment vertical="center" horizontal="center"/>
    </xf>
    <xf applyAlignment="1" fillId="2" xfId="0" numFmtId="1" borderId="26" applyFont="1" fontId="73" applyNumberFormat="1">
      <alignment vertical="center" horizontal="center"/>
    </xf>
    <xf applyBorder="1" applyAlignment="1" fillId="2" xfId="0" numFmtId="1" borderId="61" applyFont="1" fontId="74" applyNumberFormat="1">
      <alignment vertical="center" horizontal="center"/>
    </xf>
    <xf applyBorder="1" fillId="4" xfId="0" numFmtId="0" borderId="62" applyFont="1" fontId="75"/>
    <xf applyBorder="1" applyAlignment="1" fillId="2" xfId="0" numFmtId="0" borderId="63" applyFont="1" fontId="76">
      <alignment horizontal="center"/>
    </xf>
    <xf applyBorder="1" applyAlignment="1" fillId="2" xfId="0" numFmtId="2" borderId="64" applyFont="1" fontId="77" applyNumberFormat="1">
      <alignment vertical="center"/>
    </xf>
    <xf applyBorder="1" applyAlignment="1" fillId="2" xfId="0" numFmtId="2" borderId="65" applyFont="1" fontId="78" applyNumberFormat="1">
      <alignment vertical="center" wrapText="1"/>
    </xf>
    <xf applyBorder="1" applyAlignment="1" fillId="2" xfId="0" numFmtId="1" borderId="66" applyFont="1" fontId="79" applyNumberFormat="1">
      <alignment vertical="center" horizontal="center" wrapText="1"/>
    </xf>
    <xf applyBorder="1" applyAlignment="1" fillId="2" xfId="0" numFmtId="1" borderId="67" applyFont="1" fontId="80" applyNumberFormat="1">
      <alignment vertical="center" horizontal="center" wrapText="1"/>
    </xf>
    <xf applyBorder="1" applyAlignment="1" fillId="2" xfId="0" numFmtId="1" borderId="68" applyFont="1" fontId="81" applyNumberFormat="1">
      <alignment vertical="center" horizontal="center" wrapText="1"/>
    </xf>
    <xf applyBorder="1" applyAlignment="1" fillId="2" xfId="0" numFmtId="1" borderId="69" applyFont="1" fontId="82" applyNumberFormat="1">
      <alignment horizontal="center"/>
    </xf>
    <xf applyBorder="1" applyAlignment="1" fillId="2" xfId="0" numFmtId="1" borderId="70" applyFont="1" fontId="83" applyNumberFormat="1">
      <alignment vertical="center" horizontal="center" wrapText="1"/>
    </xf>
    <xf applyAlignment="1" fillId="2" xfId="0" numFmtId="0" borderId="26" applyFont="1" fontId="84">
      <alignment vertical="center" horizontal="center"/>
    </xf>
    <xf applyBorder="1" fillId="2" xfId="0" numFmtId="0" borderId="71" applyFont="1" fontId="85"/>
    <xf applyBorder="1" applyAlignment="1" fillId="2" xfId="0" numFmtId="0" borderId="72" applyFont="1" fontId="86">
      <alignment horizontal="center"/>
    </xf>
    <xf applyBorder="1" applyAlignment="1" fillId="2" xfId="0" numFmtId="2" borderId="73" applyFont="1" fontId="87" applyNumberFormat="1">
      <alignment vertical="center" horizontal="center" wrapText="1"/>
    </xf>
    <xf applyBorder="1" applyAlignment="1" fillId="2" xfId="0" numFmtId="2" borderId="74" applyFont="1" fontId="88" applyNumberFormat="1">
      <alignment vertical="center" wrapText="1"/>
    </xf>
    <xf applyBorder="1" applyAlignment="1" fillId="2" xfId="0" numFmtId="1" borderId="75" applyFont="1" fontId="89" applyNumberFormat="1">
      <alignment horizontal="center"/>
    </xf>
    <xf applyBorder="1" applyAlignment="1" fillId="2" xfId="0" numFmtId="1" borderId="76" applyFont="1" fontId="90" applyNumberFormat="1">
      <alignment vertical="center" horizontal="center" wrapText="1"/>
    </xf>
    <xf applyBorder="1" applyAlignment="1" fillId="2" xfId="0" numFmtId="1" borderId="77" applyFont="1" fontId="91" applyNumberFormat="1">
      <alignment vertical="center" horizontal="center" wrapText="1"/>
    </xf>
    <xf applyBorder="1" applyAlignment="1" fillId="2" xfId="0" numFmtId="1" borderId="78" applyFont="1" fontId="92" applyNumberFormat="1">
      <alignment horizontal="center"/>
    </xf>
    <xf applyBorder="1" applyAlignment="1" fillId="2" xfId="0" numFmtId="1" borderId="79" applyFont="1" fontId="93" applyNumberFormat="1">
      <alignment vertical="center" horizontal="center" wrapText="1"/>
    </xf>
    <xf applyBorder="1" fillId="2" xfId="0" numFmtId="0" borderId="80" applyFont="1" fontId="94"/>
    <xf applyBorder="1" fillId="2" xfId="0" numFmtId="0" borderId="81" applyFont="1" fontId="95"/>
    <xf applyBorder="1" applyAlignment="1" fillId="2" xfId="0" numFmtId="1" borderId="82" applyFont="1" fontId="96" applyNumberFormat="1">
      <alignment vertical="center" horizontal="center"/>
    </xf>
    <xf applyBorder="1" applyAlignment="1" fillId="2" xfId="0" numFmtId="1" borderId="83" applyFont="1" fontId="97" applyNumberFormat="1">
      <alignment vertical="center" horizontal="center" wrapText="1"/>
    </xf>
    <xf applyBorder="1" applyAlignment="1" fillId="2" xfId="0" numFmtId="1" borderId="84" applyFont="1" fontId="98" applyNumberFormat="1">
      <alignment vertical="center" horizontal="center" wrapText="1"/>
    </xf>
    <xf applyAlignment="1" fillId="2" xfId="0" numFmtId="0" borderId="26" applyFont="1" fontId="99">
      <alignment vertical="center"/>
    </xf>
    <xf applyAlignment="1" fillId="2" xfId="0" numFmtId="0" borderId="26" applyFont="1" fontId="100">
      <alignment vertical="center" horizontal="center"/>
    </xf>
    <xf applyBorder="1" applyAlignment="1" fillId="2" xfId="0" numFmtId="0" borderId="85" applyFont="1" fontId="101">
      <alignment vertical="center" horizontal="center"/>
    </xf>
    <xf applyBorder="1" applyAlignment="1" fillId="2" xfId="0" numFmtId="0" borderId="86" applyFont="1" fontId="102">
      <alignment vertical="center" horizontal="center"/>
    </xf>
    <xf applyBorder="1" applyAlignment="1" fillId="2" xfId="0" numFmtId="1" borderId="87" applyFont="1" fontId="103" applyNumberFormat="1">
      <alignment vertical="center" horizontal="center" wrapText="1"/>
    </xf>
    <xf applyAlignment="1" fillId="2" xfId="0" numFmtId="2" borderId="26" applyFont="1" fontId="104" applyNumberFormat="1">
      <alignment vertical="center" horizontal="center"/>
    </xf>
    <xf applyBorder="1" fillId="2" xfId="0" numFmtId="0" borderId="88" applyFont="1" fontId="105"/>
    <xf applyBorder="1" applyAlignment="1" fillId="2" xfId="0" numFmtId="2" borderId="89" applyFont="1" fontId="106" applyNumberFormat="1">
      <alignment vertical="center" horizontal="center"/>
    </xf>
    <xf applyBorder="1" applyAlignment="1" fillId="2" xfId="0" numFmtId="2" borderId="90" applyFont="1" fontId="107" applyNumberFormat="1">
      <alignment vertical="center" horizontal="center" wrapText="1"/>
    </xf>
    <xf applyAlignment="1" fillId="2" xfId="0" numFmtId="10" borderId="26" applyFont="1" fontId="108" applyNumberFormat="1">
      <alignment vertical="center" horizontal="center"/>
    </xf>
    <xf applyBorder="1" applyAlignment="1" fillId="2" xfId="0" numFmtId="0" borderId="91" applyFont="1" fontId="109">
      <alignment horizontal="center"/>
    </xf>
    <xf applyBorder="1" applyAlignment="1" fillId="2" xfId="0" numFmtId="2" borderId="92" applyFont="1" fontId="110" applyNumberFormat="1">
      <alignment vertical="center" horizontal="center" wrapText="1"/>
    </xf>
    <xf applyBorder="1" applyAlignment="1" fillId="2" xfId="0" numFmtId="2" borderId="93" applyFont="1" fontId="111" applyNumberFormat="1">
      <alignment vertical="center" wrapText="1"/>
    </xf>
    <xf applyBorder="1" applyAlignment="1" fillId="2" xfId="0" numFmtId="1" borderId="94" applyFont="1" fontId="112" applyNumberFormat="1">
      <alignment horizontal="center"/>
    </xf>
    <xf applyBorder="1" applyAlignment="1" fillId="2" xfId="0" numFmtId="1" borderId="95" applyFont="1" fontId="113" applyNumberFormat="1">
      <alignment vertical="center" horizontal="center" wrapText="1"/>
    </xf>
    <xf applyBorder="1" applyAlignment="1" fillId="2" xfId="0" numFmtId="1" borderId="96" applyFont="1" fontId="114" applyNumberFormat="1">
      <alignment vertical="center" horizontal="center" wrapText="1"/>
    </xf>
    <xf applyBorder="1" applyAlignment="1" fillId="2" xfId="0" numFmtId="1" borderId="97" applyFont="1" fontId="115" applyNumberFormat="1">
      <alignment horizontal="center"/>
    </xf>
    <xf applyBorder="1" applyAlignment="1" fillId="2" xfId="0" numFmtId="1" borderId="98" applyFont="1" fontId="116" applyNumberFormat="1">
      <alignment vertical="center" horizontal="center" wrapText="1"/>
    </xf>
    <xf applyAlignment="1" fillId="2" xfId="0" numFmtId="0" borderId="26" applyFont="1" fontId="117">
      <alignment vertical="center" horizontal="center" wrapText="1"/>
    </xf>
    <xf applyBorder="1" fillId="2" xfId="0" numFmtId="0" borderId="99" applyFont="1" fontId="118"/>
    <xf applyBorder="1" applyAlignment="1" fillId="2" xfId="0" numFmtId="2" borderId="100" applyFont="1" fontId="119" applyNumberFormat="1">
      <alignment vertical="center" horizontal="center"/>
    </xf>
    <xf applyBorder="1" applyAlignment="1" fillId="2" xfId="0" numFmtId="2" borderId="101" applyFont="1" fontId="120" applyNumberFormat="1">
      <alignment vertical="center" horizontal="center"/>
    </xf>
    <xf applyBorder="1" applyAlignment="1" fillId="2" xfId="0" numFmtId="10" borderId="102" applyFont="1" fontId="121" applyNumberFormat="1">
      <alignment vertical="center" horizontal="center"/>
    </xf>
    <xf applyBorder="1" applyAlignment="1" fillId="2" xfId="0" numFmtId="10" borderId="103" applyFont="1" fontId="122" applyNumberFormat="1">
      <alignment vertical="center" horizontal="center"/>
    </xf>
    <xf applyBorder="1" fillId="4" xfId="0" numFmtId="0" borderId="104" applyFont="1" fontId="123"/>
    <xf applyBorder="1" applyAlignment="1" fillId="2" xfId="0" numFmtId="0" borderId="105" applyFont="1" fontId="124">
      <alignment horizontal="center"/>
    </xf>
    <xf applyBorder="1" applyAlignment="1" fillId="2" xfId="0" numFmtId="2" borderId="106" applyFont="1" fontId="125" applyNumberFormat="1">
      <alignment vertical="center" horizontal="center" wrapText="1"/>
    </xf>
    <xf applyBorder="1" applyAlignment="1" fillId="2" xfId="0" numFmtId="2" borderId="107" applyFont="1" fontId="126" applyNumberFormat="1">
      <alignment vertical="center" horizontal="center" wrapText="1"/>
    </xf>
    <xf applyBorder="1" applyAlignment="1" fillId="2" xfId="0" numFmtId="1" borderId="108" applyFont="1" fontId="127" applyNumberFormat="1">
      <alignment vertical="center" horizontal="center" wrapText="1"/>
    </xf>
    <xf applyBorder="1" applyAlignment="1" fillId="2" xfId="0" numFmtId="1" borderId="109" applyFont="1" fontId="128" applyNumberFormat="1">
      <alignment vertical="center" horizontal="center" wrapText="1"/>
    </xf>
    <xf applyBorder="1" applyAlignment="1" fillId="2" xfId="0" numFmtId="1" borderId="110" applyFont="1" fontId="129" applyNumberFormat="1">
      <alignment vertical="center" horizontal="center" wrapText="1"/>
    </xf>
    <xf applyBorder="1" applyAlignment="1" fillId="2" xfId="0" numFmtId="1" borderId="111" applyFont="1" fontId="130" applyNumberFormat="1">
      <alignment vertical="center" horizontal="center" wrapText="1"/>
    </xf>
    <xf applyBorder="1" applyAlignment="1" fillId="2" xfId="0" numFmtId="1" borderId="112" applyFont="1" fontId="131" applyNumberFormat="1">
      <alignment vertical="center" horizontal="center" wrapText="1"/>
    </xf>
    <xf applyBorder="1" applyAlignment="1" fillId="2" xfId="0" numFmtId="0" borderId="113" applyFont="1" fontId="132">
      <alignment horizontal="center"/>
    </xf>
    <xf applyBorder="1" applyAlignment="1" fillId="2" xfId="0" numFmtId="0" borderId="114" applyFont="1" fontId="133">
      <alignment horizontal="center"/>
    </xf>
    <xf applyBorder="1" applyAlignment="1" fillId="2" xfId="0" numFmtId="0" borderId="115" applyFont="1" fontId="134">
      <alignment horizontal="center"/>
    </xf>
    <xf applyBorder="1" fillId="2" xfId="0" numFmtId="0" borderId="116" applyFont="1" fontId="135"/>
    <xf applyBorder="1" applyAlignment="1" fillId="2" xfId="0" numFmtId="0" borderId="117" applyFont="1" fontId="136">
      <alignment vertical="center" horizontal="center"/>
    </xf>
    <xf applyBorder="1" applyAlignment="1" fillId="2" xfId="0" numFmtId="0" borderId="118" applyFont="1" fontId="137">
      <alignment vertical="center" horizontal="center"/>
    </xf>
    <xf applyBorder="1" applyAlignment="1" fillId="2" xfId="0" numFmtId="0" borderId="119" applyFont="1" fontId="138">
      <alignment vertical="center" horizontal="center"/>
    </xf>
    <xf applyBorder="1" applyAlignment="1" fillId="9" xfId="0" numFmtId="0" borderId="120" applyFont="1" fontId="139" applyFill="1">
      <alignment vertical="center" horizontal="center"/>
    </xf>
    <xf applyBorder="1" applyAlignment="1" fillId="2" xfId="0" numFmtId="0" borderId="121" applyFont="1" fontId="140">
      <alignment vertical="center" horizontal="center"/>
    </xf>
    <xf applyBorder="1" applyAlignment="1" fillId="5" xfId="0" numFmtId="2" borderId="122" applyFont="1" fontId="141" applyNumberFormat="1">
      <alignment vertical="center" horizontal="center"/>
    </xf>
    <xf applyBorder="1" applyAlignment="1" fillId="5" xfId="0" numFmtId="2" borderId="123" applyFont="1" fontId="142" applyNumberFormat="1">
      <alignment vertical="center" horizontal="center" wrapText="1"/>
    </xf>
    <xf applyBorder="1" applyAlignment="1" fillId="6" xfId="0" numFmtId="0" borderId="124" applyFont="1" fontId="143">
      <alignment vertical="center" horizontal="center" wrapText="1"/>
    </xf>
    <xf applyBorder="1" applyAlignment="1" fillId="7" xfId="0" numFmtId="0" borderId="125" applyFont="1" fontId="144">
      <alignment vertical="center" horizontal="center" wrapText="1"/>
    </xf>
    <xf applyBorder="1" applyAlignment="1" fillId="8" xfId="0" numFmtId="0" borderId="126" applyFont="1" fontId="145">
      <alignment vertical="center" horizontal="center" wrapText="1"/>
    </xf>
    <xf applyBorder="1" applyAlignment="1" fillId="2" xfId="0" numFmtId="0" borderId="127" applyFont="1" fontId="146">
      <alignment vertical="center" horizontal="center" wrapText="1"/>
    </xf>
    <xf applyAlignment="1" fillId="2" xfId="0" numFmtId="0" borderId="26" applyFont="1" fontId="147">
      <alignment vertical="center" horizontal="center" wrapText="1"/>
    </xf>
    <xf applyAlignment="1" fillId="2" xfId="0" numFmtId="2" borderId="26" applyFont="1" fontId="148" applyNumberFormat="1">
      <alignment vertical="center" horizontal="center"/>
    </xf>
    <xf applyAlignment="1" fillId="2" xfId="0" numFmtId="0" borderId="26" applyFont="1" fontId="149">
      <alignment vertical="center" horizontal="center"/>
    </xf>
    <xf applyBorder="1" applyAlignment="1" fillId="2" xfId="0" numFmtId="0" borderId="128" applyFont="1" fontId="150">
      <alignment vertical="center" horizontal="center"/>
    </xf>
    <xf applyAlignment="1" fillId="2" xfId="0" numFmtId="2" borderId="26" applyFont="1" fontId="151" applyNumberFormat="1">
      <alignment vertical="center" horizontal="center"/>
    </xf>
    <xf applyBorder="1" fillId="2" xfId="0" numFmtId="0" borderId="129" applyFont="1" fontId="152"/>
    <xf applyBorder="1" fillId="2" xfId="0" numFmtId="0" borderId="130" applyFont="1" fontId="153"/>
    <xf applyBorder="1" applyAlignment="1" fillId="2" xfId="0" numFmtId="0" borderId="131" applyFont="1" fontId="154">
      <alignment horizontal="center"/>
    </xf>
    <xf applyBorder="1" applyAlignment="1" fillId="2" xfId="0" numFmtId="0" borderId="132" applyFont="1" fontId="155">
      <alignment horizontal="center"/>
    </xf>
    <xf applyBorder="1" applyAlignment="1" fillId="2" xfId="0" numFmtId="0" borderId="133" applyFont="1" fontId="156">
      <alignment horizontal="center"/>
    </xf>
    <xf applyBorder="1" fillId="9" xfId="0" numFmtId="0" borderId="134" applyFont="1" fontId="157"/>
    <xf applyBorder="1" applyAlignment="1" fillId="2" xfId="0" numFmtId="0" borderId="135" applyFont="1" fontId="158">
      <alignment horizontal="right"/>
    </xf>
    <xf applyBorder="1" applyAlignment="1" fillId="5" xfId="0" numFmtId="2" borderId="136" applyFont="1" fontId="159" applyNumberFormat="1">
      <alignment horizontal="center"/>
    </xf>
    <xf applyBorder="1" applyAlignment="1" fillId="6" xfId="0" numFmtId="0" borderId="137" applyFont="1" fontId="160">
      <alignment horizontal="center"/>
    </xf>
    <xf applyBorder="1" applyAlignment="1" fillId="7" xfId="0" numFmtId="0" borderId="138" applyFont="1" fontId="161">
      <alignment horizontal="center"/>
    </xf>
    <xf applyBorder="1" applyAlignment="1" fillId="8" xfId="0" numFmtId="0" borderId="139" applyFont="1" fontId="162">
      <alignment horizontal="center"/>
    </xf>
    <xf applyAlignment="1" fillId="2" xfId="0" numFmtId="2" borderId="26" applyFont="1" fontId="163" applyNumberFormat="1">
      <alignment horizontal="center"/>
    </xf>
    <xf applyAlignment="1" fillId="2" xfId="0" numFmtId="2" borderId="26" applyFont="1" fontId="164" applyNumberFormat="1">
      <alignment horizontal="center"/>
    </xf>
    <xf applyBorder="1" fillId="2" xfId="0" numFmtId="0" borderId="140" applyFont="1" fontId="165"/>
    <xf applyBorder="1" applyAlignment="1" fillId="2" xfId="0" numFmtId="0" borderId="141" applyFont="1" fontId="166">
      <alignment horizontal="center"/>
    </xf>
    <xf applyBorder="1" applyAlignment="1" fillId="2" xfId="0" numFmtId="0" borderId="142" applyFont="1" fontId="167">
      <alignment horizontal="center"/>
    </xf>
    <xf applyBorder="1" applyAlignment="1" fillId="2" xfId="0" numFmtId="0" borderId="143" applyFont="1" fontId="168">
      <alignment horizontal="center"/>
    </xf>
    <xf applyBorder="1" fillId="9" xfId="0" numFmtId="0" borderId="144" applyFont="1" fontId="169"/>
    <xf applyBorder="1" applyAlignment="1" fillId="2" xfId="0" numFmtId="0" borderId="145" applyFont="1" fontId="170">
      <alignment horizontal="right"/>
    </xf>
    <xf applyBorder="1" applyAlignment="1" fillId="2" xfId="0" numFmtId="0" borderId="146" applyFont="1" fontId="171">
      <alignment horizontal="center"/>
    </xf>
    <xf applyBorder="1" applyAlignment="1" fillId="10" xfId="0" numFmtId="2" borderId="147" applyFont="1" fontId="172" applyNumberFormat="1" applyFill="1">
      <alignment horizontal="center"/>
    </xf>
    <xf applyBorder="1" applyAlignment="1" fillId="10" xfId="0" numFmtId="0" borderId="148" applyFont="1" fontId="173">
      <alignment horizontal="center"/>
    </xf>
    <xf applyBorder="1" applyAlignment="1" fillId="10" xfId="0" numFmtId="0" borderId="149" applyFont="1" fontId="174">
      <alignment horizontal="center"/>
    </xf>
    <xf applyBorder="1" fillId="2" xfId="0" numFmtId="0" borderId="150" applyFont="1" fontId="175"/>
    <xf applyBorder="1" applyAlignment="1" fillId="2" xfId="0" numFmtId="2" borderId="151" applyFont="1" fontId="176" applyNumberFormat="1">
      <alignment horizontal="center"/>
    </xf>
    <xf applyBorder="1" applyAlignment="1" fillId="2" xfId="0" numFmtId="2" borderId="152" applyFont="1" fontId="177" applyNumberFormat="1">
      <alignment horizontal="center"/>
    </xf>
    <xf applyBorder="1" applyAlignment="1" fillId="2" xfId="0" numFmtId="0" borderId="153" applyFont="1" fontId="178">
      <alignment horizontal="center"/>
    </xf>
    <xf applyBorder="1" applyAlignment="1" fillId="2" xfId="0" numFmtId="0" borderId="154" applyFont="1" fontId="179">
      <alignment horizontal="center"/>
    </xf>
    <xf applyBorder="1" applyAlignment="1" fillId="2" xfId="0" numFmtId="0" borderId="155" applyFont="1" fontId="180">
      <alignment horizontal="center"/>
    </xf>
    <xf applyBorder="1" applyAlignment="1" fillId="2" xfId="0" numFmtId="0" borderId="156" applyFont="1" fontId="181">
      <alignment vertical="center"/>
    </xf>
    <xf applyBorder="1" applyAlignment="1" fillId="2" xfId="0" numFmtId="0" borderId="157" applyFont="1" fontId="182">
      <alignment vertical="center"/>
    </xf>
    <xf applyBorder="1" applyAlignment="1" fillId="2" xfId="0" numFmtId="0" borderId="158" applyFont="1" fontId="183">
      <alignment vertical="center"/>
    </xf>
    <xf applyAlignment="1" fillId="2" xfId="0" numFmtId="0" borderId="26" applyFont="1" fontId="184">
      <alignment vertical="center"/>
    </xf>
    <xf applyAlignment="1" fillId="2" xfId="0" numFmtId="0" borderId="26" applyFont="1" fontId="185">
      <alignment vertical="center"/>
    </xf>
    <xf applyAlignment="1" fillId="2" xfId="0" numFmtId="0" borderId="26" applyFont="1" fontId="186">
      <alignment vertical="center" horizontal="center"/>
    </xf>
    <xf applyAlignment="1" fillId="2" xfId="0" numFmtId="2" borderId="26" applyFont="1" fontId="187" applyNumberFormat="1">
      <alignment vertical="center"/>
    </xf>
    <xf applyAlignment="1" fillId="2" xfId="0" numFmtId="2" borderId="26" applyFont="1" fontId="188" applyNumberFormat="1">
      <alignment vertical="center" wrapText="1"/>
    </xf>
    <xf applyAlignment="1" fillId="2" xfId="0" numFmtId="0" borderId="26" applyFont="1" fontId="189">
      <alignment vertical="center" wrapText="1"/>
    </xf>
    <xf applyAlignment="1" fillId="2" xfId="0" numFmtId="0" borderId="26" applyFont="1" fontId="190">
      <alignment vertical="center" wrapText="1"/>
    </xf>
    <xf applyAlignment="1" fillId="2" xfId="0" numFmtId="0" borderId="26" applyFont="1" fontId="191">
      <alignment vertical="center" horizontal="center" wrapText="1"/>
    </xf>
    <xf applyBorder="1" applyAlignment="1" fillId="9" xfId="0" numFmtId="0" borderId="159" applyFont="1" fontId="192">
      <alignment vertical="center" horizontal="center"/>
    </xf>
    <xf applyBorder="1" applyAlignment="1" fillId="2" xfId="0" numFmtId="0" borderId="160" applyFont="1" fontId="193">
      <alignment vertical="center" horizontal="center"/>
    </xf>
    <xf applyBorder="1" applyAlignment="1" fillId="5" xfId="0" numFmtId="2" borderId="161" applyFont="1" fontId="194" applyNumberFormat="1">
      <alignment vertical="center" horizontal="center"/>
    </xf>
    <xf applyBorder="1" applyAlignment="1" fillId="5" xfId="0" numFmtId="2" borderId="162" applyFont="1" fontId="195" applyNumberFormat="1">
      <alignment vertical="center" horizontal="center" wrapText="1"/>
    </xf>
    <xf applyBorder="1" applyAlignment="1" fillId="6" xfId="0" numFmtId="0" borderId="163" applyFont="1" fontId="196">
      <alignment vertical="center" horizontal="center" wrapText="1"/>
    </xf>
    <xf applyBorder="1" applyAlignment="1" fillId="7" xfId="0" numFmtId="0" borderId="164" applyFont="1" fontId="197">
      <alignment vertical="center" horizontal="center" wrapText="1"/>
    </xf>
    <xf applyBorder="1" applyAlignment="1" fillId="8" xfId="0" numFmtId="0" borderId="165" applyFont="1" fontId="198">
      <alignment vertical="center" horizontal="center" wrapText="1"/>
    </xf>
    <xf applyBorder="1" applyAlignment="1" fillId="2" xfId="0" numFmtId="0" borderId="166" applyFont="1" fontId="199">
      <alignment vertical="center" horizontal="center" wrapText="1"/>
    </xf>
    <xf fillId="2" xfId="0" numFmtId="3" borderId="26" applyFont="1" fontId="200" applyNumberFormat="1"/>
    <xf applyBorder="1" applyAlignment="1" fillId="2" xfId="0" numFmtId="0" borderId="167" applyFont="1" fontId="201">
      <alignment horizontal="center"/>
    </xf>
    <xf applyAlignment="1" fillId="2" xfId="0" numFmtId="0" borderId="26" applyFont="1" fontId="202">
      <alignment horizontal="center"/>
    </xf>
    <xf applyBorder="1" fillId="2" xfId="0" numFmtId="0" borderId="168" applyFont="1" fontId="203"/>
    <xf applyAlignment="1" fillId="2" xfId="0" numFmtId="0" borderId="26" applyFont="1" fontId="204">
      <alignment horizontal="center"/>
    </xf>
    <xf fillId="2" xfId="0" numFmtId="0" borderId="26" applyFont="1" fontId="205"/>
    <xf applyAlignment="1" fillId="2" xfId="0" numFmtId="2" borderId="26" applyFont="1" fontId="206" applyNumberFormat="1">
      <alignment horizontal="center"/>
    </xf>
    <xf applyAlignment="1" fillId="2" xfId="0" numFmtId="0" borderId="26" applyFont="1" fontId="207">
      <alignment horizontal="center"/>
    </xf>
    <xf applyAlignment="1" fillId="2" xfId="0" numFmtId="0" borderId="26" applyFont="1" fontId="208">
      <alignment horizontal="center"/>
    </xf>
    <xf applyBorder="1" applyAlignment="1" fillId="2" xfId="0" numFmtId="0" borderId="169" applyFont="1" fontId="209">
      <alignment vertical="center" horizontal="center"/>
    </xf>
    <xf applyBorder="1" applyAlignment="1" fillId="2" xfId="0" numFmtId="0" borderId="170" applyFont="1" fontId="210">
      <alignment vertical="center" horizontal="center"/>
    </xf>
    <xf applyBorder="1" applyAlignment="1" fillId="9" xfId="0" numFmtId="0" borderId="171" applyFont="1" fontId="211">
      <alignment vertical="center" horizontal="center"/>
    </xf>
    <xf applyBorder="1" applyAlignment="1" fillId="2" xfId="0" numFmtId="0" borderId="172" applyFont="1" fontId="212">
      <alignment vertical="center" horizontal="center"/>
    </xf>
    <xf applyBorder="1" applyAlignment="1" fillId="5" xfId="0" numFmtId="2" borderId="173" applyFont="1" fontId="213" applyNumberFormat="1">
      <alignment vertical="center" horizontal="center"/>
    </xf>
    <xf applyBorder="1" applyAlignment="1" fillId="5" xfId="0" numFmtId="2" borderId="174" applyFont="1" fontId="214" applyNumberFormat="1">
      <alignment vertical="center" horizontal="center" wrapText="1"/>
    </xf>
    <xf applyBorder="1" applyAlignment="1" fillId="6" xfId="0" numFmtId="0" borderId="175" applyFont="1" fontId="215">
      <alignment vertical="center" horizontal="center" wrapText="1"/>
    </xf>
    <xf applyBorder="1" applyAlignment="1" fillId="7" xfId="0" numFmtId="0" borderId="176" applyFont="1" fontId="216">
      <alignment vertical="center" horizontal="center" wrapText="1"/>
    </xf>
    <xf applyBorder="1" applyAlignment="1" fillId="8" xfId="0" numFmtId="0" borderId="177" applyFont="1" fontId="217">
      <alignment vertical="center" horizontal="center" wrapText="1"/>
    </xf>
    <xf applyBorder="1" applyAlignment="1" fillId="2" xfId="0" numFmtId="0" borderId="178" applyFont="1" fontId="218">
      <alignment vertical="center" horizontal="center" wrapText="1"/>
    </xf>
    <xf applyBorder="1" applyAlignment="1" fillId="2" xfId="0" numFmtId="0" borderId="179" applyFont="1" fontId="219">
      <alignment vertical="center" horizontal="center"/>
    </xf>
    <xf applyBorder="1" applyAlignment="1" fillId="2" xfId="0" numFmtId="0" borderId="180" applyFont="1" fontId="220">
      <alignment vertical="center" horizontal="center"/>
    </xf>
    <xf applyBorder="1" applyAlignment="1" fillId="2" xfId="0" numFmtId="0" borderId="181" applyFont="1" fontId="221">
      <alignment horizontal="center"/>
    </xf>
    <xf applyBorder="1" applyAlignment="1" fillId="2" xfId="0" numFmtId="0" borderId="182" applyFont="1" fontId="222">
      <alignment horizontal="center"/>
    </xf>
    <xf applyBorder="1" applyAlignment="1" fillId="2" xfId="0" numFmtId="0" borderId="183" applyFont="1" fontId="223">
      <alignment horizontal="center"/>
    </xf>
    <xf applyBorder="1" fillId="9" xfId="0" numFmtId="0" borderId="184" applyFont="1" fontId="224"/>
    <xf applyBorder="1" applyAlignment="1" fillId="2" xfId="0" numFmtId="0" borderId="185" applyFont="1" fontId="225">
      <alignment horizontal="right"/>
    </xf>
    <xf applyBorder="1" applyAlignment="1" fillId="5" xfId="0" numFmtId="2" borderId="186" applyFont="1" fontId="226" applyNumberFormat="1">
      <alignment horizontal="center"/>
    </xf>
    <xf applyBorder="1" applyAlignment="1" fillId="6" xfId="0" numFmtId="0" borderId="187" applyFont="1" fontId="227">
      <alignment horizontal="center"/>
    </xf>
    <xf applyBorder="1" applyAlignment="1" fillId="7" xfId="0" numFmtId="0" borderId="188" applyFont="1" fontId="228">
      <alignment horizontal="center"/>
    </xf>
    <xf applyBorder="1" applyAlignment="1" fillId="8" xfId="0" numFmtId="0" borderId="189" applyFont="1" fontId="229">
      <alignment horizontal="center"/>
    </xf>
    <xf applyBorder="1" applyAlignment="1" fillId="2" xfId="0" numFmtId="0" borderId="190" applyFont="1" fontId="230">
      <alignment horizontal="center"/>
    </xf>
    <xf applyAlignment="1" fillId="2" xfId="0" numFmtId="2" borderId="26" applyFont="1" fontId="231" applyNumberFormat="1">
      <alignment horizontal="center"/>
    </xf>
    <xf applyBorder="1" applyAlignment="1" fillId="2" xfId="0" numFmtId="0" borderId="191" applyFont="1" fontId="232">
      <alignment vertical="center"/>
    </xf>
    <xf applyBorder="1" applyAlignment="1" fillId="2" xfId="0" numFmtId="0" borderId="192" applyFont="1" fontId="233">
      <alignment horizontal="center"/>
    </xf>
    <xf applyBorder="1" fillId="2" xfId="0" numFmtId="0" borderId="193" applyFont="1" fontId="234"/>
    <xf applyBorder="1" fillId="2" xfId="0" numFmtId="0" borderId="194" applyFont="1" fontId="235"/>
    <xf applyBorder="1" applyAlignment="1" fillId="2" xfId="0" numFmtId="2" borderId="195" applyFont="1" fontId="236" applyNumberFormat="1">
      <alignment horizontal="center"/>
    </xf>
    <xf applyBorder="1" applyAlignment="1" fillId="2" xfId="0" numFmtId="0" borderId="196" applyFont="1" fontId="237">
      <alignment horizontal="center"/>
    </xf>
    <xf applyBorder="1" applyAlignment="1" fillId="2" xfId="0" numFmtId="0" borderId="197" applyFont="1" fontId="238">
      <alignment horizontal="center"/>
    </xf>
    <xf applyBorder="1" applyAlignment="1" fillId="2" xfId="0" numFmtId="0" borderId="198" applyFont="1" fontId="239">
      <alignment vertical="center" horizontal="center"/>
    </xf>
    <xf applyBorder="1" applyAlignment="1" fillId="8" xfId="0" numFmtId="0" borderId="199" applyFont="1" fontId="240">
      <alignment vertical="center" horizontal="center" wrapText="1"/>
    </xf>
    <xf applyBorder="1" fillId="2" xfId="0" numFmtId="0" borderId="200" applyFont="1" fontId="241"/>
    <xf applyBorder="1" fillId="2" xfId="0" numFmtId="0" borderId="201" applyFont="1" fontId="242"/>
    <xf applyAlignment="1" fillId="2" xfId="0" numFmtId="0" borderId="26" applyFont="1" fontId="243">
      <alignment horizontal="right"/>
    </xf>
    <xf applyBorder="1" applyAlignment="1" fillId="2" xfId="0" numFmtId="0" borderId="202" applyFont="1" fontId="244">
      <alignment vertical="center"/>
    </xf>
    <xf applyBorder="1" applyAlignment="1" fillId="2" xfId="0" numFmtId="2" borderId="203" applyFont="1" fontId="245" applyNumberFormat="1">
      <alignment horizontal="center"/>
    </xf>
    <xf applyBorder="1" applyAlignment="1" fillId="2" xfId="0" numFmtId="0" borderId="204" applyFont="1" fontId="246">
      <alignment horizontal="center"/>
    </xf>
    <xf applyBorder="1" applyAlignment="1" fillId="2" xfId="0" numFmtId="0" borderId="205" applyFont="1" fontId="247">
      <alignment vertical="center" horizontal="center"/>
    </xf>
    <xf applyBorder="1" applyAlignment="1" fillId="2" xfId="0" numFmtId="0" borderId="206" applyFont="1" fontId="248">
      <alignment vertical="center"/>
    </xf>
    <xf applyBorder="1" applyAlignment="1" fillId="2" xfId="0" numFmtId="0" borderId="207" applyFont="1" fontId="249">
      <alignment horizontal="right"/>
    </xf>
    <xf applyBorder="1" applyAlignment="1" fillId="2" xfId="0" numFmtId="0" borderId="208" applyFont="1" fontId="250">
      <alignment vertical="center" horizontal="center"/>
    </xf>
    <xf applyBorder="1" fillId="2" xfId="0" numFmtId="0" borderId="209" applyFont="1" fontId="251"/>
    <xf applyBorder="1" applyAlignment="1" fillId="2" xfId="0" numFmtId="0" borderId="210" applyFont="1" fontId="252">
      <alignment horizontal="center"/>
    </xf>
    <xf applyBorder="1" fillId="2" xfId="0" numFmtId="0" borderId="211" applyFont="1" fontId="253"/>
    <xf applyBorder="1" applyAlignment="1" fillId="2" xfId="0" numFmtId="0" borderId="212" applyFont="1" fontId="254">
      <alignment horizontal="center"/>
    </xf>
    <xf applyBorder="1" applyAlignment="1" fillId="2" xfId="0" numFmtId="0" borderId="213" applyFont="1" fontId="255">
      <alignment horizontal="center"/>
    </xf>
    <xf applyBorder="1" fillId="2" xfId="0" numFmtId="0" borderId="214" applyFont="1" fontId="256"/>
    <xf applyBorder="1" applyAlignment="1" fillId="2" xfId="0" numFmtId="2" borderId="215" applyFont="1" fontId="257" applyNumberFormat="1">
      <alignment horizontal="center"/>
    </xf>
    <xf applyBorder="1" applyAlignment="1" fillId="2" xfId="0" numFmtId="2" borderId="216" applyFont="1" fontId="258" applyNumberFormat="1">
      <alignment horizontal="center"/>
    </xf>
    <xf applyBorder="1" applyAlignment="1" fillId="2" xfId="0" numFmtId="0" borderId="217" applyFont="1" fontId="259">
      <alignment horizontal="center"/>
    </xf>
    <xf applyBorder="1" applyAlignment="1" fillId="2" xfId="0" numFmtId="0" borderId="218" applyFont="1" fontId="260">
      <alignment horizontal="center"/>
    </xf>
    <xf applyBorder="1" applyAlignment="1" fillId="2" xfId="0" numFmtId="0" borderId="219" applyFont="1" fontId="261">
      <alignment horizontal="center"/>
    </xf>
    <xf applyBorder="1" applyAlignment="1" fillId="2" xfId="0" numFmtId="0" borderId="220" applyFont="1" fontId="262">
      <alignment horizontal="center"/>
    </xf>
    <xf applyBorder="1" fillId="10" xfId="0" numFmtId="0" borderId="221" applyFont="1" fontId="263"/>
    <xf applyAlignment="1" fillId="2" xfId="0" numFmtId="0" borderId="26" applyFont="1" fontId="264">
      <alignment vertical="center" wrapText="1"/>
    </xf>
    <xf applyAlignment="1" fillId="2" xfId="0" numFmtId="0" borderId="26" applyFont="1" fontId="265">
      <alignment vertical="center" wrapText="1"/>
    </xf>
    <xf applyBorder="1" applyAlignment="1" fillId="5" xfId="0" numFmtId="2" borderId="222" applyFont="1" fontId="266" applyNumberFormat="1">
      <alignment horizontal="center"/>
    </xf>
    <xf applyBorder="1" fillId="9" xfId="0" numFmtId="0" borderId="223" applyFont="1" fontId="267"/>
    <xf applyAlignment="1" fillId="2" xfId="0" numFmtId="0" borderId="26" applyFont="1" fontId="268">
      <alignment vertical="center" wrapText="1"/>
    </xf>
    <xf applyAlignment="1" fillId="2" xfId="0" numFmtId="0" borderId="26" applyFont="1" fontId="269">
      <alignment vertical="center" wrapText="1"/>
    </xf>
    <xf applyBorder="1" applyAlignment="1" fillId="2" xfId="0" numFmtId="2" borderId="224" applyFont="1" fontId="270" applyNumberFormat="1">
      <alignment vertical="center" horizontal="center"/>
    </xf>
    <xf applyBorder="1" applyAlignment="1" fillId="2" xfId="0" numFmtId="2" borderId="225" applyFont="1" fontId="271" applyNumberFormat="1">
      <alignment vertical="center" horizontal="center" wrapText="1"/>
    </xf>
    <xf applyAlignment="1" fillId="2" xfId="0" numFmtId="2" borderId="26" applyFont="1" fontId="272" applyNumberFormat="1">
      <alignment vertical="center"/>
    </xf>
    <xf applyBorder="1" applyAlignment="1" fillId="2" xfId="0" numFmtId="2" borderId="226" applyFont="1" fontId="273" applyNumberFormat="1">
      <alignment vertical="center" horizontal="center" wrapText="1"/>
    </xf>
    <xf applyBorder="1" applyAlignment="1" fillId="2" xfId="0" numFmtId="2" borderId="227" applyFont="1" fontId="274" applyNumberFormat="1">
      <alignment vertical="center" horizontal="center" wrapText="1"/>
    </xf>
    <xf applyBorder="1" applyAlignment="1" fillId="2" xfId="0" numFmtId="0" borderId="228" applyFont="1" fontId="275">
      <alignment horizontal="center"/>
    </xf>
    <xf applyBorder="1" applyAlignment="1" fillId="10" xfId="0" numFmtId="2" borderId="229" applyFont="1" fontId="276" applyNumberFormat="1">
      <alignment horizontal="center"/>
    </xf>
    <xf applyBorder="1" applyAlignment="1" fillId="10" xfId="0" numFmtId="0" borderId="230" applyFont="1" fontId="277">
      <alignment horizontal="center"/>
    </xf>
    <xf applyBorder="1" applyAlignment="1" fillId="10" xfId="0" numFmtId="0" borderId="231" applyFont="1" fontId="278">
      <alignment horizontal="center"/>
    </xf>
    <xf applyBorder="1" applyAlignment="1" fillId="11" xfId="0" numFmtId="0" borderId="232" applyFont="1" fontId="279" applyFill="1">
      <alignment vertical="center" horizontal="center"/>
    </xf>
    <xf applyBorder="1" fillId="11" xfId="0" numFmtId="0" borderId="233" applyFont="1" fontId="280"/>
    <xf applyBorder="1" fillId="11" xfId="0" numFmtId="0" borderId="234" applyFont="1" fontId="281"/>
    <xf applyBorder="1" applyAlignment="1" fillId="11" xfId="0" numFmtId="0" borderId="235" applyFont="1" fontId="282">
      <alignment vertical="center" horizontal="center"/>
    </xf>
    <xf applyBorder="1" applyAlignment="1" fillId="11" xfId="0" numFmtId="0" borderId="236" applyFont="1" fontId="283">
      <alignment vertical="center" horizontal="center"/>
    </xf>
    <xf applyBorder="1" fillId="11" xfId="0" numFmtId="0" borderId="237" applyFont="1" fontId="284"/>
    <xf applyBorder="1" fillId="11" xfId="0" numFmtId="0" borderId="238" applyFont="1" fontId="285"/>
    <xf applyAlignment="1" fillId="2" xfId="0" numFmtId="0" borderId="26" applyFont="1" fontId="286">
      <alignment vertical="center" horizontal="center" wrapText="1"/>
    </xf>
    <xf applyAlignment="1" fillId="2" xfId="0" numFmtId="0" borderId="26" applyFont="1" fontId="287">
      <alignment vertical="center" horizontal="center" wrapText="1"/>
    </xf>
    <xf applyAlignment="1" fillId="2" xfId="0" numFmtId="0" borderId="26" applyFont="1" fontId="288">
      <alignment vertical="center" horizontal="center"/>
    </xf>
    <xf applyBorder="1" applyAlignment="1" fillId="6" xfId="0" numFmtId="0" borderId="239" applyFont="1" fontId="289">
      <alignment horizontal="center"/>
    </xf>
    <xf applyBorder="1" applyAlignment="1" fillId="7" xfId="0" numFmtId="0" borderId="240" applyFont="1" fontId="290">
      <alignment horizontal="center"/>
    </xf>
    <xf applyBorder="1" applyAlignment="1" fillId="2" xfId="0" numFmtId="0" borderId="241" applyFont="1" fontId="291">
      <alignment horizontal="center"/>
    </xf>
    <xf applyBorder="1" applyAlignment="1" fillId="9" xfId="0" numFmtId="0" borderId="242" applyFont="1" fontId="292">
      <alignment/>
    </xf>
    <xf applyBorder="1" applyAlignment="1" fillId="2" xfId="0" numFmtId="0" borderId="243" applyFont="1" fontId="293">
      <alignment horizontal="right"/>
    </xf>
    <xf applyBorder="1" applyAlignment="1" fillId="6" xfId="0" numFmtId="0" borderId="244" applyFont="1" fontId="294">
      <alignment horizontal="center"/>
    </xf>
    <xf applyBorder="1" applyAlignment="1" fillId="7" xfId="0" numFmtId="0" borderId="245" applyFont="1" fontId="295">
      <alignment horizontal="center"/>
    </xf>
    <xf applyBorder="1" applyAlignment="1" fillId="2" xfId="0" numFmtId="0" borderId="246" applyFont="1" fontId="296">
      <alignment horizontal="center"/>
    </xf>
    <xf applyAlignment="1" fillId="2" xfId="0" numFmtId="1" borderId="26" applyFont="1" fontId="297" applyNumberFormat="1">
      <alignment horizontal="center"/>
    </xf>
    <xf fillId="2" xfId="0" numFmtId="16" borderId="26" applyFont="1" fontId="298" applyNumberFormat="1"/>
    <xf fillId="2" xfId="0" numFmtId="1" borderId="26" applyFont="1" fontId="299" applyNumberFormat="1"/>
    <xf applyAlignment="1" fillId="2" xfId="0" numFmtId="0" borderId="26" applyFont="1" fontId="300">
      <alignment horizontal="center"/>
    </xf>
    <xf applyBorder="1" fillId="9" xfId="0" numFmtId="16" borderId="247" applyFont="1" fontId="301" applyNumberFormat="1"/>
    <xf applyBorder="1" fillId="9" xfId="0" numFmtId="0" borderId="248" applyFont="1" fontId="302"/>
    <xf applyBorder="1" fillId="9" xfId="0" numFmtId="2" borderId="249" applyFont="1" fontId="303" applyNumberFormat="1"/>
    <xf applyBorder="1" fillId="9" xfId="0" numFmtId="1" borderId="250" applyFont="1" fontId="304" applyNumberFormat="1"/>
    <xf applyBorder="1" fillId="12" xfId="0" numFmtId="2" borderId="251" applyFont="1" fontId="305" applyNumberFormat="1" applyFill="1"/>
    <xf applyBorder="1" fillId="12" xfId="0" numFmtId="1" borderId="252" applyFont="1" fontId="306" applyNumberFormat="1"/>
  </cellXfs>
  <cellStyles count="1">
    <cellStyle builtinId="0" name="Normal" xfId="0"/>
  </cellStyles>
  <dxfs count="3">
    <dxf>
      <font>
        <color rgb="FF008000"/>
      </font>
      <fill>
        <patternFill patternType="none"/>
      </fill>
      <alignment/>
      <border>
        <left/>
        <right/>
        <top/>
        <bottom/>
      </border>
    </dxf>
    <dxf>
      <font>
        <color rgb="FFFF9900"/>
      </font>
      <fill>
        <patternFill patternType="none"/>
      </fill>
      <alignment/>
      <border>
        <left/>
        <right/>
        <top/>
        <bottom/>
      </border>
    </dxf>
    <dxf>
      <font>
        <color rgb="FFFF0000"/>
      </font>
      <fill>
        <patternFill patternType="none"/>
      </fill>
      <alignment/>
      <border>
        <left/>
        <right/>
        <top/>
        <bottom/>
      </border>
    </dxf>
  </dxfs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worksheets/sheet10.xml" Type="http://schemas.openxmlformats.org/officeDocument/2006/relationships/worksheet" Id="rId12"/><Relationship Target="worksheets/sheet11.xml" Type="http://schemas.openxmlformats.org/officeDocument/2006/relationships/worksheet" Id="rId13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8.xml" Type="http://schemas.openxmlformats.org/officeDocument/2006/relationships/worksheet" Id="rId10"/><Relationship Target="worksheets/sheet1.xml" Type="http://schemas.openxmlformats.org/officeDocument/2006/relationships/worksheet" Id="rId3"/><Relationship Target="worksheets/sheet9.xml" Type="http://schemas.openxmlformats.org/officeDocument/2006/relationships/worksheet" Id="rId11"/><Relationship Target="worksheets/sheet7.xml" Type="http://schemas.openxmlformats.org/officeDocument/2006/relationships/worksheet" Id="rId9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Relationship Target="worksheets/sheet6.xml" Type="http://schemas.openxmlformats.org/officeDocument/2006/relationships/worksheet" Id="rId8"/><Relationship Target="worksheets/sheet5.xml" Type="http://schemas.openxmlformats.org/officeDocument/2006/relationships/worksheet" Id="rId7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Bilan!$R$2</c:f>
            </c:strRef>
          </c:tx>
          <c:spPr>
            <a:ln w="25400"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Bilan!$T$1:$BV$1</c:f>
            </c:strRef>
          </c:cat>
          <c:val>
            <c:numRef>
              <c:f>Bilan!$S$2:$BV$2</c:f>
            </c:numRef>
          </c:val>
          <c:smooth val="0"/>
        </c:ser>
        <c:ser>
          <c:idx val="1"/>
          <c:order val="1"/>
          <c:tx>
            <c:strRef>
              <c:f>Bilan!$R$3</c:f>
            </c:strRef>
          </c:tx>
          <c:spPr>
            <a:ln w="25400"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Bilan!$T$1:$BV$1</c:f>
            </c:strRef>
          </c:cat>
          <c:val>
            <c:numRef>
              <c:f>Bilan!$S$3:$BV$3</c:f>
            </c:numRef>
          </c:val>
          <c:smooth val="0"/>
        </c:ser>
        <c:ser>
          <c:idx val="2"/>
          <c:order val="2"/>
          <c:tx>
            <c:strRef>
              <c:f>Bilan!$R$4</c:f>
            </c:strRef>
          </c:tx>
          <c:spPr>
            <a:ln w="25400"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Bilan!$T$1:$BV$1</c:f>
            </c:strRef>
          </c:cat>
          <c:val>
            <c:numRef>
              <c:f>Bilan!$S$4:$BV$4</c:f>
            </c:numRef>
          </c:val>
          <c:smooth val="0"/>
        </c:ser>
        <c:ser>
          <c:idx val="3"/>
          <c:order val="3"/>
          <c:tx>
            <c:strRef>
              <c:f>Bilan!$R$5</c:f>
            </c:strRef>
          </c:tx>
          <c:spPr>
            <a:ln w="25400" cmpd="sng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Bilan!$T$1:$BV$1</c:f>
            </c:strRef>
          </c:cat>
          <c:val>
            <c:numRef>
              <c:f>Bilan!$S$5:$BV$5</c:f>
            </c:numRef>
          </c:val>
          <c:smooth val="0"/>
        </c:ser>
        <c:ser>
          <c:idx val="4"/>
          <c:order val="4"/>
          <c:tx>
            <c:strRef>
              <c:f>Bilan!$R$6</c:f>
            </c:strRef>
          </c:tx>
          <c:spPr>
            <a:ln w="25400"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Bilan!$T$1:$BV$1</c:f>
            </c:strRef>
          </c:cat>
          <c:val>
            <c:numRef>
              <c:f>Bilan!$S$6:$BV$6</c:f>
            </c:numRef>
          </c:val>
          <c:smooth val="0"/>
        </c:ser>
        <c:axId val="886292173"/>
        <c:axId val="243124795"/>
      </c:lineChart>
      <c:catAx>
        <c:axId val="886292173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243124795"/>
      </c:catAx>
      <c:valAx>
        <c:axId val="243124795"/>
        <c:scaling>
          <c:orientation val="minMax"/>
        </c:scaling>
        <c:delete val="0"/>
        <c:axPos val="l"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886292173"/>
      </c:valAx>
    </c:plotArea>
    <c:legend>
      <c:legendPos val="r"/>
      <c:overlay val="0"/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spPr>
            <a:ln w="25400"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Bilan!$R$10:$R$72</c:f>
            </c:strRef>
          </c:cat>
          <c:val>
            <c:numRef>
              <c:f>Bilan!$S$10:$S$65</c:f>
            </c:numRef>
          </c:val>
          <c:smooth val="0"/>
        </c:ser>
        <c:ser>
          <c:idx val="1"/>
          <c:order val="1"/>
          <c:spPr>
            <a:ln w="25400"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Bilan!$R$10:$R$72</c:f>
            </c:strRef>
          </c:cat>
          <c:val>
            <c:numRef>
              <c:f>Bilan!$V$10:$V$65</c:f>
            </c:numRef>
          </c:val>
          <c:smooth val="0"/>
        </c:ser>
        <c:ser>
          <c:idx val="2"/>
          <c:order val="2"/>
          <c:spPr>
            <a:ln w="25400"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Bilan!$R$10:$R$72</c:f>
            </c:strRef>
          </c:cat>
          <c:val>
            <c:numRef>
              <c:f>Bilan!$Y$10:$Y$65</c:f>
            </c:numRef>
          </c:val>
          <c:smooth val="0"/>
        </c:ser>
        <c:ser>
          <c:idx val="3"/>
          <c:order val="3"/>
          <c:spPr>
            <a:ln w="25400" cmpd="sng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Bilan!$R$10:$R$72</c:f>
            </c:strRef>
          </c:cat>
          <c:val>
            <c:numRef>
              <c:f>Bilan!$AB$10:$AB$65</c:f>
            </c:numRef>
          </c:val>
          <c:smooth val="0"/>
        </c:ser>
        <c:axId val="1929388145"/>
        <c:axId val="1120954642"/>
      </c:lineChart>
      <c:catAx>
        <c:axId val="1929388145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120954642"/>
      </c:catAx>
      <c:valAx>
        <c:axId val="1120954642"/>
        <c:scaling>
          <c:orientation val="minMax"/>
        </c:scaling>
        <c:delete val="0"/>
        <c:axPos val="l"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929388145"/>
      </c:valAx>
    </c:plotArea>
    <c:legend>
      <c:legendPos val="r"/>
      <c:overlay val="0"/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spPr>
            <a:ln w="25400"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Bilan!$R$10:$R$65</c:f>
            </c:strRef>
          </c:cat>
          <c:val>
            <c:numRef>
              <c:f>Bilan!$T$10:$T$65</c:f>
            </c:numRef>
          </c:val>
          <c:smooth val="0"/>
        </c:ser>
        <c:ser>
          <c:idx val="1"/>
          <c:order val="1"/>
          <c:spPr>
            <a:ln w="25400"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Bilan!$R$10:$R$65</c:f>
            </c:strRef>
          </c:cat>
          <c:val>
            <c:numRef>
              <c:f>Bilan!$W$10:$W$65</c:f>
            </c:numRef>
          </c:val>
          <c:smooth val="0"/>
        </c:ser>
        <c:ser>
          <c:idx val="2"/>
          <c:order val="2"/>
          <c:spPr>
            <a:ln w="25400"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Bilan!$R$10:$R$65</c:f>
            </c:strRef>
          </c:cat>
          <c:val>
            <c:numRef>
              <c:f>Bilan!$Z$10:$Z$65</c:f>
            </c:numRef>
          </c:val>
          <c:smooth val="0"/>
        </c:ser>
        <c:axId val="1512100203"/>
        <c:axId val="1941540527"/>
      </c:lineChart>
      <c:catAx>
        <c:axId val="1512100203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941540527"/>
      </c:catAx>
      <c:valAx>
        <c:axId val="1941540527"/>
        <c:scaling>
          <c:orientation val="minMax"/>
        </c:scaling>
        <c:delete val="0"/>
        <c:axPos val="l"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512100203"/>
      </c:valAx>
    </c:plotArea>
    <c:legend>
      <c:legendPos val="r"/>
      <c:overlay val="0"/>
    </c:legend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spPr>
            <a:ln w="25400"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Bilan!$R$10:$R$65</c:f>
            </c:strRef>
          </c:cat>
          <c:val>
            <c:numRef>
              <c:f>Bilan!$U$10:$U$65</c:f>
            </c:numRef>
          </c:val>
          <c:smooth val="0"/>
        </c:ser>
        <c:ser>
          <c:idx val="1"/>
          <c:order val="1"/>
          <c:spPr>
            <a:ln w="25400"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Bilan!$R$10:$R$65</c:f>
            </c:strRef>
          </c:cat>
          <c:val>
            <c:numRef>
              <c:f>Bilan!$X$10:$X$65</c:f>
            </c:numRef>
          </c:val>
          <c:smooth val="0"/>
        </c:ser>
        <c:ser>
          <c:idx val="2"/>
          <c:order val="2"/>
          <c:spPr>
            <a:ln w="25400"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Bilan!$R$10:$R$65</c:f>
            </c:strRef>
          </c:cat>
          <c:val>
            <c:numRef>
              <c:f>Bilan!$AA$10:$AA$65</c:f>
            </c:numRef>
          </c:val>
          <c:smooth val="0"/>
        </c:ser>
        <c:axId val="833330220"/>
        <c:axId val="1207090147"/>
      </c:lineChart>
      <c:catAx>
        <c:axId val="833330220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207090147"/>
      </c:catAx>
      <c:valAx>
        <c:axId val="1207090147"/>
        <c:scaling>
          <c:orientation val="minMax"/>
        </c:scaling>
        <c:delete val="0"/>
        <c:axPos val="l"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833330220"/>
      </c:valAx>
    </c:plotArea>
    <c:legend>
      <c:legendPos val="r"/>
      <c:overlay val="0"/>
    </c:legend>
  </c:chart>
</c:chartSpace>
</file>

<file path=xl/drawings/_rels/drawing11.xml.rels><?xml version="1.0" encoding="UTF-8" standalone="yes"?><Relationships xmlns="http://schemas.openxmlformats.org/package/2006/relationships"><Relationship Target="../charts/chart2.xml" Type="http://schemas.openxmlformats.org/officeDocument/2006/relationships/chart" Id="rId2"/><Relationship Target="../charts/chart1.xml" Type="http://schemas.openxmlformats.org/officeDocument/2006/relationships/chart" Id="rId1"/><Relationship Target="../charts/chart4.xml" Type="http://schemas.openxmlformats.org/officeDocument/2006/relationships/chart" Id="rId4"/><Relationship Target="../charts/chart3.xml" Type="http://schemas.openxmlformats.org/officeDocument/2006/relationships/chart" Id="rId3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1581150" x="19050000"/>
    <xdr:ext cy="3629025" cx="5838825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  <xdr:absoluteAnchor>
    <xdr:pos y="1714500" x="25336500"/>
    <xdr:ext cy="3638550" cx="5810250"/>
    <xdr:graphicFrame>
      <xdr:nvGraphicFramePr>
        <xdr:cNvPr id="2" name="Chart 2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2"/>
        </a:graphicData>
      </a:graphic>
    </xdr:graphicFrame>
    <xdr:clientData fLocksWithSheet="0"/>
  </xdr:absoluteAnchor>
  <xdr:absoluteAnchor>
    <xdr:pos y="5524500" x="18973800"/>
    <xdr:ext cy="3648075" cx="5829300"/>
    <xdr:graphicFrame>
      <xdr:nvGraphicFramePr>
        <xdr:cNvPr id="3" name="Chart 3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3"/>
        </a:graphicData>
      </a:graphic>
    </xdr:graphicFrame>
    <xdr:clientData fLocksWithSheet="0"/>
  </xdr:absoluteAnchor>
  <xdr:absoluteAnchor>
    <xdr:pos y="5524500" x="25336500"/>
    <xdr:ext cy="3638550" cx="5838825"/>
    <xdr:graphicFrame>
      <xdr:nvGraphicFramePr>
        <xdr:cNvPr id="4" name="Chart 4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4"/>
        </a:graphicData>
      </a:graphic>
    </xdr:graphicFrame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_rels/sheet10.xml.rels><?xml version="1.0" encoding="UTF-8" standalone="yes"?><Relationships xmlns="http://schemas.openxmlformats.org/package/2006/relationships"><Relationship Target="../drawings/drawing10.xml" Type="http://schemas.openxmlformats.org/officeDocument/2006/relationships/drawing" Id="rId1"/></Relationships>
</file>

<file path=xl/worksheets/_rels/sheet11.xml.rels><?xml version="1.0" encoding="UTF-8" standalone="yes"?><Relationships xmlns="http://schemas.openxmlformats.org/package/2006/relationships"><Relationship Target="../drawings/drawing11.xml" Type="http://schemas.openxmlformats.org/officeDocument/2006/relationships/drawing" Id="rId1"/></Relationships>
</file>

<file path=xl/worksheets/_rels/sheet2.xml.rels><?xml version="1.0" encoding="UTF-8" standalone="yes"?><Relationships xmlns="http://schemas.openxmlformats.org/package/2006/relationships"><Relationship Target="../drawings/drawing2.xml" Type="http://schemas.openxmlformats.org/officeDocument/2006/relationships/drawing" Id="rId1"/></Relationships>
</file>

<file path=xl/worksheets/_rels/sheet3.xml.rels><?xml version="1.0" encoding="UTF-8" standalone="yes"?><Relationships xmlns="http://schemas.openxmlformats.org/package/2006/relationships"><Relationship Target="../drawings/drawing3.xml" Type="http://schemas.openxmlformats.org/officeDocument/2006/relationships/drawing" Id="rId1"/></Relationships>
</file>

<file path=xl/worksheets/_rels/sheet4.xml.rels><?xml version="1.0" encoding="UTF-8" standalone="yes"?><Relationships xmlns="http://schemas.openxmlformats.org/package/2006/relationships"><Relationship Target="../drawings/drawing4.xml" Type="http://schemas.openxmlformats.org/officeDocument/2006/relationships/drawing" Id="rId1"/></Relationships>
</file>

<file path=xl/worksheets/_rels/sheet5.xml.rels><?xml version="1.0" encoding="UTF-8" standalone="yes"?><Relationships xmlns="http://schemas.openxmlformats.org/package/2006/relationships"><Relationship Target="../drawings/drawing5.xml" Type="http://schemas.openxmlformats.org/officeDocument/2006/relationships/drawing" Id="rId1"/></Relationships>
</file>

<file path=xl/worksheets/_rels/sheet6.xml.rels><?xml version="1.0" encoding="UTF-8" standalone="yes"?><Relationships xmlns="http://schemas.openxmlformats.org/package/2006/relationships"><Relationship Target="../drawings/drawing6.xml" Type="http://schemas.openxmlformats.org/officeDocument/2006/relationships/drawing" Id="rId1"/></Relationships>
</file>

<file path=xl/worksheets/_rels/sheet7.xml.rels><?xml version="1.0" encoding="UTF-8" standalone="yes"?><Relationships xmlns="http://schemas.openxmlformats.org/package/2006/relationships"><Relationship Target="../drawings/drawing7.xml" Type="http://schemas.openxmlformats.org/officeDocument/2006/relationships/drawing" Id="rId1"/></Relationships>
</file>

<file path=xl/worksheets/_rels/sheet8.xml.rels><?xml version="1.0" encoding="UTF-8" standalone="yes"?><Relationships xmlns="http://schemas.openxmlformats.org/package/2006/relationships"><Relationship Target="../drawings/drawing8.xml" Type="http://schemas.openxmlformats.org/officeDocument/2006/relationships/drawing" Id="rId1"/></Relationships>
</file>

<file path=xl/worksheets/_rels/sheet9.xml.rels><?xml version="1.0" encoding="UTF-8" standalone="yes"?><Relationships xmlns="http://schemas.openxmlformats.org/package/2006/relationships"><Relationship Target="../drawings/drawing9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min="1" customWidth="1" max="15" width="10.0"/>
  </cols>
  <sheetData>
    <row customHeight="1" r="1" ht="15.0">
      <c t="s" s="1" r="A1">
        <v>0</v>
      </c>
      <c t="s" s="2" r="G1">
        <v>1</v>
      </c>
    </row>
    <row customHeight="1" r="2" ht="15.0">
      <c t="s" s="3" r="A2">
        <v>2</v>
      </c>
      <c t="s" s="4" r="B2">
        <v>3</v>
      </c>
      <c t="s" s="4" r="C2">
        <v>4</v>
      </c>
      <c t="s" s="4" r="D2">
        <v>5</v>
      </c>
      <c t="s" s="5" r="E2">
        <v>6</v>
      </c>
      <c s="6" r="G2"/>
      <c t="s" s="7" r="H2">
        <v>7</v>
      </c>
      <c t="s" s="8" r="J2">
        <v>8</v>
      </c>
      <c t="s" s="8" r="L2">
        <v>9</v>
      </c>
      <c t="s" s="9" r="N2">
        <v>10</v>
      </c>
    </row>
    <row customHeight="1" r="3" ht="15.0">
      <c s="10" r="A3">
        <v>0.0</v>
      </c>
      <c s="11" r="B3">
        <v>0.0</v>
      </c>
      <c s="11" r="C3">
        <v>0.0</v>
      </c>
      <c s="11" r="D3">
        <v>0.0</v>
      </c>
      <c s="12" r="E3">
        <v>0.0</v>
      </c>
      <c t="s" s="13" r="G3">
        <v>11</v>
      </c>
      <c t="s" s="14" r="H3">
        <v>12</v>
      </c>
      <c t="s" s="15" r="I3">
        <v>13</v>
      </c>
      <c t="s" s="16" r="J3">
        <v>14</v>
      </c>
      <c t="s" s="17" r="K3">
        <v>15</v>
      </c>
      <c t="s" s="16" r="L3">
        <v>16</v>
      </c>
      <c t="s" s="17" r="M3">
        <v>17</v>
      </c>
      <c t="s" s="14" r="N3">
        <v>18</v>
      </c>
      <c t="s" s="17" r="O3">
        <v>19</v>
      </c>
    </row>
    <row customHeight="1" r="4" ht="15.0">
      <c s="16" r="A4">
        <v>0.05</v>
      </c>
      <c s="18" r="B4">
        <v>0.05</v>
      </c>
      <c t="str" s="18" r="C4">
        <f>B4*5</f>
        <v>0,25</v>
      </c>
      <c s="18" r="D4">
        <v>1.0</v>
      </c>
      <c s="17" r="E4">
        <v>3.0</v>
      </c>
      <c s="13" r="G4">
        <v>0.0</v>
      </c>
      <c s="14" r="H4">
        <v>0.0</v>
      </c>
      <c s="15" r="I4">
        <v>0.0</v>
      </c>
      <c s="16" r="J4">
        <v>0.0</v>
      </c>
      <c s="17" r="K4">
        <v>0.0</v>
      </c>
      <c s="16" r="L4">
        <v>0.0</v>
      </c>
      <c s="17" r="M4">
        <v>0.0</v>
      </c>
      <c s="14" r="N4">
        <v>0.0</v>
      </c>
      <c s="17" r="O4">
        <v>0.0</v>
      </c>
    </row>
    <row customHeight="1" r="5" ht="15.0">
      <c s="16" r="A5">
        <v>1.03</v>
      </c>
      <c s="18" r="B5">
        <v>1.37</v>
      </c>
      <c t="str" s="18" r="C5">
        <f>B5*5</f>
        <v>6,85</v>
      </c>
      <c s="18" r="D5">
        <v>47.25</v>
      </c>
      <c s="17" r="E5">
        <v>4.0</v>
      </c>
      <c s="13" r="G5">
        <v>3.0</v>
      </c>
      <c s="14" r="H5">
        <v>30.0</v>
      </c>
      <c s="15" r="I5">
        <v>22.0</v>
      </c>
      <c s="16" r="J5">
        <v>17.0</v>
      </c>
      <c s="17" r="K5">
        <v>11.0</v>
      </c>
      <c s="16" r="L5">
        <v>17.0</v>
      </c>
      <c s="17" r="M5">
        <v>11.0</v>
      </c>
      <c s="14" r="N5">
        <v>93.0</v>
      </c>
      <c s="17" r="O5">
        <v>69.0</v>
      </c>
    </row>
    <row customHeight="1" r="6" ht="15.0">
      <c s="16" r="A6">
        <v>1.1</v>
      </c>
      <c s="18" r="B6">
        <v>1.47</v>
      </c>
      <c t="str" s="18" r="C6">
        <f>B6*5</f>
        <v>7,35</v>
      </c>
      <c s="18" r="D6">
        <v>47.77</v>
      </c>
      <c s="17" r="E6">
        <v>5.0</v>
      </c>
      <c s="13" r="G6">
        <v>4.0</v>
      </c>
      <c s="14" r="H6">
        <v>30.0</v>
      </c>
      <c s="15" r="I6">
        <v>22.0</v>
      </c>
      <c s="16" r="J6">
        <v>20.0</v>
      </c>
      <c s="17" r="K6">
        <v>13.0</v>
      </c>
      <c s="16" r="L6">
        <v>20.0</v>
      </c>
      <c s="17" r="M6">
        <v>13.0</v>
      </c>
      <c s="14" r="N6">
        <v>94.0</v>
      </c>
      <c s="17" r="O6">
        <v>70.0</v>
      </c>
    </row>
    <row customHeight="1" r="7" ht="15.0">
      <c s="16" r="A7">
        <v>1.19</v>
      </c>
      <c s="18" r="B7">
        <v>1.58</v>
      </c>
      <c t="str" s="18" r="C7">
        <f>B7*5</f>
        <v>7,9</v>
      </c>
      <c s="18" r="D7">
        <v>48.3</v>
      </c>
      <c s="17" r="E7">
        <v>6.0</v>
      </c>
      <c s="13" r="G7">
        <v>5.0</v>
      </c>
      <c s="14" r="H7">
        <v>30.0</v>
      </c>
      <c s="15" r="I7">
        <v>22.0</v>
      </c>
      <c s="16" r="J7">
        <v>23.0</v>
      </c>
      <c s="17" r="K7">
        <v>15.0</v>
      </c>
      <c s="16" r="L7">
        <v>23.0</v>
      </c>
      <c s="17" r="M7">
        <v>15.0</v>
      </c>
      <c s="14" r="N7">
        <v>95.0</v>
      </c>
      <c s="17" r="O7">
        <v>71.0</v>
      </c>
    </row>
    <row customHeight="1" r="8" ht="15.0">
      <c s="16" r="A8">
        <v>1.26</v>
      </c>
      <c s="18" r="B8">
        <v>1.68</v>
      </c>
      <c t="str" s="18" r="C8">
        <f>B8*5</f>
        <v>8,4</v>
      </c>
      <c s="18" r="D8">
        <v>48.83</v>
      </c>
      <c s="17" r="E8">
        <v>7.0</v>
      </c>
      <c s="13" r="G8">
        <v>6.0</v>
      </c>
      <c s="14" r="H8">
        <v>31.0</v>
      </c>
      <c s="15" r="I8">
        <v>23.0</v>
      </c>
      <c s="16" r="J8">
        <v>26.0</v>
      </c>
      <c s="17" r="K8">
        <v>17.0</v>
      </c>
      <c s="16" r="L8">
        <v>26.0</v>
      </c>
      <c s="17" r="M8">
        <v>17.0</v>
      </c>
      <c s="14" r="N8">
        <v>97.0</v>
      </c>
      <c s="17" r="O8">
        <v>71.0</v>
      </c>
    </row>
    <row customHeight="1" r="9" ht="15.0">
      <c s="16" r="A9">
        <v>1.36</v>
      </c>
      <c s="18" r="B9">
        <v>1.79</v>
      </c>
      <c t="str" s="18" r="C9">
        <f>B9*5</f>
        <v>8,95</v>
      </c>
      <c s="18" r="D9">
        <v>49.35</v>
      </c>
      <c s="17" r="E9">
        <v>8.0</v>
      </c>
      <c s="13" r="G9">
        <v>7.0</v>
      </c>
      <c s="14" r="H9">
        <v>33.0</v>
      </c>
      <c s="15" r="I9">
        <v>25.0</v>
      </c>
      <c s="16" r="J9">
        <v>29.0</v>
      </c>
      <c s="17" r="K9">
        <v>20.0</v>
      </c>
      <c s="16" r="L9">
        <v>29.0</v>
      </c>
      <c s="17" r="M9">
        <v>20.0</v>
      </c>
      <c s="14" r="N9">
        <v>97.0</v>
      </c>
      <c s="17" r="O9">
        <v>72.0</v>
      </c>
    </row>
    <row customHeight="1" r="10" ht="15.0">
      <c s="16" r="A10">
        <v>1.44</v>
      </c>
      <c s="18" r="B10">
        <v>1.89</v>
      </c>
      <c t="str" s="18" r="C10">
        <f>B10*5</f>
        <v>9,45</v>
      </c>
      <c s="18" r="D10">
        <v>49.88</v>
      </c>
      <c s="17" r="E10">
        <v>9.0</v>
      </c>
      <c s="13" r="G10">
        <v>8.0</v>
      </c>
      <c s="14" r="H10">
        <v>36.0</v>
      </c>
      <c s="15" r="I10">
        <v>27.0</v>
      </c>
      <c s="16" r="J10">
        <v>40.0</v>
      </c>
      <c s="17" r="K10">
        <v>27.0</v>
      </c>
      <c s="16" r="L10">
        <v>40.0</v>
      </c>
      <c s="17" r="M10">
        <v>27.0</v>
      </c>
      <c s="14" r="N10">
        <v>98.0</v>
      </c>
      <c s="17" r="O10">
        <v>73.0</v>
      </c>
    </row>
    <row customHeight="1" r="11" ht="15.0">
      <c s="16" r="A11">
        <v>1.52</v>
      </c>
      <c s="18" r="B11">
        <v>2.0</v>
      </c>
      <c t="str" s="18" r="C11">
        <f>B11*5</f>
        <v>10</v>
      </c>
      <c s="18" r="D11">
        <v>50.4</v>
      </c>
      <c s="17" r="E11">
        <v>10.0</v>
      </c>
      <c s="13" r="G11">
        <v>9.0</v>
      </c>
      <c s="14" r="H11">
        <v>40.0</v>
      </c>
      <c s="15" r="I11">
        <v>30.0</v>
      </c>
      <c s="16" r="J11">
        <v>40.0</v>
      </c>
      <c s="17" r="K11">
        <v>27.0</v>
      </c>
      <c s="16" r="L11">
        <v>40.0</v>
      </c>
      <c s="17" r="M11">
        <v>27.0</v>
      </c>
      <c s="14" r="N11">
        <v>99.0</v>
      </c>
      <c s="17" r="O11">
        <v>74.0</v>
      </c>
    </row>
    <row customHeight="1" r="12" ht="15.0">
      <c s="16" r="A12">
        <v>1.6</v>
      </c>
      <c s="18" r="B12">
        <v>2.1</v>
      </c>
      <c t="str" s="18" r="C12">
        <f>B12*5</f>
        <v>10,5</v>
      </c>
      <c s="18" r="D12">
        <v>50.93</v>
      </c>
      <c s="17" r="E12">
        <v>11.0</v>
      </c>
      <c s="13" r="G12">
        <v>10.0</v>
      </c>
      <c s="19" r="H12">
        <v>45.0</v>
      </c>
      <c s="20" r="I12">
        <v>33.0</v>
      </c>
      <c s="16" r="J12">
        <v>40.0</v>
      </c>
      <c s="17" r="K12">
        <v>27.0</v>
      </c>
      <c s="16" r="L12">
        <v>40.0</v>
      </c>
      <c s="17" r="M12">
        <v>27.0</v>
      </c>
      <c s="19" r="N12">
        <v>100.0</v>
      </c>
      <c s="21" r="O12">
        <v>75.0</v>
      </c>
    </row>
    <row customHeight="1" r="13" ht="15.0">
      <c s="16" r="A13">
        <v>1.67</v>
      </c>
      <c s="18" r="B13">
        <v>2.21</v>
      </c>
      <c t="str" s="18" r="C13">
        <f>B13*5</f>
        <v>11,05</v>
      </c>
      <c s="18" r="D13">
        <v>51.45</v>
      </c>
      <c s="17" r="E13">
        <v>12.0</v>
      </c>
      <c s="13" r="G13">
        <v>11.0</v>
      </c>
      <c s="14" r="H13">
        <v>52.0</v>
      </c>
      <c s="15" r="I13">
        <v>39.0</v>
      </c>
      <c s="22" r="J13">
        <v>40.0</v>
      </c>
      <c s="21" r="K13">
        <v>27.0</v>
      </c>
      <c s="22" r="L13">
        <v>40.0</v>
      </c>
      <c s="21" r="M13">
        <v>27.0</v>
      </c>
      <c s="14" r="N13">
        <v>102.0</v>
      </c>
      <c s="17" r="O13">
        <v>77.0</v>
      </c>
    </row>
    <row customHeight="1" r="14" ht="15.0">
      <c s="16" r="A14">
        <v>1.74</v>
      </c>
      <c s="18" r="B14">
        <v>2.31</v>
      </c>
      <c t="str" s="18" r="C14">
        <f>B14*5</f>
        <v>11,55</v>
      </c>
      <c s="18" r="D14">
        <v>51.98</v>
      </c>
      <c s="17" r="E14">
        <v>13.0</v>
      </c>
      <c s="13" r="G14">
        <v>12.0</v>
      </c>
      <c s="14" r="H14">
        <v>60.0</v>
      </c>
      <c s="15" r="I14">
        <v>45.0</v>
      </c>
      <c s="16" r="J14">
        <v>40.0</v>
      </c>
      <c s="17" r="K14">
        <v>39.0</v>
      </c>
      <c s="16" r="L14">
        <v>40.0</v>
      </c>
      <c s="17" r="M14">
        <v>39.0</v>
      </c>
      <c s="14" r="N14">
        <v>104.0</v>
      </c>
      <c s="17" r="O14">
        <v>79.0</v>
      </c>
    </row>
    <row customHeight="1" r="15" ht="15.0">
      <c s="16" r="A15">
        <v>1.8</v>
      </c>
      <c s="18" r="B15">
        <v>2.41</v>
      </c>
      <c t="str" s="18" r="C15">
        <f>B15*5</f>
        <v>12,05</v>
      </c>
      <c s="18" r="D15">
        <v>52.5</v>
      </c>
      <c s="17" r="E15">
        <v>14.0</v>
      </c>
      <c s="13" r="G15">
        <v>13.0</v>
      </c>
      <c s="14" r="H15">
        <v>69.0</v>
      </c>
      <c s="15" r="I15">
        <v>52.0</v>
      </c>
      <c s="16" r="J15">
        <v>70.0</v>
      </c>
      <c s="17" r="K15">
        <v>50.0</v>
      </c>
      <c s="16" r="L15">
        <v>70.0</v>
      </c>
      <c s="17" r="M15">
        <v>50.0</v>
      </c>
      <c s="14" r="N15">
        <v>106.0</v>
      </c>
      <c s="17" r="O15">
        <v>81.0</v>
      </c>
    </row>
    <row customHeight="1" r="16" ht="15.0">
      <c s="16" r="A16">
        <v>1.89</v>
      </c>
      <c s="18" r="B16">
        <v>2.52</v>
      </c>
      <c t="str" s="18" r="C16">
        <f>B16*5</f>
        <v>12,6</v>
      </c>
      <c s="18" r="D16">
        <v>53.03</v>
      </c>
      <c s="17" r="E16">
        <v>15.0</v>
      </c>
      <c s="13" r="G16">
        <v>14.0</v>
      </c>
      <c s="14" r="H16">
        <v>79.0</v>
      </c>
      <c s="15" r="I16">
        <v>60.0</v>
      </c>
      <c s="16" r="J16">
        <v>70.0</v>
      </c>
      <c s="17" r="K16">
        <v>50.0</v>
      </c>
      <c s="16" r="L16">
        <v>70.0</v>
      </c>
      <c s="17" r="M16">
        <v>50.0</v>
      </c>
      <c s="14" r="N16">
        <v>109.0</v>
      </c>
      <c s="17" r="O16">
        <v>82.0</v>
      </c>
    </row>
    <row customHeight="1" r="17" ht="15.0">
      <c s="16" r="A17">
        <v>1.97</v>
      </c>
      <c s="18" r="B17">
        <v>2.63</v>
      </c>
      <c s="18" r="C17">
        <v>13.15</v>
      </c>
      <c s="18" r="D17">
        <v>53.55</v>
      </c>
      <c s="17" r="E17">
        <v>16.0</v>
      </c>
      <c s="13" r="G17">
        <v>15.0</v>
      </c>
      <c s="14" r="H17">
        <v>90.0</v>
      </c>
      <c s="15" r="I17">
        <v>68.0</v>
      </c>
      <c s="16" r="J17">
        <v>70.0</v>
      </c>
      <c s="17" r="K17">
        <v>50.0</v>
      </c>
      <c s="16" r="L17">
        <v>70.0</v>
      </c>
      <c s="17" r="M17">
        <v>50.0</v>
      </c>
      <c s="14" r="N17">
        <v>112.0</v>
      </c>
      <c s="17" r="O17">
        <v>84.0</v>
      </c>
    </row>
    <row customHeight="1" r="18" ht="15.0">
      <c s="23" r="A18">
        <v>2.05</v>
      </c>
      <c s="24" r="B18">
        <v>2.73</v>
      </c>
      <c t="str" s="24" r="C18">
        <f>B18*5</f>
        <v>13,65</v>
      </c>
      <c s="24" r="D18">
        <v>54.08</v>
      </c>
      <c s="25" r="E18">
        <v>17.0</v>
      </c>
      <c s="13" r="G18">
        <v>16.0</v>
      </c>
      <c s="14" r="H18">
        <v>102.0</v>
      </c>
      <c s="15" r="I18">
        <v>77.0</v>
      </c>
      <c s="16" r="J18">
        <v>70.0</v>
      </c>
      <c s="17" r="K18">
        <v>50.0</v>
      </c>
      <c s="16" r="L18">
        <v>70.0</v>
      </c>
      <c s="17" r="M18">
        <v>50.0</v>
      </c>
      <c s="14" r="N18">
        <v>115.0</v>
      </c>
      <c s="17" r="O18">
        <v>86.0</v>
      </c>
    </row>
    <row customHeight="1" r="19" ht="15.0">
      <c s="26" r="E19"/>
      <c s="27" r="G19">
        <v>17.0</v>
      </c>
      <c s="28" r="H19">
        <v>115.0</v>
      </c>
      <c s="29" r="I19">
        <v>86.0</v>
      </c>
      <c s="30" r="J19">
        <v>70.0</v>
      </c>
      <c s="31" r="K19">
        <v>50.0</v>
      </c>
      <c s="30" r="L19">
        <v>70.0</v>
      </c>
      <c s="31" r="M19">
        <v>50.0</v>
      </c>
      <c s="28" r="N19">
        <v>118.0</v>
      </c>
      <c s="25" r="O19">
        <v>88.0</v>
      </c>
    </row>
    <row customHeight="1" r="20" ht="15.0">
      <c s="26" r="E20"/>
      <c s="32" r="L20"/>
      <c s="32" r="M20"/>
    </row>
    <row customHeight="1" r="21" ht="15.0">
      <c s="32" r="E21"/>
      <c s="26" r="L21"/>
      <c s="26" r="M21"/>
    </row>
    <row customHeight="1" r="22" ht="15.0">
      <c s="26" r="A22"/>
      <c s="26" r="B22"/>
      <c s="26" r="C22"/>
      <c s="26" r="E22"/>
      <c s="26" r="F22"/>
      <c s="26" r="G22"/>
      <c s="33" r="H22"/>
      <c s="26" r="I22"/>
      <c s="26" r="L22"/>
      <c s="26" r="M22"/>
      <c s="26" r="N22"/>
      <c s="26" r="O22"/>
    </row>
    <row customHeight="1" r="23" ht="15.0">
      <c s="34" r="A23"/>
      <c s="34" r="B23"/>
      <c s="34" r="C23"/>
      <c s="26" r="D23"/>
      <c s="26" r="E23"/>
      <c s="32" r="F23"/>
      <c s="26" r="G23"/>
      <c s="32" r="H23"/>
      <c s="26" r="I23"/>
      <c s="32" r="J23"/>
      <c s="32" r="K23"/>
      <c s="32" r="L23"/>
      <c s="26" r="M23"/>
      <c s="34" r="N23"/>
      <c s="34" r="O23"/>
    </row>
    <row customHeight="1" r="24" ht="15.0">
      <c s="34" r="A24"/>
      <c s="35" r="B24"/>
      <c s="35" r="C24"/>
      <c s="33" r="D24"/>
      <c s="26" r="E24"/>
      <c s="36" r="F24"/>
      <c s="36" r="G24"/>
      <c s="36" r="H24"/>
      <c s="36" r="I24"/>
      <c s="36" r="J24"/>
      <c s="36" r="K24"/>
      <c s="36" r="L24"/>
      <c s="36" r="M24"/>
      <c s="36" r="N24"/>
      <c s="36" r="O24"/>
    </row>
    <row customHeight="1" r="25" ht="15.0">
      <c s="34" r="A25"/>
      <c s="34" r="B25"/>
      <c s="34" r="C25"/>
      <c s="26" r="D25"/>
      <c s="26" r="E25"/>
      <c s="37" r="F25"/>
      <c s="37" r="G25"/>
      <c s="37" r="H25">
        <v>3.0</v>
      </c>
      <c s="37" r="I25">
        <v>2.0</v>
      </c>
      <c s="37" r="J25">
        <v>1.35</v>
      </c>
      <c s="37" r="K25">
        <v>1.15</v>
      </c>
      <c s="37" r="L25"/>
      <c s="37" r="M25"/>
      <c s="37" r="N25"/>
      <c s="37" r="O25"/>
    </row>
    <row customHeight="1" r="26" ht="15.0">
      <c s="34" r="A26"/>
      <c s="35" r="B26"/>
      <c s="35" r="C26"/>
      <c t="s" s="38" r="D26">
        <v>20</v>
      </c>
      <c s="26" r="E26">
        <v>141.0</v>
      </c>
      <c s="34" r="F26">
        <v>30.0</v>
      </c>
      <c s="35" r="G26">
        <v>22.0</v>
      </c>
      <c s="39" r="H26">
        <v>169.0</v>
      </c>
      <c s="39" r="I26">
        <v>15.0</v>
      </c>
      <c s="39" r="J26">
        <v>15.0</v>
      </c>
      <c s="39" r="K26">
        <v>16.0</v>
      </c>
      <c s="39" r="L26">
        <v>12.0</v>
      </c>
      <c s="40" r="M26"/>
      <c s="37" r="N26"/>
      <c s="34" r="O26"/>
    </row>
    <row customHeight="1" r="27" ht="15.0">
      <c s="34" r="A27"/>
      <c s="34" r="B27"/>
      <c s="34" r="C27"/>
      <c t="s" s="38" r="D27">
        <v>21</v>
      </c>
      <c s="26" r="E27"/>
      <c t="str" s="41" r="F27">
        <f>H27+I27+J27+K27+L27</f>
        <v>37,00</v>
      </c>
      <c s="34" r="G27"/>
      <c t="str" s="41" r="H27">
        <f>ROUNDUP(J19/100*H26/24*3;0)</f>
        <v>15,00</v>
      </c>
      <c t="str" s="41" r="I27">
        <f>ROUNDUP(J19/100*I26/12*2;0)</f>
        <v>2,00</v>
      </c>
      <c t="str" s="33" r="J27">
        <f>ROUNDUP(J19/100*J26/4*1,35;0)</f>
        <v>4,00</v>
      </c>
      <c t="str" s="33" r="K27">
        <f>ROUNDUP(J19/100*K26/2*1,15;0)</f>
        <v>7,00</v>
      </c>
      <c t="str" s="33" r="L27">
        <f>ROUNDUP(J19/100*L26;0)</f>
        <v>9,00</v>
      </c>
      <c s="26" r="M27"/>
      <c s="37" r="N27"/>
      <c s="34" r="O27"/>
    </row>
    <row customHeight="1" r="28" ht="15.0">
      <c s="34" r="A28"/>
      <c s="35" r="B28"/>
      <c s="35" r="C28"/>
      <c t="s" s="38" r="D28">
        <v>22</v>
      </c>
      <c s="26" r="E28">
        <v>108.0</v>
      </c>
      <c t="str" s="41" r="F28">
        <f>H28+I28+J28+K28+L28</f>
        <v>20,00</v>
      </c>
      <c s="35" r="G28"/>
      <c t="str" s="41" r="H28">
        <f>ROUND(J13/100*H26/24*3;0)</f>
        <v>8,00</v>
      </c>
      <c t="str" s="41" r="I28">
        <f>ROUNDUP(J13/100*I26/12*2;0)</f>
        <v>1,00</v>
      </c>
      <c t="str" s="33" r="J28">
        <f>ROUND(J13/100*J26/4*1,35;0)</f>
        <v>2,00</v>
      </c>
      <c t="str" s="33" r="K28">
        <f>ROUND(J13/100*K26/2*1,15;0)</f>
        <v>4,00</v>
      </c>
      <c t="str" s="33" r="L28">
        <f>ROUND(J13/100*L26;0)</f>
        <v>5,00</v>
      </c>
      <c s="26" r="M28"/>
      <c s="37" r="N28"/>
      <c s="34" r="O28"/>
    </row>
    <row customHeight="1" r="29" ht="15.0">
      <c s="26" r="A29"/>
      <c s="26" r="B29"/>
      <c s="26" r="C29"/>
      <c t="str" s="26" r="E29">
        <f>E26-E28</f>
        <v>33</v>
      </c>
      <c s="26" r="F29"/>
      <c s="26" r="G29"/>
      <c s="26" r="H29"/>
      <c s="37" r="I29"/>
      <c s="37" r="J29"/>
      <c s="26" r="L29"/>
      <c s="26" r="M29"/>
      <c s="26" r="N29"/>
      <c s="26" r="O29"/>
    </row>
    <row customHeight="1" r="30" ht="15.0">
      <c s="37" r="A30"/>
      <c s="37" r="B30"/>
      <c s="37" r="C30"/>
      <c s="26" r="E30"/>
      <c s="37" r="F30"/>
      <c s="37" r="G30"/>
      <c s="37" r="H30"/>
      <c s="34" r="I30"/>
      <c s="26" r="L30"/>
      <c s="26" r="M30"/>
      <c s="37" r="N30"/>
      <c s="34" r="O30"/>
    </row>
    <row customHeight="1" r="31" ht="15.0">
      <c s="37" r="A31"/>
      <c s="35" r="B31"/>
      <c s="35" r="C31"/>
      <c s="42" r="E31"/>
      <c s="26" r="O31"/>
    </row>
    <row customHeight="1" r="32" ht="15.0">
      <c s="37" r="A32"/>
      <c s="37" r="B32"/>
      <c s="37" r="C32"/>
      <c s="26" r="E32"/>
      <c s="37" r="F32"/>
      <c s="37" r="G32"/>
      <c s="37" r="H32"/>
      <c s="37" r="I32"/>
      <c s="26" r="L32"/>
      <c s="26" r="M32"/>
      <c s="35" r="N32"/>
      <c s="35" r="O32"/>
    </row>
    <row customHeight="1" r="33" ht="15.0">
      <c s="37" r="A33"/>
      <c s="35" r="B33"/>
      <c s="35" r="C33"/>
      <c s="32" r="E33"/>
      <c s="37" r="F33"/>
      <c s="35" r="G33"/>
      <c s="37" r="H33"/>
      <c s="37" r="I33"/>
      <c s="26" r="L33"/>
      <c s="26" r="M33"/>
      <c s="37" r="N33"/>
      <c s="26" r="O33"/>
    </row>
    <row customHeight="1" r="34" ht="15.0">
      <c s="37" r="A34"/>
      <c s="37" r="B34"/>
      <c s="37" r="C34"/>
      <c s="26" r="E34"/>
      <c s="37" r="F34"/>
      <c s="37" r="G34"/>
      <c s="37" r="H34"/>
      <c s="37" r="I34"/>
      <c s="26" r="L34"/>
      <c s="26" r="M34"/>
      <c s="26" r="N34"/>
      <c s="26" r="O34"/>
    </row>
    <row customHeight="1" r="35" ht="15.0">
      <c s="37" r="A35"/>
      <c s="35" r="B35"/>
      <c s="35" r="C35"/>
      <c s="26" r="E35"/>
      <c s="37" r="F35"/>
      <c s="35" r="G35"/>
      <c s="37" r="H35"/>
      <c s="37" r="I35"/>
      <c s="26" r="L35"/>
      <c s="26" r="M35"/>
      <c s="37" r="N35"/>
      <c s="26" r="O35"/>
    </row>
    <row customHeight="1" r="36" ht="15.0">
      <c s="37" r="A36"/>
      <c s="37" r="B36"/>
      <c s="37" r="C36"/>
      <c s="37" r="D36"/>
      <c s="37" r="E36"/>
      <c s="37" r="F36"/>
      <c s="37" r="G36"/>
      <c s="37" r="H36"/>
      <c s="37" r="I36"/>
      <c s="26" r="L36"/>
      <c s="26" r="M36"/>
      <c s="37" r="N36"/>
      <c s="26" r="O36"/>
    </row>
    <row customHeight="1" r="37" ht="15.0">
      <c s="26" r="A37"/>
      <c s="26" r="B37"/>
      <c s="26" r="C37"/>
      <c s="26" r="D37"/>
      <c s="26" r="E37"/>
      <c s="26" r="F37"/>
      <c s="26" r="G37"/>
      <c s="26" r="H37"/>
      <c s="26" r="I37"/>
      <c s="43" r="L37"/>
      <c s="43" r="M37"/>
      <c s="26" r="N37"/>
      <c s="26" r="O37"/>
    </row>
    <row customHeight="1" r="38" ht="15.0">
      <c s="26" r="A38"/>
      <c s="26" r="B38"/>
      <c s="26" r="C38"/>
      <c s="26" r="D38"/>
      <c s="26" r="E38"/>
      <c s="26" r="F38"/>
      <c s="26" r="G38"/>
      <c s="26" r="H38"/>
      <c s="26" r="I38"/>
      <c s="26" r="J38"/>
      <c s="26" r="K38"/>
      <c s="26" r="L38"/>
      <c s="26" r="M38"/>
      <c s="26" r="N38"/>
      <c s="26" r="O38"/>
    </row>
  </sheetData>
  <mergeCells count="7">
    <mergeCell ref="E31:N31"/>
    <mergeCell ref="A1:E1"/>
    <mergeCell ref="G1:O1"/>
    <mergeCell ref="H2:I2"/>
    <mergeCell ref="J2:K2"/>
    <mergeCell ref="L2:M2"/>
    <mergeCell ref="N2:O2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11" ySplit="10.0" xSplit="1.0" activePane="bottomRight" state="frozen"/>
      <selection sqref="B1" activeCell="B1" pane="topRight"/>
      <selection sqref="A11" activeCell="A11" pane="bottomLeft"/>
      <selection sqref="B11" activeCell="B11" pane="bottomRight"/>
    </sheetView>
  </sheetViews>
  <sheetFormatPr customHeight="1" defaultColWidth="17.29" defaultRowHeight="15.75"/>
  <cols>
    <col min="1" customWidth="1" max="1" width="9.43"/>
    <col min="2" customWidth="1" max="2" width="10.0"/>
    <col min="3" customWidth="1" max="3" width="18.14"/>
    <col min="4" customWidth="1" max="14" width="10.0"/>
    <col min="15" customWidth="1" max="17" width="11.43"/>
    <col min="18" customWidth="1" max="22" width="10.0"/>
    <col min="23" customWidth="1" max="23" width="12.71"/>
    <col min="24" customWidth="1" max="24" width="20.43"/>
    <col min="25" customWidth="1" max="32" width="10.0"/>
  </cols>
  <sheetData>
    <row customHeight="1" r="1" ht="15.0">
      <c s="44" r="A1"/>
      <c t="s" s="45" r="B1">
        <v>2769</v>
      </c>
      <c s="46" r="G1"/>
      <c s="47" r="H1"/>
      <c t="s" s="48" r="I1">
        <v>2770</v>
      </c>
      <c t="s" s="49" r="T1">
        <v>2771</v>
      </c>
      <c s="50" r="W1"/>
      <c s="51" r="X1"/>
      <c s="52" r="Y1"/>
      <c s="52" r="Z1"/>
      <c s="52" r="AA1"/>
      <c s="52" r="AB1"/>
      <c s="52" r="AC1"/>
      <c s="52" r="AD1"/>
      <c s="52" r="AE1"/>
      <c s="52" r="AF1"/>
    </row>
    <row customHeight="1" r="2" ht="15.0">
      <c s="53" r="A2"/>
      <c s="54" r="B2"/>
      <c s="55" r="C2"/>
      <c t="s" s="56" r="D2">
        <v>2772</v>
      </c>
      <c t="s" s="56" r="E2">
        <v>2773</v>
      </c>
      <c t="s" s="56" r="F2">
        <v>2774</v>
      </c>
      <c t="s" s="57" r="G2">
        <v>2775</v>
      </c>
      <c s="58" r="H2"/>
      <c t="s" s="59" r="I2">
        <v>2776</v>
      </c>
      <c t="s" s="60" r="J2">
        <v>2777</v>
      </c>
      <c t="s" s="61" r="K2">
        <v>2778</v>
      </c>
      <c t="s" s="62" r="L2">
        <v>2779</v>
      </c>
      <c t="s" s="63" r="M2">
        <v>2780</v>
      </c>
      <c t="s" s="63" r="N2">
        <v>2781</v>
      </c>
      <c t="s" s="64" r="O2">
        <v>2782</v>
      </c>
      <c t="s" s="65" r="P2">
        <v>2783</v>
      </c>
      <c t="s" s="65" r="Q2">
        <v>2784</v>
      </c>
      <c t="s" s="66" r="R2">
        <v>2785</v>
      </c>
      <c t="s" s="67" r="S2">
        <v>2786</v>
      </c>
      <c s="68" r="T2"/>
      <c t="s" s="68" r="U2">
        <v>2787</v>
      </c>
      <c t="s" s="69" r="V2">
        <v>2788</v>
      </c>
      <c s="70" r="W2"/>
      <c s="38" r="X2"/>
      <c s="26" r="Y2"/>
      <c s="26" r="Z2"/>
      <c s="26" r="AA2"/>
      <c s="26" r="AB2"/>
      <c s="71" r="AC2"/>
      <c s="71" r="AD2"/>
      <c s="71" r="AE2"/>
      <c s="26" r="AF2"/>
    </row>
    <row customHeight="1" r="3" ht="15.0">
      <c s="53" r="A3"/>
      <c t="s" s="56" r="B3">
        <v>2789</v>
      </c>
      <c t="str" s="72" r="D3">
        <f>L10</f>
        <v>-681,06</v>
      </c>
      <c t="str" s="73" r="E3">
        <f>O10</f>
        <v>-4</v>
      </c>
      <c t="str" s="73" r="F3">
        <f>R10</f>
        <v>98</v>
      </c>
      <c t="str" s="74" r="G3">
        <f>S10</f>
        <v>0</v>
      </c>
      <c s="75" r="H3"/>
      <c t="s" s="76" r="I3">
        <v>2790</v>
      </c>
      <c t="str" s="270" r="J3">
        <f>K18</f>
        <v>1060,05</v>
      </c>
      <c t="str" s="270" r="K3">
        <f>L18</f>
        <v>1282,94</v>
      </c>
      <c t="str" s="271" r="L3">
        <f>J3-K3</f>
        <v>-222,89</v>
      </c>
      <c t="str" s="79" r="M3">
        <f>M18</f>
        <v>65</v>
      </c>
      <c t="str" s="79" r="N3">
        <f>N18</f>
        <v>60</v>
      </c>
      <c t="str" s="80" r="O3">
        <f>M3-N3</f>
        <v>5</v>
      </c>
      <c t="str" s="81" r="P3">
        <f>O18</f>
        <v>61</v>
      </c>
      <c t="str" s="81" r="Q3">
        <f>P18</f>
        <v>44</v>
      </c>
      <c t="str" s="82" r="R3">
        <f>P3-Q3</f>
        <v>17</v>
      </c>
      <c t="str" s="83" r="S3">
        <f>Q18</f>
        <v>0</v>
      </c>
      <c t="s" s="56" r="T3">
        <v>2791</v>
      </c>
      <c s="288" r="U3"/>
      <c t="str" s="57" r="V3">
        <f>U3*19</f>
        <v>0</v>
      </c>
      <c s="84" r="W3"/>
      <c s="38" r="X3"/>
      <c s="26" r="Y3"/>
      <c s="26" r="Z3"/>
      <c s="26" r="AA3"/>
      <c s="26" r="AB3"/>
      <c s="71" r="AC3"/>
      <c s="71" r="AD3"/>
      <c s="71" r="AE3"/>
      <c s="26" r="AF3"/>
    </row>
    <row customHeight="1" r="4" ht="15.0">
      <c s="85" r="A4"/>
      <c s="56" r="B4"/>
      <c s="84" r="C4"/>
      <c s="56" r="D4"/>
      <c t="str" s="72" r="E4">
        <f>(F3*19)+(E3*14)+D3+(G3*7)</f>
        <v>1124,94</v>
      </c>
      <c s="56" r="F4"/>
      <c s="57" r="G4"/>
      <c s="75" r="H4"/>
      <c t="s" s="86" r="I4">
        <v>2792</v>
      </c>
      <c t="str" s="87" r="J4">
        <f>K29</f>
        <v>1293,55</v>
      </c>
      <c t="str" s="87" r="K4">
        <f>L29</f>
        <v>1305,57</v>
      </c>
      <c t="str" s="273" r="L4">
        <f>J4-K4</f>
        <v>-12,02</v>
      </c>
      <c t="str" s="89" r="M4">
        <f>M29</f>
        <v>75</v>
      </c>
      <c t="str" s="89" r="N4">
        <f>N29</f>
        <v>46</v>
      </c>
      <c t="str" s="90" r="O4">
        <f>M4-N4</f>
        <v>29</v>
      </c>
      <c t="str" s="91" r="P4">
        <f>O29</f>
        <v>50</v>
      </c>
      <c t="str" s="91" r="Q4">
        <f>P29</f>
        <v>33</v>
      </c>
      <c t="str" s="92" r="R4">
        <f>P4-Q4</f>
        <v>17</v>
      </c>
      <c t="str" s="93" r="S4">
        <f>Q29</f>
        <v>0</v>
      </c>
      <c t="s" s="56" r="T4">
        <v>2793</v>
      </c>
      <c s="288" r="U4"/>
      <c t="str" s="57" r="V4">
        <f>U4*14</f>
        <v>0</v>
      </c>
      <c s="84" r="W4"/>
      <c s="38" r="X4"/>
      <c s="26" r="Y4"/>
      <c s="26" r="Z4"/>
      <c s="26" r="AA4"/>
      <c s="26" r="AB4"/>
      <c s="71" r="AC4"/>
      <c s="71" r="AD4"/>
      <c s="71" r="AE4"/>
      <c s="26" r="AF4"/>
    </row>
    <row customHeight="1" r="5" ht="15.0">
      <c s="85" r="A5"/>
      <c s="26" r="B5"/>
      <c s="38" r="C5"/>
      <c s="26" r="D5"/>
      <c s="26" r="E5"/>
      <c s="94" r="F5"/>
      <c s="95" r="G5"/>
      <c s="75" r="H5"/>
      <c t="s" s="86" r="I5">
        <v>2794</v>
      </c>
      <c t="str" s="87" r="J5">
        <f>K40</f>
        <v>1386,77</v>
      </c>
      <c t="str" s="87" r="K5">
        <f>L40</f>
        <v>1407,79</v>
      </c>
      <c t="str" s="273" r="L5">
        <f>J5-K5</f>
        <v>-21,02</v>
      </c>
      <c t="str" s="96" r="M5">
        <f>M40</f>
        <v>68</v>
      </c>
      <c t="str" s="96" r="N5">
        <f>N40</f>
        <v>67</v>
      </c>
      <c t="str" s="90" r="O5">
        <f>M5-N5</f>
        <v>1</v>
      </c>
      <c t="str" s="97" r="P5">
        <f>O40</f>
        <v>62</v>
      </c>
      <c t="str" s="97" r="Q5">
        <f>P40</f>
        <v>50</v>
      </c>
      <c t="str" s="92" r="R5">
        <f>P5-Q5</f>
        <v>12</v>
      </c>
      <c t="str" s="98" r="S5">
        <f>Q40</f>
        <v>0</v>
      </c>
      <c s="99" r="T5"/>
      <c t="s" s="100" r="U5">
        <v>2795</v>
      </c>
      <c t="str" s="57" r="V5">
        <f>V3+V4</f>
        <v>0</v>
      </c>
      <c s="84" r="W5"/>
      <c s="38" r="X5"/>
      <c s="26" r="Y5"/>
      <c s="26" r="Z5"/>
      <c s="26" r="AA5"/>
      <c s="26" r="AB5"/>
      <c s="71" r="AC5"/>
      <c s="71" r="AD5"/>
      <c s="71" r="AE5"/>
      <c s="26" r="AF5"/>
    </row>
    <row customHeight="1" r="6" ht="15.0">
      <c s="85" r="A6"/>
      <c t="s" s="101" r="B6">
        <v>2796</v>
      </c>
      <c s="102" r="G6"/>
      <c s="75" r="H6"/>
      <c t="s" s="86" r="I6">
        <v>2797</v>
      </c>
      <c t="str" s="87" r="J6">
        <f>K51</f>
        <v>1336,61</v>
      </c>
      <c t="str" s="87" r="K6">
        <f>L51</f>
        <v>1368,25</v>
      </c>
      <c t="str" s="273" r="L6">
        <f>J6-K6</f>
        <v>-31,64</v>
      </c>
      <c t="str" s="96" r="M6">
        <f>M51</f>
        <v>61</v>
      </c>
      <c t="str" s="96" r="N6">
        <f>N51</f>
        <v>66</v>
      </c>
      <c t="str" s="90" r="O6">
        <f>M6-N6</f>
        <v>-5</v>
      </c>
      <c t="str" s="97" r="P6">
        <f>O51</f>
        <v>63</v>
      </c>
      <c t="str" s="97" r="Q6">
        <f>P51</f>
        <v>48</v>
      </c>
      <c t="str" s="92" r="R6">
        <f>P6-Q6</f>
        <v>15</v>
      </c>
      <c t="str" s="103" r="S6">
        <f>Q51</f>
        <v>0</v>
      </c>
      <c s="56" r="T6"/>
      <c s="56" r="U6"/>
      <c s="57" r="V6"/>
      <c s="84" r="W6"/>
      <c s="38" r="X6"/>
      <c s="38" r="Y6"/>
      <c s="26" r="Z6"/>
      <c s="26" r="AA6"/>
      <c s="26" r="AB6"/>
      <c s="71" r="AC6"/>
      <c s="71" r="AD6"/>
      <c s="71" r="AE6"/>
      <c s="26" r="AF6"/>
    </row>
    <row customHeight="1" r="7" ht="15.0">
      <c s="85" r="A7"/>
      <c s="72" r="B7"/>
      <c s="104" r="C7"/>
      <c s="52" r="D7"/>
      <c s="26" r="E7"/>
      <c s="52" r="F7"/>
      <c s="105" r="G7"/>
      <c s="75" r="H7"/>
      <c t="s" s="86" r="I7">
        <v>2798</v>
      </c>
      <c t="str" s="106" r="J7">
        <f>K62</f>
        <v>1263,37</v>
      </c>
      <c t="str" s="106" r="K7">
        <f>L62</f>
        <v>1156,46</v>
      </c>
      <c t="str" s="273" r="L7">
        <f>J7-K7</f>
        <v>106,91</v>
      </c>
      <c t="str" s="89" r="M7">
        <f>M62</f>
        <v>47</v>
      </c>
      <c t="str" s="89" r="N7">
        <f>N62</f>
        <v>69</v>
      </c>
      <c t="str" s="90" r="O7">
        <f>M7-N7</f>
        <v>-22</v>
      </c>
      <c t="str" s="97" r="P7">
        <f>O62</f>
        <v>52</v>
      </c>
      <c t="str" s="97" r="Q7">
        <f>P62</f>
        <v>52</v>
      </c>
      <c t="str" s="92" r="R7">
        <f>P7-Q7</f>
        <v>0</v>
      </c>
      <c t="str" s="98" r="S7">
        <f>Q62</f>
        <v>0</v>
      </c>
      <c s="56" r="T7"/>
      <c s="56" r="U7"/>
      <c s="57" r="V7"/>
      <c s="84" r="W7"/>
      <c s="38" r="X7"/>
      <c s="26" r="Y7"/>
      <c s="26" r="Z7"/>
      <c s="26" r="AA7"/>
      <c s="26" r="AB7"/>
      <c s="71" r="AC7"/>
      <c s="71" r="AD7"/>
      <c s="71" r="AE7"/>
      <c s="26" r="AF7"/>
    </row>
    <row customHeight="1" r="8" ht="15.0">
      <c s="85" r="A8"/>
      <c s="107" r="B8"/>
      <c t="s" s="56" r="D8">
        <v>2799</v>
      </c>
      <c t="s" s="56" r="E8">
        <v>2800</v>
      </c>
      <c t="s" s="56" r="F8">
        <v>2801</v>
      </c>
      <c t="s" s="57" r="G8">
        <v>2802</v>
      </c>
      <c s="75" r="H8"/>
      <c t="s" s="86" r="I8">
        <v>2803</v>
      </c>
      <c t="str" s="106" r="J8">
        <f>K73</f>
        <v>739,55</v>
      </c>
      <c t="str" s="106" r="K8">
        <f>L73</f>
        <v>1058,70</v>
      </c>
      <c t="str" s="273" r="L8">
        <f>J8-K8</f>
        <v>-319,15</v>
      </c>
      <c t="str" s="96" r="M8">
        <f>M73</f>
        <v>51</v>
      </c>
      <c t="str" s="96" r="N8">
        <f>N73</f>
        <v>49</v>
      </c>
      <c t="str" s="90" r="O8">
        <f>M8-N8</f>
        <v>2</v>
      </c>
      <c t="str" s="97" r="P8">
        <f>O73</f>
        <v>56</v>
      </c>
      <c t="str" s="97" r="Q8">
        <f>P73</f>
        <v>37</v>
      </c>
      <c t="str" s="92" r="R8">
        <f>P8-Q8</f>
        <v>19</v>
      </c>
      <c t="str" s="98" r="S8">
        <f>Q73</f>
        <v>0</v>
      </c>
      <c s="56" r="T8"/>
      <c s="56" r="U8"/>
      <c s="57" r="V8"/>
      <c s="38" r="W8"/>
      <c s="38" r="X8"/>
      <c s="26" r="Y8"/>
      <c s="26" r="Z8"/>
      <c s="26" r="AA8"/>
      <c s="26" r="AB8"/>
      <c s="71" r="AC8"/>
      <c s="71" r="AD8"/>
      <c s="71" r="AE8"/>
      <c s="26" r="AF8"/>
    </row>
    <row customHeight="1" r="9" ht="15.0">
      <c s="85" r="A9"/>
      <c t="str" s="108" r="D9">
        <f>(D3-'Semaine 13 au 19 juillet'!D3)/ABS('Semaine 13 au 19 juillet'!D3)</f>
        <v>44,57%</v>
      </c>
      <c t="str" s="108" r="E9">
        <f>(E3-'Semaine 13 au 19 juillet'!E3)/ABS('Semaine 13 au 19 juillet'!E3)</f>
        <v>-106,67%</v>
      </c>
      <c t="str" s="108" r="F9">
        <f>(F3-'Semaine 13 au 19 juillet'!F3)/ABS('Semaine 13 au 19 juillet'!F3)</f>
        <v>-19,01%</v>
      </c>
      <c t="str" s="108" r="G9">
        <f>(G3-'Semaine 13 au 19 juillet'!G3)/ABS('Semaine 13 au 19 juillet'!G3)</f>
        <v>#DIV/0!</v>
      </c>
      <c s="75" r="H9"/>
      <c t="s" s="109" r="I9">
        <v>2804</v>
      </c>
      <c t="str" s="110" r="J9">
        <f>K84</f>
        <v>872,73</v>
      </c>
      <c t="str" s="110" r="K9">
        <f>L84</f>
        <v>1053,98</v>
      </c>
      <c t="str" s="274" r="L9">
        <f>J9-K9</f>
        <v>-181,25</v>
      </c>
      <c t="str" s="112" r="M9">
        <f>M84</f>
        <v>41</v>
      </c>
      <c t="str" s="112" r="N9">
        <f>N84</f>
        <v>55</v>
      </c>
      <c t="str" s="113" r="O9">
        <f>M9-N9</f>
        <v>-14</v>
      </c>
      <c t="str" s="114" r="P9">
        <f>O84</f>
        <v>59</v>
      </c>
      <c t="str" s="114" r="Q9">
        <f>P84</f>
        <v>41</v>
      </c>
      <c t="str" s="115" r="R9">
        <f>P9-Q9</f>
        <v>18</v>
      </c>
      <c t="str" s="116" r="S9">
        <f>Q84</f>
        <v>0</v>
      </c>
      <c s="56" r="T9"/>
      <c s="56" r="U9"/>
      <c s="57" r="V9"/>
      <c s="38" r="W9"/>
      <c s="84" r="X9"/>
      <c s="26" r="Y9"/>
      <c s="26" r="Z9"/>
      <c s="26" r="AA9"/>
      <c s="26" r="AB9"/>
      <c s="117" r="AC9"/>
      <c s="117" r="AD9"/>
      <c s="117" r="AE9"/>
      <c s="26" r="AF9"/>
    </row>
    <row customHeight="1" r="10" ht="15.0">
      <c s="118" r="A10"/>
      <c s="119" r="B10"/>
      <c s="120" r="C10"/>
      <c s="121" r="D10"/>
      <c t="str" s="121" r="E10">
        <f>(E4-'Semaine 13 au 19 juillet'!E4)/ABS('Semaine 13 au 19 juillet'!E4)</f>
        <v>-41,11%</v>
      </c>
      <c s="121" r="F10"/>
      <c s="122" r="G10"/>
      <c s="123" r="H10"/>
      <c t="s" s="124" r="I10">
        <v>2805</v>
      </c>
      <c t="str" s="125" r="J10">
        <f>SUM(J3:J9)</f>
        <v>7952,63</v>
      </c>
      <c t="str" s="125" r="K10">
        <f>SUM(K3:K9)</f>
        <v>8633,69</v>
      </c>
      <c t="str" s="126" r="L10">
        <f>SUM(L3:L9)</f>
        <v>-681,06</v>
      </c>
      <c t="str" s="127" r="M10">
        <f>SUM(M3:M9)</f>
        <v>408</v>
      </c>
      <c t="str" s="127" r="N10">
        <f>SUM(N3:N9)</f>
        <v>412</v>
      </c>
      <c t="str" s="128" r="O10">
        <f>SUM(O3:O9)</f>
        <v>-4</v>
      </c>
      <c t="str" s="128" r="P10">
        <f>SUM(P3:P9)</f>
        <v>403</v>
      </c>
      <c t="str" s="129" r="Q10">
        <f>SUM(Q3:Q9)</f>
        <v>305</v>
      </c>
      <c t="str" s="130" r="R10">
        <f>SUM(R3:R9)</f>
        <v>98</v>
      </c>
      <c t="str" s="131" r="S10">
        <f>SUM(S3:S9)</f>
        <v>0</v>
      </c>
      <c s="132" r="T10"/>
      <c s="133" r="U10"/>
      <c s="134" r="V10"/>
      <c s="135" r="W10"/>
      <c s="135" r="X10"/>
      <c s="94" r="Y10"/>
      <c s="94" r="Z10"/>
      <c s="94" r="AA10"/>
      <c s="94" r="AB10"/>
      <c s="94" r="AC10"/>
      <c s="94" r="AD10"/>
      <c s="94" r="AE10"/>
      <c s="94" r="AF10"/>
    </row>
    <row customHeight="1" r="11" ht="15.0">
      <c t="s" s="136" r="A11">
        <v>2806</v>
      </c>
      <c t="s" s="69" r="B11">
        <v>2807</v>
      </c>
      <c t="s" s="137" r="C11">
        <v>2808</v>
      </c>
      <c t="s" s="138" r="D11">
        <v>2809</v>
      </c>
      <c s="56" r="G11"/>
      <c t="s" s="139" r="H11">
        <v>2810</v>
      </c>
      <c t="s" s="140" r="I11">
        <v>2811</v>
      </c>
      <c t="s" s="140" r="J11">
        <v>2812</v>
      </c>
      <c t="s" s="141" r="K11">
        <v>2813</v>
      </c>
      <c t="s" s="142" r="L11">
        <v>2814</v>
      </c>
      <c t="s" s="143" r="M11">
        <v>2815</v>
      </c>
      <c t="s" s="143" r="N11">
        <v>2816</v>
      </c>
      <c t="s" s="144" r="O11">
        <v>2817</v>
      </c>
      <c t="s" s="144" r="P11">
        <v>2818</v>
      </c>
      <c t="s" s="145" r="Q11">
        <v>2819</v>
      </c>
      <c t="s" s="146" r="R11">
        <v>2820</v>
      </c>
      <c t="s" s="146" r="S11">
        <v>2821</v>
      </c>
      <c t="s" s="146" r="T11">
        <v>2822</v>
      </c>
      <c t="s" s="146" r="U11">
        <v>2823</v>
      </c>
      <c t="s" s="146" r="V11">
        <v>2824</v>
      </c>
      <c s="147" r="W11"/>
      <c s="148" r="X11"/>
      <c s="149" r="Y11"/>
      <c s="149" r="Z11"/>
      <c s="149" r="AA11"/>
      <c s="149" r="AB11"/>
      <c s="149" r="AC11"/>
      <c s="149" r="AD11"/>
      <c s="149" r="AE11"/>
      <c s="149" r="AF11"/>
    </row>
    <row customHeight="1" r="12" ht="15.0">
      <c t="s" s="150" r="D12">
        <v>2825</v>
      </c>
      <c t="s" s="56" r="E12">
        <v>2826</v>
      </c>
      <c t="s" s="56" r="F12">
        <v>2827</v>
      </c>
      <c t="s" s="56" r="G12">
        <v>2828</v>
      </c>
      <c s="147" r="W12"/>
      <c s="148" r="X12"/>
      <c s="149" r="Y12"/>
      <c s="149" r="Z12"/>
      <c s="149" r="AA12"/>
      <c s="149" r="AB12"/>
      <c s="149" r="AC12"/>
      <c s="151" r="AD12"/>
      <c s="151" r="AE12"/>
      <c s="149" r="AF12"/>
    </row>
    <row customHeight="1" r="13" ht="15.0">
      <c t="s" s="152" r="B13">
        <v>2829</v>
      </c>
      <c t="s" s="153" r="C13">
        <v>2830</v>
      </c>
      <c t="s" s="154" r="D13">
        <v>2831</v>
      </c>
      <c s="155" r="E13"/>
      <c s="156" r="F13"/>
      <c s="154" r="G13"/>
      <c t="str" s="157" r="H13">
        <f>IF(ISTEXT(F13);VLOOKUP(I13;'Réference'!$A$3:$E$18;5;FALSE);IF(ISTEXT(E13);VLOOKUP(I13;'Réference'!$B$3:$E$18;4;FALSE);IF(ISTEXT(G13);VLOOKUP(I13;'Réference'!$C$3:$E$18;3;FALSE);IF(ISTEXT(D13);VLOOKUP(I13;'Réference'!$D$3:$E$18;2;FALSE);""))))</f>
        <v>7</v>
      </c>
      <c s="158" r="I13">
        <v>48.83</v>
      </c>
      <c s="158" r="J13">
        <v>15.0</v>
      </c>
      <c t="str" s="159" r="K13">
        <f>IF(ISTEXT(D13);(V13*I13)+(U13*(I13*1,15/22*10))+(T13*(I13*1,35/22*6))+(S13*(I13*2/22*2))+(R13*(I13*3/22*1));"")</f>
        <v>1060,05</v>
      </c>
      <c t="str" s="159" r="L13">
        <f>ROUND((V13*J13);1)+ROUND((U13*(J13*1,15/22*10));2)+ROUND((T13*(J13*1,35/22*6));2)+ROUNDDOWN((S13*(J13*2/22*2));2)+ROUNDDOWN((R13*(J13*3/22*1));2)</f>
        <v>325,63</v>
      </c>
      <c t="str" s="160" r="M13">
        <f>IF(ISTEXT(E13);ROUND((V13*I13)+(U13*(I13*1,15/22*10))+(T13*(I13*1,35/22*6))+(S13*(I13*2/22*2))+(R13*(I13*3/22*1));0);"")</f>
        <v/>
      </c>
      <c s="289" r="N13">
        <v>22.0</v>
      </c>
      <c t="str" s="161" r="O13">
        <f>IF(ISTEXT(F13);ROUND((V13*I13)+(U13*(I13*1,15/22*10))+(T13*(I13*1,35/22*6))+(S13*(I13*2/22*2))+(R13*(I13*3/22*1));0);"")</f>
        <v/>
      </c>
      <c s="290" r="P13">
        <v>16.0</v>
      </c>
      <c s="162" r="Q13"/>
      <c s="291" r="R13">
        <v>79.0</v>
      </c>
      <c s="291" r="S13">
        <v>10.0</v>
      </c>
      <c s="291" r="T13">
        <v>1.0</v>
      </c>
      <c s="291" r="U13">
        <v>11.0</v>
      </c>
      <c s="291" r="V13">
        <v>3.0</v>
      </c>
      <c s="38" r="W13"/>
      <c s="163" r="X13"/>
      <c s="32" r="Y13"/>
      <c s="32" r="Z13"/>
      <c s="149" r="AA13"/>
      <c s="32" r="AB13"/>
      <c s="32" r="AC13"/>
      <c s="164" r="AD13"/>
      <c s="164" r="AE13"/>
      <c s="149" r="AF13"/>
    </row>
    <row customHeight="1" r="14" ht="15.0">
      <c t="s" s="152" r="B14">
        <v>2832</v>
      </c>
      <c t="s" s="153" r="C14">
        <v>2833</v>
      </c>
      <c s="154" r="D14"/>
      <c s="155" r="E14"/>
      <c t="s" s="156" r="F14">
        <v>2834</v>
      </c>
      <c s="154" r="G14"/>
      <c t="str" s="157" r="H14">
        <f>IF(ISTEXT(F14);VLOOKUP(I14;'Réference'!$A$3:$E$18;5;FALSE);IF(ISTEXT(E14);VLOOKUP(I14;'Réference'!$B$3:$E$18;4;FALSE);IF(ISTEXT(G14);VLOOKUP(I14;'Réference'!$C$3:$E$18;3;FALSE);IF(ISTEXT(D14);VLOOKUP(I14;'Réference'!$D$3:$E$18;2;FALSE);""))))</f>
        <v>10</v>
      </c>
      <c s="158" r="I14">
        <v>1.52</v>
      </c>
      <c s="158" r="J14">
        <v>15.0</v>
      </c>
      <c t="str" s="159" r="K14">
        <f>IF(ISTEXT(D14);(V14*I14)+(U14*(I14*1,15/22*10))+(T14*(I14*1,35/22*6))+(S14*(I14*2/22*2))+(R14*(I14*3/22*1));"")</f>
        <v/>
      </c>
      <c t="str" s="159" r="L14">
        <f>ROUND((V14*J14);1)+ROUND((U14*(J14*1,15/22*10));2)+ROUND((T14*(J14*1,35/22*6));2)+ROUNDDOWN((S14*(J14*2/22*2));2)+ROUNDDOWN((R14*(J14*3/22*1));2)</f>
        <v>95,85</v>
      </c>
      <c t="str" s="160" r="M14">
        <f>IF(ISTEXT(E14);ROUND((V14*I14)+(U14*(I14*1,15/22*10))+(T14*(I14*1,35/22*6))+(S14*(I14*2/22*2))+(R14*(I14*3/22*1));0);"")</f>
        <v/>
      </c>
      <c s="289" r="N14">
        <v>4.0</v>
      </c>
      <c t="str" s="161" r="O14">
        <f>IF(ISTEXT(F14);ROUND((V14*I14)+(U14*(I14*1,15/22*10))+(T14*(I14*1,35/22*6))+(S14*(I14*2/22*2))+(R14*(I14*3/22*1));0);"")</f>
        <v>10</v>
      </c>
      <c s="290" r="P14">
        <v>3.0</v>
      </c>
      <c s="162" r="Q14"/>
      <c s="291" r="R14">
        <v>18.0</v>
      </c>
      <c s="291" r="S14">
        <v>0.0</v>
      </c>
      <c s="291" r="T14">
        <v>1.0</v>
      </c>
      <c s="291" r="U14">
        <v>3.0</v>
      </c>
      <c s="291" r="V14">
        <v>2.0</v>
      </c>
      <c s="38" r="W14"/>
      <c s="38" r="X14"/>
      <c s="32" r="Z14"/>
      <c s="149" r="AA14"/>
      <c s="32" r="AB14"/>
      <c s="32" r="AC14"/>
      <c s="164" r="AD14"/>
      <c s="164" r="AE14"/>
      <c s="149" r="AF14"/>
    </row>
    <row customHeight="1" r="15" ht="15.0">
      <c t="s" s="152" r="B15">
        <v>2835</v>
      </c>
      <c t="s" s="153" r="C15">
        <v>2836</v>
      </c>
      <c s="154" r="D15"/>
      <c t="s" s="155" r="E15">
        <v>2837</v>
      </c>
      <c s="156" r="F15"/>
      <c s="154" r="G15"/>
      <c t="str" s="157" r="H15">
        <f>IF(ISTEXT(F15);VLOOKUP(I15;'Réference'!$A$3:$E$18;5;FALSE);IF(ISTEXT(E15);VLOOKUP(I15;'Réference'!$B$3:$E$18;4;FALSE);IF(ISTEXT(G15);VLOOKUP(I15;'Réference'!$C$3:$E$18;3;FALSE);IF(ISTEXT(D15);VLOOKUP(I15;'Réference'!$D$3:$E$18;2;FALSE);""))))</f>
        <v>17</v>
      </c>
      <c s="158" r="I15">
        <v>2.73</v>
      </c>
      <c s="158" r="J15">
        <v>15.0</v>
      </c>
      <c t="str" s="159" r="K15">
        <f>IF(ISTEXT(D15);(V15*I15)+(U15*(I15*1,15/22*10))+(T15*(I15*1,35/22*6))+(S15*(I15*2/22*2))+(R15*(I15*3/22*1));"")</f>
        <v/>
      </c>
      <c t="str" s="159" r="L15">
        <f>ROUND((V15*J15);1)+ROUND((U15*(J15*1,15/22*10));2)+ROUND((T15*(J15*1,35/22*6));2)+ROUNDDOWN((S15*(J15*2/22*2));2)+ROUNDDOWN((R15*(J15*3/22*1));2)</f>
        <v>355,43</v>
      </c>
      <c t="str" s="160" r="M15">
        <f>IF(ISTEXT(E15);ROUND((V15*I15)+(U15*(I15*1,15/22*10))+(T15*(I15*1,35/22*6))+(S15*(I15*2/22*2))+(R15*(I15*3/22*1));0);"")</f>
        <v>65</v>
      </c>
      <c s="289" r="N15">
        <v>18.0</v>
      </c>
      <c t="str" s="161" r="O15">
        <f>IF(ISTEXT(F15);ROUND((V15*I15)+(U15*(I15*1,15/22*10))+(T15*(I15*1,35/22*6))+(S15*(I15*2/22*2))+(R15*(I15*3/22*1));0);"")</f>
        <v/>
      </c>
      <c s="290" r="P15">
        <v>13.0</v>
      </c>
      <c s="162" r="Q15"/>
      <c s="291" r="R15">
        <v>35.0</v>
      </c>
      <c s="291" r="S15">
        <v>3.0</v>
      </c>
      <c s="291" r="T15">
        <v>3.0</v>
      </c>
      <c s="291" r="U15">
        <v>12.0</v>
      </c>
      <c s="291" r="V15">
        <v>11.0</v>
      </c>
      <c s="38" r="W15"/>
      <c s="38" r="X15"/>
      <c s="32" r="AB15"/>
      <c s="32" r="AC15"/>
      <c s="164" r="AD15"/>
      <c s="164" r="AE15"/>
      <c s="149" r="AF15"/>
    </row>
    <row customHeight="1" r="16" ht="15.0">
      <c t="s" s="152" r="B16">
        <v>2838</v>
      </c>
      <c t="s" s="153" r="C16">
        <v>2839</v>
      </c>
      <c s="154" r="D16"/>
      <c s="155" r="E16"/>
      <c t="s" s="156" r="F16">
        <v>2840</v>
      </c>
      <c s="154" r="G16"/>
      <c s="292" r="H16">
        <v>10.0</v>
      </c>
      <c s="293" r="I16">
        <v>1.52</v>
      </c>
      <c s="158" r="J16">
        <v>15.0</v>
      </c>
      <c t="str" s="159" r="K16">
        <f>IF(ISTEXT(D16);(V16*I16)+(U16*(I16*1,15/22*10))+(T16*(I16*1,35/22*6))+(S16*(I16*2/22*2))+(R16*(I16*3/22*1));"")</f>
        <v/>
      </c>
      <c t="str" s="159" r="L16">
        <f>ROUND((V16*J16);1)+ROUND((U16*(J16*1,15/22*10));2)+ROUND((T16*(J16*1,35/22*6));2)+ROUNDDOWN((S16*(J16*2/22*2));2)+ROUNDDOWN((R16*(J16*3/22*1));2)</f>
        <v>506,03</v>
      </c>
      <c t="str" s="160" r="M16">
        <f>IF(ISTEXT(E16);ROUND((V16*I16)+(U16*(I16*1,15/22*10))+(T16*(I16*1,35/22*6))+(S16*(I16*2/22*2))+(R16*(I16*3/22*1));0);"")</f>
        <v/>
      </c>
      <c s="289" r="N16">
        <v>16.0</v>
      </c>
      <c t="str" s="161" r="O16">
        <f>IF(ISTEXT(F16);ROUND((V16*I16)+(U16*(I16*1,15/22*10))+(T16*(I16*1,35/22*6))+(S16*(I16*2/22*2))+(R16*(I16*3/22*1));0);"")</f>
        <v>51</v>
      </c>
      <c s="290" r="P16">
        <v>12.0</v>
      </c>
      <c s="162" r="Q16"/>
      <c s="291" r="R16">
        <v>65.0</v>
      </c>
      <c s="291" r="S16">
        <v>8.0</v>
      </c>
      <c s="291" r="T16">
        <v>7.0</v>
      </c>
      <c s="291" r="U16">
        <v>15.0</v>
      </c>
      <c s="291" r="V16">
        <v>13.0</v>
      </c>
      <c s="38" r="W16"/>
      <c s="38" r="X16"/>
      <c s="32" r="AB16"/>
      <c s="32" r="AC16"/>
      <c s="164" r="AD16"/>
      <c s="164" r="AE16"/>
      <c s="149" r="AF16"/>
    </row>
    <row customHeight="1" r="17" ht="15.0">
      <c t="s" s="27" r="B17">
        <v>2841</v>
      </c>
      <c t="s" s="165" r="C17">
        <v>2842</v>
      </c>
      <c s="166" r="D17"/>
      <c s="167" r="E17"/>
      <c s="166" r="F17"/>
      <c t="s" s="168" r="G17">
        <v>2843</v>
      </c>
      <c t="str" s="169" r="H17">
        <f>IF(ISTEXT(F17);VLOOKUP(I17;'Réference'!$A$3:$E$18;5;FALSE);IF(ISTEXT(E17);VLOOKUP(I17;'Réference'!$B$3:$E$18;4;FALSE);IF(ISTEXT(G17);VLOOKUP(I17;'Réference'!$C$3:$E$18;3;FALSE);IF(ISTEXT(D17);VLOOKUP(I17;'Réference'!$D$3:$E$18;2;FALSE);""))))</f>
        <v>17</v>
      </c>
      <c s="170" r="I17">
        <v>13.65</v>
      </c>
      <c s="158" r="J17">
        <v>15.0</v>
      </c>
      <c t="str" s="159" r="K17">
        <f>IF(ISTEXT(D17);(V17*I17)+(U17*(I17*1,15/22*10))+(T17*(I17*1,35/22*6))+(S17*(I17*2/22*2))+(R17*(I17*3/22*1));"")</f>
        <v/>
      </c>
      <c t="str" s="159" r="L17">
        <f>ROUND((V17*J17);1)+ROUND((U17*(J17*1,15/22*10));2)+ROUND((T17*(J17*1,35/22*6));2)+ROUNDDOWN((S17*(J17*2/22*2));2)+ROUNDDOWN((R17*(J17*3/22*1));2)</f>
        <v>0,00</v>
      </c>
      <c t="str" s="160" r="M17">
        <f>IF(ISTEXT(E17);ROUND((V17*I17)+(U17*(I17*1,15/22*10))+(T17*(I17*1,35/22*6))+(S17*(I17*2/22*2))+(R17*(I17*3/22*1));0);"")</f>
        <v/>
      </c>
      <c s="289" r="N17">
        <v>0.0</v>
      </c>
      <c t="str" s="161" r="O17">
        <f>IF(ISTEXT(F17);ROUND((V17*I17)+(U17*(I17*1,15/22*10))+(T17*(I17*1,35/22*6))+(S17*(I17*2/22*2))+(R17*(I17*3/22*1));0);"")</f>
        <v/>
      </c>
      <c s="290" r="P17">
        <v>0.0</v>
      </c>
      <c t="str" s="162" r="Q17">
        <f>IF(ISTEXT(G17);ROUND((V17*I17)+(U17*(I17*1,15/22*10))+(T17*(I17*1,35/22*6))+(S17*(I17*2/22*2))+(R17*(I17*3/22*1));0);"")</f>
        <v>0</v>
      </c>
      <c s="291" r="R17">
        <v>0.0</v>
      </c>
      <c s="291" r="S17">
        <v>0.0</v>
      </c>
      <c s="291" r="T17">
        <v>0.0</v>
      </c>
      <c s="291" r="U17">
        <v>0.0</v>
      </c>
      <c s="291" r="V17">
        <v>0.0</v>
      </c>
      <c s="38" r="W17"/>
      <c s="38" r="X17"/>
      <c s="32" r="AB17"/>
      <c s="32" r="AC17"/>
      <c s="164" r="AD17"/>
      <c s="164" r="AE17"/>
      <c s="149" r="AF17"/>
    </row>
    <row customHeight="1" r="18" ht="15.0">
      <c s="38" r="C18"/>
      <c s="32" r="D18"/>
      <c s="32" r="E18"/>
      <c s="32" r="F18"/>
      <c s="32" r="G18"/>
      <c s="32" r="I18"/>
      <c t="s" s="171" r="J18">
        <v>2844</v>
      </c>
      <c t="str" s="172" r="K18">
        <f>SUM(K13:K17)</f>
        <v>1060,05</v>
      </c>
      <c t="str" s="172" r="L18">
        <f>SUM(L13:L17)</f>
        <v>1282,94</v>
      </c>
      <c t="str" s="173" r="M18">
        <f>SUM(M13:M17)</f>
        <v>65</v>
      </c>
      <c t="str" s="173" r="N18">
        <f>SUM(N13:N17)</f>
        <v>60</v>
      </c>
      <c t="str" s="174" r="O18">
        <f>SUM(O13:O17)</f>
        <v>61</v>
      </c>
      <c t="str" s="174" r="P18">
        <f>SUM(P13:P17)</f>
        <v>44</v>
      </c>
      <c t="str" s="174" r="Q18">
        <f>SUM(Q13:Q17)</f>
        <v>0</v>
      </c>
      <c t="str" s="173" r="R18">
        <f>SUM(R13:R17)</f>
        <v>197</v>
      </c>
      <c t="str" s="173" r="S18">
        <f>SUM(S13:S17)</f>
        <v>21</v>
      </c>
      <c t="str" s="173" r="T18">
        <f>SUM(T13:T17)</f>
        <v>12</v>
      </c>
      <c t="str" s="173" r="U18">
        <f>SUM(U13:U17)</f>
        <v>41</v>
      </c>
      <c t="str" s="173" r="V18">
        <f>SUM(V13:V17)</f>
        <v>29</v>
      </c>
      <c s="38" r="W18"/>
      <c s="38" r="X18"/>
      <c s="32" r="AB18"/>
      <c s="32" r="AC18"/>
      <c s="164" r="AD18"/>
      <c s="164" r="AE18"/>
      <c s="149" r="AF18"/>
    </row>
    <row customHeight="1" r="19" ht="15.0">
      <c s="38" r="C19"/>
      <c s="32" r="D19"/>
      <c s="32" r="E19"/>
      <c s="32" r="F19"/>
      <c s="32" r="G19"/>
      <c t="s" s="175" r="J19">
        <v>2845</v>
      </c>
      <c t="s" s="176" r="K19">
        <v>2846</v>
      </c>
      <c t="str" s="177" r="L19">
        <f>K18-L18</f>
        <v>-222,89</v>
      </c>
      <c t="s" s="178" r="M19">
        <v>2847</v>
      </c>
      <c t="str" s="49" r="N19">
        <f>M18-N18</f>
        <v>5</v>
      </c>
      <c t="s" s="179" r="O19">
        <v>2848</v>
      </c>
      <c t="str" s="180" r="P19">
        <f>O18-P18</f>
        <v>17</v>
      </c>
      <c t="s" s="179" r="Q19">
        <v>2849</v>
      </c>
      <c t="str" s="49" r="R19">
        <f>Q18</f>
        <v>0</v>
      </c>
      <c s="38" r="W19"/>
      <c s="38" r="X19"/>
      <c s="32" r="AB19"/>
      <c s="32" r="AC19"/>
      <c s="164" r="AD19"/>
      <c s="164" r="AE19"/>
      <c s="149" r="AF19"/>
    </row>
    <row customHeight="1" r="20" ht="15.0">
      <c s="181" r="A20"/>
      <c s="38" r="C20"/>
      <c s="32" r="D20"/>
      <c s="32" r="E20"/>
      <c s="32" r="F20"/>
      <c s="32" r="G20"/>
      <c s="26" r="I20"/>
      <c s="26" r="J20"/>
      <c s="32" r="K20"/>
      <c s="32" r="L20"/>
      <c s="32" r="M20"/>
      <c s="32" r="N20"/>
      <c s="163" r="O20"/>
      <c s="163" r="P20"/>
      <c s="163" r="Q20"/>
      <c s="26" r="R20"/>
      <c s="38" r="W20"/>
      <c s="38" r="X20"/>
    </row>
    <row customHeight="1" r="21" ht="15.0">
      <c s="182" r="A21"/>
      <c s="183" r="B21"/>
      <c s="184" r="C21"/>
      <c s="185" r="D21"/>
      <c s="185" r="E21"/>
      <c s="185" r="F21"/>
      <c s="186" r="G21"/>
      <c s="185" r="H21"/>
      <c s="185" r="I21"/>
      <c s="185" r="J21"/>
      <c s="187" r="K21"/>
      <c s="188" r="L21"/>
      <c s="189" r="M21"/>
      <c s="189" r="N21"/>
      <c s="190" r="O21"/>
      <c s="190" r="P21"/>
      <c s="191" r="Q21"/>
      <c s="189" r="R21"/>
      <c s="189" r="S21"/>
      <c s="189" r="T21"/>
      <c s="189" r="U21"/>
      <c s="189" r="V21"/>
      <c s="38" r="W21"/>
      <c s="38" r="X21"/>
    </row>
    <row customHeight="1" r="22" ht="12.75">
      <c t="s" s="136" r="A22">
        <v>2850</v>
      </c>
      <c t="s" s="69" r="B22">
        <v>2851</v>
      </c>
      <c t="s" s="137" r="C22">
        <v>2852</v>
      </c>
      <c t="s" s="138" r="D22">
        <v>2853</v>
      </c>
      <c s="69" r="G22"/>
      <c t="s" s="192" r="H22">
        <v>2854</v>
      </c>
      <c t="s" s="193" r="I22">
        <v>2855</v>
      </c>
      <c t="s" s="193" r="J22">
        <v>2856</v>
      </c>
      <c t="s" s="194" r="K22">
        <v>2857</v>
      </c>
      <c t="s" s="195" r="L22">
        <v>2858</v>
      </c>
      <c t="s" s="196" r="M22">
        <v>2859</v>
      </c>
      <c t="s" s="215" r="N22">
        <v>2860</v>
      </c>
      <c t="s" s="197" r="O22">
        <v>2861</v>
      </c>
      <c t="s" s="216" r="P22">
        <v>2862</v>
      </c>
      <c t="s" s="198" r="Q22">
        <v>2863</v>
      </c>
      <c t="s" s="199" r="R22">
        <v>2864</v>
      </c>
      <c t="s" s="199" r="S22">
        <v>2865</v>
      </c>
      <c t="s" s="199" r="T22">
        <v>2866</v>
      </c>
      <c t="s" s="199" r="U22">
        <v>2867</v>
      </c>
      <c t="s" s="199" r="V22">
        <v>2868</v>
      </c>
      <c s="38" r="W22"/>
      <c s="38" r="X22"/>
      <c s="32" r="AC22"/>
      <c s="200" r="AF22"/>
    </row>
    <row customHeight="1" r="23" ht="15.0">
      <c t="s" s="150" r="D23">
        <v>2869</v>
      </c>
      <c t="s" s="56" r="E23">
        <v>2870</v>
      </c>
      <c t="s" s="56" r="F23">
        <v>2871</v>
      </c>
      <c t="s" s="57" r="G23">
        <v>2872</v>
      </c>
      <c s="38" r="W23"/>
      <c s="70" r="X23"/>
      <c s="32" r="AC23"/>
      <c s="200" r="AF23"/>
    </row>
    <row customHeight="1" r="24" ht="15.0">
      <c t="s" s="152" r="B24">
        <v>2873</v>
      </c>
      <c t="s" s="153" r="C24">
        <v>2874</v>
      </c>
      <c t="s" s="154" r="D24">
        <v>2875</v>
      </c>
      <c s="155" r="E24"/>
      <c s="156" r="F24"/>
      <c s="201" r="G24"/>
      <c t="str" s="157" r="H24">
        <f>IF(ISTEXT(F24);VLOOKUP(I24;'Réference'!$A$3:$E$18;5;FALSE);IF(ISTEXT(E24);VLOOKUP(I24;'Réference'!$B$3:$E$18;4;FALSE);IF(ISTEXT(G24);VLOOKUP(I24;'Réference'!$C$3:$E$18;3;FALSE);IF(ISTEXT(D24);VLOOKUP(I24;'Réference'!$D$3:$E$18;2;FALSE);""))))</f>
        <v>7</v>
      </c>
      <c s="158" r="I24">
        <v>48.83</v>
      </c>
      <c s="158" r="J24">
        <v>15.0</v>
      </c>
      <c t="str" s="159" r="K24">
        <f>IF(ISTEXT(D24);(V24*I24)+(U24*(I24*1,15/22*10))+(T24*(I24*1,35/22*6))+(S24*(I24*2/22*2))+(R24*(I24*3/22*1));"")</f>
        <v>1293,55</v>
      </c>
      <c t="str" s="159" r="L24">
        <f>ROUND((V24*J24);1)+ROUND((U24*(J24*1,15/22*10));2)+ROUND((T24*(J24*1,35/22*6));2)+ROUNDDOWN((S24*(J24*2/22*2));2)+ROUNDDOWN((R24*(J24*3/22*1));2)</f>
        <v>397,35</v>
      </c>
      <c t="str" s="160" r="M24">
        <f>IF(ISTEXT(E24);ROUND((V24*I24)+(U24*(I24*1,15/22*10))+(T24*(I24*1,35/22*6))+(S24*(I24*2/22*2))+(R24*(I24*3/22*1));0);"")</f>
        <v/>
      </c>
      <c s="294" r="N24">
        <v>19.0</v>
      </c>
      <c t="str" s="161" r="O24">
        <f>IF(ISTEXT(F24);ROUND((V24*I24)+(U24*(I24*1,15/22*10))+(T24*(I24*1,35/22*6))+(S24*(I24*2/22*2))+(R24*(I24*3/22*1));0);"")</f>
        <v/>
      </c>
      <c s="295" r="P24">
        <v>14.0</v>
      </c>
      <c s="162" r="Q24"/>
      <c s="291" r="R24">
        <v>73.0</v>
      </c>
      <c s="291" r="S24">
        <v>18.0</v>
      </c>
      <c s="291" r="T24">
        <v>8.0</v>
      </c>
      <c s="291" r="U24">
        <v>14.0</v>
      </c>
      <c s="291" r="V24">
        <v>3.0</v>
      </c>
      <c s="38" r="W24"/>
      <c s="70" r="X24"/>
    </row>
    <row customHeight="1" r="25" ht="15.0">
      <c t="s" s="152" r="B25">
        <v>2876</v>
      </c>
      <c t="s" s="153" r="C25">
        <v>2877</v>
      </c>
      <c s="154" r="D25"/>
      <c s="155" r="E25"/>
      <c t="s" s="156" r="F25">
        <v>2878</v>
      </c>
      <c s="154" r="G25"/>
      <c t="str" s="157" r="H25">
        <f>IF(ISTEXT(F25);VLOOKUP(I25;'Réference'!$A$3:$E$18;5;FALSE);IF(ISTEXT(E25);VLOOKUP(I25;'Réference'!$B$3:$E$18;4;FALSE);IF(ISTEXT(G25);VLOOKUP(I25;'Réference'!$C$3:$E$18;3;FALSE);IF(ISTEXT(D25);VLOOKUP(I25;'Réference'!$D$3:$E$18;2;FALSE);""))))</f>
        <v>10</v>
      </c>
      <c s="158" r="I25">
        <v>1.52</v>
      </c>
      <c s="158" r="J25">
        <v>15.0</v>
      </c>
      <c t="str" s="159" r="K25">
        <f>IF(ISTEXT(D25);(V25*I25)+(U25*(I25*1,15/22*10))+(T25*(I25*1,35/22*6))+(S25*(I25*2/22*2))+(R25*(I25*3/22*1));"")</f>
        <v/>
      </c>
      <c t="str" s="159" r="L25">
        <f>ROUND((V25*J25);1)+ROUND((U25*(J25*1,15/22*10));2)+ROUND((T25*(J25*1,35/22*6));2)+ROUNDDOWN((S25*(J25*2/22*2));2)+ROUNDDOWN((R25*(J25*3/22*1));2)</f>
        <v>140,65</v>
      </c>
      <c t="str" s="160" r="M25">
        <f>IF(ISTEXT(E25);ROUND((V25*I25)+(U25*(I25*1,15/22*10))+(T25*(I25*1,35/22*6))+(S25*(I25*2/22*2))+(R25*(I25*3/22*1));0);"")</f>
        <v/>
      </c>
      <c s="289" r="N25">
        <v>3.0</v>
      </c>
      <c t="str" s="161" r="O25">
        <f>IF(ISTEXT(F25);ROUND((V25*I25)+(U25*(I25*1,15/22*10))+(T25*(I25*1,35/22*6))+(S25*(I25*2/22*2))+(R25*(I25*3/22*1));0);"")</f>
        <v>14</v>
      </c>
      <c s="290" r="P25">
        <v>2.0</v>
      </c>
      <c s="162" r="Q25"/>
      <c s="291" r="R25">
        <v>28.0</v>
      </c>
      <c s="291" r="S25">
        <v>2.0</v>
      </c>
      <c s="291" r="T25">
        <v>3.0</v>
      </c>
      <c s="291" r="U25">
        <v>4.0</v>
      </c>
      <c s="291" r="V25">
        <v>2.0</v>
      </c>
      <c s="202" r="W25"/>
      <c s="38" r="X25"/>
    </row>
    <row customHeight="1" r="26" ht="15.0">
      <c t="s" s="152" r="B26">
        <v>2879</v>
      </c>
      <c t="s" s="153" r="C26">
        <v>2880</v>
      </c>
      <c s="154" r="D26"/>
      <c t="s" s="155" r="E26">
        <v>2881</v>
      </c>
      <c s="156" r="F26"/>
      <c s="154" r="G26"/>
      <c t="str" s="157" r="H26">
        <f>IF(ISTEXT(F26);VLOOKUP(I26;'Réference'!$A$3:$E$18;5;FALSE);IF(ISTEXT(E26);VLOOKUP(I26;'Réference'!$B$3:$E$18;4;FALSE);IF(ISTEXT(G26);VLOOKUP(I26;'Réference'!$C$3:$E$18;3;FALSE);IF(ISTEXT(D26);VLOOKUP(I26;'Réference'!$D$3:$E$18;2;FALSE);""))))</f>
        <v>17</v>
      </c>
      <c s="158" r="I26">
        <v>2.73</v>
      </c>
      <c s="158" r="J26">
        <v>15.0</v>
      </c>
      <c t="str" s="159" r="K26">
        <f>IF(ISTEXT(D26);(V26*I26)+(U26*(I26*1,15/22*10))+(T26*(I26*1,35/22*6))+(S26*(I26*2/22*2))+(R26*(I26*3/22*1));"")</f>
        <v/>
      </c>
      <c t="str" s="159" r="L26">
        <f>ROUND((V26*J26);1)+ROUND((U26*(J26*1,15/22*10));2)+ROUND((T26*(J26*1,35/22*6));2)+ROUNDDOWN((S26*(J26*2/22*2));2)+ROUNDDOWN((R26*(J26*3/22*1));2)</f>
        <v>410,03</v>
      </c>
      <c t="str" s="160" r="M26">
        <f>IF(ISTEXT(E26);ROUND((V26*I26)+(U26*(I26*1,15/22*10))+(T26*(I26*1,35/22*6))+(S26*(I26*2/22*2))+(R26*(I26*3/22*1));0);"")</f>
        <v>75</v>
      </c>
      <c s="289" r="N26">
        <v>14.0</v>
      </c>
      <c t="str" s="161" r="O26">
        <f>IF(ISTEXT(F26);ROUND((V26*I26)+(U26*(I26*1,15/22*10))+(T26*(I26*1,35/22*6))+(S26*(I26*2/22*2))+(R26*(I26*3/22*1));0);"")</f>
        <v/>
      </c>
      <c s="290" r="P26">
        <v>10.0</v>
      </c>
      <c s="162" r="Q26"/>
      <c s="291" r="R26">
        <v>58.0</v>
      </c>
      <c s="291" r="S26">
        <v>8.0</v>
      </c>
      <c s="291" r="T26">
        <v>9.0</v>
      </c>
      <c s="291" r="U26">
        <v>7.0</v>
      </c>
      <c s="291" r="V26">
        <v>11.0</v>
      </c>
      <c s="38" r="W26"/>
      <c s="38" r="X26"/>
    </row>
    <row customHeight="1" r="27" ht="15.0">
      <c t="s" s="152" r="B27">
        <v>2882</v>
      </c>
      <c t="s" s="153" r="C27">
        <v>2883</v>
      </c>
      <c s="154" r="D27"/>
      <c s="155" r="E27"/>
      <c t="s" s="156" r="F27">
        <v>2884</v>
      </c>
      <c s="154" r="G27"/>
      <c s="292" r="H27">
        <v>10.0</v>
      </c>
      <c s="293" r="I27">
        <v>1.52</v>
      </c>
      <c s="158" r="J27">
        <v>15.0</v>
      </c>
      <c t="str" s="159" r="K27">
        <f>IF(ISTEXT(D27);(V27*I27)+(U27*(I27*1,15/22*10))+(T27*(I27*1,35/22*6))+(S27*(I27*2/22*2))+(R27*(I27*3/22*1));"")</f>
        <v/>
      </c>
      <c t="str" s="159" r="L27">
        <f>ROUND((V27*J27);1)+ROUND((U27*(J27*1,15/22*10));2)+ROUND((T27*(J27*1,35/22*6));2)+ROUNDDOWN((S27*(J27*2/22*2));2)+ROUNDDOWN((R27*(J27*3/22*1));2)</f>
        <v>357,54</v>
      </c>
      <c t="str" s="160" r="M27">
        <f>IF(ISTEXT(E27);ROUND((V27*I27)+(U27*(I27*1,15/22*10))+(T27*(I27*1,35/22*6))+(S27*(I27*2/22*2))+(R27*(I27*3/22*1));0);"")</f>
        <v/>
      </c>
      <c s="289" r="N27">
        <v>10.0</v>
      </c>
      <c t="str" s="161" r="O27">
        <f>IF(ISTEXT(F27);ROUND((V27*I27)+(U27*(I27*1,15/22*10))+(T27*(I27*1,35/22*6))+(S27*(I27*2/22*2))+(R27*(I27*3/22*1));0);"")</f>
        <v>36</v>
      </c>
      <c s="290" r="P27">
        <v>7.0</v>
      </c>
      <c s="162" r="Q27"/>
      <c s="291" r="R27">
        <v>67.0</v>
      </c>
      <c s="291" r="S27">
        <v>0.0</v>
      </c>
      <c s="291" r="T27">
        <v>4.0</v>
      </c>
      <c s="291" r="U27">
        <v>10.0</v>
      </c>
      <c s="291" r="V27">
        <v>8.0</v>
      </c>
      <c s="38" r="W27"/>
      <c s="38" r="X27"/>
    </row>
    <row customHeight="1" r="28" ht="15.0">
      <c t="s" s="203" r="B28">
        <v>2885</v>
      </c>
      <c t="s" s="165" r="C28">
        <v>2886</v>
      </c>
      <c s="166" r="D28"/>
      <c s="167" r="E28"/>
      <c s="166" r="F28"/>
      <c t="s" s="168" r="G28">
        <v>2887</v>
      </c>
      <c t="str" s="169" r="H28">
        <f>IF(ISTEXT(F28);VLOOKUP(I28;'Réference'!$A$3:$E$18;5;FALSE);IF(ISTEXT(E28);VLOOKUP(I28;'Réference'!$B$3:$E$18;4;FALSE);IF(ISTEXT(G28);VLOOKUP(I28;'Réference'!$C$3:$E$18;3;FALSE);IF(ISTEXT(D28);VLOOKUP(I28;'Réference'!$D$3:$E$18;2;FALSE);""))))</f>
        <v>17</v>
      </c>
      <c s="170" r="I28">
        <v>13.65</v>
      </c>
      <c s="158" r="J28">
        <v>15.0</v>
      </c>
      <c t="str" s="159" r="K28">
        <f>IF(ISTEXT(D28);(V28*I28)+(U28*(I28*1,15/22*10))+(T28*(I28*1,35/22*6))+(S28*(I28*2/22*2))+(R28*(I28*3/22*1));"")</f>
        <v/>
      </c>
      <c t="str" s="159" r="L28">
        <f>ROUND((V28*J28);1)+ROUND((U28*(J28*1,15/22*10));2)+ROUND((T28*(J28*1,35/22*6));2)+ROUNDDOWN((S28*(J28*2/22*2));2)+ROUNDDOWN((R28*(J28*3/22*1));2)</f>
        <v>0,00</v>
      </c>
      <c t="str" s="160" r="M28">
        <f>IF(ISTEXT(E28);ROUND((V28*I28)+(U28*(I28*1,15/22*10))+(T28*(I28*1,35/22*6))+(S28*(I28*2/22*2))+(R28*(I28*3/22*1));0);"")</f>
        <v/>
      </c>
      <c s="289" r="N28">
        <v>0.0</v>
      </c>
      <c t="str" s="161" r="O28">
        <f>IF(ISTEXT(F28);ROUND((V28*I28)+(U28*(I28*1,15/22*10))+(T28*(I28*1,35/22*6))+(S28*(I28*2/22*2))+(R28*(I28*3/22*1));0);"")</f>
        <v/>
      </c>
      <c s="290" r="P28">
        <v>0.0</v>
      </c>
      <c t="str" s="162" r="Q28">
        <f>IF(ISTEXT(G28);ROUND((V28*I28)+(U28*(I28*1,15/22*10))+(T28*(I28*1,35/22*6))+(S28*(I28*2/22*2))+(R28*(I28*3/22*1));0);"")</f>
        <v>0</v>
      </c>
      <c s="291" r="R28">
        <v>0.0</v>
      </c>
      <c s="291" r="S28">
        <v>0.0</v>
      </c>
      <c s="291" r="T28">
        <v>0.0</v>
      </c>
      <c s="291" r="U28">
        <v>0.0</v>
      </c>
      <c s="291" r="V28">
        <v>0.0</v>
      </c>
      <c s="38" r="W28"/>
      <c s="38" r="X28"/>
    </row>
    <row customHeight="1" r="29" ht="15.0">
      <c s="38" r="C29"/>
      <c s="32" r="D29"/>
      <c s="32" r="E29"/>
      <c s="32" r="F29"/>
      <c s="32" r="G29"/>
      <c s="32" r="I29"/>
      <c t="s" s="171" r="J29">
        <v>2888</v>
      </c>
      <c t="str" s="172" r="K29">
        <f>SUM(K24:K28)</f>
        <v>1293,55</v>
      </c>
      <c t="str" s="172" r="L29">
        <f>SUM(L24:L28)</f>
        <v>1305,57</v>
      </c>
      <c t="str" s="173" r="M29">
        <f>SUM(M24:M28)</f>
        <v>75</v>
      </c>
      <c t="str" s="173" r="N29">
        <f>SUM(N24:N28)</f>
        <v>46</v>
      </c>
      <c t="str" s="174" r="O29">
        <f>SUM(O24:O28)</f>
        <v>50</v>
      </c>
      <c t="str" s="174" r="P29">
        <f>SUM(P24:P28)</f>
        <v>33</v>
      </c>
      <c t="str" s="174" r="Q29">
        <f>SUM(Q24:Q28)</f>
        <v>0</v>
      </c>
      <c t="str" s="173" r="R29">
        <f>SUM(R24:R28)</f>
        <v>226</v>
      </c>
      <c t="str" s="173" r="S29">
        <f>SUM(S24:S28)</f>
        <v>28</v>
      </c>
      <c t="str" s="173" r="T29">
        <f>SUM(T24:T28)</f>
        <v>24</v>
      </c>
      <c t="str" s="173" r="U29">
        <f>SUM(U24:U28)</f>
        <v>35</v>
      </c>
      <c t="str" s="173" r="V29">
        <f>SUM(V24:V28)</f>
        <v>24</v>
      </c>
      <c s="38" r="W29"/>
      <c s="38" r="X29"/>
    </row>
    <row customHeight="1" r="30" ht="15.0">
      <c s="38" r="C30"/>
      <c s="32" r="D30"/>
      <c s="32" r="E30"/>
      <c s="32" r="F30"/>
      <c s="32" r="G30"/>
      <c t="s" s="175" r="J30">
        <v>2889</v>
      </c>
      <c t="s" s="176" r="K30">
        <v>2890</v>
      </c>
      <c t="str" s="177" r="L30">
        <f>K29-L29</f>
        <v>-12,02</v>
      </c>
      <c t="s" s="178" r="M30">
        <v>2891</v>
      </c>
      <c t="str" s="49" r="N30">
        <f>M29-N29</f>
        <v>29</v>
      </c>
      <c t="s" s="179" r="O30">
        <v>2892</v>
      </c>
      <c t="str" s="180" r="P30">
        <f>O29-P29</f>
        <v>17</v>
      </c>
      <c t="s" s="179" r="Q30">
        <v>2893</v>
      </c>
      <c t="str" s="49" r="R30">
        <f>Q29</f>
        <v>0</v>
      </c>
      <c s="38" r="W30"/>
      <c s="38" r="X30"/>
    </row>
    <row customHeight="1" r="31" ht="15.0">
      <c s="181" r="A31"/>
      <c s="37" r="B31"/>
      <c s="38" r="C31">
        <v>111.0</v>
      </c>
      <c s="204" r="D31">
        <v>79.0</v>
      </c>
      <c s="204" r="E31"/>
      <c s="204" r="F31"/>
      <c s="204" r="G31"/>
      <c s="37" r="H31"/>
      <c s="37" r="I31"/>
      <c s="205" r="J31"/>
      <c s="206" r="K31"/>
      <c s="206" r="L31"/>
      <c s="207" r="M31"/>
      <c s="207" r="N31"/>
      <c s="208" r="O31"/>
      <c s="208" r="P31"/>
      <c s="208" r="Q31"/>
      <c s="37" r="R31"/>
      <c s="37" r="S31"/>
      <c s="37" r="T31"/>
      <c s="37" r="U31"/>
      <c s="37" r="V31"/>
      <c s="38" r="W31"/>
      <c s="38" r="X31"/>
    </row>
    <row customHeight="1" r="32" ht="15.0">
      <c s="182" r="A32"/>
      <c s="37" r="B32"/>
      <c s="38" r="C32"/>
      <c s="204" r="D32"/>
      <c s="204" r="E32"/>
      <c s="204" r="F32"/>
      <c s="204" r="G32"/>
      <c s="37" r="H32"/>
      <c s="37" r="I32"/>
      <c s="37" r="J32"/>
      <c s="204" r="K32"/>
      <c s="204" r="L32"/>
      <c s="204" r="M32"/>
      <c s="204" r="N32"/>
      <c s="163" r="O32"/>
      <c s="163" r="P32"/>
      <c s="163" r="Q32"/>
      <c s="37" r="R32"/>
      <c s="37" r="S32"/>
      <c s="37" r="T32"/>
      <c s="37" r="U32"/>
      <c s="37" r="V32"/>
      <c s="38" r="W32"/>
      <c s="38" r="X32"/>
    </row>
    <row customHeight="1" r="33" ht="32.25">
      <c t="s" s="209" r="A33">
        <v>2894</v>
      </c>
      <c t="s" s="210" r="B33">
        <v>2895</v>
      </c>
      <c t="s" s="137" r="C33">
        <v>2896</v>
      </c>
      <c t="s" s="138" r="D33">
        <v>2897</v>
      </c>
      <c s="68" r="G33"/>
      <c t="s" s="211" r="H33">
        <v>2898</v>
      </c>
      <c t="s" s="212" r="I33">
        <v>2899</v>
      </c>
      <c t="s" s="212" r="J33">
        <v>2900</v>
      </c>
      <c t="s" s="213" r="K33">
        <v>2901</v>
      </c>
      <c t="s" s="214" r="L33">
        <v>2902</v>
      </c>
      <c t="s" s="215" r="M33">
        <v>2903</v>
      </c>
      <c t="s" s="215" r="N33">
        <v>2904</v>
      </c>
      <c t="s" s="216" r="O33">
        <v>2905</v>
      </c>
      <c t="s" s="144" r="P33">
        <v>2906</v>
      </c>
      <c t="s" s="217" r="Q33">
        <v>2907</v>
      </c>
      <c t="s" s="218" r="R33">
        <v>2908</v>
      </c>
      <c t="s" s="218" r="S33">
        <v>2909</v>
      </c>
      <c t="s" s="218" r="T33">
        <v>2910</v>
      </c>
      <c t="s" s="218" r="U33">
        <v>2911</v>
      </c>
      <c t="s" s="218" r="V33">
        <v>2912</v>
      </c>
      <c s="38" r="W33"/>
      <c s="70" r="X33"/>
    </row>
    <row customHeight="1" r="34" ht="15.0">
      <c t="s" s="150" r="D34">
        <v>2913</v>
      </c>
      <c t="s" s="219" r="E34">
        <v>2914</v>
      </c>
      <c t="s" s="219" r="F34">
        <v>2915</v>
      </c>
      <c t="s" s="220" r="G34">
        <v>2916</v>
      </c>
      <c s="38" r="W34"/>
      <c s="70" r="X34"/>
    </row>
    <row customHeight="1" r="35" ht="15.0">
      <c t="s" s="152" r="B35">
        <v>2917</v>
      </c>
      <c t="s" s="153" r="C35">
        <v>2918</v>
      </c>
      <c t="s" s="221" r="D35">
        <v>2919</v>
      </c>
      <c s="222" r="E35"/>
      <c s="223" r="F35"/>
      <c s="221" r="G35"/>
      <c t="str" s="224" r="H35">
        <f>IF(ISTEXT(F35);VLOOKUP(I35;'Réference'!$A$3:$E$18;5;FALSE);IF(ISTEXT(E35);VLOOKUP(I35;'Réference'!$B$3:$E$18;4;FALSE);IF(ISTEXT(G35);VLOOKUP(I35;'Réference'!$C$3:$E$18;3;FALSE);IF(ISTEXT(D35);VLOOKUP(I35;'Réference'!$D$3:$E$18;2;FALSE);""))))</f>
        <v>7</v>
      </c>
      <c s="225" r="I35">
        <v>48.83</v>
      </c>
      <c s="225" r="J35">
        <v>15.0</v>
      </c>
      <c t="str" s="226" r="K35">
        <f>IF(ISTEXT(D35);(V35*I35)+(U35*(I35*1,15/22*10))+(T35*(I35*1,35/22*6))+(S35*(I35*2/22*2))+(R35*(I35*3/22*1));"")</f>
        <v>1386,77</v>
      </c>
      <c t="str" s="226" r="L35">
        <f>ROUND((V35*J35);1)+ROUND((U35*(J35*1,15/22*10));2)+ROUND((T35*(J35*1,35/22*6));2)+ROUNDDOWN((S35*(J35*2/22*2));2)+ROUNDDOWN((R35*(J35*3/22*1));2)</f>
        <v>425,99</v>
      </c>
      <c t="str" s="227" r="M35">
        <f>IF(ISTEXT(E35);ROUND((V35*I35)+(U35*(I35*1,15/22*10))+(T35*(I35*1,35/22*6))+(S35*(I35*2/22*2))+(R35*(I35*3/22*1));0);"")</f>
        <v/>
      </c>
      <c s="289" r="N35">
        <v>29.0</v>
      </c>
      <c t="str" s="228" r="O35">
        <f>IF(ISTEXT(F35);ROUND((V35*I35)+(U35*(I35*1,15/22*10))+(T35*(I35*1,35/22*6))+(S35*(I35*2/22*2))+(R35*(I35*3/22*1));0);"")</f>
        <v/>
      </c>
      <c s="290" r="P35">
        <v>22.0</v>
      </c>
      <c s="229" r="Q35"/>
      <c s="296" r="R35">
        <v>98.0</v>
      </c>
      <c s="296" r="S35">
        <v>10.0</v>
      </c>
      <c s="296" r="T35">
        <v>8.0</v>
      </c>
      <c s="296" r="U35">
        <v>12.0</v>
      </c>
      <c s="296" r="V35">
        <v>4.0</v>
      </c>
      <c s="38" r="W35"/>
      <c s="70" r="X35"/>
    </row>
    <row customHeight="1" r="36" ht="15.0">
      <c t="s" s="152" r="B36">
        <v>2920</v>
      </c>
      <c t="s" s="153" r="C36">
        <v>2921</v>
      </c>
      <c s="154" r="D36"/>
      <c s="155" r="E36"/>
      <c t="s" s="156" r="F36">
        <v>2922</v>
      </c>
      <c s="154" r="G36"/>
      <c t="str" s="157" r="H36">
        <f>IF(ISTEXT(F36);VLOOKUP(I36;'Réference'!$A$3:$E$18;5;FALSE);IF(ISTEXT(E36);VLOOKUP(I36;'Réference'!$B$3:$E$18;4;FALSE);IF(ISTEXT(G36);VLOOKUP(I36;'Réference'!$C$3:$E$18;3;FALSE);IF(ISTEXT(D36);VLOOKUP(I36;'Réference'!$D$3:$E$18;2;FALSE);""))))</f>
        <v>10</v>
      </c>
      <c s="158" r="I36">
        <v>1.52</v>
      </c>
      <c s="158" r="J36">
        <v>15.0</v>
      </c>
      <c t="str" s="159" r="K36">
        <f>IF(ISTEXT(D36);(V36*I36)+(U36*(I36*1,15/22*10))+(T36*(I36*1,35/22*6))+(S36*(I36*2/22*2))+(R36*(I36*3/22*1));"")</f>
        <v/>
      </c>
      <c t="str" s="159" r="L36">
        <f>ROUND((V36*J36);1)+ROUND((U36*(J36*1,15/22*10));2)+ROUND((T36*(J36*1,35/22*6));2)+ROUNDDOWN((S36*(J36*2/22*2));2)+ROUNDDOWN((R36*(J36*3/22*1));2)</f>
        <v>143,32</v>
      </c>
      <c t="str" s="160" r="M36">
        <f>IF(ISTEXT(E36);ROUND((V36*I36)+(U36*(I36*1,15/22*10))+(T36*(I36*1,35/22*6))+(S36*(I36*2/22*2))+(R36*(I36*3/22*1));0);"")</f>
        <v/>
      </c>
      <c s="289" r="N36">
        <v>5.0</v>
      </c>
      <c t="str" s="161" r="O36">
        <f>IF(ISTEXT(F36);ROUND((V36*I36)+(U36*(I36*1,15/22*10))+(T36*(I36*1,35/22*6))+(S36*(I36*2/22*2))+(R36*(I36*3/22*1));0);"")</f>
        <v>15</v>
      </c>
      <c s="290" r="P36">
        <v>4.0</v>
      </c>
      <c s="162" r="Q36"/>
      <c s="291" r="R36">
        <v>27.0</v>
      </c>
      <c s="291" r="S36">
        <v>0.0</v>
      </c>
      <c s="291" r="T36">
        <v>2.0</v>
      </c>
      <c s="291" r="U36">
        <v>6.0</v>
      </c>
      <c s="291" r="V36">
        <v>2.0</v>
      </c>
      <c s="38" r="W36"/>
      <c s="70" r="X36"/>
    </row>
    <row customHeight="1" r="37" ht="15.0">
      <c t="s" s="152" r="B37">
        <v>2923</v>
      </c>
      <c t="s" s="153" r="C37">
        <v>2924</v>
      </c>
      <c s="154" r="D37"/>
      <c t="s" s="155" r="E37">
        <v>2925</v>
      </c>
      <c s="156" r="F37"/>
      <c s="154" r="G37"/>
      <c t="str" s="157" r="H37">
        <f>IF(ISTEXT(F37);VLOOKUP(I37;'Réference'!$A$3:$E$18;5;FALSE);IF(ISTEXT(E37);VLOOKUP(I37;'Réference'!$B$3:$E$18;4;FALSE);IF(ISTEXT(G37);VLOOKUP(I37;'Réference'!$C$3:$E$18;3;FALSE);IF(ISTEXT(D37);VLOOKUP(I37;'Réference'!$D$3:$E$18;2;FALSE);""))))</f>
        <v>17</v>
      </c>
      <c s="158" r="I37">
        <v>2.73</v>
      </c>
      <c s="158" r="J37">
        <v>15.0</v>
      </c>
      <c t="str" s="159" r="K37">
        <f>IF(ISTEXT(D37);(V37*I37)+(U37*(I37*1,15/22*10))+(T37*(I37*1,35/22*6))+(S37*(I37*2/22*2))+(R37*(I37*3/22*1));"")</f>
        <v/>
      </c>
      <c t="str" s="159" r="L37">
        <f>ROUND((V37*J37);1)+ROUND((U37*(J37*1,15/22*10));2)+ROUND((T37*(J37*1,35/22*6));2)+ROUNDDOWN((S37*(J37*2/22*2));2)+ROUNDDOWN((R37*(J37*3/22*1));2)</f>
        <v>373,90</v>
      </c>
      <c t="str" s="160" r="M37">
        <f>IF(ISTEXT(E37);ROUND((V37*I37)+(U37*(I37*1,15/22*10))+(T37*(I37*1,35/22*6))+(S37*(I37*2/22*2))+(R37*(I37*3/22*1));0);"")</f>
        <v>68</v>
      </c>
      <c s="289" r="N37">
        <v>20.0</v>
      </c>
      <c t="str" s="161" r="O37">
        <f>IF(ISTEXT(F37);ROUND((V37*I37)+(U37*(I37*1,15/22*10))+(T37*(I37*1,35/22*6))+(S37*(I37*2/22*2))+(R37*(I37*3/22*1));0);"")</f>
        <v/>
      </c>
      <c s="290" r="P37">
        <v>14.0</v>
      </c>
      <c s="162" r="Q37"/>
      <c s="291" r="R37">
        <v>39.0</v>
      </c>
      <c s="291" r="S37">
        <v>9.0</v>
      </c>
      <c s="291" r="T37">
        <v>9.0</v>
      </c>
      <c s="291" r="U37">
        <v>7.0</v>
      </c>
      <c s="291" r="V37">
        <v>11.0</v>
      </c>
      <c s="38" r="W37"/>
      <c s="38" r="X37"/>
    </row>
    <row customHeight="1" r="38" ht="15.0">
      <c t="s" s="152" r="B38">
        <v>2926</v>
      </c>
      <c t="s" s="153" r="C38">
        <v>2927</v>
      </c>
      <c s="154" r="D38"/>
      <c s="155" r="E38"/>
      <c t="s" s="156" r="F38">
        <v>2928</v>
      </c>
      <c s="154" r="G38"/>
      <c s="292" r="H38">
        <v>10.0</v>
      </c>
      <c s="293" r="I38">
        <v>1.52</v>
      </c>
      <c s="158" r="J38">
        <v>15.0</v>
      </c>
      <c t="str" s="159" r="K38">
        <f>IF(ISTEXT(D38);(V38*I38)+(U38*(I38*1,15/22*10))+(T38*(I38*1,35/22*6))+(S38*(I38*2/22*2))+(R38*(I38*3/22*1));"")</f>
        <v/>
      </c>
      <c t="str" s="159" r="L38">
        <f>ROUND((V38*J38);1)+ROUND((U38*(J38*1,15/22*10));2)+ROUND((T38*(J38*1,35/22*6));2)+ROUNDDOWN((S38*(J38*2/22*2));2)+ROUNDDOWN((R38*(J38*3/22*1));2)</f>
        <v>464,58</v>
      </c>
      <c t="str" s="160" r="M38">
        <f>IF(ISTEXT(E38);ROUND((V38*I38)+(U38*(I38*1,15/22*10))+(T38*(I38*1,35/22*6))+(S38*(I38*2/22*2))+(R38*(I38*3/22*1));0);"")</f>
        <v/>
      </c>
      <c s="289" r="N38">
        <v>13.0</v>
      </c>
      <c t="str" s="161" r="O38">
        <f>IF(ISTEXT(F38);ROUND((V38*I38)+(U38*(I38*1,15/22*10))+(T38*(I38*1,35/22*6))+(S38*(I38*2/22*2))+(R38*(I38*3/22*1));0);"")</f>
        <v>47</v>
      </c>
      <c s="290" r="P38">
        <v>10.0</v>
      </c>
      <c s="162" r="Q38"/>
      <c s="291" r="R38">
        <v>72.0</v>
      </c>
      <c s="291" r="S38">
        <v>2.0</v>
      </c>
      <c s="291" r="T38">
        <v>4.0</v>
      </c>
      <c s="291" r="U38">
        <v>14.0</v>
      </c>
      <c s="291" r="V38">
        <v>12.0</v>
      </c>
      <c s="38" r="W38"/>
      <c s="38" r="X38"/>
    </row>
    <row customHeight="1" r="39" ht="15.0">
      <c t="s" s="203" r="B39">
        <v>2929</v>
      </c>
      <c t="s" s="165" r="C39">
        <v>2930</v>
      </c>
      <c s="166" r="D39"/>
      <c s="167" r="E39"/>
      <c s="166" r="F39"/>
      <c t="s" s="168" r="G39">
        <v>2931</v>
      </c>
      <c t="str" s="169" r="H39">
        <f>IF(ISTEXT(F39);VLOOKUP(I39;'Réference'!$A$3:$E$18;5;FALSE);IF(ISTEXT(E39);VLOOKUP(I39;'Réference'!$B$3:$E$18;4;FALSE);IF(ISTEXT(G39);VLOOKUP(I39;'Réference'!$C$3:$E$18;3;FALSE);IF(ISTEXT(D39);VLOOKUP(I39;'Réference'!$D$3:$E$18;2;FALSE);""))))</f>
        <v>17</v>
      </c>
      <c s="170" r="I39">
        <v>13.65</v>
      </c>
      <c s="158" r="J39">
        <v>15.0</v>
      </c>
      <c t="str" s="159" r="K39">
        <f>IF(ISTEXT(D39);(V39*I39)+(U39*(I39*1,15/22*10))+(T39*(I39*1,35/22*6))+(S39*(I39*2/22*2))+(R39*(I39*3/22*1));"")</f>
        <v/>
      </c>
      <c t="str" s="159" r="L39">
        <f>ROUND((V39*J39);1)+ROUND((U39*(J39*1,15/22*10));2)+ROUND((T39*(J39*1,35/22*6));2)+ROUNDDOWN((S39*(J39*2/22*2));2)+ROUNDDOWN((R39*(J39*3/22*1));2)</f>
        <v>0,00</v>
      </c>
      <c t="str" s="160" r="M39">
        <f>IF(ISTEXT(E39);ROUND((V39*I39)+(U39*(I39*1,15/22*10))+(T39*(I39*1,35/22*6))+(S39*(I39*2/22*2))+(R39*(I39*3/22*1));0);"")</f>
        <v/>
      </c>
      <c s="289" r="N39">
        <v>0.0</v>
      </c>
      <c t="str" s="161" r="O39">
        <f>IF(ISTEXT(F39);ROUND((V39*I39)+(U39*(I39*1,15/22*10))+(T39*(I39*1,35/22*6))+(S39*(I39*2/22*2))+(R39*(I39*3/22*1));0);"")</f>
        <v/>
      </c>
      <c s="290" r="P39">
        <v>0.0</v>
      </c>
      <c t="str" s="162" r="Q39">
        <f>IF(ISTEXT(G39);ROUND((V39*I39)+(U39*(I39*1,15/22*10))+(T39*(I39*1,35/22*6))+(S39*(I39*2/22*2))+(R39*(I39*3/22*1));0);"")</f>
        <v>0</v>
      </c>
      <c s="291" r="R39">
        <v>0.0</v>
      </c>
      <c s="291" r="S39">
        <v>0.0</v>
      </c>
      <c s="291" r="T39">
        <v>0.0</v>
      </c>
      <c s="291" r="U39">
        <v>0.0</v>
      </c>
      <c s="291" r="V39">
        <v>0.0</v>
      </c>
      <c s="38" r="W39"/>
      <c s="38" r="X39"/>
    </row>
    <row customHeight="1" r="40" ht="15.0">
      <c s="38" r="C40"/>
      <c s="32" r="D40"/>
      <c s="32" r="E40"/>
      <c s="32" r="F40"/>
      <c s="32" r="G40"/>
      <c s="32" r="I40"/>
      <c t="s" s="171" r="J40">
        <v>2932</v>
      </c>
      <c t="str" s="172" r="K40">
        <f>SUM(K35:K39)</f>
        <v>1386,77</v>
      </c>
      <c t="str" s="172" r="L40">
        <f>SUM(L35:L39)</f>
        <v>1407,79</v>
      </c>
      <c t="str" s="173" r="M40">
        <f>SUM(M35:M39)</f>
        <v>68</v>
      </c>
      <c t="str" s="173" r="N40">
        <f>SUM(N35:N39)</f>
        <v>67</v>
      </c>
      <c t="str" s="174" r="O40">
        <f>SUM(O35:O39)</f>
        <v>62</v>
      </c>
      <c t="str" s="174" r="P40">
        <f>SUM(P35:P39)</f>
        <v>50</v>
      </c>
      <c t="str" s="174" r="Q40">
        <f>SUM(Q35:Q39)</f>
        <v>0</v>
      </c>
      <c t="str" s="173" r="R40">
        <f>SUM(R35:R39)</f>
        <v>236</v>
      </c>
      <c t="str" s="173" r="S40">
        <f>SUM(S35:S39)</f>
        <v>21</v>
      </c>
      <c t="str" s="173" r="T40">
        <f>SUM(T35:T39)</f>
        <v>23</v>
      </c>
      <c t="str" s="173" r="U40">
        <f>SUM(U35:U39)</f>
        <v>39</v>
      </c>
      <c t="str" s="173" r="V40">
        <f>SUM(V35:V39)</f>
        <v>29</v>
      </c>
      <c s="38" r="W40"/>
      <c s="38" r="X40"/>
    </row>
    <row customHeight="1" r="41" ht="15.0">
      <c s="38" r="C41"/>
      <c s="32" r="D41"/>
      <c s="32" r="E41"/>
      <c s="32" r="F41"/>
      <c s="32" r="G41"/>
      <c t="s" s="175" r="J41">
        <v>2933</v>
      </c>
      <c t="s" s="176" r="K41">
        <v>2934</v>
      </c>
      <c t="str" s="177" r="L41">
        <f>K40-L40</f>
        <v>-21,02</v>
      </c>
      <c t="s" s="178" r="M41">
        <v>2935</v>
      </c>
      <c t="str" s="49" r="N41">
        <f>M40-N40</f>
        <v>1</v>
      </c>
      <c t="s" s="179" r="O41">
        <v>2936</v>
      </c>
      <c t="str" s="180" r="P41">
        <f>O40-P40</f>
        <v>12</v>
      </c>
      <c t="s" s="179" r="Q41">
        <v>2937</v>
      </c>
      <c t="str" s="49" r="R41">
        <f>Q40</f>
        <v>0</v>
      </c>
      <c s="38" r="W41"/>
      <c s="38" r="X41"/>
    </row>
    <row customHeight="1" r="42" ht="15.0">
      <c s="181" r="A42"/>
      <c s="37" r="B42"/>
      <c s="38" r="C42"/>
      <c s="204" r="D42"/>
      <c s="204" r="E42"/>
      <c s="204" r="F42"/>
      <c s="204" r="G42"/>
      <c s="37" r="H42"/>
      <c s="204" r="I42"/>
      <c s="204" r="J42"/>
      <c s="231" r="K42"/>
      <c s="231" r="L42"/>
      <c s="204" r="M42"/>
      <c s="204" r="N42"/>
      <c s="202" r="O42"/>
      <c s="202" r="P42"/>
      <c s="202" r="Q42"/>
      <c s="204" r="R42"/>
      <c s="204" r="S42"/>
      <c s="204" r="T42"/>
      <c s="204" r="U42"/>
      <c s="204" r="V42"/>
      <c s="38" r="W42"/>
      <c s="38" r="X42"/>
    </row>
    <row customHeight="1" r="43" ht="15.0">
      <c s="232" r="A43"/>
      <c s="37" r="B43"/>
      <c s="38" r="C43"/>
      <c s="204" r="D43"/>
      <c s="204" r="E43"/>
      <c s="204" r="F43"/>
      <c s="233" r="G43"/>
      <c s="234" r="H43"/>
      <c s="234" r="I43"/>
      <c s="235" r="J43"/>
      <c s="236" r="K43"/>
      <c s="236" r="L43"/>
      <c s="237" r="M43"/>
      <c s="237" r="N43"/>
      <c s="238" r="O43"/>
      <c s="238" r="P43"/>
      <c s="238" r="Q43"/>
      <c s="234" r="R43"/>
      <c s="234" r="S43"/>
      <c s="234" r="T43"/>
      <c s="234" r="U43"/>
      <c s="234" r="V43"/>
      <c s="38" r="W43"/>
      <c s="38" r="X43"/>
    </row>
    <row customHeight="1" r="44" ht="47.25">
      <c t="s" s="239" r="A44">
        <v>2938</v>
      </c>
      <c t="s" s="212" r="B44">
        <v>2939</v>
      </c>
      <c t="s" s="137" r="C44">
        <v>2940</v>
      </c>
      <c t="s" s="138" r="D44">
        <v>2941</v>
      </c>
      <c s="56" r="G44"/>
      <c t="s" s="139" r="H44">
        <v>2942</v>
      </c>
      <c t="s" s="140" r="I44">
        <v>2943</v>
      </c>
      <c t="s" s="140" r="J44">
        <v>2944</v>
      </c>
      <c t="s" s="141" r="K44">
        <v>2945</v>
      </c>
      <c t="s" s="142" r="L44">
        <v>2946</v>
      </c>
      <c t="s" s="143" r="M44">
        <v>2947</v>
      </c>
      <c t="s" s="143" r="N44">
        <v>2948</v>
      </c>
      <c t="s" s="144" r="O44">
        <v>2949</v>
      </c>
      <c t="s" s="144" r="P44">
        <v>2950</v>
      </c>
      <c t="s" s="240" r="Q44">
        <v>2951</v>
      </c>
      <c t="s" s="146" r="R44">
        <v>2952</v>
      </c>
      <c t="s" s="146" r="S44">
        <v>2953</v>
      </c>
      <c t="s" s="146" r="T44">
        <v>2954</v>
      </c>
      <c t="s" s="146" r="U44">
        <v>2955</v>
      </c>
      <c t="s" s="146" r="V44">
        <v>2956</v>
      </c>
      <c s="38" r="W44"/>
      <c s="38" r="X44"/>
    </row>
    <row customHeight="1" r="45" ht="15.0">
      <c t="s" s="150" r="D45">
        <v>2957</v>
      </c>
      <c t="s" s="219" r="E45">
        <v>2958</v>
      </c>
      <c t="s" s="56" r="F45">
        <v>2959</v>
      </c>
      <c t="s" s="56" r="G45">
        <v>2960</v>
      </c>
      <c s="38" r="W45"/>
      <c s="38" r="X45"/>
    </row>
    <row customHeight="1" r="46" ht="15.0">
      <c t="s" s="13" r="B46">
        <v>2961</v>
      </c>
      <c t="s" s="153" r="C46">
        <v>2962</v>
      </c>
      <c t="s" s="154" r="D46">
        <v>2963</v>
      </c>
      <c s="155" r="E46"/>
      <c s="156" r="F46"/>
      <c s="154" r="G46"/>
      <c t="str" s="157" r="H46">
        <f>IF(ISTEXT(F46);VLOOKUP(I46;'Réference'!$A$3:$E$18;5;FALSE);IF(ISTEXT(E46);VLOOKUP(I46;'Réference'!$B$3:$E$18;4;FALSE);IF(ISTEXT(G46);VLOOKUP(I46;'Réference'!$C$3:$E$18;3;FALSE);IF(ISTEXT(D46);VLOOKUP(I46;'Réference'!$D$3:$E$18;2;FALSE);""))))</f>
        <v>7</v>
      </c>
      <c s="158" r="I46">
        <v>48.83</v>
      </c>
      <c s="158" r="J46">
        <v>15.0</v>
      </c>
      <c t="str" s="159" r="K46">
        <f>IF(ISTEXT(D46);(V46*I46)+(U46*(I46*1,15/22*10))+(T46*(I46*1,35/22*6))+(S46*(I46*2/22*2))+(R46*(I46*3/22*1));"")</f>
        <v>1336,61</v>
      </c>
      <c t="str" s="159" r="L46">
        <f>ROUND((V46*J46);1)+ROUND((U46*(J46*1,15/22*10));2)+ROUND((T46*(J46*1,35/22*6));2)+ROUNDDOWN((S46*(J46*2/22*2));2)+ROUNDDOWN((R46*(J46*3/22*1));2)</f>
        <v>410,59</v>
      </c>
      <c t="str" s="160" r="M46">
        <f>IF(ISTEXT(E46);ROUND((V46*I46)+(U46*(I46*1,15/22*10))+(T46*(I46*1,35/22*6))+(S46*(I46*2/22*2))+(R46*(I46*3/22*1));0);"")</f>
        <v/>
      </c>
      <c s="289" r="N46">
        <v>28.0</v>
      </c>
      <c t="str" s="161" r="O46">
        <f>IF(ISTEXT(F46);ROUND((V46*I46)+(U46*(I46*1,15/22*10))+(T46*(I46*1,35/22*6))+(S46*(I46*2/22*2))+(R46*(I46*3/22*1));0);"")</f>
        <v/>
      </c>
      <c s="290" r="P46">
        <v>21.0</v>
      </c>
      <c s="162" r="Q46"/>
      <c s="291" r="R46">
        <v>66.0</v>
      </c>
      <c s="291" r="S46">
        <v>11.0</v>
      </c>
      <c s="291" r="T46">
        <v>7.0</v>
      </c>
      <c s="291" r="U46">
        <v>13.0</v>
      </c>
      <c s="291" r="V46">
        <v>7.0</v>
      </c>
      <c s="38" r="W46"/>
      <c s="38" r="X46"/>
    </row>
    <row customHeight="1" r="47" ht="15.0">
      <c t="s" s="13" r="B47">
        <v>2964</v>
      </c>
      <c t="s" s="153" r="C47">
        <v>2965</v>
      </c>
      <c s="154" r="D47"/>
      <c s="155" r="E47"/>
      <c t="s" s="156" r="F47">
        <v>2966</v>
      </c>
      <c s="154" r="G47"/>
      <c t="str" s="157" r="H47">
        <f>IF(ISTEXT(F47);VLOOKUP(I47;'Réference'!$A$3:$E$18;5;FALSE);IF(ISTEXT(E47);VLOOKUP(I47;'Réference'!$B$3:$E$18;4;FALSE);IF(ISTEXT(G47);VLOOKUP(I47;'Réference'!$C$3:$E$18;3;FALSE);IF(ISTEXT(D47);VLOOKUP(I47;'Réference'!$D$3:$E$18;2;FALSE);""))))</f>
        <v>10</v>
      </c>
      <c s="158" r="I47">
        <v>1.52</v>
      </c>
      <c s="158" r="J47">
        <v>15.0</v>
      </c>
      <c t="str" s="159" r="K47">
        <f>IF(ISTEXT(D47);(V47*I47)+(U47*(I47*1,15/22*10))+(T47*(I47*1,35/22*6))+(S47*(I47*2/22*2))+(R47*(I47*3/22*1));"")</f>
        <v/>
      </c>
      <c t="str" s="159" r="L47">
        <f>ROUND((V47*J47);1)+ROUND((U47*(J47*1,15/22*10));2)+ROUND((T47*(J47*1,35/22*6));2)+ROUNDDOWN((S47*(J47*2/22*2));2)+ROUNDDOWN((R47*(J47*3/22*1));2)</f>
        <v>195,06</v>
      </c>
      <c t="str" s="160" r="M47">
        <f>IF(ISTEXT(E47);ROUND((V47*I47)+(U47*(I47*1,15/22*10))+(T47*(I47*1,35/22*6))+(S47*(I47*2/22*2))+(R47*(I47*3/22*1));0);"")</f>
        <v/>
      </c>
      <c s="289" r="N47">
        <v>7.0</v>
      </c>
      <c t="str" s="161" r="O47">
        <f>IF(ISTEXT(F47);ROUND((V47*I47)+(U47*(I47*1,15/22*10))+(T47*(I47*1,35/22*6))+(S47*(I47*2/22*2))+(R47*(I47*3/22*1));0);"")</f>
        <v>20</v>
      </c>
      <c s="290" r="P47">
        <v>5.0</v>
      </c>
      <c s="162" r="Q47"/>
      <c s="291" r="R47">
        <v>23.0</v>
      </c>
      <c s="291" r="S47">
        <v>2.0</v>
      </c>
      <c s="291" r="T47">
        <v>1.0</v>
      </c>
      <c s="291" r="U47">
        <v>6.0</v>
      </c>
      <c s="291" r="V47">
        <v>6.0</v>
      </c>
      <c s="38" r="W47"/>
      <c s="38" r="X47"/>
    </row>
    <row customHeight="1" r="48" ht="15.0">
      <c t="s" s="13" r="B48">
        <v>2967</v>
      </c>
      <c t="s" s="153" r="C48">
        <v>2968</v>
      </c>
      <c s="154" r="D48"/>
      <c t="s" s="155" r="E48">
        <v>2969</v>
      </c>
      <c s="156" r="F48"/>
      <c s="154" r="G48"/>
      <c t="str" s="157" r="H48">
        <f>IF(ISTEXT(F48);VLOOKUP(I48;'Réference'!$A$3:$E$18;5;FALSE);IF(ISTEXT(E48);VLOOKUP(I48;'Réference'!$B$3:$E$18;4;FALSE);IF(ISTEXT(G48);VLOOKUP(I48;'Réference'!$C$3:$E$18;3;FALSE);IF(ISTEXT(D48);VLOOKUP(I48;'Réference'!$D$3:$E$18;2;FALSE);""))))</f>
        <v>17</v>
      </c>
      <c s="158" r="I48">
        <v>2.73</v>
      </c>
      <c s="158" r="J48">
        <v>15.0</v>
      </c>
      <c t="str" s="159" r="K48">
        <f>IF(ISTEXT(D48);(V48*I48)+(U48*(I48*1,15/22*10))+(T48*(I48*1,35/22*6))+(S48*(I48*2/22*2))+(R48*(I48*3/22*1));"")</f>
        <v/>
      </c>
      <c t="str" s="159" r="L48">
        <f>ROUND((V48*J48);1)+ROUND((U48*(J48*1,15/22*10));2)+ROUND((T48*(J48*1,35/22*6));2)+ROUNDDOWN((S48*(J48*2/22*2));2)+ROUNDDOWN((R48*(J48*3/22*1));2)</f>
        <v>337,36</v>
      </c>
      <c t="str" s="160" r="M48">
        <f>IF(ISTEXT(E48);ROUND((V48*I48)+(U48*(I48*1,15/22*10))+(T48*(I48*1,35/22*6))+(S48*(I48*2/22*2))+(R48*(I48*3/22*1));0);"")</f>
        <v>61</v>
      </c>
      <c s="289" r="N48">
        <v>17.0</v>
      </c>
      <c s="161" r="O48"/>
      <c s="290" r="P48">
        <v>12.0</v>
      </c>
      <c s="162" r="Q48"/>
      <c s="291" r="R48">
        <v>30.0</v>
      </c>
      <c s="291" r="S48">
        <v>9.0</v>
      </c>
      <c s="291" r="T48">
        <v>3.0</v>
      </c>
      <c s="291" r="U48">
        <v>7.0</v>
      </c>
      <c s="291" r="V48">
        <v>12.0</v>
      </c>
      <c s="38" r="W48"/>
      <c s="38" r="X48"/>
    </row>
    <row customHeight="1" r="49" ht="15.0">
      <c t="s" s="13" r="B49">
        <v>2970</v>
      </c>
      <c t="s" s="153" r="C49">
        <v>2971</v>
      </c>
      <c s="154" r="D49"/>
      <c s="155" r="E49"/>
      <c t="s" s="156" r="F49">
        <v>2972</v>
      </c>
      <c s="154" r="G49"/>
      <c s="292" r="H49">
        <v>10.0</v>
      </c>
      <c s="293" r="I49">
        <v>1.52</v>
      </c>
      <c s="158" r="J49">
        <v>15.0</v>
      </c>
      <c t="str" s="159" r="K49">
        <f>IF(ISTEXT(D49);(V49*I49)+(U49*(I49*1,15/22*10))+(T49*(I49*1,35/22*6))+(S49*(I49*2/22*2))+(R49*(I49*3/22*1));"")</f>
        <v/>
      </c>
      <c t="str" s="159" r="L49">
        <f>ROUND((V49*J49);1)+ROUND((U49*(J49*1,15/22*10));2)+ROUND((T49*(J49*1,35/22*6));2)+ROUNDDOWN((S49*(J49*2/22*2));2)+ROUNDDOWN((R49*(J49*3/22*1));2)</f>
        <v>425,24</v>
      </c>
      <c t="str" s="160" r="M49">
        <f>IF(ISTEXT(E49);ROUND((V49*I49)+(U49*(I49*1,15/22*10))+(T49*(I49*1,35/22*6))+(S49*(I49*2/22*2))+(R49*(I49*3/22*1));0);"")</f>
        <v/>
      </c>
      <c s="289" r="N49">
        <v>14.0</v>
      </c>
      <c t="str" s="161" r="O49">
        <f>IF(ISTEXT(F49);ROUND((V49*I49)+(U49*(I49*1,15/22*10))+(T49*(I49*1,35/22*6))+(S49*(I49*2/22*2))+(R49*(I49*3/22*1));0);"")</f>
        <v>43</v>
      </c>
      <c s="290" r="P49">
        <v>10.0</v>
      </c>
      <c s="162" r="Q49"/>
      <c s="291" r="R49">
        <v>52.0</v>
      </c>
      <c s="291" r="S49">
        <v>2.0</v>
      </c>
      <c s="291" r="T49">
        <v>7.0</v>
      </c>
      <c s="291" r="U49">
        <v>14.0</v>
      </c>
      <c s="291" r="V49">
        <v>11.0</v>
      </c>
      <c s="38" r="W49"/>
      <c s="38" r="X49"/>
    </row>
    <row customHeight="1" r="50" ht="15.0">
      <c t="s" s="27" r="B50">
        <v>2973</v>
      </c>
      <c t="s" s="165" r="C50">
        <v>2974</v>
      </c>
      <c s="166" r="D50"/>
      <c s="167" r="E50"/>
      <c s="166" r="F50"/>
      <c t="s" s="168" r="G50">
        <v>2975</v>
      </c>
      <c t="str" s="169" r="H50">
        <f>IF(ISTEXT(F50);VLOOKUP(I50;'Réference'!$A$3:$E$18;5;FALSE);IF(ISTEXT(E50);VLOOKUP(I50;'Réference'!$B$3:$E$18;4;FALSE);IF(ISTEXT(G50);VLOOKUP(I50;'Réference'!$C$3:$E$18;3;FALSE);IF(ISTEXT(D50);VLOOKUP(I50;'Réference'!$D$3:$E$18;2;FALSE);""))))</f>
        <v>17</v>
      </c>
      <c s="170" r="I50">
        <v>13.65</v>
      </c>
      <c s="158" r="J50">
        <v>15.0</v>
      </c>
      <c t="str" s="159" r="K50">
        <f>IF(ISTEXT(D50);(V50*I50)+(U50*(I50*1,15/22*10))+(T50*(I50*1,35/22*6))+(S50*(I50*2/22*2))+(R50*(I50*3/22*1));"")</f>
        <v/>
      </c>
      <c t="str" s="159" r="L50">
        <f>ROUND((V50*J50);1)+ROUND((U50*(J50*1,15/22*10));2)+ROUND((T50*(J50*1,35/22*6));2)+ROUNDDOWN((S50*(J50*2/22*2));2)+ROUNDDOWN((R50*(J50*3/22*1));2)</f>
        <v>0,00</v>
      </c>
      <c t="str" s="160" r="M50">
        <f>IF(ISTEXT(E50);ROUND((V50*I50)+(U50*(I50*1,15/22*10))+(T50*(I50*1,35/22*6))+(S50*(I50*2/22*2))+(R50*(I50*3/22*1));0);"")</f>
        <v/>
      </c>
      <c s="289" r="N50">
        <v>0.0</v>
      </c>
      <c t="str" s="161" r="O50">
        <f>IF(ISTEXT(F50);ROUND((V50*I50)+(U50*(I50*1,15/22*10))+(T50*(I50*1,35/22*6))+(S50*(I50*2/22*2))+(R50*(I50*3/22*1));0);"")</f>
        <v/>
      </c>
      <c s="290" r="P50">
        <v>0.0</v>
      </c>
      <c t="str" s="162" r="Q50">
        <f>IF(ISTEXT(G50);ROUND((V50*I50)+(U50*(I50*1,15/22*10))+(T50*(I50*1,35/22*6))+(S50*(I50*2/22*2))+(R50*(I50*3/22*1));0);"")</f>
        <v>0</v>
      </c>
      <c s="291" r="R50">
        <v>0.0</v>
      </c>
      <c s="291" r="S50">
        <v>0.0</v>
      </c>
      <c s="291" r="T50">
        <v>0.0</v>
      </c>
      <c s="291" r="U50">
        <v>0.0</v>
      </c>
      <c s="291" r="V50">
        <v>0.0</v>
      </c>
      <c s="38" r="W50"/>
      <c s="38" r="X50"/>
    </row>
    <row customHeight="1" r="51" ht="15.0">
      <c s="241" r="B51"/>
      <c s="38" r="C51"/>
      <c s="32" r="D51"/>
      <c s="32" r="E51"/>
      <c s="32" r="F51"/>
      <c s="32" r="G51"/>
      <c s="32" r="I51"/>
      <c t="s" s="171" r="J51">
        <v>2976</v>
      </c>
      <c t="str" s="172" r="K51">
        <f>SUM(K46:K50)</f>
        <v>1336,61</v>
      </c>
      <c t="str" s="172" r="L51">
        <f>SUM(L46:L50)</f>
        <v>1368,25</v>
      </c>
      <c t="str" s="173" r="M51">
        <f>SUM(M46:M50)</f>
        <v>61</v>
      </c>
      <c t="str" s="173" r="N51">
        <f>SUM(N46:N50)</f>
        <v>66</v>
      </c>
      <c t="str" s="174" r="O51">
        <f>SUM(O46:O50)</f>
        <v>63</v>
      </c>
      <c t="str" s="174" r="P51">
        <f>SUM(P46:P50)</f>
        <v>48</v>
      </c>
      <c t="str" s="174" r="Q51">
        <f>SUM(Q46:Q50)</f>
        <v>0</v>
      </c>
      <c t="str" s="173" r="R51">
        <f>SUM(R46:R50)</f>
        <v>171</v>
      </c>
      <c t="str" s="173" r="S51">
        <f>SUM(S46:S50)</f>
        <v>24</v>
      </c>
      <c t="str" s="173" r="T51">
        <f>SUM(T46:T50)</f>
        <v>18</v>
      </c>
      <c t="str" s="173" r="U51">
        <f>SUM(U46:U50)</f>
        <v>40</v>
      </c>
      <c t="str" s="173" r="V51">
        <f>SUM(V46:V50)</f>
        <v>36</v>
      </c>
      <c s="38" r="W51"/>
      <c s="38" r="X51"/>
    </row>
    <row customHeight="1" r="52" ht="15.0">
      <c s="241" r="B52"/>
      <c s="38" r="C52"/>
      <c s="32" r="D52"/>
      <c s="32" r="E52"/>
      <c s="32" r="F52"/>
      <c s="32" r="G52"/>
      <c t="s" s="175" r="J52">
        <v>2977</v>
      </c>
      <c t="s" s="176" r="K52">
        <v>2978</v>
      </c>
      <c t="str" s="177" r="L52">
        <f>K51-L51</f>
        <v>-31,64</v>
      </c>
      <c t="s" s="178" r="M52">
        <v>2979</v>
      </c>
      <c t="str" s="49" r="N52">
        <f>M51-N51</f>
        <v>-5</v>
      </c>
      <c t="s" s="179" r="O52">
        <v>2980</v>
      </c>
      <c t="str" s="180" r="P52">
        <f>O51-P51</f>
        <v>15</v>
      </c>
      <c t="s" s="179" r="Q52">
        <v>2981</v>
      </c>
      <c t="str" s="49" r="R52">
        <f>Q51</f>
        <v>0</v>
      </c>
      <c s="38" r="W52"/>
      <c s="38" r="X52"/>
    </row>
    <row customHeight="1" r="53" ht="15.0">
      <c s="181" r="A53"/>
      <c s="242" r="B53"/>
      <c s="38" r="C53"/>
      <c s="204" r="D53"/>
      <c s="204" r="E53"/>
      <c s="204" r="F53"/>
      <c s="204" r="G53"/>
      <c s="37" r="H53"/>
      <c s="243" r="I53"/>
      <c s="243" r="J53"/>
      <c s="231" r="K53"/>
      <c s="231" r="L53"/>
      <c s="204" r="M53"/>
      <c s="204" r="N53"/>
      <c s="202" r="O53"/>
      <c s="202" r="P53"/>
      <c s="202" r="Q53"/>
      <c s="204" r="R53"/>
      <c s="204" r="S53"/>
      <c s="204" r="T53"/>
      <c s="204" r="U53"/>
      <c s="204" r="V53"/>
      <c s="38" r="W53"/>
      <c s="38" r="X53"/>
    </row>
    <row customHeight="1" r="54" ht="15.0">
      <c s="244" r="A54"/>
      <c s="242" r="B54"/>
      <c s="38" r="C54"/>
      <c s="204" r="D54"/>
      <c s="204" r="E54"/>
      <c s="204" r="F54"/>
      <c s="233" r="G54"/>
      <c s="234" r="H54"/>
      <c s="233" r="I54"/>
      <c s="233" r="J54"/>
      <c s="245" r="K54"/>
      <c s="245" r="L54"/>
      <c s="233" r="M54"/>
      <c s="233" r="N54"/>
      <c s="246" r="O54"/>
      <c s="246" r="P54"/>
      <c s="246" r="Q54"/>
      <c s="233" r="R54"/>
      <c s="233" r="S54"/>
      <c s="233" r="T54"/>
      <c s="233" r="U54"/>
      <c s="233" r="V54"/>
      <c s="38" r="W54"/>
      <c s="38" r="X54"/>
    </row>
    <row customHeight="1" r="55" ht="30.0">
      <c t="s" s="247" r="A55">
        <v>2982</v>
      </c>
      <c t="s" s="69" r="B55">
        <v>2983</v>
      </c>
      <c t="s" s="137" r="C55">
        <v>2984</v>
      </c>
      <c t="s" s="138" r="D55">
        <v>2985</v>
      </c>
      <c s="56" r="G55"/>
      <c t="s" s="139" r="H55">
        <v>2986</v>
      </c>
      <c t="s" s="140" r="I55">
        <v>2987</v>
      </c>
      <c t="s" s="140" r="J55">
        <v>2988</v>
      </c>
      <c t="s" s="141" r="K55">
        <v>2989</v>
      </c>
      <c t="s" s="142" r="L55">
        <v>2990</v>
      </c>
      <c t="s" s="143" r="M55">
        <v>2991</v>
      </c>
      <c t="s" s="143" r="N55">
        <v>2992</v>
      </c>
      <c t="s" s="144" r="O55">
        <v>2993</v>
      </c>
      <c t="s" s="144" r="P55">
        <v>2994</v>
      </c>
      <c t="s" s="240" r="Q55">
        <v>2995</v>
      </c>
      <c t="s" s="146" r="R55">
        <v>2996</v>
      </c>
      <c t="s" s="146" r="S55">
        <v>2997</v>
      </c>
      <c t="s" s="146" r="T55">
        <v>2998</v>
      </c>
      <c t="s" s="146" r="U55">
        <v>2999</v>
      </c>
      <c t="s" s="146" r="V55">
        <v>3000</v>
      </c>
      <c s="38" r="W55"/>
      <c s="38" r="X55"/>
    </row>
    <row customHeight="1" r="56" ht="15.0">
      <c t="s" s="150" r="D56">
        <v>3001</v>
      </c>
      <c t="s" s="219" r="E56">
        <v>3002</v>
      </c>
      <c t="s" s="56" r="F56">
        <v>3003</v>
      </c>
      <c t="s" s="56" r="G56">
        <v>3004</v>
      </c>
      <c s="38" r="W56"/>
      <c s="38" r="X56"/>
    </row>
    <row customHeight="1" r="57" ht="15.0">
      <c t="s" s="152" r="B57">
        <v>3005</v>
      </c>
      <c t="s" s="153" r="C57">
        <v>3006</v>
      </c>
      <c t="s" s="154" r="D57">
        <v>3007</v>
      </c>
      <c s="155" r="E57"/>
      <c s="156" r="F57"/>
      <c s="154" r="G57"/>
      <c t="str" s="157" r="H57">
        <f>IF(ISTEXT(F57);VLOOKUP(I57;'Réference'!$A$3:$E$18;5;FALSE);IF(ISTEXT(E57);VLOOKUP(I57;'Réference'!$B$3:$E$18;4;FALSE);IF(ISTEXT(G57);VLOOKUP(I57;'Réference'!$C$3:$E$18;3;FALSE);IF(ISTEXT(D57);VLOOKUP(I57;'Réference'!$D$3:$E$18;2;FALSE);""))))</f>
        <v>7</v>
      </c>
      <c s="158" r="I57">
        <v>48.83</v>
      </c>
      <c s="158" r="J57">
        <v>15.0</v>
      </c>
      <c t="str" s="159" r="K57">
        <f>IF(ISTEXT(D57);(V57*I57)+(U57*(I57*1,15/22*10))+(T57*(I57*1,35/22*6))+(S57*(I57*2/22*2))+(R57*(I57*3/22*1));"")</f>
        <v>1263,37</v>
      </c>
      <c t="str" s="159" r="L57">
        <f>ROUND((V57*J57);1)+ROUND((U57*(J57*1,15/22*10));2)+ROUND((T57*(J57*1,35/22*6));2)+ROUNDDOWN((S57*(J57*2/22*2));2)+ROUNDDOWN((R57*(J57*3/22*1));2)</f>
        <v>388,08</v>
      </c>
      <c t="str" s="160" r="M57">
        <f>IF(ISTEXT(E57);ROUND((V57*I57)+(U57*(I57*1,15/22*10))+(T57*(I57*1,35/22*6))+(S57*(I57*2/22*2))+(R57*(I57*3/22*1));0);"")</f>
        <v/>
      </c>
      <c s="289" r="N57">
        <v>33.0</v>
      </c>
      <c t="str" s="161" r="O57">
        <f>IF(ISTEXT(F57);ROUND((V57*I57)+(U57*(I57*1,15/22*10))+(T57*(I57*1,35/22*6))+(S57*(I57*2/22*2))+(R57*(I57*3/22*1));0);"")</f>
        <v/>
      </c>
      <c s="290" r="P57">
        <v>25.0</v>
      </c>
      <c s="162" r="Q57"/>
      <c s="291" r="R57">
        <v>72.0</v>
      </c>
      <c s="291" r="S57">
        <v>15.0</v>
      </c>
      <c s="291" r="T57">
        <v>7.0</v>
      </c>
      <c s="291" r="U57">
        <v>11.0</v>
      </c>
      <c s="291" r="V57">
        <v>5.0</v>
      </c>
      <c s="38" r="W57"/>
      <c s="38" r="X57"/>
    </row>
    <row customHeight="1" r="58" ht="15.0">
      <c t="s" s="152" r="B58">
        <v>3008</v>
      </c>
      <c t="s" s="153" r="C58">
        <v>3009</v>
      </c>
      <c s="154" r="D58"/>
      <c s="155" r="E58"/>
      <c t="s" s="156" r="F58">
        <v>3010</v>
      </c>
      <c s="154" r="G58"/>
      <c t="str" s="157" r="H58">
        <f>IF(ISTEXT(F58);VLOOKUP(I58;'Réference'!$A$3:$E$18;5;FALSE);IF(ISTEXT(E58);VLOOKUP(I58;'Réference'!$B$3:$E$18;4;FALSE);IF(ISTEXT(G58);VLOOKUP(I58;'Réference'!$C$3:$E$18;3;FALSE);IF(ISTEXT(D58);VLOOKUP(I58;'Réference'!$D$3:$E$18;2;FALSE);""))))</f>
        <v>10</v>
      </c>
      <c s="158" r="I58">
        <v>1.52</v>
      </c>
      <c s="158" r="J58">
        <v>15.0</v>
      </c>
      <c t="str" s="159" r="K58">
        <f>IF(ISTEXT(D58);(V58*I58)+(U58*(I58*1,15/22*10))+(T58*(I58*1,35/22*6))+(S58*(I58*2/22*2))+(R58*(I58*3/22*1));"")</f>
        <v/>
      </c>
      <c t="str" s="159" r="L58">
        <f>ROUND((V58*J58);1)+ROUND((U58*(J58*1,15/22*10));2)+ROUND((T58*(J58*1,35/22*6));2)+ROUNDDOWN((S58*(J58*2/22*2));2)+ROUNDDOWN((R58*(J58*3/22*1));2)</f>
        <v>147,07</v>
      </c>
      <c t="str" s="160" r="M58">
        <f>IF(ISTEXT(E58);ROUND((V58*I58)+(U58*(I58*1,15/22*10))+(T58*(I58*1,35/22*6))+(S58*(I58*2/22*2))+(R58*(I58*3/22*1));0);"")</f>
        <v/>
      </c>
      <c s="289" r="N58">
        <v>6.0</v>
      </c>
      <c t="str" s="161" r="O58">
        <f>IF(ISTEXT(F58);ROUND((V58*I58)+(U58*(I58*1,15/22*10))+(T58*(I58*1,35/22*6))+(S58*(I58*2/22*2))+(R58*(I58*3/22*1));0);"")</f>
        <v>15</v>
      </c>
      <c s="290" r="P58">
        <v>5.0</v>
      </c>
      <c s="162" r="Q58"/>
      <c s="291" r="R58">
        <v>15.0</v>
      </c>
      <c s="291" r="S58">
        <v>2.0</v>
      </c>
      <c s="291" r="T58">
        <v>2.0</v>
      </c>
      <c s="291" r="U58">
        <v>7.0</v>
      </c>
      <c s="291" r="V58">
        <v>3.0</v>
      </c>
      <c s="38" r="W58"/>
      <c s="38" r="X58"/>
    </row>
    <row customHeight="1" r="59" ht="15.0">
      <c t="s" s="152" r="B59">
        <v>3011</v>
      </c>
      <c t="s" s="153" r="C59">
        <v>3012</v>
      </c>
      <c s="154" r="D59"/>
      <c t="s" s="155" r="E59">
        <v>3013</v>
      </c>
      <c s="156" r="F59"/>
      <c s="154" r="G59"/>
      <c t="str" s="157" r="H59">
        <f>IF(ISTEXT(F59);VLOOKUP(I59;'Réference'!$A$3:$E$18;5;FALSE);IF(ISTEXT(E59);VLOOKUP(I59;'Réference'!$B$3:$E$18;4;FALSE);IF(ISTEXT(G59);VLOOKUP(I59;'Réference'!$C$3:$E$18;3;FALSE);IF(ISTEXT(D59);VLOOKUP(I59;'Réference'!$D$3:$E$18;2;FALSE);""))))</f>
        <v>17</v>
      </c>
      <c s="158" r="I59">
        <v>2.73</v>
      </c>
      <c s="158" r="J59">
        <v>15.0</v>
      </c>
      <c t="str" s="159" r="K59">
        <f>IF(ISTEXT(D59);(V59*I59)+(U59*(I59*1,15/22*10))+(T59*(I59*1,35/22*6))+(S59*(I59*2/22*2))+(R59*(I59*3/22*1));"")</f>
        <v/>
      </c>
      <c t="str" s="159" r="L59">
        <f>ROUND((V59*J59);1)+ROUND((U59*(J59*1,15/22*10));2)+ROUND((T59*(J59*1,35/22*6));2)+ROUNDDOWN((S59*(J59*2/22*2));2)+ROUNDDOWN((R59*(J59*3/22*1));2)</f>
        <v>257,24</v>
      </c>
      <c t="str" s="160" r="M59">
        <f>IF(ISTEXT(E59);ROUND((V59*I59)+(U59*(I59*1,15/22*10))+(T59*(I59*1,35/22*6))+(S59*(I59*2/22*2))+(R59*(I59*3/22*1));0);"")</f>
        <v>47</v>
      </c>
      <c s="289" r="N59">
        <v>15.0</v>
      </c>
      <c s="161" r="O59"/>
      <c s="290" r="P59">
        <v>11.0</v>
      </c>
      <c s="162" r="Q59"/>
      <c s="291" r="R59">
        <v>39.0</v>
      </c>
      <c s="291" r="S59">
        <v>7.0</v>
      </c>
      <c s="291" r="T59">
        <v>8.0</v>
      </c>
      <c s="291" r="U59">
        <v>5.0</v>
      </c>
      <c s="291" r="V59">
        <v>5.0</v>
      </c>
      <c s="38" r="W59"/>
      <c s="38" r="X59"/>
    </row>
    <row customHeight="1" r="60" ht="15.0">
      <c t="s" s="152" r="B60">
        <v>3014</v>
      </c>
      <c t="s" s="153" r="C60">
        <v>3015</v>
      </c>
      <c s="154" r="D60"/>
      <c s="155" r="E60"/>
      <c t="s" s="156" r="F60">
        <v>3016</v>
      </c>
      <c s="154" r="G60"/>
      <c s="292" r="H60">
        <v>10.0</v>
      </c>
      <c s="293" r="I60">
        <v>1.52</v>
      </c>
      <c s="158" r="J60">
        <v>15.0</v>
      </c>
      <c t="str" s="159" r="K60">
        <f>IF(ISTEXT(D60);(V60*I60)+(U60*(I60*1,15/22*10))+(T60*(I60*1,35/22*6))+(S60*(I60*2/22*2))+(R60*(I60*3/22*1));"")</f>
        <v/>
      </c>
      <c t="str" s="159" r="L60">
        <f>ROUND((V60*J60);1)+ROUND((U60*(J60*1,15/22*10));2)+ROUND((T60*(J60*1,35/22*6));2)+ROUNDDOWN((S60*(J60*2/22*2));2)+ROUNDDOWN((R60*(J60*3/22*1));2)</f>
        <v>364,07</v>
      </c>
      <c t="str" s="160" r="M60">
        <f>IF(ISTEXT(E60);ROUND((V60*I60)+(U60*(I60*1,15/22*10))+(T60*(I60*1,35/22*6))+(S60*(I60*2/22*2))+(R60*(I60*3/22*1));0);"")</f>
        <v/>
      </c>
      <c s="289" r="N60">
        <v>15.0</v>
      </c>
      <c t="str" s="161" r="O60">
        <f>IF(ISTEXT(F60);ROUND((V60*I60)+(U60*(I60*1,15/22*10))+(T60*(I60*1,35/22*6))+(S60*(I60*2/22*2))+(R60*(I60*3/22*1));0);"")</f>
        <v>37</v>
      </c>
      <c s="290" r="P60">
        <v>11.0</v>
      </c>
      <c s="162" r="Q60"/>
      <c s="291" r="R60">
        <v>47.0</v>
      </c>
      <c s="291" r="S60">
        <v>1.0</v>
      </c>
      <c s="291" r="T60">
        <v>5.0</v>
      </c>
      <c s="291" r="U60">
        <v>15.0</v>
      </c>
      <c s="291" r="V60">
        <v>8.0</v>
      </c>
      <c s="38" r="W60"/>
      <c s="38" r="X60"/>
    </row>
    <row customHeight="1" r="61" ht="15.0">
      <c t="s" s="203" r="B61">
        <v>3017</v>
      </c>
      <c t="s" s="165" r="C61">
        <v>3018</v>
      </c>
      <c s="166" r="D61"/>
      <c s="167" r="E61"/>
      <c s="166" r="F61"/>
      <c t="s" s="168" r="G61">
        <v>3019</v>
      </c>
      <c t="str" s="169" r="H61">
        <f>IF(ISTEXT(F61);VLOOKUP(I61;'Réference'!$A$3:$E$18;5;FALSE);IF(ISTEXT(E61);VLOOKUP(I61;'Réference'!$B$3:$E$18;4;FALSE);IF(ISTEXT(G61);VLOOKUP(I61;'Réference'!$C$3:$E$18;3;FALSE);IF(ISTEXT(D61);VLOOKUP(I61;'Réference'!$D$3:$E$18;2;FALSE);""))))</f>
        <v>17</v>
      </c>
      <c s="170" r="I61">
        <v>13.65</v>
      </c>
      <c s="158" r="J61">
        <v>15.0</v>
      </c>
      <c t="str" s="159" r="K61">
        <f>IF(ISTEXT(D61);(V61*I61)+(U61*(I61*1,15/22*10))+(T61*(I61*1,35/22*6))+(S61*(I61*2/22*2))+(R61*(I61*3/22*1));"")</f>
        <v/>
      </c>
      <c t="str" s="159" r="L61">
        <f>ROUND((V61*J61);1)+ROUND((U61*(J61*1,15/22*10));2)+ROUND((T61*(J61*1,35/22*6));2)+ROUNDDOWN((S61*(J61*2/22*2));2)+ROUNDDOWN((R61*(J61*3/22*1));2)</f>
        <v>0,00</v>
      </c>
      <c t="str" s="160" r="M61">
        <f>IF(ISTEXT(E61);ROUND((V61*I61)+(U61*(I61*1,15/22*10))+(T61*(I61*1,35/22*6))+(S61*(I61*2/22*2))+(R61*(I61*3/22*1));0);"")</f>
        <v/>
      </c>
      <c s="289" r="N61">
        <v>0.0</v>
      </c>
      <c t="str" s="161" r="O61">
        <f>IF(ISTEXT(F61);ROUND((V61*I61)+(U61*(I61*1,15/22*10))+(T61*(I61*1,35/22*6))+(S61*(I61*2/22*2))+(R61*(I61*3/22*1));0);"")</f>
        <v/>
      </c>
      <c s="290" r="P61">
        <v>0.0</v>
      </c>
      <c t="str" s="162" r="Q61">
        <f>IF(ISTEXT(G61);ROUND((V61*I61)+(U61*(I61*1,15/22*10))+(T61*(I61*1,35/22*6))+(S61*(I61*2/22*2))+(R61*(I61*3/22*1));0);"")</f>
        <v>0</v>
      </c>
      <c s="291" r="R61">
        <v>0.0</v>
      </c>
      <c s="291" r="S61">
        <v>0.0</v>
      </c>
      <c s="291" r="T61">
        <v>0.0</v>
      </c>
      <c s="291" r="U61">
        <v>0.0</v>
      </c>
      <c s="291" r="V61">
        <v>0.0</v>
      </c>
      <c s="38" r="W61"/>
      <c s="38" r="X61"/>
    </row>
    <row customHeight="1" r="62" ht="15.0">
      <c s="38" r="C62"/>
      <c s="32" r="D62"/>
      <c s="32" r="E62"/>
      <c s="32" r="F62"/>
      <c s="32" r="G62"/>
      <c s="32" r="I62"/>
      <c t="s" s="171" r="J62">
        <v>3020</v>
      </c>
      <c t="str" s="172" r="K62">
        <f>SUM(K57:K61)</f>
        <v>1263,37</v>
      </c>
      <c t="str" s="172" r="L62">
        <f>SUM(L57:L61)</f>
        <v>1156,46</v>
      </c>
      <c t="str" s="173" r="M62">
        <f>SUM(M57:M61)</f>
        <v>47</v>
      </c>
      <c t="str" s="173" r="N62">
        <f>SUM(N57:N61)</f>
        <v>69</v>
      </c>
      <c t="str" s="174" r="O62">
        <f>SUM(O57:O61)</f>
        <v>52</v>
      </c>
      <c t="str" s="174" r="P62">
        <f>SUM(P57:P61)</f>
        <v>52</v>
      </c>
      <c t="str" s="174" r="Q62">
        <f>SUM(Q57:Q61)</f>
        <v>0</v>
      </c>
      <c t="str" s="173" r="R62">
        <f>SUM(R57:R61)</f>
        <v>173</v>
      </c>
      <c t="str" s="173" r="S62">
        <f>SUM(S57:S61)</f>
        <v>25</v>
      </c>
      <c t="str" s="173" r="T62">
        <f>SUM(T57:T61)</f>
        <v>22</v>
      </c>
      <c t="str" s="173" r="U62">
        <f>SUM(U57:U61)</f>
        <v>38</v>
      </c>
      <c t="str" s="173" r="V62">
        <f>SUM(V57:V61)</f>
        <v>21</v>
      </c>
      <c s="38" r="W62"/>
      <c s="38" r="X62"/>
    </row>
    <row customHeight="1" r="63" ht="15.0">
      <c s="38" r="C63"/>
      <c s="32" r="D63"/>
      <c s="32" r="E63"/>
      <c s="32" r="F63"/>
      <c s="32" r="G63"/>
      <c t="s" s="175" r="J63">
        <v>3021</v>
      </c>
      <c t="s" s="176" r="K63">
        <v>3022</v>
      </c>
      <c t="str" s="177" r="L63">
        <f>K62-L62</f>
        <v>106,91</v>
      </c>
      <c t="s" s="178" r="M63">
        <v>3023</v>
      </c>
      <c t="str" s="49" r="N63">
        <f>M62-N62</f>
        <v>-22</v>
      </c>
      <c t="s" s="179" r="O63">
        <v>3024</v>
      </c>
      <c t="str" s="180" r="P63">
        <f>O62-P62</f>
        <v>0</v>
      </c>
      <c t="s" s="179" r="Q63">
        <v>3025</v>
      </c>
      <c t="str" s="49" r="R63">
        <f>Q62</f>
        <v>0</v>
      </c>
      <c s="38" r="W63"/>
      <c s="38" r="X63"/>
    </row>
    <row customHeight="1" r="64" ht="15.0">
      <c s="248" r="A64"/>
      <c s="242" r="B64"/>
      <c s="38" r="C64"/>
      <c s="204" r="D64"/>
      <c s="204" r="E64"/>
      <c s="204" r="F64"/>
      <c s="204" r="G64"/>
      <c s="37" r="H64"/>
      <c s="243" r="I64"/>
      <c s="243" r="J64"/>
      <c s="231" r="K64"/>
      <c s="231" r="L64"/>
      <c s="204" r="M64"/>
      <c s="204" r="N64"/>
      <c s="202" r="O64"/>
      <c s="202" r="P64"/>
      <c s="202" r="Q64"/>
      <c s="204" r="R64"/>
      <c s="204" r="S64"/>
      <c s="204" r="T64"/>
      <c s="204" r="U64"/>
      <c s="204" r="V64"/>
      <c s="38" r="W64"/>
      <c s="38" r="X64"/>
    </row>
    <row customHeight="1" r="65" ht="15.0">
      <c s="244" r="A65"/>
      <c s="242" r="B65"/>
      <c s="38" r="C65"/>
      <c s="204" r="D65"/>
      <c s="204" r="E65"/>
      <c s="204" r="F65"/>
      <c s="233" r="G65"/>
      <c s="234" r="H65"/>
      <c s="249" r="I65"/>
      <c s="249" r="J65"/>
      <c s="245" r="K65"/>
      <c s="245" r="L65"/>
      <c s="233" r="M65"/>
      <c s="233" r="N65"/>
      <c s="246" r="O65"/>
      <c s="246" r="P65"/>
      <c s="246" r="Q65"/>
      <c s="233" r="R65"/>
      <c s="233" r="S65"/>
      <c s="233" r="T65"/>
      <c s="233" r="U65"/>
      <c s="233" r="V65"/>
      <c s="38" r="W65"/>
      <c s="38" r="X65"/>
    </row>
    <row customHeight="1" r="66" ht="48.75">
      <c t="s" s="209" r="A66">
        <v>3026</v>
      </c>
      <c t="s" s="212" r="B66">
        <v>3027</v>
      </c>
      <c t="s" s="137" r="C66">
        <v>3028</v>
      </c>
      <c t="s" s="138" r="D66">
        <v>3029</v>
      </c>
      <c s="56" r="G66"/>
      <c t="s" s="139" r="H66">
        <v>3030</v>
      </c>
      <c t="s" s="140" r="I66">
        <v>3031</v>
      </c>
      <c t="s" s="140" r="J66">
        <v>3032</v>
      </c>
      <c t="s" s="141" r="K66">
        <v>3033</v>
      </c>
      <c t="s" s="142" r="L66">
        <v>3034</v>
      </c>
      <c t="s" s="143" r="M66">
        <v>3035</v>
      </c>
      <c t="s" s="143" r="N66">
        <v>3036</v>
      </c>
      <c t="s" s="144" r="O66">
        <v>3037</v>
      </c>
      <c t="s" s="144" r="P66">
        <v>3038</v>
      </c>
      <c t="s" s="240" r="Q66">
        <v>3039</v>
      </c>
      <c t="s" s="146" r="R66">
        <v>3040</v>
      </c>
      <c t="s" s="146" r="S66">
        <v>3041</v>
      </c>
      <c t="s" s="146" r="T66">
        <v>3042</v>
      </c>
      <c t="s" s="146" r="U66">
        <v>3043</v>
      </c>
      <c t="s" s="146" r="V66">
        <v>3044</v>
      </c>
      <c s="38" r="W66"/>
      <c s="38" r="X66"/>
      <c s="39" r="AB66">
        <v>7.334</v>
      </c>
      <c s="39" r="AC66">
        <v>5.5</v>
      </c>
      <c s="39" r="AD66">
        <v>2.716</v>
      </c>
      <c s="39" r="AE66">
        <v>1.913</v>
      </c>
    </row>
    <row customHeight="1" r="67" ht="15.0">
      <c t="s" s="150" r="D67">
        <v>3045</v>
      </c>
      <c t="s" s="219" r="E67">
        <v>3046</v>
      </c>
      <c t="s" s="56" r="F67">
        <v>3047</v>
      </c>
      <c t="s" s="56" r="G67">
        <v>3048</v>
      </c>
      <c s="38" r="W67"/>
      <c s="38" r="X67"/>
    </row>
    <row customHeight="1" r="68" ht="15.0">
      <c t="s" s="13" r="B68">
        <v>3049</v>
      </c>
      <c t="s" s="153" r="C68">
        <v>3050</v>
      </c>
      <c t="s" s="154" r="D68">
        <v>3051</v>
      </c>
      <c s="155" r="E68"/>
      <c s="156" r="F68"/>
      <c s="154" r="G68"/>
      <c t="str" s="157" r="H68">
        <f>IF(ISTEXT(F68);VLOOKUP(I68;'Réference'!$A$3:$E$18;5;FALSE);IF(ISTEXT(E68);VLOOKUP(I68;'Réference'!$B$3:$E$18;4;FALSE);IF(ISTEXT(G68);VLOOKUP(I68;'Réference'!$C$3:$E$18;3;FALSE);IF(ISTEXT(D68);VLOOKUP(I68;'Réference'!$D$3:$E$18;2;FALSE);""))))</f>
        <v>7</v>
      </c>
      <c s="158" r="I68">
        <v>48.83</v>
      </c>
      <c s="158" r="J68">
        <v>15.0</v>
      </c>
      <c t="str" s="159" r="K68">
        <f>IF(ISTEXT(D68);(V68*I68)+(U68*(I68*1,15/22*10))+(T68*(I68*1,35/22*6))+(S68*(I68*2/22*2))+(R68*(I68*3/22*1));"")</f>
        <v>739,55</v>
      </c>
      <c t="str" s="159" r="L68">
        <f>ROUND((V68*J68);1)+ROUND((U68*(J68*1,15/22*10));2)+ROUND((T68*(J68*1,35/22*6));2)+ROUNDDOWN((S68*(J68*2/22*2));2)+ROUNDDOWN((R68*(J68*3/22*1));2)</f>
        <v>227,18</v>
      </c>
      <c t="str" s="160" r="M68">
        <f>IF(ISTEXT(E68);ROUND((V68*I68)+(U68*(I68*1,15/22*10))+(T68*(I68*1,35/22*6))+(S68*(I68*2/22*2))+(R68*(I68*3/22*1));0);"")</f>
        <v/>
      </c>
      <c s="289" r="N68">
        <v>19.0</v>
      </c>
      <c t="str" s="161" r="O68">
        <f>IF(ISTEXT(F68);ROUND((V68*I68)+(U68*(I68*1,15/22*10))+(T68*(I68*1,35/22*6))+(S68*(I68*2/22*2))+(R68*(I68*3/22*1));0);"")</f>
        <v/>
      </c>
      <c s="290" r="P68">
        <v>14.0</v>
      </c>
      <c s="162" r="Q68"/>
      <c s="291" r="R68">
        <v>49.0</v>
      </c>
      <c s="291" r="S68">
        <v>3.0</v>
      </c>
      <c s="291" r="T68">
        <v>2.0</v>
      </c>
      <c s="291" r="U68">
        <v>8.0</v>
      </c>
      <c s="291" r="V68">
        <v>3.0</v>
      </c>
      <c s="38" r="W68"/>
      <c s="38" r="X68"/>
    </row>
    <row customHeight="1" r="69" ht="15.0">
      <c t="s" s="13" r="B69">
        <v>3052</v>
      </c>
      <c t="s" s="153" r="C69">
        <v>3053</v>
      </c>
      <c s="154" r="D69"/>
      <c s="155" r="E69"/>
      <c t="s" s="156" r="F69">
        <v>3054</v>
      </c>
      <c s="154" r="G69"/>
      <c t="str" s="157" r="H69">
        <f>IF(ISTEXT(F69);VLOOKUP(I69;'Réference'!$A$3:$E$18;5;FALSE);IF(ISTEXT(E69);VLOOKUP(I69;'Réference'!$B$3:$E$18;4;FALSE);IF(ISTEXT(G69);VLOOKUP(I69;'Réference'!$C$3:$E$18;3;FALSE);IF(ISTEXT(D69);VLOOKUP(I69;'Réference'!$D$3:$E$18;2;FALSE);""))))</f>
        <v>10</v>
      </c>
      <c s="158" r="I69">
        <v>1.52</v>
      </c>
      <c s="158" r="J69">
        <v>15.0</v>
      </c>
      <c t="str" s="159" r="K69">
        <f>IF(ISTEXT(D69);(V69*I69)+(U69*(I69*1,15/22*10))+(T69*(I69*1,35/22*6))+(S69*(I69*2/22*2))+(R69*(I69*3/22*1));"")</f>
        <v/>
      </c>
      <c t="str" s="159" r="L69">
        <f>ROUND((V69*J69);1)+ROUND((U69*(J69*1,15/22*10));2)+ROUND((T69*(J69*1,35/22*6));2)+ROUNDDOWN((S69*(J69*2/22*2));2)+ROUNDDOWN((R69*(J69*3/22*1));2)</f>
        <v>177,54</v>
      </c>
      <c s="160" r="M69"/>
      <c s="289" r="N69">
        <v>6.0</v>
      </c>
      <c t="str" s="161" r="O69">
        <f>IF(ISTEXT(F69);ROUND((V69*I69)+(U69*(I69*1,15/22*10))+(T69*(I69*1,35/22*6))+(S69*(I69*2/22*2))+(R69*(I69*3/22*1));0);"")</f>
        <v>18</v>
      </c>
      <c s="290" r="P69">
        <v>5.0</v>
      </c>
      <c s="162" r="Q69"/>
      <c s="291" r="R69">
        <v>21.0</v>
      </c>
      <c s="291" r="S69">
        <v>2.0</v>
      </c>
      <c s="291" r="T69">
        <v>4.0</v>
      </c>
      <c s="291" r="U69">
        <v>6.0</v>
      </c>
      <c s="291" r="V69">
        <v>4.0</v>
      </c>
      <c s="38" r="W69"/>
      <c s="38" r="X69"/>
    </row>
    <row customHeight="1" r="70" ht="15.0">
      <c t="s" s="13" r="B70">
        <v>3055</v>
      </c>
      <c t="s" s="153" r="C70">
        <v>3056</v>
      </c>
      <c s="154" r="D70"/>
      <c t="s" s="155" r="E70">
        <v>3057</v>
      </c>
      <c s="156" r="F70"/>
      <c s="154" r="G70"/>
      <c t="str" s="157" r="H70">
        <f>IF(ISTEXT(F70);VLOOKUP(I70;'Réference'!$A$3:$E$18;5;FALSE);IF(ISTEXT(E70);VLOOKUP(I70;'Réference'!$B$3:$E$18;4;FALSE);IF(ISTEXT(G70);VLOOKUP(I70;'Réference'!$C$3:$E$18;3;FALSE);IF(ISTEXT(D70);VLOOKUP(I70;'Réference'!$D$3:$E$18;2;FALSE);""))))</f>
        <v>17</v>
      </c>
      <c s="158" r="I70">
        <v>2.73</v>
      </c>
      <c s="158" r="J70">
        <v>15.0</v>
      </c>
      <c t="str" s="159" r="K70">
        <f>IF(ISTEXT(D70);(V70*I70)+(U70*(I70*1,15/22*10))+(T70*(I70*1,35/22*6))+(S70*(I70*2/22*2))+(R70*(I70*3/22*1));"")</f>
        <v/>
      </c>
      <c t="str" s="159" r="L70">
        <f>ROUND((V70*J70);1)+ROUND((U70*(J70*1,15/22*10));2)+ROUND((T70*(J70*1,35/22*6));2)+ROUNDDOWN((S70*(J70*2/22*2));2)+ROUNDDOWN((R70*(J70*3/22*1));2)</f>
        <v>281,31</v>
      </c>
      <c t="str" s="160" r="M70">
        <f>IF(ISTEXT(E70);ROUND((V70*I70)+(U70*(I70*1,15/22*10))+(T70*(I70*1,35/22*6))+(S70*(I70*2/22*2))+(R70*(I70*3/22*1));0);"")</f>
        <v>51</v>
      </c>
      <c s="289" r="N70">
        <v>12.0</v>
      </c>
      <c t="str" s="161" r="O70">
        <f>IF(ISTEXT(F70);ROUND((V70*I70)+(U70*(I70*1,15/22*10))+(T70*(I70*1,35/22*6))+(S70*(I70*2/22*2))+(R70*(I70*3/22*1));0);"")</f>
        <v/>
      </c>
      <c s="290" r="P70">
        <v>9.0</v>
      </c>
      <c s="162" r="Q70"/>
      <c s="291" r="R70">
        <v>34.0</v>
      </c>
      <c s="291" r="S70">
        <v>4.0</v>
      </c>
      <c s="291" r="T70">
        <v>6.0</v>
      </c>
      <c s="291" r="U70">
        <v>8.0</v>
      </c>
      <c s="291" r="V70">
        <v>7.0</v>
      </c>
      <c s="38" r="W70"/>
      <c s="38" r="X70"/>
    </row>
    <row customHeight="1" r="71" ht="15.0">
      <c t="s" s="13" r="B71">
        <v>3058</v>
      </c>
      <c t="s" s="153" r="C71">
        <v>3059</v>
      </c>
      <c s="154" r="D71"/>
      <c s="155" r="E71"/>
      <c t="s" s="156" r="F71">
        <v>3060</v>
      </c>
      <c s="154" r="G71"/>
      <c s="292" r="H71">
        <v>10.0</v>
      </c>
      <c s="293" r="I71">
        <v>1.52</v>
      </c>
      <c s="158" r="J71">
        <v>15.0</v>
      </c>
      <c t="str" s="159" r="K71">
        <f>IF(ISTEXT(D71);(V71*I71)+(U71*(I71*1,15/22*10))+(T71*(I71*1,35/22*6))+(S71*(I71*2/22*2))+(R71*(I71*3/22*1));"")</f>
        <v/>
      </c>
      <c t="str" s="159" r="L71">
        <f>ROUND((V71*J71);1)+ROUND((U71*(J71*1,15/22*10));2)+ROUND((T71*(J71*1,35/22*6));2)+ROUNDDOWN((S71*(J71*2/22*2));2)+ROUNDDOWN((R71*(J71*3/22*1));2)</f>
        <v>372,67</v>
      </c>
      <c t="str" s="160" r="M71">
        <f>IF(ISTEXT(E71);ROUND((V71*I71)+(U71*(I71*1,15/22*10))+(T71*(I71*1,35/22*6))+(S71*(I71*2/22*2))+(R71*(I71*3/22*1));0);"")</f>
        <v/>
      </c>
      <c s="289" r="N71">
        <v>12.0</v>
      </c>
      <c t="str" s="161" r="O71">
        <f>IF(ISTEXT(F71);ROUND((V71*I71)+(U71*(I71*1,15/22*10))+(T71*(I71*1,35/22*6))+(S71*(I71*2/22*2))+(R71*(I71*3/22*1));0);"")</f>
        <v>38</v>
      </c>
      <c s="290" r="P71">
        <v>9.0</v>
      </c>
      <c s="162" r="Q71"/>
      <c s="291" r="R71">
        <v>69.0</v>
      </c>
      <c s="291" r="S71">
        <v>4.0</v>
      </c>
      <c s="291" r="T71">
        <v>11.0</v>
      </c>
      <c s="291" r="U71">
        <v>7.0</v>
      </c>
      <c s="291" r="V71">
        <v>7.0</v>
      </c>
      <c s="38" r="W71"/>
      <c s="38" r="X71"/>
    </row>
    <row customHeight="1" r="72" ht="15.0">
      <c t="s" s="27" r="B72">
        <v>3061</v>
      </c>
      <c t="s" s="165" r="C72">
        <v>3062</v>
      </c>
      <c s="166" r="D72"/>
      <c s="167" r="E72"/>
      <c s="166" r="F72"/>
      <c t="s" s="168" r="G72">
        <v>3063</v>
      </c>
      <c t="str" s="169" r="H72">
        <f>IF(ISTEXT(F72);VLOOKUP(I72;'Réference'!$A$3:$E$18;5;FALSE);IF(ISTEXT(E72);VLOOKUP(I72;'Réference'!$B$3:$E$18;4;FALSE);IF(ISTEXT(G72);VLOOKUP(I72;'Réference'!$C$3:$E$18;3;FALSE);IF(ISTEXT(D72);VLOOKUP(I72;'Réference'!$D$3:$E$18;2;FALSE);""))))</f>
        <v>17</v>
      </c>
      <c s="170" r="I72">
        <v>13.65</v>
      </c>
      <c s="158" r="J72">
        <v>15.0</v>
      </c>
      <c t="str" s="159" r="K72">
        <f>IF(ISTEXT(D72);(V72*I72)+(U72*(I72*1,15/22*10))+(T72*(I72*1,35/22*6))+(S72*(I72*2/22*2))+(R72*(I72*3/22*1));"")</f>
        <v/>
      </c>
      <c t="str" s="159" r="L72">
        <f>ROUND((V72*J72);1)+ROUND((U72*(J72*1,15/22*10));2)+ROUND((T72*(J72*1,35/22*6));2)+ROUNDDOWN((S72*(J72*2/22*2));2)+ROUNDDOWN((R72*(J72*3/22*1));2)</f>
        <v>0,00</v>
      </c>
      <c t="str" s="160" r="M72">
        <f>IF(ISTEXT(E72);ROUND((V72*I72)+(U72*(I72*1,15/22*10))+(T72*(I72*1,35/22*6))+(S72*(I72*2/22*2))+(R72*(I72*3/22*1));0);"")</f>
        <v/>
      </c>
      <c s="289" r="N72">
        <v>0.0</v>
      </c>
      <c t="str" s="161" r="O72">
        <f>IF(ISTEXT(F72);ROUND((V72*I72)+(U72*(I72*1,15/22*10))+(T72*(I72*1,35/22*6))+(S72*(I72*2/22*2))+(R72*(I72*3/22*1));0);"")</f>
        <v/>
      </c>
      <c s="290" r="P72">
        <v>0.0</v>
      </c>
      <c t="str" s="162" r="Q72">
        <f>IF(ISTEXT(G72);ROUND((V72*I72)+(U72*(I72*1,15/22*10))+(T72*(I72*1,35/22*6))+(S72*(I72*2/22*2))+(R72*(I72*3/22*1));0);"")</f>
        <v>0</v>
      </c>
      <c s="291" r="R72">
        <v>0.0</v>
      </c>
      <c s="291" r="S72">
        <v>0.0</v>
      </c>
      <c s="291" r="T72">
        <v>0.0</v>
      </c>
      <c s="291" r="U72">
        <v>0.0</v>
      </c>
      <c s="291" r="V72">
        <v>0.0</v>
      </c>
      <c s="38" r="W72"/>
      <c s="38" r="X72"/>
    </row>
    <row customHeight="1" r="73" ht="15.0">
      <c s="241" r="B73"/>
      <c s="38" r="C73"/>
      <c s="32" r="D73"/>
      <c s="32" r="E73"/>
      <c s="32" r="F73"/>
      <c s="32" r="G73"/>
      <c s="32" r="I73"/>
      <c t="s" s="171" r="J73">
        <v>3064</v>
      </c>
      <c t="str" s="172" r="K73">
        <f>SUM(K68:K72)</f>
        <v>739,55</v>
      </c>
      <c t="str" s="172" r="L73">
        <f>SUM(L68:L72)</f>
        <v>1058,70</v>
      </c>
      <c t="str" s="173" r="M73">
        <f>SUM(M68:M72)</f>
        <v>51</v>
      </c>
      <c t="str" s="173" r="N73">
        <f>SUM(N68:N72)</f>
        <v>49</v>
      </c>
      <c t="str" s="174" r="O73">
        <f>SUM(O68:O72)</f>
        <v>56</v>
      </c>
      <c t="str" s="174" r="P73">
        <f>SUM(P68:P72)</f>
        <v>37</v>
      </c>
      <c t="str" s="174" r="Q73">
        <f>SUM(Q68:Q72)</f>
        <v>0</v>
      </c>
      <c t="str" s="173" r="R73">
        <f>SUM(R68:R72)</f>
        <v>173</v>
      </c>
      <c t="str" s="173" r="S73">
        <f>SUM(S68:S72)</f>
        <v>13</v>
      </c>
      <c t="str" s="173" r="T73">
        <f>SUM(T68:T72)</f>
        <v>23</v>
      </c>
      <c t="str" s="173" r="U73">
        <f>SUM(U68:U72)</f>
        <v>29</v>
      </c>
      <c t="str" s="173" r="V73">
        <f>SUM(V68:V72)</f>
        <v>21</v>
      </c>
      <c s="38" r="W73"/>
      <c s="38" r="X73"/>
    </row>
    <row customHeight="1" r="74" ht="15.0">
      <c s="241" r="B74"/>
      <c s="38" r="C74"/>
      <c s="32" r="D74"/>
      <c s="32" r="E74"/>
      <c s="32" r="F74"/>
      <c s="32" r="G74"/>
      <c t="s" s="175" r="J74">
        <v>3065</v>
      </c>
      <c t="s" s="176" r="K74">
        <v>3066</v>
      </c>
      <c t="str" s="177" r="L74">
        <f>K73-L73</f>
        <v>-319,15</v>
      </c>
      <c t="s" s="178" r="M74">
        <v>3067</v>
      </c>
      <c t="str" s="49" r="N74">
        <f>M73-N73</f>
        <v>2</v>
      </c>
      <c t="s" s="179" r="O74">
        <v>3068</v>
      </c>
      <c t="str" s="180" r="P74">
        <f>O73-P73</f>
        <v>19</v>
      </c>
      <c t="s" s="179" r="Q74">
        <v>3069</v>
      </c>
      <c t="str" s="49" r="R74">
        <f>Q73</f>
        <v>0</v>
      </c>
      <c s="38" r="W74"/>
      <c s="38" r="X74"/>
    </row>
    <row customHeight="1" r="75" ht="15.0">
      <c s="181" r="A75"/>
      <c s="37" r="B75"/>
      <c s="38" r="C75"/>
      <c s="204" r="D75"/>
      <c s="204" r="E75"/>
      <c s="204" r="F75"/>
      <c s="204" r="G75"/>
      <c s="37" r="H75"/>
      <c s="243" r="I75"/>
      <c s="243" r="J75"/>
      <c s="231" r="K75"/>
      <c s="231" r="L75"/>
      <c s="204" r="M75"/>
      <c s="204" r="N75"/>
      <c s="202" r="O75"/>
      <c s="202" r="P75"/>
      <c s="202" r="Q75"/>
      <c s="204" r="R75"/>
      <c s="204" r="S75"/>
      <c s="204" r="T75"/>
      <c s="204" r="U75"/>
      <c s="204" r="V75"/>
      <c s="38" r="W75"/>
      <c s="38" r="X75"/>
    </row>
    <row customHeight="1" r="76" ht="15.0">
      <c s="232" r="A76"/>
      <c s="37" r="B76"/>
      <c s="38" r="C76"/>
      <c s="204" r="D76"/>
      <c s="204" r="E76"/>
      <c s="204" r="F76"/>
      <c s="204" r="G76"/>
      <c s="37" r="H76"/>
      <c s="243" r="I76"/>
      <c s="243" r="J76"/>
      <c s="231" r="K76"/>
      <c s="231" r="L76"/>
      <c s="204" r="M76"/>
      <c s="204" r="N76"/>
      <c s="202" r="O76"/>
      <c s="202" r="P76"/>
      <c s="202" r="Q76"/>
      <c s="204" r="R76"/>
      <c s="204" r="S76"/>
      <c s="204" r="T76"/>
      <c s="204" r="U76"/>
      <c s="204" r="V76"/>
      <c s="38" r="W76"/>
      <c s="38" r="X76"/>
    </row>
    <row customHeight="1" r="77" ht="39.75">
      <c t="s" s="209" r="A77">
        <v>3070</v>
      </c>
      <c t="s" s="69" r="B77">
        <v>3071</v>
      </c>
      <c t="s" s="137" r="C77">
        <v>3072</v>
      </c>
      <c t="s" s="138" r="D77">
        <v>3073</v>
      </c>
      <c s="68" r="G77"/>
      <c t="s" s="192" r="H77">
        <v>3074</v>
      </c>
      <c t="s" s="193" r="I77">
        <v>3075</v>
      </c>
      <c t="s" s="193" r="J77">
        <v>3076</v>
      </c>
      <c t="s" s="194" r="K77">
        <v>3077</v>
      </c>
      <c t="s" s="195" r="L77">
        <v>3078</v>
      </c>
      <c t="s" s="196" r="M77">
        <v>3079</v>
      </c>
      <c t="s" s="196" r="N77">
        <v>3080</v>
      </c>
      <c t="s" s="197" r="O77">
        <v>3081</v>
      </c>
      <c t="s" s="197" r="P77">
        <v>3082</v>
      </c>
      <c t="s" s="217" r="Q77">
        <v>3083</v>
      </c>
      <c t="s" s="199" r="R77">
        <v>3084</v>
      </c>
      <c t="s" s="199" r="S77">
        <v>3085</v>
      </c>
      <c t="s" s="199" r="T77">
        <v>3086</v>
      </c>
      <c t="s" s="199" r="U77">
        <v>3087</v>
      </c>
      <c t="s" s="199" r="V77">
        <v>3088</v>
      </c>
      <c s="38" r="W77"/>
      <c s="38" r="X77"/>
    </row>
    <row customHeight="1" r="78" ht="15.0">
      <c t="s" s="150" r="D78">
        <v>3089</v>
      </c>
      <c t="s" s="219" r="E78">
        <v>3090</v>
      </c>
      <c t="s" s="219" r="F78">
        <v>3091</v>
      </c>
      <c t="s" s="56" r="G78">
        <v>3092</v>
      </c>
      <c s="38" r="W78"/>
      <c s="38" r="X78"/>
    </row>
    <row customHeight="1" r="79" ht="15.0">
      <c t="s" s="152" r="B79">
        <v>3093</v>
      </c>
      <c t="s" s="153" r="C79">
        <v>3094</v>
      </c>
      <c t="s" s="154" r="D79">
        <v>3095</v>
      </c>
      <c s="155" r="E79"/>
      <c s="155" r="F79"/>
      <c s="154" r="G79"/>
      <c t="str" s="157" r="H79">
        <f>IF(ISTEXT(F79);VLOOKUP(I79;'Réference'!$A$3:$E$18;5;FALSE);IF(ISTEXT(E79);VLOOKUP(I79;'Réference'!$B$3:$E$18;4;FALSE);IF(ISTEXT(G79);VLOOKUP(I79;'Réference'!$C$3:$E$18;3;FALSE);IF(ISTEXT(D79);VLOOKUP(I79;'Réference'!$D$3:$E$18;2;FALSE);""))))</f>
        <v>7</v>
      </c>
      <c s="158" r="I79">
        <v>48.83</v>
      </c>
      <c s="158" r="J79">
        <v>15.0</v>
      </c>
      <c t="str" s="159" r="K79">
        <f>IF(ISTEXT(D79);(V79*I79)+(U79*(I79*1,15/22*10))+(T79*(I79*1,35/22*6))+(S79*(I79*2/22*2))+(R79*(I79*3/22*1));"")</f>
        <v>872,73</v>
      </c>
      <c t="str" s="159" r="L79">
        <f>ROUND((V79*J79);1)+ROUND((U79*(J79*1,15/22*10));2)+ROUND((T79*(J79*1,35/22*6));2)+ROUNDDOWN((S79*(J79*2/22*2));2)+ROUNDDOWN((R79*(J79*3/22*1));2)</f>
        <v>268,08</v>
      </c>
      <c t="str" s="160" r="M79">
        <f>IF(ISTEXT(E79);ROUND((V79*I79)+(U79*(I79*1,15/22*10))+(T79*(I79*1,35/22*6))+(S79*(I79*2/22*2))+(R79*(I79*3/22*1));0);"")</f>
        <v/>
      </c>
      <c s="289" r="N79">
        <v>22.0</v>
      </c>
      <c t="str" s="161" r="O79">
        <f>IF(ISTEXT(F79);ROUND((V79*I79)+(U79*(I79*1,15/22*10))+(T79*(I79*1,35/22*6))+(S79*(I79*2/22*2))+(R79*(I79*3/22*1));0);"")</f>
        <v/>
      </c>
      <c s="290" r="P79">
        <v>16.0</v>
      </c>
      <c s="162" r="Q79"/>
      <c s="291" r="R79">
        <v>51.0</v>
      </c>
      <c s="291" r="S79">
        <v>6.0</v>
      </c>
      <c s="291" r="T79">
        <v>2.0</v>
      </c>
      <c s="291" r="U79">
        <v>4.0</v>
      </c>
      <c s="291" r="V79">
        <v>7.0</v>
      </c>
      <c s="38" r="W79"/>
      <c s="38" r="X79"/>
    </row>
    <row customHeight="1" r="80" ht="15.0">
      <c t="s" s="152" r="B80">
        <v>3096</v>
      </c>
      <c t="s" s="153" r="C80">
        <v>3097</v>
      </c>
      <c s="154" r="D80"/>
      <c s="155" r="E80"/>
      <c t="s" s="155" r="F80">
        <v>3098</v>
      </c>
      <c s="154" r="G80"/>
      <c t="str" s="157" r="H80">
        <f>IF(ISTEXT(F80);VLOOKUP(I80;'Réference'!$A$3:$E$18;5;FALSE);IF(ISTEXT(E80);VLOOKUP(I80;'Réference'!$B$3:$E$18;4;FALSE);IF(ISTEXT(G80);VLOOKUP(I80;'Réference'!$C$3:$E$18;3;FALSE);IF(ISTEXT(D80);VLOOKUP(I80;'Réference'!$D$3:$E$18;2;FALSE);""))))</f>
        <v>10</v>
      </c>
      <c s="158" r="I80">
        <v>1.52</v>
      </c>
      <c s="158" r="J80">
        <v>15.0</v>
      </c>
      <c t="str" s="159" r="K80">
        <f>IF(ISTEXT(D80);(V80*I80)+(U80*(I80*1,15/22*10))+(T80*(I80*1,35/22*6))+(S80*(I80*2/22*2))+(R80*(I80*3/22*1));"")</f>
        <v/>
      </c>
      <c t="str" s="159" r="L80">
        <f>ROUND((V80*J80);1)+ROUND((U80*(J80*1,15/22*10));2)+ROUND((T80*(J80*1,35/22*6));2)+ROUNDDOWN((S80*(J80*2/22*2));2)+ROUNDDOWN((R80*(J80*3/22*1));2)</f>
        <v>185,78</v>
      </c>
      <c s="160" r="M80"/>
      <c s="289" r="N80">
        <v>6.0</v>
      </c>
      <c t="str" s="161" r="O80">
        <f>IF(ISTEXT(F80);ROUND((V80*I80)+(U80*(I80*1,15/22*10))+(T80*(I80*1,35/22*6))+(S80*(I80*2/22*2))+(R80*(I80*3/22*1));0);"")</f>
        <v>19</v>
      </c>
      <c s="290" r="P80">
        <v>5.0</v>
      </c>
      <c s="162" r="Q80"/>
      <c s="291" r="R80">
        <v>24.0</v>
      </c>
      <c s="291" r="S80">
        <v>1.0</v>
      </c>
      <c s="291" r="T80">
        <v>5.0</v>
      </c>
      <c s="291" r="U80">
        <v>4.0</v>
      </c>
      <c s="291" r="V80">
        <v>5.0</v>
      </c>
      <c s="38" r="W80"/>
      <c s="38" r="X80"/>
    </row>
    <row customHeight="1" r="81" ht="15.0">
      <c t="s" s="152" r="B81">
        <v>3099</v>
      </c>
      <c t="s" s="153" r="C81">
        <v>3100</v>
      </c>
      <c s="154" r="D81"/>
      <c t="s" s="155" r="E81">
        <v>3101</v>
      </c>
      <c s="155" r="F81"/>
      <c s="154" r="G81"/>
      <c t="str" s="157" r="H81">
        <f>IF(ISTEXT(F81);VLOOKUP(I81;'Réference'!$A$3:$E$18;5;FALSE);IF(ISTEXT(E81);VLOOKUP(I81;'Réference'!$B$3:$E$18;4;FALSE);IF(ISTEXT(G81);VLOOKUP(I81;'Réference'!$C$3:$E$18;3;FALSE);IF(ISTEXT(D81);VLOOKUP(I81;'Réference'!$D$3:$E$18;2;FALSE);""))))</f>
        <v>17</v>
      </c>
      <c s="158" r="I81">
        <v>2.73</v>
      </c>
      <c s="158" r="J81">
        <v>15.0</v>
      </c>
      <c t="str" s="159" r="K81">
        <f>IF(ISTEXT(D81);(V81*I81)+(U81*(I81*1,15/22*10))+(T81*(I81*1,35/22*6))+(S81*(I81*2/22*2))+(R81*(I81*3/22*1));"")</f>
        <v/>
      </c>
      <c t="str" s="159" r="L81">
        <f>ROUND((V81*J81);1)+ROUND((U81*(J81*1,15/22*10));2)+ROUND((T81*(J81*1,35/22*6));2)+ROUNDDOWN((S81*(J81*2/22*2));2)+ROUNDDOWN((R81*(J81*3/22*1));2)</f>
        <v>223,69</v>
      </c>
      <c t="str" s="160" r="M81">
        <f>IF(ISTEXT(E81);ROUND((V81*I81)+(U81*(I81*1,15/22*10))+(T81*(I81*1,35/22*6))+(S81*(I81*2/22*2))+(R81*(I81*3/22*1));0);"")</f>
        <v>41</v>
      </c>
      <c s="289" r="N81">
        <v>14.0</v>
      </c>
      <c t="str" s="161" r="O81">
        <f>IF(ISTEXT(F81);ROUND((V81*I81)+(U81*(I81*1,15/22*10))+(T81*(I81*1,35/22*6))+(S81*(I81*2/22*2))+(R81*(I81*3/22*1));0);"")</f>
        <v/>
      </c>
      <c s="290" r="P81">
        <v>10.0</v>
      </c>
      <c s="162" r="Q81"/>
      <c s="291" r="R81">
        <v>49.0</v>
      </c>
      <c s="291" r="S81">
        <v>8.0</v>
      </c>
      <c s="291" r="T81">
        <v>6.0</v>
      </c>
      <c s="291" r="U81">
        <v>3.0</v>
      </c>
      <c s="291" r="V81">
        <v>3.0</v>
      </c>
      <c s="38" r="W81"/>
      <c s="38" r="X81"/>
    </row>
    <row customHeight="1" r="82" ht="15.0">
      <c t="s" s="152" r="B82">
        <v>3102</v>
      </c>
      <c t="s" s="153" r="C82">
        <v>3103</v>
      </c>
      <c s="154" r="D82"/>
      <c s="155" r="E82"/>
      <c t="s" s="155" r="F82">
        <v>3104</v>
      </c>
      <c s="154" r="G82"/>
      <c t="str" s="157" r="H82">
        <f>IF(ISTEXT(F82);VLOOKUP(I82;'Réference'!$A$3:$E$18;5;FALSE);IF(ISTEXT(E82);VLOOKUP(I82;'Réference'!$B$3:$E$18;4;FALSE);IF(ISTEXT(G82);VLOOKUP(I82;'Réference'!$C$3:$E$18;3;FALSE);IF(ISTEXT(D82);VLOOKUP(I82;'Réference'!$D$3:$E$18;2;FALSE);""))))</f>
        <v>11</v>
      </c>
      <c s="158" r="I82">
        <v>1.6</v>
      </c>
      <c s="158" r="J82">
        <v>15.0</v>
      </c>
      <c t="str" s="159" r="K82">
        <f>IF(ISTEXT(D82);(V82*I82)+(U82*(I82*1,15/22*10))+(T82*(I82*1,35/22*6))+(S82*(I82*2/22*2))+(R82*(I82*3/22*1));"")</f>
        <v/>
      </c>
      <c t="str" s="159" r="L82">
        <f>ROUND((V82*J82);1)+ROUND((U82*(J82*1,15/22*10));2)+ROUND((T82*(J82*1,35/22*6));2)+ROUNDDOWN((S82*(J82*2/22*2));2)+ROUNDDOWN((R82*(J82*3/22*1));2)</f>
        <v>376,43</v>
      </c>
      <c t="str" s="160" r="M82">
        <f>IF(ISTEXT(E82);ROUND((V82*I82)+(U82*(I82*1,15/22*10))+(T82*(I82*1,35/22*6))+(S82*(I82*2/22*2))+(R82*(I82*3/22*1));0);"")</f>
        <v/>
      </c>
      <c s="289" r="N82">
        <v>13.0</v>
      </c>
      <c t="str" s="161" r="O82">
        <f>IF(ISTEXT(F82);ROUND((V82*I82)+(U82*(I82*1,15/22*10))+(T82*(I82*1,35/22*6))+(S82*(I82*2/22*2))+(R82*(I82*3/22*1));0);"")</f>
        <v>40</v>
      </c>
      <c s="290" r="P82">
        <v>10.0</v>
      </c>
      <c s="162" r="Q82"/>
      <c s="291" r="R82">
        <v>63.0</v>
      </c>
      <c s="291" r="S82">
        <v>20.0</v>
      </c>
      <c s="291" r="T82">
        <v>6.0</v>
      </c>
      <c s="291" r="U82">
        <v>7.0</v>
      </c>
      <c s="291" r="V82">
        <v>7.0</v>
      </c>
      <c s="38" r="W82"/>
      <c s="38" r="X82"/>
    </row>
    <row customHeight="1" r="83" ht="15.0">
      <c t="s" s="203" r="B83">
        <v>3105</v>
      </c>
      <c t="s" s="165" r="C83">
        <v>3106</v>
      </c>
      <c s="166" r="D83"/>
      <c s="167" r="E83"/>
      <c s="167" r="F83"/>
      <c t="s" s="168" r="G83">
        <v>3107</v>
      </c>
      <c t="str" s="267" r="H83">
        <f>IF(ISTEXT(F83);VLOOKUP(I83;'Réference'!$A$3:$E$18;5;FALSE);IF(ISTEXT(E83);VLOOKUP(I83;'Réference'!$B$3:$E$18;4;FALSE);IF(ISTEXT(G83);VLOOKUP(I83;'Réference'!$C$3:$E$18;3;FALSE);IF(ISTEXT(D83);VLOOKUP(I83;'Réference'!$D$3:$E$18;2;FALSE);""))))</f>
        <v>17</v>
      </c>
      <c s="170" r="I83">
        <v>13.65</v>
      </c>
      <c s="158" r="J83">
        <v>15.0</v>
      </c>
      <c t="str" s="159" r="K83">
        <f>IF(ISTEXT(D83);(V83*I83)+(U83*(I83*1,15/22*10))+(T83*(I83*1,35/22*6))+(S83*(I83*2/22*2))+(R83*(I83*3/22*1));"")</f>
        <v/>
      </c>
      <c t="str" s="159" r="L83">
        <f>ROUND((V83*J83);1)+ROUND((U83*(J83*1,15/22*10));2)+ROUND((T83*(J83*1,35/22*6));2)+ROUNDDOWN((S83*(J83*2/22*2));2)+ROUNDDOWN((R83*(J83*3/22*1));2)</f>
        <v>0,00</v>
      </c>
      <c t="str" s="160" r="M83">
        <f>IF(ISTEXT(E83);ROUND((V83*I83)+(U83*(I83*1,15/22*10))+(T83*(I83*1,35/22*6))+(S83*(I83*2/22*2))+(R83*(I83*3/22*1));0);"")</f>
        <v/>
      </c>
      <c s="289" r="N83">
        <v>0.0</v>
      </c>
      <c t="str" s="161" r="O83">
        <f>IF(ISTEXT(F83);ROUND((V83*I83)+(U83*(I83*1,15/22*10))+(T83*(I83*1,35/22*6))+(S83*(I83*2/22*2))+(R83*(I83*3/22*1));0);"")</f>
        <v/>
      </c>
      <c s="290" r="P83">
        <v>0.0</v>
      </c>
      <c s="162" r="Q83"/>
      <c s="291" r="R83">
        <v>0.0</v>
      </c>
      <c s="291" r="S83">
        <v>0.0</v>
      </c>
      <c s="291" r="T83">
        <v>0.0</v>
      </c>
      <c s="291" r="U83">
        <v>0.0</v>
      </c>
      <c s="291" r="V83">
        <v>0.0</v>
      </c>
      <c s="38" r="W83"/>
      <c s="38" r="X83"/>
    </row>
    <row customHeight="1" r="84" ht="15.0">
      <c s="26" r="B84"/>
      <c s="51" r="C84"/>
      <c s="32" r="D84"/>
      <c s="32" r="E84"/>
      <c s="32" r="F84"/>
      <c s="255" r="G84"/>
      <c s="52" r="H84"/>
      <c s="32" r="I84"/>
      <c t="s" s="171" r="J84">
        <v>3108</v>
      </c>
      <c t="str" s="172" r="K84">
        <f>SUM(K79:K83)</f>
        <v>872,73</v>
      </c>
      <c t="str" s="172" r="L84">
        <f>SUM(L79:L83)</f>
        <v>1053,98</v>
      </c>
      <c t="str" s="173" r="M84">
        <f>SUM(M79:M83)</f>
        <v>41</v>
      </c>
      <c t="str" s="173" r="N84">
        <f>SUM(N79:N83)</f>
        <v>55</v>
      </c>
      <c t="str" s="174" r="O84">
        <f>SUM(O79:O83)</f>
        <v>59</v>
      </c>
      <c t="str" s="174" r="P84">
        <f>SUM(P79:P83)</f>
        <v>41</v>
      </c>
      <c t="str" s="174" r="Q84">
        <f>SUM(Q79:Q83)</f>
        <v>0</v>
      </c>
      <c t="str" s="173" r="R84">
        <f>SUM(R79:R83)</f>
        <v>187</v>
      </c>
      <c t="str" s="173" r="S84">
        <f>SUM(S79:S83)</f>
        <v>35</v>
      </c>
      <c t="str" s="173" r="T84">
        <f>SUM(T79:T83)</f>
        <v>19</v>
      </c>
      <c t="str" s="173" r="U84">
        <f>SUM(U79:U83)</f>
        <v>18</v>
      </c>
      <c t="str" s="173" r="V84">
        <f>SUM(V79:V83)</f>
        <v>22</v>
      </c>
      <c s="38" r="W84"/>
      <c s="38" r="X84"/>
    </row>
    <row customHeight="1" r="85" ht="15.0">
      <c s="241" r="B85"/>
      <c s="38" r="C85"/>
      <c s="32" r="D85"/>
      <c s="32" r="E85"/>
      <c s="32" r="F85"/>
      <c s="32" r="G85"/>
      <c s="26" r="H85"/>
      <c s="95" r="I85"/>
      <c t="s" s="256" r="J85">
        <v>3109</v>
      </c>
      <c t="s" s="257" r="K85">
        <v>3110</v>
      </c>
      <c t="str" s="258" r="L85">
        <f>K84-L84</f>
        <v>-181,25</v>
      </c>
      <c t="s" s="259" r="M85">
        <v>3111</v>
      </c>
      <c t="str" s="260" r="N85">
        <f>M84-N84</f>
        <v>-14</v>
      </c>
      <c t="s" s="261" r="O85">
        <v>3112</v>
      </c>
      <c t="str" s="262" r="P85">
        <f>O84-P84</f>
        <v>18</v>
      </c>
      <c t="s" s="261" r="Q85">
        <v>3113</v>
      </c>
      <c t="str" s="260" r="R85">
        <f>Q84</f>
        <v>0</v>
      </c>
      <c s="38" r="W85"/>
      <c s="38" r="X85"/>
    </row>
    <row customHeight="1" r="86" ht="15.0">
      <c s="244" r="A86"/>
      <c s="37" r="B86"/>
      <c s="38" r="C86"/>
      <c s="204" r="D86"/>
      <c s="204" r="E86"/>
      <c s="204" r="F86"/>
      <c s="204" r="G86"/>
      <c s="37" r="H86"/>
      <c s="243" r="I86"/>
      <c s="243" r="J86"/>
      <c s="231" r="K86"/>
      <c s="231" r="L86"/>
      <c s="204" r="M86"/>
      <c s="204" r="N86"/>
      <c s="202" r="O86"/>
      <c s="202" r="P86"/>
      <c s="202" r="Q86"/>
      <c s="204" r="R86"/>
      <c s="204" r="S86"/>
      <c s="204" r="T86"/>
      <c s="204" r="U86"/>
      <c s="204" r="V86"/>
      <c s="38" r="W86"/>
      <c s="38" r="X86"/>
    </row>
    <row customHeight="1" r="87" ht="15.0">
      <c s="244" r="A87"/>
      <c s="37" r="B87"/>
      <c s="268" r="C87"/>
      <c s="269" r="D87"/>
      <c s="269" r="E87"/>
      <c s="269" r="F87"/>
      <c s="269" r="G87"/>
      <c s="269" r="H87"/>
      <c s="269" r="I87"/>
      <c s="269" r="J87"/>
      <c s="269" r="K87"/>
      <c s="269" r="L87"/>
      <c s="269" r="M87"/>
      <c s="269" r="N87"/>
      <c s="268" r="O87"/>
      <c s="268" r="P87"/>
      <c s="268" r="Q87"/>
      <c s="269" r="R87"/>
      <c s="269" r="S87"/>
      <c s="269" r="T87"/>
      <c s="269" r="U87"/>
      <c s="269" r="V87"/>
      <c s="38" r="W87"/>
      <c s="38" r="X87"/>
    </row>
    <row customHeight="1" r="88" ht="15.0">
      <c s="244" r="A88"/>
      <c s="37" r="B88"/>
      <c s="268" r="C88"/>
      <c s="269" r="D88"/>
      <c s="269" r="E88"/>
      <c s="269" r="F88"/>
      <c s="269" r="G88"/>
      <c s="269" r="H88"/>
      <c s="269" r="I88"/>
      <c s="269" r="J88"/>
      <c s="269" r="K88"/>
      <c s="269" r="L88"/>
      <c s="269" r="M88"/>
      <c s="269" r="N88"/>
      <c s="268" r="O88"/>
      <c s="268" r="P88"/>
      <c s="268" r="Q88"/>
      <c s="269" r="R88"/>
      <c s="269" r="S88"/>
      <c s="269" r="T88"/>
      <c s="269" r="U88"/>
      <c s="269" r="V88"/>
      <c s="38" r="W88"/>
      <c s="38" r="X88"/>
    </row>
    <row customHeight="1" r="89" ht="15.0">
      <c s="244" r="A89"/>
      <c s="37" r="B89"/>
      <c s="268" r="C89"/>
      <c s="269" r="D89"/>
      <c s="269" r="E89"/>
      <c s="269" r="F89"/>
      <c s="269" r="G89"/>
      <c s="269" r="H89"/>
      <c s="269" r="I89"/>
      <c s="269" r="J89"/>
      <c s="269" r="K89"/>
      <c s="269" r="L89"/>
      <c s="269" r="M89"/>
      <c s="269" r="N89"/>
      <c s="268" r="O89"/>
      <c s="268" r="P89"/>
      <c s="268" r="Q89"/>
      <c s="269" r="R89"/>
      <c s="269" r="S89"/>
      <c s="269" r="T89"/>
      <c s="269" r="U89"/>
      <c s="269" r="V89"/>
      <c s="38" r="W89"/>
      <c s="38" r="X89"/>
    </row>
    <row customHeight="1" r="90" ht="15.0">
      <c s="244" r="A90"/>
      <c s="37" r="B90"/>
      <c s="268" r="C90"/>
      <c s="269" r="D90"/>
      <c s="269" r="E90"/>
      <c s="269" r="F90"/>
      <c s="269" r="G90"/>
      <c s="269" r="H90"/>
      <c s="269" r="I90"/>
      <c s="269" r="J90"/>
      <c s="269" r="K90"/>
      <c s="269" r="L90"/>
      <c s="269" r="M90"/>
      <c s="269" r="N90"/>
      <c s="268" r="O90"/>
      <c s="268" r="P90"/>
      <c s="268" r="Q90"/>
      <c s="269" r="R90"/>
      <c s="269" r="S90"/>
      <c s="269" r="T90"/>
      <c s="269" r="U90"/>
      <c s="269" r="V90"/>
      <c s="38" r="W90"/>
      <c s="38" r="X90"/>
    </row>
    <row customHeight="1" r="91" ht="15.0">
      <c s="244" r="A91"/>
      <c s="37" r="B91"/>
      <c s="38" r="C91"/>
      <c s="37" r="D91"/>
      <c s="37" r="E91"/>
      <c s="37" r="F91"/>
      <c s="37" r="G91"/>
      <c s="37" r="H91"/>
      <c s="37" r="I91"/>
      <c s="205" r="J91"/>
      <c s="206" r="K91"/>
      <c s="206" r="L91"/>
      <c s="207" r="M91"/>
      <c s="207" r="N91"/>
      <c s="208" r="O91"/>
      <c s="208" r="P91"/>
      <c s="208" r="Q91"/>
      <c s="37" r="R91"/>
      <c s="37" r="S91"/>
      <c s="37" r="T91"/>
      <c s="37" r="U91"/>
      <c s="37" r="V91"/>
      <c s="38" r="W91"/>
      <c s="70" r="X91"/>
    </row>
    <row customHeight="1" r="92" ht="15.0">
      <c s="244" r="A92"/>
      <c s="37" r="B92"/>
      <c s="268" r="C92"/>
      <c s="265" r="D92"/>
      <c s="265" r="E92"/>
      <c s="265" r="F92"/>
      <c s="265" r="G92"/>
      <c s="265" r="H92"/>
      <c s="265" r="I92"/>
      <c s="265" r="J92"/>
      <c s="265" r="K92"/>
      <c s="265" r="L92"/>
      <c s="265" r="M92"/>
      <c s="265" r="N92"/>
      <c s="264" r="O92"/>
      <c s="264" r="P92"/>
      <c s="264" r="Q92"/>
      <c s="265" r="R92"/>
      <c s="265" r="S92"/>
      <c s="265" r="T92"/>
      <c s="265" r="U92"/>
      <c s="265" r="V92"/>
      <c s="38" r="W92"/>
      <c s="70" r="X92"/>
    </row>
    <row customHeight="1" r="93" ht="15.0">
      <c s="244" r="A93"/>
      <c s="37" r="B93"/>
      <c s="264" r="C93"/>
      <c s="265" r="D93"/>
      <c s="265" r="E93"/>
      <c s="265" r="F93"/>
      <c s="265" r="G93"/>
      <c s="265" r="H93"/>
      <c s="265" r="I93"/>
      <c s="265" r="J93"/>
      <c s="265" r="K93"/>
      <c s="265" r="L93"/>
      <c s="265" r="M93"/>
      <c s="265" r="N93"/>
      <c s="264" r="O93"/>
      <c s="264" r="P93"/>
      <c s="264" r="Q93"/>
      <c s="265" r="R93"/>
      <c s="265" r="S93"/>
      <c s="265" r="T93"/>
      <c s="265" r="U93"/>
      <c s="265" r="V93"/>
      <c s="38" r="W93"/>
      <c s="70" r="X93"/>
    </row>
    <row customHeight="1" r="94" ht="15.0">
      <c s="244" r="A94"/>
      <c s="37" r="B94"/>
      <c s="264" r="C94"/>
      <c s="265" r="D94"/>
      <c s="265" r="E94"/>
      <c s="265" r="F94"/>
      <c s="265" r="G94"/>
      <c s="265" r="H94"/>
      <c s="265" r="I94"/>
      <c s="265" r="J94"/>
      <c s="265" r="K94"/>
      <c s="265" r="L94"/>
      <c s="265" r="M94"/>
      <c s="265" r="N94"/>
      <c s="264" r="O94"/>
      <c s="264" r="P94"/>
      <c s="264" r="Q94"/>
      <c s="265" r="R94"/>
      <c s="265" r="S94"/>
      <c s="265" r="T94"/>
      <c s="265" r="U94"/>
      <c s="265" r="V94"/>
      <c s="38" r="W94"/>
      <c s="70" r="X94"/>
    </row>
    <row customHeight="1" r="95" ht="15.0">
      <c s="38" r="A95"/>
      <c s="37" r="B95"/>
      <c s="264" r="C95"/>
      <c s="265" r="D95"/>
      <c s="265" r="E95"/>
      <c s="265" r="F95"/>
      <c s="265" r="G95"/>
      <c s="265" r="H95"/>
      <c s="265" r="I95"/>
      <c s="265" r="J95"/>
      <c s="265" r="K95"/>
      <c s="265" r="L95"/>
      <c s="265" r="M95"/>
      <c s="265" r="N95"/>
      <c s="264" r="O95"/>
      <c s="264" r="P95"/>
      <c s="264" r="Q95"/>
      <c s="265" r="R95"/>
      <c s="265" r="S95"/>
      <c s="265" r="T95"/>
      <c s="265" r="U95"/>
      <c s="265" r="V95"/>
      <c s="38" r="W95"/>
      <c s="70" r="X95"/>
    </row>
    <row customHeight="1" r="96" ht="15.0">
      <c s="38" r="A96"/>
      <c s="37" r="B96"/>
      <c s="38" r="C96"/>
      <c s="37" r="D96"/>
      <c s="37" r="E96"/>
      <c s="37" r="F96"/>
      <c s="37" r="G96"/>
      <c s="37" r="H96"/>
      <c s="37" r="I96"/>
      <c s="37" r="J96"/>
      <c s="231" r="K96"/>
      <c s="204" r="L96"/>
      <c s="204" r="M96"/>
      <c s="204" r="N96"/>
      <c s="163" r="O96"/>
      <c s="70" r="P96"/>
      <c s="70" r="Q96"/>
      <c s="37" r="R96"/>
      <c s="37" r="S96"/>
      <c s="37" r="T96"/>
      <c s="37" r="U96"/>
      <c s="37" r="V96"/>
      <c s="38" r="W96"/>
      <c s="70" r="X96"/>
    </row>
    <row customHeight="1" r="97" ht="15.0">
      <c s="38" r="A97"/>
      <c s="37" r="B97"/>
      <c s="38" r="C97"/>
      <c s="37" r="D97"/>
      <c s="37" r="E97"/>
      <c s="37" r="F97"/>
      <c s="37" r="G97"/>
      <c s="37" r="H97"/>
      <c s="37" r="I97"/>
      <c s="37" r="J97"/>
      <c s="231" r="K97"/>
      <c s="204" r="L97"/>
      <c s="204" r="M97"/>
      <c s="204" r="N97"/>
      <c s="163" r="O97"/>
      <c s="70" r="P97"/>
      <c s="70" r="Q97"/>
      <c s="37" r="R97"/>
      <c s="37" r="S97"/>
      <c s="37" r="T97"/>
      <c s="37" r="U97"/>
      <c s="37" r="V97"/>
      <c s="38" r="W97"/>
      <c s="70" r="X97"/>
    </row>
    <row customHeight="1" r="98" ht="15.0">
      <c s="38" r="A98"/>
      <c s="37" r="B98"/>
      <c s="38" r="C98"/>
      <c s="37" r="D98"/>
      <c s="37" r="E98"/>
      <c s="37" r="F98"/>
      <c s="37" r="G98"/>
      <c s="37" r="H98"/>
      <c s="37" r="I98"/>
      <c s="37" r="J98"/>
      <c s="231" r="K98"/>
      <c s="204" r="L98"/>
      <c s="204" r="M98"/>
      <c s="204" r="N98"/>
      <c s="163" r="O98"/>
      <c s="70" r="P98"/>
      <c s="70" r="Q98"/>
      <c s="37" r="R98"/>
      <c s="37" r="S98"/>
      <c s="37" r="T98"/>
      <c s="37" r="U98"/>
      <c s="37" r="V98"/>
      <c s="38" r="W98"/>
      <c s="70" r="X98"/>
    </row>
    <row customHeight="1" r="99" ht="15.0">
      <c s="38" r="A99"/>
      <c s="37" r="B99"/>
      <c s="38" r="C99"/>
      <c s="37" r="D99"/>
      <c s="37" r="E99"/>
      <c s="37" r="F99"/>
      <c s="37" r="G99"/>
      <c s="37" r="H99"/>
      <c s="37" r="I99"/>
      <c s="37" r="J99"/>
      <c s="204" r="K99"/>
      <c s="204" r="L99"/>
      <c s="204" r="M99"/>
      <c s="204" r="N99"/>
      <c s="163" r="O99"/>
      <c s="70" r="P99"/>
      <c s="70" r="Q99"/>
      <c s="37" r="R99"/>
      <c s="37" r="S99"/>
      <c s="37" r="T99"/>
      <c s="37" r="U99"/>
      <c s="37" r="V99"/>
      <c s="38" r="W99"/>
      <c s="70" r="X99"/>
    </row>
    <row customHeight="1" r="100" ht="15.0">
      <c s="38" r="A100"/>
      <c s="37" r="B100"/>
      <c s="38" r="C100"/>
      <c s="37" r="D100"/>
      <c s="37" r="E100"/>
      <c s="37" r="F100"/>
      <c s="37" r="G100"/>
      <c s="37" r="H100"/>
      <c s="37" r="I100"/>
      <c s="37" r="J100"/>
      <c s="204" r="K100"/>
      <c s="204" r="L100"/>
      <c s="204" r="M100"/>
      <c s="204" r="N100"/>
      <c s="163" r="O100"/>
      <c s="70" r="P100"/>
      <c s="70" r="Q100"/>
      <c s="37" r="R100"/>
      <c s="37" r="S100"/>
      <c s="37" r="T100"/>
      <c s="37" r="U100"/>
      <c s="37" r="V100"/>
      <c s="38" r="W100"/>
      <c s="70" r="X100"/>
    </row>
    <row customHeight="1" r="101" ht="15.0">
      <c s="38" r="A101"/>
      <c s="37" r="B101"/>
      <c s="38" r="C101"/>
      <c s="37" r="D101"/>
      <c s="37" r="E101"/>
      <c s="37" r="F101"/>
      <c s="37" r="G101"/>
      <c s="37" r="H101"/>
      <c s="37" r="I101"/>
      <c s="37" r="J101"/>
      <c s="204" r="K101"/>
      <c s="204" r="L101"/>
      <c s="204" r="M101"/>
      <c s="204" r="N101"/>
      <c s="163" r="O101"/>
      <c s="70" r="P101"/>
      <c s="70" r="Q101"/>
      <c s="37" r="R101"/>
      <c s="37" r="S101"/>
      <c s="37" r="T101"/>
      <c s="37" r="U101"/>
      <c s="37" r="V101"/>
      <c s="38" r="W101"/>
      <c s="70" r="X101"/>
    </row>
    <row customHeight="1" r="102" ht="15.0">
      <c s="38" r="A102"/>
      <c s="37" r="B102"/>
      <c s="38" r="C102"/>
      <c s="37" r="D102"/>
      <c s="37" r="E102"/>
      <c s="37" r="F102"/>
      <c s="37" r="G102"/>
      <c s="37" r="H102"/>
      <c s="37" r="I102"/>
      <c s="37" r="J102"/>
      <c s="204" r="K102"/>
      <c s="204" r="L102"/>
      <c s="204" r="M102"/>
      <c s="204" r="N102"/>
      <c s="163" r="O102"/>
      <c s="70" r="P102"/>
      <c s="70" r="Q102"/>
      <c s="37" r="R102"/>
      <c s="37" r="S102"/>
      <c s="37" r="T102"/>
      <c s="37" r="U102"/>
      <c s="37" r="V102"/>
      <c s="38" r="W102"/>
      <c s="70" r="X102"/>
    </row>
    <row customHeight="1" r="103" ht="15.0">
      <c s="38" r="A103"/>
      <c s="37" r="B103"/>
      <c s="38" r="C103"/>
      <c s="37" r="D103"/>
      <c s="37" r="E103"/>
      <c s="37" r="F103"/>
      <c s="37" r="G103"/>
      <c s="37" r="H103"/>
      <c s="37" r="I103"/>
      <c s="37" r="J103"/>
      <c s="204" r="K103"/>
      <c s="204" r="L103"/>
      <c s="204" r="M103"/>
      <c s="204" r="N103"/>
      <c s="163" r="O103"/>
      <c s="70" r="P103"/>
      <c s="70" r="Q103"/>
      <c s="37" r="R103"/>
      <c s="37" r="S103"/>
      <c s="37" r="T103"/>
      <c s="37" r="U103"/>
      <c s="37" r="V103"/>
      <c s="38" r="W103"/>
      <c s="70" r="X103"/>
    </row>
    <row customHeight="1" r="104" ht="15.0">
      <c s="38" r="A104"/>
      <c s="37" r="B104"/>
      <c s="38" r="C104"/>
      <c s="37" r="D104"/>
      <c s="37" r="E104"/>
      <c s="37" r="F104"/>
      <c s="37" r="G104"/>
      <c s="37" r="H104"/>
      <c s="37" r="I104"/>
      <c s="37" r="J104"/>
      <c s="204" r="K104"/>
      <c s="204" r="L104"/>
      <c s="204" r="M104"/>
      <c s="204" r="N104"/>
      <c s="163" r="O104"/>
      <c s="70" r="P104"/>
      <c s="70" r="Q104"/>
      <c s="37" r="R104"/>
      <c s="37" r="S104"/>
      <c s="37" r="T104"/>
      <c s="37" r="U104"/>
      <c s="37" r="V104"/>
      <c s="38" r="W104"/>
      <c s="70" r="X104"/>
    </row>
    <row customHeight="1" r="105" ht="15.0">
      <c s="38" r="A105"/>
      <c s="37" r="B105"/>
      <c s="38" r="C105"/>
      <c s="37" r="D105"/>
      <c s="37" r="E105"/>
      <c s="37" r="F105"/>
      <c s="37" r="G105"/>
      <c s="37" r="H105"/>
      <c s="37" r="I105"/>
      <c s="37" r="J105"/>
      <c s="204" r="K105"/>
      <c s="204" r="L105"/>
      <c s="204" r="M105"/>
      <c s="204" r="N105"/>
      <c s="163" r="O105"/>
      <c s="70" r="P105"/>
      <c s="70" r="Q105"/>
      <c s="37" r="R105"/>
      <c s="37" r="S105"/>
      <c s="37" r="T105"/>
      <c s="37" r="U105"/>
      <c s="37" r="V105"/>
      <c s="38" r="W105"/>
      <c s="70" r="X105"/>
    </row>
    <row customHeight="1" r="106" ht="15.0">
      <c s="38" r="A106"/>
      <c s="37" r="B106"/>
      <c s="38" r="C106"/>
      <c s="37" r="D106"/>
      <c s="37" r="E106"/>
      <c s="37" r="F106"/>
      <c s="37" r="G106"/>
      <c s="37" r="H106"/>
      <c s="37" r="I106"/>
      <c s="37" r="J106"/>
      <c s="204" r="K106"/>
      <c s="204" r="L106"/>
      <c s="204" r="M106"/>
      <c s="204" r="N106"/>
      <c s="163" r="O106"/>
      <c s="70" r="P106"/>
      <c s="70" r="Q106"/>
      <c s="37" r="R106"/>
      <c s="37" r="S106"/>
      <c s="37" r="T106"/>
      <c s="37" r="U106"/>
      <c s="37" r="V106"/>
      <c s="38" r="W106"/>
      <c s="70" r="X106"/>
    </row>
    <row customHeight="1" r="107" ht="15.0">
      <c s="38" r="A107"/>
      <c s="37" r="B107"/>
      <c s="38" r="C107"/>
      <c s="37" r="D107"/>
      <c s="37" r="E107"/>
      <c s="37" r="F107"/>
      <c s="37" r="G107"/>
      <c s="37" r="H107"/>
      <c s="37" r="I107"/>
      <c s="37" r="J107"/>
      <c s="204" r="K107"/>
      <c s="204" r="L107"/>
      <c s="204" r="M107"/>
      <c s="204" r="N107"/>
      <c s="163" r="O107"/>
      <c s="70" r="P107"/>
      <c s="70" r="Q107"/>
      <c s="37" r="R107"/>
      <c s="37" r="S107"/>
      <c s="37" r="T107"/>
      <c s="37" r="U107"/>
      <c s="37" r="V107"/>
      <c s="38" r="W107"/>
      <c s="70" r="X107"/>
    </row>
    <row customHeight="1" r="108" ht="15.0">
      <c s="38" r="A108"/>
      <c s="37" r="B108"/>
      <c s="38" r="C108"/>
      <c s="37" r="D108"/>
      <c s="37" r="E108"/>
      <c s="37" r="F108"/>
      <c s="37" r="G108"/>
      <c s="37" r="H108"/>
      <c s="37" r="I108"/>
      <c s="37" r="J108"/>
      <c s="204" r="K108"/>
      <c s="204" r="L108"/>
      <c s="204" r="M108"/>
      <c s="204" r="N108"/>
      <c s="163" r="O108"/>
      <c s="70" r="P108"/>
      <c s="70" r="Q108"/>
      <c s="37" r="R108"/>
      <c s="37" r="S108"/>
      <c s="37" r="T108"/>
      <c s="37" r="U108"/>
      <c s="37" r="V108"/>
      <c s="38" r="W108"/>
      <c s="70" r="X108"/>
    </row>
    <row customHeight="1" r="109" ht="15.0">
      <c s="38" r="A109"/>
      <c s="37" r="B109"/>
      <c s="38" r="C109"/>
      <c s="37" r="D109"/>
      <c s="37" r="E109"/>
      <c s="37" r="F109"/>
      <c s="37" r="G109"/>
      <c s="37" r="H109"/>
      <c s="37" r="I109"/>
      <c s="37" r="J109"/>
      <c s="204" r="K109"/>
      <c s="204" r="L109"/>
      <c s="204" r="M109"/>
      <c s="204" r="N109"/>
      <c s="163" r="O109"/>
      <c s="70" r="P109"/>
      <c s="70" r="Q109"/>
      <c s="37" r="R109"/>
      <c s="37" r="S109"/>
      <c s="37" r="T109"/>
      <c s="37" r="U109"/>
      <c s="37" r="V109"/>
      <c s="38" r="W109"/>
      <c s="70" r="X109"/>
    </row>
    <row customHeight="1" r="110" ht="15.0">
      <c s="38" r="A110"/>
      <c s="37" r="B110"/>
      <c s="38" r="C110"/>
      <c s="37" r="D110"/>
      <c s="37" r="E110"/>
      <c s="37" r="F110"/>
      <c s="37" r="G110"/>
      <c s="37" r="H110"/>
      <c s="37" r="I110"/>
      <c s="37" r="J110"/>
      <c s="204" r="K110"/>
      <c s="204" r="L110"/>
      <c s="204" r="M110"/>
      <c s="204" r="N110"/>
      <c s="163" r="O110"/>
      <c s="70" r="P110"/>
      <c s="70" r="Q110"/>
      <c s="37" r="R110"/>
      <c s="37" r="S110"/>
      <c s="37" r="T110"/>
      <c s="37" r="U110"/>
      <c s="37" r="V110"/>
      <c s="38" r="W110"/>
      <c s="70" r="X110"/>
    </row>
    <row customHeight="1" r="111" ht="15.0">
      <c s="38" r="A111"/>
      <c s="37" r="B111"/>
      <c s="38" r="C111"/>
      <c s="37" r="D111"/>
      <c s="37" r="E111"/>
      <c s="37" r="F111"/>
      <c s="37" r="G111"/>
      <c s="37" r="H111"/>
      <c s="37" r="I111"/>
      <c s="37" r="J111"/>
      <c s="204" r="K111"/>
      <c s="204" r="L111"/>
      <c s="204" r="M111"/>
      <c s="204" r="N111"/>
      <c s="163" r="O111"/>
      <c s="70" r="P111"/>
      <c s="70" r="Q111"/>
      <c s="37" r="R111"/>
      <c s="37" r="S111"/>
      <c s="37" r="T111"/>
      <c s="37" r="U111"/>
      <c s="37" r="V111"/>
      <c s="38" r="W111"/>
      <c s="70" r="X111"/>
    </row>
    <row customHeight="1" r="112" ht="15.0">
      <c s="38" r="A112"/>
      <c s="37" r="B112"/>
      <c s="38" r="C112"/>
      <c s="37" r="D112"/>
      <c s="37" r="E112"/>
      <c s="37" r="F112"/>
      <c s="37" r="G112"/>
      <c s="37" r="H112"/>
      <c s="37" r="I112"/>
      <c s="37" r="J112"/>
      <c s="204" r="K112"/>
      <c s="204" r="L112"/>
      <c s="204" r="M112"/>
      <c s="204" r="N112"/>
      <c s="163" r="O112"/>
      <c s="70" r="P112"/>
      <c s="70" r="Q112"/>
      <c s="37" r="R112"/>
      <c s="37" r="S112"/>
      <c s="37" r="T112"/>
      <c s="37" r="U112"/>
      <c s="37" r="V112"/>
      <c s="38" r="W112"/>
      <c s="70" r="X112"/>
    </row>
    <row customHeight="1" r="113" ht="15.0">
      <c s="38" r="A113"/>
      <c s="37" r="B113"/>
      <c s="38" r="C113"/>
      <c s="37" r="D113"/>
      <c s="37" r="E113"/>
      <c s="37" r="F113"/>
      <c s="37" r="G113"/>
      <c s="37" r="H113"/>
      <c s="37" r="I113"/>
      <c s="37" r="J113"/>
      <c s="204" r="K113"/>
      <c s="204" r="L113"/>
      <c s="204" r="M113"/>
      <c s="204" r="N113"/>
      <c s="163" r="O113"/>
      <c s="70" r="P113"/>
      <c s="70" r="Q113"/>
      <c s="37" r="R113"/>
      <c s="37" r="S113"/>
      <c s="37" r="T113"/>
      <c s="37" r="U113"/>
      <c s="37" r="V113"/>
      <c s="38" r="W113"/>
      <c s="70" r="X113"/>
    </row>
    <row customHeight="1" r="114" ht="15.0">
      <c s="38" r="A114"/>
      <c s="37" r="B114"/>
      <c s="38" r="C114"/>
      <c s="37" r="D114"/>
      <c s="37" r="E114"/>
      <c s="37" r="F114"/>
      <c s="37" r="G114"/>
      <c s="37" r="H114"/>
      <c s="37" r="I114"/>
      <c s="37" r="J114"/>
      <c s="204" r="K114"/>
      <c s="204" r="L114"/>
      <c s="204" r="M114"/>
      <c s="204" r="N114"/>
      <c s="163" r="O114"/>
      <c s="70" r="P114"/>
      <c s="70" r="Q114"/>
      <c s="37" r="R114"/>
      <c s="37" r="S114"/>
      <c s="37" r="T114"/>
      <c s="37" r="U114"/>
      <c s="37" r="V114"/>
      <c s="38" r="W114"/>
      <c s="70" r="X114"/>
    </row>
    <row customHeight="1" r="115" ht="15.0">
      <c s="38" r="A115"/>
      <c s="37" r="B115"/>
      <c s="38" r="C115"/>
      <c s="37" r="D115"/>
      <c s="37" r="E115"/>
      <c s="37" r="F115"/>
      <c s="37" r="G115"/>
      <c s="37" r="H115"/>
      <c s="37" r="I115"/>
      <c s="37" r="J115"/>
      <c s="204" r="K115"/>
      <c s="204" r="L115"/>
      <c s="204" r="M115"/>
      <c s="204" r="N115"/>
      <c s="163" r="O115"/>
      <c s="70" r="P115"/>
      <c s="70" r="Q115"/>
      <c s="37" r="R115"/>
      <c s="37" r="S115"/>
      <c s="37" r="T115"/>
      <c s="37" r="U115"/>
      <c s="37" r="V115"/>
      <c s="38" r="W115"/>
      <c s="70" r="X115"/>
    </row>
    <row customHeight="1" r="116" ht="15.0">
      <c s="38" r="A116"/>
      <c s="37" r="B116"/>
      <c s="38" r="C116"/>
      <c s="37" r="D116"/>
      <c s="37" r="E116"/>
      <c s="37" r="F116"/>
      <c s="37" r="G116"/>
      <c s="37" r="H116"/>
      <c s="37" r="I116"/>
      <c s="37" r="J116"/>
      <c s="204" r="K116"/>
      <c s="204" r="L116"/>
      <c s="204" r="M116"/>
      <c s="204" r="N116"/>
      <c s="163" r="O116"/>
      <c s="70" r="P116"/>
      <c s="70" r="Q116"/>
      <c s="37" r="R116"/>
      <c s="37" r="S116"/>
      <c s="37" r="T116"/>
      <c s="37" r="U116"/>
      <c s="37" r="V116"/>
      <c s="38" r="W116"/>
      <c s="70" r="X116"/>
    </row>
    <row customHeight="1" r="117" ht="15.0">
      <c s="38" r="A117"/>
      <c s="37" r="B117"/>
      <c s="38" r="C117"/>
      <c s="37" r="D117"/>
      <c s="37" r="E117"/>
      <c s="37" r="F117"/>
      <c s="37" r="G117"/>
      <c s="37" r="H117"/>
      <c s="37" r="I117"/>
      <c s="37" r="J117"/>
      <c s="204" r="K117"/>
      <c s="204" r="L117"/>
      <c s="204" r="M117"/>
      <c s="204" r="N117"/>
      <c s="163" r="O117"/>
      <c s="70" r="P117"/>
      <c s="70" r="Q117"/>
      <c s="37" r="R117"/>
      <c s="37" r="S117"/>
      <c s="37" r="T117"/>
      <c s="37" r="U117"/>
      <c s="37" r="V117"/>
      <c s="38" r="W117"/>
      <c s="70" r="X117"/>
    </row>
    <row customHeight="1" r="118" ht="15.0">
      <c s="38" r="A118"/>
      <c s="37" r="B118"/>
      <c s="38" r="C118"/>
      <c s="37" r="D118"/>
      <c s="37" r="E118"/>
      <c s="37" r="F118"/>
      <c s="37" r="G118"/>
      <c s="37" r="H118"/>
      <c s="37" r="I118"/>
      <c s="37" r="J118"/>
      <c s="204" r="K118"/>
      <c s="204" r="L118"/>
      <c s="204" r="M118"/>
      <c s="204" r="N118"/>
      <c s="163" r="O118"/>
      <c s="70" r="P118"/>
      <c s="70" r="Q118"/>
      <c s="37" r="R118"/>
      <c s="37" r="S118"/>
      <c s="37" r="T118"/>
      <c s="37" r="U118"/>
      <c s="37" r="V118"/>
      <c s="38" r="W118"/>
      <c s="70" r="X118"/>
    </row>
    <row customHeight="1" r="119" ht="15.0">
      <c s="38" r="A119"/>
      <c s="37" r="B119"/>
      <c s="38" r="C119"/>
      <c s="37" r="D119"/>
      <c s="37" r="E119"/>
      <c s="37" r="F119"/>
      <c s="37" r="G119"/>
      <c s="37" r="H119"/>
      <c s="37" r="I119"/>
      <c s="37" r="J119"/>
      <c s="204" r="K119"/>
      <c s="204" r="L119"/>
      <c s="204" r="M119"/>
      <c s="204" r="N119"/>
      <c s="163" r="O119"/>
      <c s="70" r="P119"/>
      <c s="70" r="Q119"/>
      <c s="37" r="R119"/>
      <c s="37" r="S119"/>
      <c s="37" r="T119"/>
      <c s="37" r="U119"/>
      <c s="37" r="V119"/>
      <c s="38" r="W119"/>
      <c s="70" r="X119"/>
    </row>
    <row customHeight="1" r="120" ht="15.0">
      <c s="38" r="A120"/>
      <c s="37" r="B120"/>
      <c s="38" r="C120"/>
      <c s="37" r="D120"/>
      <c s="37" r="E120"/>
      <c s="37" r="F120"/>
      <c s="37" r="G120"/>
      <c s="37" r="H120"/>
      <c s="37" r="I120"/>
      <c s="37" r="J120"/>
      <c s="204" r="K120"/>
      <c s="204" r="L120"/>
      <c s="204" r="M120"/>
      <c s="204" r="N120"/>
      <c s="163" r="O120"/>
      <c s="70" r="P120"/>
      <c s="70" r="Q120"/>
      <c s="37" r="R120"/>
      <c s="37" r="S120"/>
      <c s="37" r="T120"/>
      <c s="37" r="U120"/>
      <c s="37" r="V120"/>
      <c s="38" r="W120"/>
      <c s="38" r="X120"/>
    </row>
    <row customHeight="1" r="121" ht="15.0">
      <c s="38" r="A121"/>
      <c s="37" r="B121"/>
      <c s="38" r="C121"/>
      <c s="37" r="D121"/>
      <c s="37" r="E121"/>
      <c s="37" r="F121"/>
      <c s="37" r="G121"/>
      <c s="37" r="H121"/>
      <c s="37" r="I121"/>
      <c s="37" r="J121"/>
      <c s="204" r="K121"/>
      <c s="204" r="L121"/>
      <c s="204" r="M121"/>
      <c s="204" r="N121"/>
      <c s="163" r="O121"/>
      <c s="70" r="P121"/>
      <c s="70" r="Q121"/>
      <c s="37" r="R121"/>
      <c s="37" r="S121"/>
      <c s="37" r="T121"/>
      <c s="37" r="U121"/>
      <c s="37" r="V121"/>
      <c s="38" r="W121"/>
      <c s="38" r="X121"/>
    </row>
    <row customHeight="1" r="122" ht="15.0">
      <c s="38" r="A122"/>
      <c s="37" r="B122"/>
      <c s="38" r="C122"/>
      <c s="37" r="D122"/>
      <c s="37" r="E122"/>
      <c s="37" r="F122"/>
      <c s="37" r="G122"/>
      <c s="37" r="H122"/>
      <c s="37" r="I122"/>
      <c s="37" r="J122"/>
      <c s="204" r="K122"/>
      <c s="204" r="L122"/>
      <c s="204" r="M122"/>
      <c s="204" r="N122"/>
      <c s="163" r="O122"/>
      <c s="70" r="P122"/>
      <c s="70" r="Q122"/>
      <c s="37" r="R122"/>
      <c s="37" r="S122"/>
      <c s="37" r="T122"/>
      <c s="37" r="U122"/>
      <c s="37" r="V122"/>
      <c s="38" r="W122"/>
      <c s="38" r="X122"/>
    </row>
    <row customHeight="1" r="123" ht="15.0">
      <c s="38" r="A123"/>
      <c s="37" r="B123"/>
      <c s="38" r="C123"/>
      <c s="37" r="D123"/>
      <c s="37" r="E123"/>
      <c s="37" r="F123"/>
      <c s="37" r="G123"/>
      <c s="37" r="H123"/>
      <c s="37" r="I123"/>
      <c s="37" r="J123"/>
      <c s="204" r="K123"/>
      <c s="204" r="L123"/>
      <c s="204" r="M123"/>
      <c s="204" r="N123"/>
      <c s="163" r="O123"/>
      <c s="70" r="P123"/>
      <c s="70" r="Q123"/>
      <c s="37" r="R123"/>
      <c s="37" r="S123"/>
      <c s="37" r="T123"/>
      <c s="37" r="U123"/>
      <c s="37" r="V123"/>
      <c s="38" r="W123"/>
      <c s="38" r="X123"/>
    </row>
    <row customHeight="1" r="124" ht="15.0">
      <c s="38" r="A124"/>
      <c s="37" r="B124"/>
      <c s="38" r="C124"/>
      <c s="37" r="D124"/>
      <c s="37" r="E124"/>
      <c s="37" r="F124"/>
      <c s="37" r="G124"/>
      <c s="37" r="H124"/>
      <c s="37" r="I124"/>
      <c s="37" r="J124"/>
      <c s="204" r="K124"/>
      <c s="204" r="L124"/>
      <c s="204" r="M124"/>
      <c s="204" r="N124"/>
      <c s="163" r="O124"/>
      <c s="70" r="P124"/>
      <c s="70" r="Q124"/>
      <c s="37" r="R124"/>
      <c s="37" r="S124"/>
      <c s="37" r="T124"/>
      <c s="37" r="U124"/>
      <c s="37" r="V124"/>
      <c s="38" r="W124"/>
      <c s="38" r="X124"/>
    </row>
    <row customHeight="1" r="125" ht="15.0">
      <c s="38" r="A125"/>
      <c s="37" r="B125"/>
      <c s="38" r="C125"/>
      <c s="37" r="D125"/>
      <c s="37" r="E125"/>
      <c s="37" r="F125"/>
      <c s="37" r="G125"/>
      <c s="37" r="H125"/>
      <c s="37" r="I125"/>
      <c s="37" r="J125"/>
      <c s="204" r="K125"/>
      <c s="204" r="L125"/>
      <c s="204" r="M125"/>
      <c s="204" r="N125"/>
      <c s="163" r="O125"/>
      <c s="70" r="P125"/>
      <c s="70" r="Q125"/>
      <c s="37" r="R125"/>
      <c s="37" r="S125"/>
      <c s="37" r="T125"/>
      <c s="37" r="U125"/>
      <c s="37" r="V125"/>
      <c s="38" r="W125"/>
      <c s="38" r="X125"/>
    </row>
    <row customHeight="1" r="126" ht="15.0">
      <c s="38" r="A126"/>
      <c s="37" r="B126"/>
      <c s="38" r="C126"/>
      <c s="37" r="D126"/>
      <c s="37" r="E126"/>
      <c s="37" r="F126"/>
      <c s="37" r="G126"/>
      <c s="37" r="H126"/>
      <c s="37" r="I126"/>
      <c s="37" r="J126"/>
      <c s="204" r="K126"/>
      <c s="204" r="L126"/>
      <c s="204" r="M126"/>
      <c s="204" r="N126"/>
      <c s="163" r="O126"/>
      <c s="70" r="P126"/>
      <c s="70" r="Q126"/>
      <c s="37" r="R126"/>
      <c s="37" r="S126"/>
      <c s="37" r="T126"/>
      <c s="37" r="U126"/>
      <c s="37" r="V126"/>
      <c s="38" r="W126"/>
      <c s="38" r="X126"/>
    </row>
    <row customHeight="1" r="127" ht="15.0">
      <c s="38" r="A127"/>
      <c s="37" r="B127"/>
      <c s="38" r="C127"/>
      <c s="37" r="D127"/>
      <c s="37" r="E127"/>
      <c s="37" r="F127"/>
      <c s="37" r="G127"/>
      <c s="37" r="H127"/>
      <c s="37" r="I127"/>
      <c s="37" r="J127"/>
      <c s="204" r="K127"/>
      <c s="204" r="L127"/>
      <c s="204" r="M127"/>
      <c s="204" r="N127"/>
      <c s="163" r="O127"/>
      <c s="70" r="P127"/>
      <c s="70" r="Q127"/>
      <c s="37" r="R127"/>
      <c s="37" r="S127"/>
      <c s="37" r="T127"/>
      <c s="37" r="U127"/>
      <c s="37" r="V127"/>
      <c s="38" r="W127"/>
      <c s="38" r="X127"/>
    </row>
    <row customHeight="1" r="128" ht="15.0">
      <c s="38" r="A128"/>
      <c s="37" r="B128"/>
      <c s="38" r="C128"/>
      <c s="37" r="D128"/>
      <c s="37" r="E128"/>
      <c s="37" r="F128"/>
      <c s="37" r="G128"/>
      <c s="37" r="H128"/>
      <c s="37" r="I128"/>
      <c s="37" r="J128"/>
      <c s="204" r="K128"/>
      <c s="204" r="L128"/>
      <c s="204" r="M128"/>
      <c s="204" r="N128"/>
      <c s="163" r="O128"/>
      <c s="70" r="P128"/>
      <c s="70" r="Q128"/>
      <c s="37" r="R128"/>
      <c s="37" r="S128"/>
      <c s="37" r="T128"/>
      <c s="37" r="U128"/>
      <c s="37" r="V128"/>
      <c s="38" r="W128"/>
      <c s="38" r="X128"/>
    </row>
    <row customHeight="1" r="129" ht="15.0">
      <c s="38" r="A129"/>
      <c s="37" r="B129"/>
      <c s="38" r="C129"/>
      <c s="37" r="D129"/>
      <c s="37" r="E129"/>
      <c s="37" r="F129"/>
      <c s="37" r="G129"/>
      <c s="37" r="H129"/>
      <c s="37" r="I129"/>
      <c s="37" r="J129"/>
      <c s="204" r="K129"/>
      <c s="204" r="L129"/>
      <c s="204" r="M129"/>
      <c s="204" r="N129"/>
      <c s="163" r="O129"/>
      <c s="70" r="P129"/>
      <c s="70" r="Q129"/>
      <c s="37" r="R129"/>
      <c s="37" r="S129"/>
      <c s="37" r="T129"/>
      <c s="37" r="U129"/>
      <c s="37" r="V129"/>
      <c s="38" r="W129"/>
      <c s="38" r="X129"/>
    </row>
    <row customHeight="1" r="130" ht="15.0">
      <c s="38" r="A130"/>
      <c s="37" r="B130"/>
      <c s="38" r="C130"/>
      <c s="37" r="D130"/>
      <c s="37" r="E130"/>
      <c s="37" r="F130"/>
      <c s="37" r="G130"/>
      <c s="37" r="H130"/>
      <c s="37" r="I130"/>
      <c s="37" r="J130"/>
      <c s="204" r="K130"/>
      <c s="204" r="L130"/>
      <c s="204" r="M130"/>
      <c s="204" r="N130"/>
      <c s="163" r="O130"/>
      <c s="70" r="P130"/>
      <c s="70" r="Q130"/>
      <c s="37" r="R130"/>
      <c s="37" r="S130"/>
      <c s="37" r="T130"/>
      <c s="37" r="U130"/>
      <c s="37" r="V130"/>
      <c s="38" r="W130"/>
      <c s="38" r="X130"/>
    </row>
    <row customHeight="1" r="131" ht="15.0">
      <c s="38" r="A131"/>
      <c s="37" r="B131"/>
      <c s="38" r="C131"/>
      <c s="37" r="D131"/>
      <c s="37" r="E131"/>
      <c s="37" r="F131"/>
      <c s="37" r="G131"/>
      <c s="37" r="H131"/>
      <c s="37" r="I131"/>
      <c s="37" r="J131"/>
      <c s="37" r="K131"/>
      <c s="37" r="L131"/>
      <c s="37" r="M131"/>
      <c s="37" r="N131"/>
      <c s="70" r="O131"/>
      <c s="70" r="P131"/>
      <c s="70" r="Q131"/>
      <c s="37" r="R131"/>
      <c s="37" r="S131"/>
      <c s="37" r="T131"/>
      <c s="37" r="U131"/>
      <c s="37" r="V131"/>
      <c s="38" r="W131"/>
      <c s="38" r="X131"/>
    </row>
  </sheetData>
  <mergeCells count="139">
    <mergeCell ref="P66:P67"/>
    <mergeCell ref="Q55:Q56"/>
    <mergeCell ref="T66:T67"/>
    <mergeCell ref="S66:S67"/>
    <mergeCell ref="T44:T45"/>
    <mergeCell ref="L44:L45"/>
    <mergeCell ref="M44:M45"/>
    <mergeCell ref="N44:N45"/>
    <mergeCell ref="O44:O45"/>
    <mergeCell ref="L66:L67"/>
    <mergeCell ref="M66:M67"/>
    <mergeCell ref="N66:N67"/>
    <mergeCell ref="U66:U67"/>
    <mergeCell ref="O66:O67"/>
    <mergeCell ref="V66:V67"/>
    <mergeCell ref="R66:R67"/>
    <mergeCell ref="H66:H67"/>
    <mergeCell ref="H77:H78"/>
    <mergeCell ref="I77:I78"/>
    <mergeCell ref="D77:F77"/>
    <mergeCell ref="D66:F66"/>
    <mergeCell ref="J66:J67"/>
    <mergeCell ref="K66:K67"/>
    <mergeCell ref="T77:T78"/>
    <mergeCell ref="R77:R78"/>
    <mergeCell ref="S77:S78"/>
    <mergeCell ref="T55:T56"/>
    <mergeCell ref="U55:U56"/>
    <mergeCell ref="V55:V56"/>
    <mergeCell ref="R55:R56"/>
    <mergeCell ref="S55:S56"/>
    <mergeCell ref="P44:P45"/>
    <mergeCell ref="Q44:Q45"/>
    <mergeCell ref="H44:H45"/>
    <mergeCell ref="I44:I45"/>
    <mergeCell ref="J44:J45"/>
    <mergeCell ref="K44:K45"/>
    <mergeCell ref="U44:U45"/>
    <mergeCell ref="V44:V45"/>
    <mergeCell ref="O77:O78"/>
    <mergeCell ref="P77:P78"/>
    <mergeCell ref="J77:J78"/>
    <mergeCell ref="K77:K78"/>
    <mergeCell ref="M77:M78"/>
    <mergeCell ref="N77:N78"/>
    <mergeCell ref="L77:L78"/>
    <mergeCell ref="U77:U78"/>
    <mergeCell ref="V77:V78"/>
    <mergeCell ref="Q77:Q78"/>
    <mergeCell ref="C11:C12"/>
    <mergeCell ref="B8:C9"/>
    <mergeCell ref="B11:B12"/>
    <mergeCell ref="B55:B56"/>
    <mergeCell ref="C55:C56"/>
    <mergeCell ref="A77:A85"/>
    <mergeCell ref="B77:B78"/>
    <mergeCell ref="C77:C78"/>
    <mergeCell ref="A11:A19"/>
    <mergeCell ref="A22:A30"/>
    <mergeCell ref="C44:C45"/>
    <mergeCell ref="A33:A41"/>
    <mergeCell ref="B44:B45"/>
    <mergeCell ref="A44:A52"/>
    <mergeCell ref="A55:A63"/>
    <mergeCell ref="A66:A74"/>
    <mergeCell ref="Q11:Q12"/>
    <mergeCell ref="P11:P12"/>
    <mergeCell ref="I1:S1"/>
    <mergeCell ref="T1:V1"/>
    <mergeCell ref="I11:I12"/>
    <mergeCell ref="H11:H12"/>
    <mergeCell ref="J11:J12"/>
    <mergeCell ref="K11:K12"/>
    <mergeCell ref="R11:R12"/>
    <mergeCell ref="T11:T12"/>
    <mergeCell ref="S11:S12"/>
    <mergeCell ref="C22:C23"/>
    <mergeCell ref="D22:F22"/>
    <mergeCell ref="D44:F44"/>
    <mergeCell ref="D55:F55"/>
    <mergeCell ref="I66:I67"/>
    <mergeCell ref="H55:H56"/>
    <mergeCell ref="I55:I56"/>
    <mergeCell ref="D11:F11"/>
    <mergeCell ref="B6:F6"/>
    <mergeCell ref="B1:F1"/>
    <mergeCell ref="B3:C3"/>
    <mergeCell ref="B33:B34"/>
    <mergeCell ref="C33:C34"/>
    <mergeCell ref="B22:B23"/>
    <mergeCell ref="H22:H23"/>
    <mergeCell ref="I22:I23"/>
    <mergeCell ref="J22:J23"/>
    <mergeCell ref="D33:F33"/>
    <mergeCell ref="M22:M23"/>
    <mergeCell ref="N22:N23"/>
    <mergeCell ref="L11:L12"/>
    <mergeCell ref="M11:M12"/>
    <mergeCell ref="O11:O12"/>
    <mergeCell ref="N11:N12"/>
    <mergeCell ref="O22:O23"/>
    <mergeCell ref="L22:L23"/>
    <mergeCell ref="K22:K23"/>
    <mergeCell ref="J55:J56"/>
    <mergeCell ref="K55:K56"/>
    <mergeCell ref="L55:L56"/>
    <mergeCell ref="M55:M56"/>
    <mergeCell ref="N55:N56"/>
    <mergeCell ref="O55:O56"/>
    <mergeCell ref="P55:P56"/>
    <mergeCell ref="Q33:Q34"/>
    <mergeCell ref="S33:S34"/>
    <mergeCell ref="R33:R34"/>
    <mergeCell ref="R44:R45"/>
    <mergeCell ref="S44:S45"/>
    <mergeCell ref="Q66:Q67"/>
    <mergeCell ref="U11:U12"/>
    <mergeCell ref="V11:V12"/>
    <mergeCell ref="U22:U23"/>
    <mergeCell ref="V22:V23"/>
    <mergeCell ref="T33:T34"/>
    <mergeCell ref="U33:U34"/>
    <mergeCell ref="V33:V34"/>
    <mergeCell ref="B66:B67"/>
    <mergeCell ref="C66:C67"/>
    <mergeCell ref="L33:L34"/>
    <mergeCell ref="M33:M34"/>
    <mergeCell ref="P22:P23"/>
    <mergeCell ref="Q22:Q23"/>
    <mergeCell ref="R22:R23"/>
    <mergeCell ref="S22:S23"/>
    <mergeCell ref="T22:T23"/>
    <mergeCell ref="K33:K34"/>
    <mergeCell ref="H33:H34"/>
    <mergeCell ref="I33:I34"/>
    <mergeCell ref="J33:J34"/>
    <mergeCell ref="N33:N34"/>
    <mergeCell ref="P33:P34"/>
    <mergeCell ref="O33:O34"/>
  </mergeCells>
  <conditionalFormatting sqref="L3:L9 O3:O9 R3:R9">
    <cfRule priority="1" type="cellIs" operator="greaterThan" dxfId="0">
      <formula>0</formula>
    </cfRule>
  </conditionalFormatting>
  <conditionalFormatting sqref="L3:L9 O3:O9 R3:R9">
    <cfRule priority="2" type="cellIs" operator="equal" dxfId="1">
      <formula>0</formula>
    </cfRule>
  </conditionalFormatting>
  <conditionalFormatting sqref="L3:L9 O3:O9 R3:R9">
    <cfRule priority="3" type="cellIs" operator="lessThan" dxfId="2">
      <formula>0</formula>
    </cfRule>
  </conditionalFormatting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min="1" customWidth="1" max="81" width="10.0"/>
  </cols>
  <sheetData>
    <row customHeight="1" r="1" ht="15.0">
      <c t="str" s="164" r="A1">
        <f>'Semaine 25 au 31mai'!J10</f>
        <v>10845,36</v>
      </c>
      <c t="str" s="164" r="B1">
        <f>'Semaine 25 au 31mai'!K10</f>
        <v>12285,04</v>
      </c>
      <c s="164" r="C1"/>
      <c t="str" s="297" r="D1">
        <f>'Semaine 25 au 31mai'!M10</f>
        <v>631</v>
      </c>
      <c t="str" s="297" r="E1">
        <f>'Semaine 25 au 31mai'!N10</f>
        <v>570</v>
      </c>
      <c t="str" s="297" r="F1">
        <f>D1-E1</f>
        <v>61</v>
      </c>
      <c t="str" s="297" r="G1">
        <f>'Semaine 25 au 31mai'!P10</f>
        <v>576</v>
      </c>
      <c t="str" s="297" r="H1">
        <f>'Semaine 25 au 31mai'!Q10</f>
        <v>419</v>
      </c>
      <c s="297" r="I1"/>
      <c t="str" s="297" r="J1">
        <f>'Semaine 25 au 31mai'!S10</f>
        <v>0</v>
      </c>
      <c s="298" r="S1">
        <v>41784.0</v>
      </c>
      <c s="298" r="T1">
        <v>41785.0</v>
      </c>
      <c s="298" r="U1">
        <v>41786.0</v>
      </c>
      <c s="298" r="V1">
        <v>41787.0</v>
      </c>
      <c s="298" r="W1">
        <v>41788.0</v>
      </c>
      <c s="298" r="X1">
        <v>41789.0</v>
      </c>
      <c s="298" r="Y1">
        <v>41790.0</v>
      </c>
      <c s="298" r="Z1">
        <v>41791.0</v>
      </c>
      <c s="298" r="AA1">
        <v>41792.0</v>
      </c>
      <c s="298" r="AB1">
        <v>41793.0</v>
      </c>
      <c s="298" r="AC1">
        <v>41794.0</v>
      </c>
      <c s="298" r="AD1">
        <v>41795.0</v>
      </c>
      <c s="298" r="AE1">
        <v>41796.0</v>
      </c>
      <c s="298" r="AF1">
        <v>41797.0</v>
      </c>
      <c s="298" r="AG1">
        <v>41798.0</v>
      </c>
      <c s="298" r="AH1">
        <v>41799.0</v>
      </c>
      <c s="298" r="AI1">
        <v>41800.0</v>
      </c>
      <c s="298" r="AJ1">
        <v>41801.0</v>
      </c>
      <c s="298" r="AK1">
        <v>41802.0</v>
      </c>
      <c s="298" r="AL1">
        <v>41803.0</v>
      </c>
      <c s="298" r="AM1">
        <v>41804.0</v>
      </c>
      <c s="298" r="AN1">
        <v>41805.0</v>
      </c>
      <c s="298" r="AO1">
        <v>41806.0</v>
      </c>
      <c s="298" r="AP1">
        <v>41807.0</v>
      </c>
      <c s="298" r="AQ1">
        <v>41808.0</v>
      </c>
      <c s="298" r="AR1">
        <v>41809.0</v>
      </c>
      <c s="298" r="AS1">
        <v>41810.0</v>
      </c>
      <c s="298" r="AT1">
        <v>41811.0</v>
      </c>
      <c s="298" r="AU1">
        <v>41812.0</v>
      </c>
      <c s="298" r="AV1">
        <v>41813.0</v>
      </c>
      <c s="298" r="AW1">
        <v>41814.0</v>
      </c>
      <c s="298" r="AX1">
        <v>41815.0</v>
      </c>
      <c s="298" r="AY1">
        <v>41816.0</v>
      </c>
      <c s="298" r="AZ1">
        <v>41817.0</v>
      </c>
      <c s="298" r="BA1">
        <v>41818.0</v>
      </c>
      <c s="298" r="BB1">
        <v>41819.0</v>
      </c>
      <c s="298" r="BC1">
        <v>41820.0</v>
      </c>
      <c s="298" r="BD1">
        <v>41821.0</v>
      </c>
      <c s="298" r="BE1">
        <v>41822.0</v>
      </c>
      <c s="298" r="BF1">
        <v>41823.0</v>
      </c>
      <c s="298" r="BG1">
        <v>41824.0</v>
      </c>
      <c s="298" r="BH1">
        <v>41825.0</v>
      </c>
      <c s="298" r="BI1">
        <v>41826.0</v>
      </c>
      <c s="298" r="BJ1">
        <v>41827.0</v>
      </c>
      <c s="298" r="BK1">
        <v>41828.0</v>
      </c>
      <c s="298" r="BL1">
        <v>41829.0</v>
      </c>
      <c s="298" r="BM1">
        <v>41830.0</v>
      </c>
      <c s="298" r="BN1">
        <v>41831.0</v>
      </c>
      <c s="298" r="BO1">
        <v>41832.0</v>
      </c>
      <c s="298" r="BP1">
        <v>41833.0</v>
      </c>
      <c s="298" r="BQ1">
        <v>41834.0</v>
      </c>
      <c s="298" r="BR1">
        <v>41835.0</v>
      </c>
      <c s="298" r="BS1">
        <v>41836.0</v>
      </c>
      <c s="298" r="BT1">
        <v>41837.0</v>
      </c>
      <c s="298" r="BU1">
        <v>41838.0</v>
      </c>
      <c s="298" r="BV1">
        <v>41839.0</v>
      </c>
      <c s="298" r="BW1">
        <v>41840.0</v>
      </c>
      <c s="298" r="BX1">
        <v>41841.0</v>
      </c>
      <c s="298" r="BY1">
        <v>41842.0</v>
      </c>
      <c s="298" r="BZ1">
        <v>41843.0</v>
      </c>
      <c s="298" r="CA1">
        <v>41844.0</v>
      </c>
      <c s="298" r="CB1">
        <v>41845.0</v>
      </c>
      <c s="298" r="CC1">
        <v>41846.0</v>
      </c>
    </row>
    <row customHeight="1" r="2" ht="15.0">
      <c t="str" s="164" r="A2">
        <f>'Semaine 01 au 07 juin'!J10</f>
        <v>13507,49</v>
      </c>
      <c t="str" s="164" r="B2">
        <f>'Semaine 01 au 07 juin'!K10</f>
        <v>12607,38</v>
      </c>
      <c s="164" r="C2"/>
      <c t="str" s="297" r="D2">
        <f>'Semaine 01 au 07 juin'!M10</f>
        <v>487</v>
      </c>
      <c t="str" s="297" r="E2">
        <f>'Semaine 01 au 07 juin'!N10</f>
        <v>556</v>
      </c>
      <c t="str" s="297" r="F2">
        <f>D2-E2</f>
        <v>-69</v>
      </c>
      <c t="str" s="297" r="G2">
        <f>'Semaine 01 au 07 juin'!P10</f>
        <v>591</v>
      </c>
      <c t="str" s="297" r="H2">
        <f>'Semaine 01 au 07 juin'!Q10</f>
        <v>413</v>
      </c>
      <c s="297" r="I2"/>
      <c t="str" s="297" r="J2">
        <f>'Semaine 01 au 07 juin'!S10</f>
        <v>0</v>
      </c>
      <c t="s" s="38" r="R2">
        <v>3114</v>
      </c>
      <c t="str" s="299" r="S2">
        <f>'Semaine 25 au 31mai'!V13+('Semaine 25 au 31mai'!U13/1,913)+('Semaine 25 au 31mai'!T13/2,716)+('Semaine 25 au 31mai'!S13/5,5)+('Semaine 25 au 31mai'!R13/7,334)</f>
        <v>51</v>
      </c>
      <c t="str" s="299" r="T2">
        <f>'Semaine 25 au 31mai'!V24+('Semaine 25 au 31mai'!U24/1,913)+('Semaine 25 au 31mai'!T24/2,716)+('Semaine 25 au 31mai'!S24/5,5)+('Semaine 25 au 31mai'!R24/7,334)</f>
        <v>25</v>
      </c>
      <c t="str" s="299" r="U2">
        <f>'Semaine 25 au 31mai'!V35+('Semaine 25 au 31mai'!U35/1,913)+('Semaine 25 au 31mai'!T35/2,716)+('Semaine 25 au 31mai'!S35/5,5)+('Semaine 25 au 31mai'!R35/7,334)</f>
        <v>0</v>
      </c>
      <c t="str" s="299" r="V2">
        <f>'Semaine 25 au 31mai'!V46+('Semaine 25 au 31mai'!V46/1,913)+('Semaine 25 au 31mai'!T46/2,716)+('Semaine 25 au 31mai'!S46/5,5)+('Semaine 25 au 31mai'!R46/7,334)</f>
        <v>16</v>
      </c>
      <c t="str" s="299" r="W2">
        <f>'Semaine 25 au 31mai'!V57+('Semaine 25 au 31mai'!U57/1,913)+('Semaine 25 au 31mai'!T57/2,716)+('Semaine 25 au 31mai'!S57/5,5)+('Semaine 25 au 31mai'!R57/7,334)</f>
        <v>41</v>
      </c>
      <c t="str" s="299" r="X2">
        <f>'Semaine 25 au 31mai'!V68+('Semaine 25 au 31mai'!U68/1,913)+('Semaine 25 au 31mai'!T68/2,716)+('Semaine 25 au 31mai'!S68/5,5)+('Semaine 25 au 31mai'!R68/7,334)</f>
        <v>42</v>
      </c>
      <c t="str" s="299" r="Y2">
        <f>'Semaine 25 au 31mai'!V79+('Semaine 25 au 31mai'!U79/1,913)+('Semaine 25 au 31mai'!T79/2,716)+('Semaine 25 au 31mai'!S79/5,5)+('Semaine 25 au 31mai'!R79/7,334)</f>
        <v>44</v>
      </c>
      <c t="str" s="299" r="Z2">
        <f>'Semaine 01 au 07 juin'!V13+('Semaine 01 au 07 juin'!U13/1,913)+('Semaine 01 au 07 juin'!T13/2,716)+('Semaine 01 au 07 juin'!S13/5,5)+('Semaine 01 au 07 juin'!R13/7,334)</f>
        <v>42</v>
      </c>
      <c t="str" s="299" r="AA2">
        <f>'Semaine 01 au 07 juin'!V24+('Semaine 01 au 07 juin'!U24/1,913)+('Semaine 01 au 07 juin'!T24/2,716)+('Semaine 01 au 07 juin'!S24/5,5)+('Semaine 01 au 07 juin'!R24/7,334)</f>
        <v>31</v>
      </c>
      <c t="str" s="299" r="AB2">
        <f>'Semaine 01 au 07 juin'!V35+('Semaine 01 au 07 juin'!U35/1,913)+('Semaine 01 au 07 juin'!T35/2,716)+('Semaine 01 au 07 juin'!S35/5,5)+('Semaine 01 au 07 juin'!R35/7,334)</f>
        <v>27</v>
      </c>
      <c t="str" s="299" r="AC2">
        <f>'Semaine 01 au 07 juin'!V46+('Semaine 01 au 07 juin'!V46/1,913)+('Semaine 01 au 07 juin'!T46/2,716)+('Semaine 01 au 07 juin'!S46/5,5)+('Semaine 01 au 07 juin'!R46/7,334)</f>
        <v>33</v>
      </c>
      <c t="str" s="299" r="AD2">
        <f>'Semaine 01 au 07 juin'!V57+('Semaine 01 au 07 juin'!U57/1,913)+('Semaine 01 au 07 juin'!T57/2,716)+('Semaine 01 au 07 juin'!S57/5,5)+('Semaine 01 au 07 juin'!R57/7,334)</f>
        <v>45</v>
      </c>
      <c t="str" s="299" r="AE2">
        <f>'Semaine 01 au 07 juin'!V68+('Semaine 01 au 07 juin'!U68/1,913)+('Semaine 01 au 07 juin'!T68/2,716)+('Semaine 01 au 07 juin'!S68/5,5)+('Semaine 01 au 07 juin'!R68/7,334)</f>
        <v>56</v>
      </c>
      <c t="str" s="299" r="AF2">
        <f>'Semaine 01 au 07 juin'!V79+('Semaine 01 au 07 juin'!U79/1,913)+('Semaine 01 au 07 juin'!T79/2,716)+('Semaine 01 au 07 juin'!S79/5,5)+('Semaine 01 au 07 juin'!R79/7,334)</f>
        <v>43</v>
      </c>
      <c t="str" s="299" r="AG2">
        <f>'Semaine 08 au 14 juin'!V13+('Semaine 08 au 14 juin'!U13/1,913)+('Semaine 08 au 14 juin'!T13/2,716)+('Semaine 08 au 14 juin'!S13/5,5)+('Semaine 08 au 14 juin'!R13/7,334)</f>
        <v>62</v>
      </c>
      <c t="str" s="299" r="AH2">
        <f>'Semaine 08 au 14 juin'!V24+('Semaine 08 au 14 juin'!U24/1,913)+('Semaine 08 au 14 juin'!T24/2,716)+('Semaine 08 au 14 juin'!S24/5,5)+('Semaine 08 au 14 juin'!R24/7,334)</f>
        <v>51</v>
      </c>
      <c t="str" s="299" r="AI2">
        <f>'Semaine 08 au 14 juin'!V35+('Semaine 08 au 14 juin'!U35/1,913)+('Semaine 08 au 14 juin'!T35/2,716)+('Semaine 08 au 14 juin'!S35/5,5)+('Semaine 08 au 14 juin'!R35/7,334)</f>
        <v>50</v>
      </c>
      <c t="str" s="299" r="AJ2">
        <f>'Semaine 08 au 14 juin'!V46+('Semaine 08 au 14 juin'!V46/1,913)+('Semaine 08 au 14 juin'!T46/2,716)+('Semaine 08 au 14 juin'!S46/5,5)+('Semaine 08 au 14 juin'!R46/7,334)</f>
        <v>48</v>
      </c>
      <c t="str" s="299" r="AK2">
        <f>'Semaine 08 au 14 juin'!V57+('Semaine 08 au 14 juin'!U57/1,913)+('Semaine 08 au 14 juin'!T57/2,716)+('Semaine 08 au 14 juin'!S57/5,5)+('Semaine 08 au 14 juin'!R57/7,334)</f>
        <v>56</v>
      </c>
      <c t="str" s="299" r="AL2">
        <f>'Semaine 08 au 14 juin'!V68+('Semaine 08 au 14 juin'!U68/1,913)+('Semaine 08 au 14 juin'!T68/2,716)+('Semaine 08 au 14 juin'!S68/5,5)+('Semaine 08 au 14 juin'!R68/7,334)</f>
        <v>30</v>
      </c>
      <c t="str" s="299" r="AM2">
        <f>'Semaine 08 au 14 juin'!V79+('Semaine 08 au 14 juin'!U79/1,913)+('Semaine 08 au 14 juin'!T79/2,716)+('Semaine 08 au 14 juin'!S79/5,5)+('Semaine 08 au 14 juin'!R79/7,334)</f>
        <v>1</v>
      </c>
      <c t="str" s="299" r="AN2">
        <f>'Semaine 15 au 21 juin'!V13+('Semaine 15 au 21 juin'!U13/1,913)+('Semaine 15 au 21 juin'!T13/2,716)+('Semaine 15 au 21 juin'!S13/5,5)+('Semaine 15 au 21 juin'!R13/7,334)</f>
        <v>0</v>
      </c>
      <c t="str" s="299" r="AO2">
        <f>'Semaine 15 au 21 juin'!V24+('Semaine 15 au 21 juin'!U24/1,913)+('Semaine 15 au 21 juin'!T24/2,716)+('Semaine 15 au 21 juin'!S24/5,5)+('Semaine 15 au 21 juin'!R24/7,334)</f>
        <v>0</v>
      </c>
      <c t="str" s="299" r="AP2">
        <f>'Semaine 15 au 21 juin'!V35+('Semaine 15 au 21 juin'!U35/1,913)+('Semaine 15 au 21 juin'!T35/2,716)+('Semaine 15 au 21 juin'!S35/5,5)+('Semaine 15 au 21 juin'!R35/7,334)</f>
        <v>0</v>
      </c>
      <c t="str" s="299" r="AQ2">
        <f>'Semaine 15 au 21 juin'!V46+('Semaine 15 au 21 juin'!V46/1,913)+('Semaine 15 au 21 juin'!T46/2,716)+('Semaine 15 au 21 juin'!S46/5,5)+('Semaine 15 au 21 juin'!R46/7,334)</f>
        <v>0</v>
      </c>
      <c t="str" s="299" r="AR2">
        <f>'Semaine 15 au 21 juin'!V57+('Semaine 15 au 21 juin'!U57/1,913)+('Semaine 15 au 21 juin'!T57/2,716)+('Semaine 15 au 21 juin'!S57/5,5)+('Semaine 15 au 21 juin'!R57/7,334)</f>
        <v>19</v>
      </c>
      <c t="str" s="299" r="AS2">
        <f>'Semaine 15 au 21 juin'!V68+('Semaine 15 au 21 juin'!U68/1,913)+('Semaine 15 au 21 juin'!T68/2,716)+('Semaine 15 au 21 juin'!S68/5,5)+('Semaine 15 au 21 juin'!R68/7,334)</f>
        <v>40</v>
      </c>
      <c t="str" s="299" r="AT2">
        <f>'Semaine 15 au 21 juin'!V79+('Semaine 15 au 21 juin'!U79/1,913)+('Semaine 15 au 21 juin'!T79/2,716)+('Semaine 15 au 21 juin'!S79/5,5)+('Semaine 15 au 21 juin'!R79/7,334)</f>
        <v>35</v>
      </c>
      <c t="str" s="299" r="AU2">
        <f>'Semaine 22 au 28 Juin'!V13+('Semaine 22 au 28 Juin'!U13/1,913)+('Semaine 22 au 28 Juin'!T13/2,716)+('Semaine 22 au 28 Juin'!S13/5,5)+('Semaine 22 au 28 Juin'!R13/7,334)</f>
        <v>42</v>
      </c>
      <c t="str" s="299" r="AV2">
        <f>'Semaine 22 au 28 Juin'!V24+('Semaine 22 au 28 Juin'!U24/1,913)+('Semaine 22 au 28 Juin'!T24/2,716)+('Semaine 22 au 28 Juin'!S24/5,5)+('Semaine 22 au 28 Juin'!R24/7,334)</f>
        <v>43</v>
      </c>
      <c t="str" s="299" r="AW2">
        <f>'Semaine 22 au 28 Juin'!V35+('Semaine 22 au 28 Juin'!U35/1,913)+('Semaine 22 au 28 Juin'!T35/2,716)+('Semaine 22 au 28 Juin'!S35/5,5)+('Semaine 22 au 28 Juin'!R35/7,334)</f>
        <v>35</v>
      </c>
      <c t="str" s="299" r="AX2">
        <f>'Semaine 22 au 28 Juin'!V46+('Semaine 22 au 28 Juin'!V46/1,913)+('Semaine 22 au 28 Juin'!T46/2,716)+('Semaine 22 au 28 Juin'!S46/5,5)+('Semaine 22 au 28 Juin'!R46/7,334)</f>
        <v>35</v>
      </c>
      <c t="str" s="299" r="AY2">
        <f>'Semaine 22 au 28 Juin'!V57+('Semaine 22 au 28 Juin'!U57/1,913)+('Semaine 22 au 28 Juin'!T57/2,716)+('Semaine 22 au 28 Juin'!S57/5,5)+('Semaine 22 au 28 Juin'!R57/7,334)</f>
        <v>46</v>
      </c>
      <c t="str" s="299" r="AZ2">
        <f>'Semaine 22 au 28 Juin'!V68+('Semaine 22 au 28 Juin'!U68/1,913)+('Semaine 22 au 28 Juin'!T68/2,716)+('Semaine 22 au 28 Juin'!S68/5,5)+('Semaine 22 au 28 Juin'!R68/7,334)</f>
        <v>35</v>
      </c>
      <c t="str" s="299" r="BA2">
        <f>'Semaine 22 au 28 Juin'!V79+('Semaine 22 au 28 Juin'!U79/1,913)+('Semaine 22 au 28 Juin'!T79/2,716)+('Semaine 22 au 28 Juin'!S79/5,5)+('Semaine 22 au 28 Juin'!R79/7,334)</f>
        <v>28</v>
      </c>
      <c t="str" s="299" r="BB2">
        <f>'Semaine 29 au 05 juillet'!V13+('Semaine 29 au 05 juillet'!U13/1,913)+('Semaine 29 au 05 juillet'!T13/2,716)+('Semaine 29 au 05 juillet'!S13/5,5)+('Semaine 29 au 05 juillet'!R13/7,334)</f>
        <v>39</v>
      </c>
      <c t="str" s="299" r="BC2">
        <f>'Semaine 29 au 05 juillet'!V24+('Semaine 29 au 05 juillet'!U24/1,913)+('Semaine 29 au 05 juillet'!T24/2,716)+('Semaine 29 au 05 juillet'!S24/5,5)+('Semaine 29 au 05 juillet'!R24/7,334)</f>
        <v>32</v>
      </c>
      <c t="str" s="299" r="BD2">
        <f>'Semaine 29 au 05 juillet'!V35+('Semaine 29 au 05 juillet'!U35/1,913)+('Semaine 29 au 05 juillet'!T35/2,716)+('Semaine 29 au 05 juillet'!S35/5,5)+('Semaine 29 au 05 juillet'!R35/7,334)</f>
        <v>40</v>
      </c>
      <c t="str" s="299" r="BE2">
        <f>'Semaine 29 au 05 juillet'!V46+('Semaine 29 au 05 juillet'!V46/1,913)+('Semaine 29 au 05 juillet'!T46/2,716)+('Semaine 29 au 05 juillet'!S46/5,5)+('Semaine 29 au 05 juillet'!R46/7,334)</f>
        <v>26</v>
      </c>
      <c t="str" s="299" r="BF2">
        <f>'Semaine 29 au 05 juillet'!V57+('Semaine 29 au 05 juillet'!U57/1,913)+('Semaine 29 au 05 juillet'!T57/2,716)+('Semaine 29 au 05 juillet'!S57/5,5)+('Semaine 29 au 05 juillet'!R57/7,334)</f>
        <v>38</v>
      </c>
      <c t="str" s="299" r="BG2">
        <f>'Semaine 29 au 05 juillet'!V68+('Semaine 29 au 05 juillet'!U68/1,913)+('Semaine 29 au 05 juillet'!T68/2,716)+('Semaine 29 au 05 juillet'!S68/5,5)+('Semaine 29 au 05 juillet'!R68/7,334)</f>
        <v>20</v>
      </c>
      <c t="str" s="299" r="BH2">
        <f>'Semaine 29 au 05 juillet'!V79+('Semaine 29 au 05 juillet'!U79/1,913)+('Semaine 29 au 05 juillet'!T79/2,716)+('Semaine 29 au 05 juillet'!S79/5,5)+('Semaine 29 au 05 juillet'!R79/7,334)</f>
        <v>17</v>
      </c>
      <c t="str" s="299" r="BI2">
        <f>'Semaine 06 au 12 juillet'!V13+('Semaine 06 au 12 juillet'!U13/1,913)+('Semaine 06 au 12 juillet'!T13/2,716)+('Semaine 06 au 12 juillet'!S13/5,5)+('Semaine 06 au 12 juillet'!R13/7,334)</f>
        <v>20</v>
      </c>
      <c t="str" s="299" r="BJ2">
        <f>'Semaine 06 au 12 juillet'!V24+('Semaine 06 au 12 juillet'!U24/1,913)+('Semaine 06 au 12 juillet'!T24/2,716)+('Semaine 06 au 12 juillet'!S24/5,5)+('Semaine 06 au 12 juillet'!R24/7,334)</f>
        <v>20</v>
      </c>
      <c t="str" s="299" r="BK2">
        <f>'Semaine 06 au 12 juillet'!V35+('Semaine 06 au 12 juillet'!U35/1,913)+('Semaine 06 au 12 juillet'!T35/2,716)+('Semaine 06 au 12 juillet'!S35/5,5)+('Semaine 06 au 12 juillet'!R35/7,334)</f>
        <v>21</v>
      </c>
      <c t="str" s="299" r="BL2">
        <f>'Semaine 06 au 12 juillet'!V46+('Semaine 06 au 12 juillet'!V46/1,913)+('Semaine 06 au 12 juillet'!T46/2,716)+('Semaine 06 au 12 juillet'!S46/5,5)+('Semaine 06 au 12 juillet'!R46/7,334)</f>
        <v>19</v>
      </c>
      <c t="str" s="299" r="BM2">
        <f>'Semaine 06 au 12 juillet'!V57+('Semaine 06 au 12 juillet'!U57/1,913)+('Semaine 06 au 12 juillet'!T57/2,716)+('Semaine 06 au 12 juillet'!S57/5,5)+('Semaine 06 au 12 juillet'!R57/7,334)</f>
        <v>16</v>
      </c>
      <c t="str" s="299" r="BN2">
        <f>'Semaine 06 au 12 juillet'!V68+('Semaine 06 au 12 juillet'!U68/1,913)+('Semaine 06 au 12 juillet'!T68/2,716)+('Semaine 06 au 12 juillet'!S68/5,5)+('Semaine 06 au 12 juillet'!R68/7,334)</f>
        <v>17</v>
      </c>
      <c t="str" s="299" r="BO2">
        <f>'Semaine 06 au 12 juillet'!V79+('Semaine 06 au 12 juillet'!U79/1,913)+('Semaine 06 au 12 juillet'!T79/2,716)+('Semaine 06 au 12 juillet'!S79/5,5)+('Semaine 06 au 12 juillet'!R79/7,334)</f>
        <v>16</v>
      </c>
      <c t="str" s="299" r="BP2">
        <f>'Semaine 13 au 19 juillet'!V13+('Semaine 13 au 19 juillet'!U13/1,913)+('Semaine 13 au 19 juillet'!T13/2,716)+('Semaine 13 au 19 juillet'!S13/5,5)+('Semaine 13 au 19 juillet'!R13/7,334)</f>
        <v>20</v>
      </c>
      <c t="str" s="299" r="BQ2">
        <f>'Semaine 13 au 19 juillet'!V24+('Semaine 13 au 19 juillet'!U24/1,913)+('Semaine 13 au 19 juillet'!T24/2,716)+('Semaine 13 au 19 juillet'!S24/5,5)+('Semaine 13 au 19 juillet'!R24/7,334)</f>
        <v>21</v>
      </c>
      <c t="str" s="299" r="BR2">
        <f>'Semaine 13 au 19 juillet'!V35+('Semaine 13 au 19 juillet'!U35/1,913)+('Semaine 13 au 19 juillet'!T35/2,716)+('Semaine 13 au 19 juillet'!S35/5,5)+('Semaine 13 au 19 juillet'!R35/7,334)</f>
        <v>25</v>
      </c>
      <c t="str" s="299" r="BS2">
        <f>'Semaine 13 au 19 juillet'!V46+('Semaine 13 au 19 juillet'!V46/1,913)+('Semaine 13 au 19 juillet'!T46/2,716)+('Semaine 13 au 19 juillet'!S46/5,5)+('Semaine 13 au 19 juillet'!R46/7,334)</f>
        <v>24</v>
      </c>
      <c t="str" s="299" r="BT2">
        <f>'Semaine 13 au 19 juillet'!V57+('Semaine 13 au 19 juillet'!U57/1,913)+('Semaine 13 au 19 juillet'!T57/2,716)+('Semaine 13 au 19 juillet'!S57/5,5)+('Semaine 13 au 19 juillet'!R57/7,334)</f>
        <v>30</v>
      </c>
      <c t="str" s="299" r="BU2">
        <f>'Semaine 13 au 19 juillet'!V68+('Semaine 13 au 19 juillet'!U68/1,913)+('Semaine 13 au 19 juillet'!T68/2,716)+('Semaine 13 au 19 juillet'!S68/5,5)+('Semaine 13 au 19 juillet'!R68/7,334)</f>
        <v>23</v>
      </c>
      <c t="str" s="299" r="BV2">
        <f>'Semaine 13 au 19 juillet'!V79+('Semaine 13 au 19 juillet'!U79/1,913)+('Semaine 13 au 19 juillet'!T79/2,716)+('Semaine 13 au 19 juillet'!S79/5,5)+('Semaine 13 au 19 juillet'!R79/7,334)</f>
        <v>29</v>
      </c>
      <c t="str" s="299" r="BW2">
        <f>'Semaine 13 au 19 juillet'!V13+('Semaine 20 au 26 juillet'!U13/1,913)+('Semaine 20 au 26 juillet'!T13/2,716)+('Semaine 20 au 26 juillet'!S13/5,5)+('Semaine 20 au 26 juillet'!R13/7,334)</f>
        <v>24</v>
      </c>
      <c t="str" s="299" r="BX2">
        <f>'Semaine 20 au 26 juillet'!V24+('Semaine 20 au 26 juillet'!U24/1,913)+('Semaine 20 au 26 juillet'!T24/2,716)+('Semaine 20 au 26 juillet'!S24/5,5)+('Semaine 20 au 26 juillet'!R24/7,334)</f>
        <v>26</v>
      </c>
      <c t="str" s="299" r="BY2">
        <f>'Semaine 20 au 26 juillet'!V35+('Semaine 20 au 26 juillet'!U35/1,913)+('Semaine 20 au 26 juillet'!T35/2,716)+('Semaine 20 au 26 juillet'!S35/5,5)+('Semaine 20 au 26 juillet'!R35/7,334)</f>
        <v>28</v>
      </c>
      <c t="str" s="299" r="BZ2">
        <f>'Semaine 20 au 26 juillet'!V46+('Semaine 20 au 26 juillet'!V46/1,913)+('Semaine 20 au 26 juillet'!T46/2,716)+('Semaine 20 au 26 juillet'!S46/5,5)+('Semaine 20 au 26 juillet'!R46/7,334)</f>
        <v>24</v>
      </c>
      <c t="str" s="299" r="CA2">
        <f>'Semaine 20 au 26 juillet'!V57+('Semaine 20 au 26 juillet'!U57/1,913)+('Semaine 20 au 26 juillet'!T57/2,716)+('Semaine 20 au 26 juillet'!S57/5,5)+('Semaine 20 au 26 juillet'!R57/7,334)</f>
        <v>26</v>
      </c>
      <c t="str" s="299" r="CB2">
        <f>'Semaine 20 au 26 juillet'!V68+('Semaine 20 au 26 juillet'!U68/1,913)+('Semaine 20 au 26 juillet'!T68/2,716)+('Semaine 20 au 26 juillet'!S68/5,5)+('Semaine 20 au 26 juillet'!R68/7,334)</f>
        <v>15</v>
      </c>
      <c t="str" s="299" r="CC2">
        <f>'Semaine 20 au 26 juillet'!V79+('Semaine 20 au 26 juillet'!U79/1,913)+('Semaine 20 au 26 juillet'!T79/2,716)+('Semaine 20 au 26 juillet'!S79/5,5)+('Semaine 20 au 26 juillet'!R79/7,334)</f>
        <v>18</v>
      </c>
    </row>
    <row customHeight="1" r="3" ht="15.0">
      <c t="str" s="164" r="A3">
        <f>'Semaine 08 au 14 juin'!J10</f>
        <v>14972,61</v>
      </c>
      <c t="str" s="164" r="B3">
        <f>'Semaine 08 au 14 juin'!K10</f>
        <v>10239,04</v>
      </c>
      <c s="164" r="C3"/>
      <c t="str" s="297" r="D3">
        <f>'Semaine 08 au 14 juin'!M10</f>
        <v>297</v>
      </c>
      <c t="str" s="297" r="E3">
        <f>'Semaine 08 au 14 juin'!N10</f>
        <v>412</v>
      </c>
      <c t="str" s="297" r="F3">
        <f>D3-E3</f>
        <v>-115</v>
      </c>
      <c t="str" s="297" r="G3">
        <f>'Semaine 08 au 14 juin'!P10</f>
        <v>409</v>
      </c>
      <c t="str" s="297" r="H3">
        <f>'Semaine 08 au 14 juin'!Q10</f>
        <v>315</v>
      </c>
      <c s="297" r="I3"/>
      <c t="str" s="297" r="J3">
        <f>'Semaine 08 au 14 juin'!S10</f>
        <v>0</v>
      </c>
      <c t="s" s="38" r="R3">
        <v>3115</v>
      </c>
      <c t="str" s="299" r="S3">
        <f>'Semaine 25 au 31mai'!V14+('Semaine 25 au 31mai'!U14/1,913)+('Semaine 25 au 31mai'!T14/2,716)+('Semaine 25 au 31mai'!S14/5,5)+('Semaine 25 au 31mai'!R14/7,334)</f>
        <v>13</v>
      </c>
      <c t="str" s="299" r="T3">
        <f>'Semaine 25 au 31mai'!V25+('Semaine 25 au 31mai'!U25/1,913)+('Semaine 25 au 31mai'!T25/2,716)+('Semaine 25 au 31mai'!S25/5,5)+('Semaine 25 au 31mai'!R25/7,334)</f>
        <v>14</v>
      </c>
      <c t="str" s="299" r="U3">
        <f>'Semaine 25 au 31mai'!V36+('Semaine 25 au 31mai'!U36/1,913)+('Semaine 25 au 31mai'!T36/2,716)+('Semaine 25 au 31mai'!S36/5,5)+('Semaine 25 au 31mai'!R36/7,334)</f>
        <v>15</v>
      </c>
      <c t="str" s="299" r="V3">
        <f>'Semaine 25 au 31mai'!V47+('Semaine 25 au 31mai'!V47/1,913)+('Semaine 25 au 31mai'!T47/2,716)+('Semaine 25 au 31mai'!S47/5,5)+('Semaine 25 au 31mai'!R47/7,334)</f>
        <v>10</v>
      </c>
      <c t="str" s="299" r="W3">
        <f>'Semaine 25 au 31mai'!V58+('Semaine 25 au 31mai'!U58/1,913)+('Semaine 25 au 31mai'!T58/2,716)+('Semaine 25 au 31mai'!S58/5,5)+('Semaine 25 au 31mai'!R58/7,334)</f>
        <v>14</v>
      </c>
      <c t="str" s="299" r="X3">
        <f>'Semaine 25 au 31mai'!V69+('Semaine 25 au 31mai'!U69/1,913)+('Semaine 25 au 31mai'!T69/2,716)+('Semaine 25 au 31mai'!S69/5,5)+('Semaine 25 au 31mai'!R69/7,334)</f>
        <v>15</v>
      </c>
      <c t="str" s="299" r="Y3">
        <f>'Semaine 25 au 31mai'!V80+('Semaine 25 au 31mai'!U80/1,913)+('Semaine 25 au 31mai'!T80/2,716)+('Semaine 25 au 31mai'!S80/5,5)+('Semaine 25 au 31mai'!R80/7,334)</f>
        <v>15</v>
      </c>
      <c t="str" s="299" r="Z3">
        <f>'Semaine 01 au 07 juin'!V14+('Semaine 01 au 07 juin'!U14/1,913)+('Semaine 01 au 07 juin'!T14/2,716)+('Semaine 01 au 07 juin'!S14/5,5)+('Semaine 01 au 07 juin'!R14/7,334)</f>
        <v>13</v>
      </c>
      <c t="str" s="299" r="AA3">
        <f>'Semaine 01 au 07 juin'!V25+('Semaine 01 au 07 juin'!U25/1,913)+('Semaine 01 au 07 juin'!T25/2,716)+('Semaine 01 au 07 juin'!S25/5,5)+('Semaine 01 au 07 juin'!R25/7,334)</f>
        <v>13</v>
      </c>
      <c t="str" s="299" r="AB3">
        <f>'Semaine 01 au 07 juin'!V36+('Semaine 01 au 07 juin'!U36/1,913)+('Semaine 01 au 07 juin'!T36/2,716)+('Semaine 01 au 07 juin'!S36/5,5)+('Semaine 01 au 07 juin'!R36/7,334)</f>
        <v>16</v>
      </c>
      <c t="str" s="299" r="AC3">
        <f>'Semaine 01 au 07 juin'!V47+('Semaine 01 au 07 juin'!V47/1,913)+('Semaine 01 au 07 juin'!T47/2,716)+('Semaine 01 au 07 juin'!S47/5,5)+('Semaine 01 au 07 juin'!R47/7,334)</f>
        <v>16</v>
      </c>
      <c t="str" s="299" r="AD3">
        <f>'Semaine 01 au 07 juin'!V58+('Semaine 01 au 07 juin'!U58/1,913)+('Semaine 01 au 07 juin'!T58/2,716)+('Semaine 01 au 07 juin'!S58/5,5)+('Semaine 01 au 07 juin'!R58/7,334)</f>
        <v>15</v>
      </c>
      <c t="str" s="299" r="AE3">
        <f>'Semaine 01 au 07 juin'!V69+('Semaine 01 au 07 juin'!U69/1,913)+('Semaine 01 au 07 juin'!T69/2,716)+('Semaine 01 au 07 juin'!S69/5,5)+('Semaine 01 au 07 juin'!R69/7,334)</f>
        <v>12</v>
      </c>
      <c t="str" s="299" r="AF3">
        <f>'Semaine 01 au 07 juin'!V80+('Semaine 01 au 07 juin'!U80/1,913)+('Semaine 01 au 07 juin'!T80/2,716)+('Semaine 01 au 07 juin'!S80/5,5)+('Semaine 01 au 07 juin'!R80/7,334)</f>
        <v>13</v>
      </c>
      <c t="str" s="299" r="AG3">
        <f>'Semaine 08 au 14 juin'!V14+('Semaine 08 au 14 juin'!U14/1,913)+('Semaine 08 au 14 juin'!T14/2,716)+('Semaine 08 au 14 juin'!S14/5,5)+('Semaine 08 au 14 juin'!R14/7,334)</f>
        <v>12</v>
      </c>
      <c t="str" s="299" r="AH3">
        <f>'Semaine 08 au 14 juin'!V25+('Semaine 08 au 14 juin'!U25/1,913)+('Semaine 08 au 14 juin'!T25/2,716)+('Semaine 08 au 14 juin'!S25/5,5)+('Semaine 08 au 14 juin'!R25/7,334)</f>
        <v>10</v>
      </c>
      <c t="str" s="299" r="AI3">
        <f>'Semaine 08 au 14 juin'!V36+('Semaine 08 au 14 juin'!U36/1,913)+('Semaine 08 au 14 juin'!T36/2,716)+('Semaine 08 au 14 juin'!S36/5,5)+('Semaine 08 au 14 juin'!R36/7,334)</f>
        <v>11</v>
      </c>
      <c t="str" s="299" r="AJ3">
        <f>'Semaine 08 au 14 juin'!V47+('Semaine 08 au 14 juin'!V47/1,913)+('Semaine 08 au 14 juin'!T47/2,716)+('Semaine 08 au 14 juin'!S47/5,5)+('Semaine 08 au 14 juin'!R47/7,334)</f>
        <v>10</v>
      </c>
      <c t="str" s="299" r="AK3">
        <f>'Semaine 08 au 14 juin'!V58+('Semaine 08 au 14 juin'!U58/1,913)+('Semaine 08 au 14 juin'!T58/2,716)+('Semaine 08 au 14 juin'!S58/5,5)+('Semaine 08 au 14 juin'!R58/7,334)</f>
        <v>15</v>
      </c>
      <c t="str" s="299" r="AL3">
        <f>'Semaine 08 au 14 juin'!V69+('Semaine 08 au 14 juin'!U69/1,913)+('Semaine 08 au 14 juin'!T69/2,716)+('Semaine 08 au 14 juin'!S69/5,5)+('Semaine 08 au 14 juin'!R69/7,334)</f>
        <v>12</v>
      </c>
      <c t="str" s="299" r="AM3">
        <f>'Semaine 08 au 14 juin'!V80+('Semaine 08 au 14 juin'!U80/1,913)+('Semaine 08 au 14 juin'!T80/2,716)+('Semaine 08 au 14 juin'!S80/5,5)+('Semaine 08 au 14 juin'!R80/7,334)</f>
        <v>9</v>
      </c>
      <c t="str" s="299" r="AN3">
        <f>'Semaine 15 au 21 juin'!V14+('Semaine 15 au 21 juin'!U14/1,913)+('Semaine 15 au 21 juin'!T14/2,716)+('Semaine 15 au 21 juin'!S14/5,5)+('Semaine 15 au 21 juin'!R14/7,334)</f>
        <v>10</v>
      </c>
      <c t="str" s="299" r="AO3">
        <f>'Semaine 15 au 21 juin'!V25+('Semaine 15 au 21 juin'!U25/1,913)+('Semaine 15 au 21 juin'!T25/2,716)+('Semaine 15 au 21 juin'!S25/5,5)+('Semaine 15 au 21 juin'!R25/7,334)</f>
        <v>10</v>
      </c>
      <c t="str" s="299" r="AP3">
        <f>'Semaine 15 au 21 juin'!V36+('Semaine 15 au 21 juin'!U36/1,913)+('Semaine 15 au 21 juin'!T36/2,716)+('Semaine 15 au 21 juin'!S36/5,5)+('Semaine 15 au 21 juin'!R36/7,334)</f>
        <v>19</v>
      </c>
      <c t="str" s="299" r="AQ3">
        <f>'Semaine 15 au 21 juin'!V47+('Semaine 15 au 21 juin'!V47/1,913)+('Semaine 15 au 21 juin'!T47/2,716)+('Semaine 15 au 21 juin'!S47/5,5)+('Semaine 15 au 21 juin'!R47/7,334)</f>
        <v>6</v>
      </c>
      <c t="str" s="299" r="AR3">
        <f>'Semaine 15 au 21 juin'!V58+('Semaine 15 au 21 juin'!U58/1,913)+('Semaine 15 au 21 juin'!T58/2,716)+('Semaine 15 au 21 juin'!S58/5,5)+('Semaine 15 au 21 juin'!R58/7,334)</f>
        <v>11</v>
      </c>
      <c t="str" s="299" r="AS3">
        <f>'Semaine 15 au 21 juin'!V69+('Semaine 15 au 21 juin'!U69/1,913)+('Semaine 15 au 21 juin'!T69/2,716)+('Semaine 15 au 21 juin'!S69/5,5)+('Semaine 15 au 21 juin'!R69/7,334)</f>
        <v>10</v>
      </c>
      <c t="str" s="299" r="AT3">
        <f>'Semaine 15 au 21 juin'!V80+('Semaine 15 au 21 juin'!U80/1,913)+('Semaine 15 au 21 juin'!T80/2,716)+('Semaine 15 au 21 juin'!S80/5,5)+('Semaine 15 au 21 juin'!R80/7,334)</f>
        <v>14</v>
      </c>
      <c t="str" s="299" r="AU3">
        <f>'Semaine 22 au 28 Juin'!V14+('Semaine 22 au 28 Juin'!U14/1,913)+('Semaine 22 au 28 Juin'!T14/2,716)+('Semaine 22 au 28 Juin'!S14/5,5)+('Semaine 22 au 28 Juin'!R14/7,334)</f>
        <v>18</v>
      </c>
      <c t="str" s="299" r="AV3">
        <f>'Semaine 22 au 28 Juin'!V25+('Semaine 22 au 28 Juin'!U25/1,913)+('Semaine 22 au 28 Juin'!T25/2,716)+('Semaine 22 au 28 Juin'!S25/5,5)+('Semaine 22 au 28 Juin'!R25/7,334)</f>
        <v>18</v>
      </c>
      <c t="str" s="299" r="AW3">
        <f>'Semaine 22 au 28 Juin'!V36+('Semaine 22 au 28 Juin'!U36/1,913)+('Semaine 22 au 28 Juin'!T36/2,716)+('Semaine 22 au 28 Juin'!S36/5,5)+('Semaine 22 au 28 Juin'!R36/7,334)</f>
        <v>18</v>
      </c>
      <c t="str" s="299" r="AX3">
        <f>'Semaine 22 au 28 Juin'!V47+('Semaine 22 au 28 Juin'!V47/1,913)+('Semaine 22 au 28 Juin'!T47/2,716)+('Semaine 22 au 28 Juin'!S47/5,5)+('Semaine 22 au 28 Juin'!R47/7,334)</f>
        <v>12</v>
      </c>
      <c t="str" s="299" r="AY3">
        <f>'Semaine 22 au 28 Juin'!V58+('Semaine 22 au 28 Juin'!U58/1,913)+('Semaine 22 au 28 Juin'!T58/2,716)+('Semaine 22 au 28 Juin'!S58/5,5)+('Semaine 22 au 28 Juin'!R58/7,334)</f>
        <v>17</v>
      </c>
      <c t="str" s="299" r="AZ3">
        <f>'Semaine 22 au 28 Juin'!V69+('Semaine 22 au 28 Juin'!U69/1,913)+('Semaine 22 au 28 Juin'!T69/2,716)+('Semaine 22 au 28 Juin'!S69/5,5)+('Semaine 22 au 28 Juin'!R69/7,334)</f>
        <v>10</v>
      </c>
      <c t="str" s="299" r="BA3">
        <f>'Semaine 22 au 28 Juin'!V80+('Semaine 22 au 28 Juin'!U80/1,913)+('Semaine 22 au 28 Juin'!T80/2,716)+('Semaine 22 au 28 Juin'!S80/5,5)+('Semaine 22 au 28 Juin'!R80/7,334)</f>
        <v>11</v>
      </c>
      <c t="str" s="299" r="BB3">
        <f>'Semaine 29 au 05 juillet'!V14+('Semaine 29 au 05 juillet'!U14/1,913)+('Semaine 29 au 05 juillet'!T14/2,716)+('Semaine 29 au 05 juillet'!S14/5,5)+('Semaine 29 au 05 juillet'!R14/7,334)</f>
        <v>9</v>
      </c>
      <c t="str" s="299" r="BC3">
        <f>'Semaine 29 au 05 juillet'!V25+('Semaine 29 au 05 juillet'!U25/1,913)+('Semaine 29 au 05 juillet'!T25/2,716)+('Semaine 29 au 05 juillet'!S25/5,5)+('Semaine 29 au 05 juillet'!R25/7,334)</f>
        <v>18</v>
      </c>
      <c t="str" s="299" r="BD3">
        <f>'Semaine 29 au 05 juillet'!V36+('Semaine 29 au 05 juillet'!U36/1,913)+('Semaine 29 au 05 juillet'!T36/2,716)+('Semaine 29 au 05 juillet'!S36/5,5)+('Semaine 29 au 05 juillet'!R36/7,334)</f>
        <v>10</v>
      </c>
      <c t="str" s="299" r="BE3">
        <f>'Semaine 29 au 05 juillet'!V47+('Semaine 29 au 05 juillet'!V47/1,913)+('Semaine 29 au 05 juillet'!T47/2,716)+('Semaine 29 au 05 juillet'!S47/5,5)+('Semaine 29 au 05 juillet'!R47/7,334)</f>
        <v>10</v>
      </c>
      <c t="str" s="299" r="BF3">
        <f>'Semaine 29 au 05 juillet'!V58+('Semaine 29 au 05 juillet'!U58/1,913)+('Semaine 29 au 05 juillet'!T58/2,716)+('Semaine 29 au 05 juillet'!S58/5,5)+('Semaine 29 au 05 juillet'!R58/7,334)</f>
        <v>14</v>
      </c>
      <c t="str" s="299" r="BG3">
        <f>'Semaine 29 au 05 juillet'!V69+('Semaine 29 au 05 juillet'!U69/1,913)+('Semaine 29 au 05 juillet'!T69/2,716)+('Semaine 29 au 05 juillet'!S69/5,5)+('Semaine 29 au 05 juillet'!R69/7,334)</f>
        <v>9</v>
      </c>
      <c t="str" s="299" r="BH3">
        <f>'Semaine 29 au 05 juillet'!V80+('Semaine 29 au 05 juillet'!U80/1,913)+('Semaine 29 au 05 juillet'!T80/2,716)+('Semaine 29 au 05 juillet'!S80/5,5)+('Semaine 29 au 05 juillet'!R80/7,334)</f>
        <v>11</v>
      </c>
      <c t="str" s="299" r="BI3">
        <f>'Semaine 06 au 12 juillet'!V14+('Semaine 06 au 12 juillet'!U14/1,913)+('Semaine 06 au 12 juillet'!T14/2,716)+('Semaine 06 au 12 juillet'!S14/5,5)+('Semaine 06 au 12 juillet'!R14/7,334)</f>
        <v>13</v>
      </c>
      <c t="str" s="299" r="BJ3">
        <f>'Semaine 06 au 12 juillet'!V25+('Semaine 06 au 12 juillet'!U25/1,913)+('Semaine 06 au 12 juillet'!T25/2,716)+('Semaine 06 au 12 juillet'!S25/5,5)+('Semaine 06 au 12 juillet'!R25/7,334)</f>
        <v>11</v>
      </c>
      <c t="str" s="299" r="BK3">
        <f>'Semaine 06 au 12 juillet'!V36+('Semaine 06 au 12 juillet'!U36/1,913)+('Semaine 06 au 12 juillet'!T36/2,716)+('Semaine 06 au 12 juillet'!S36/5,5)+('Semaine 06 au 12 juillet'!R36/7,334)</f>
        <v>16</v>
      </c>
      <c t="str" s="299" r="BL3">
        <f>'Semaine 06 au 12 juillet'!V47+('Semaine 06 au 12 juillet'!V47/1,913)+('Semaine 06 au 12 juillet'!T47/2,716)+('Semaine 06 au 12 juillet'!S47/5,5)+('Semaine 06 au 12 juillet'!R47/7,334)</f>
        <v>20</v>
      </c>
      <c t="str" s="299" r="BM3">
        <f>'Semaine 06 au 12 juillet'!V58+('Semaine 06 au 12 juillet'!U58/1,913)+('Semaine 06 au 12 juillet'!T58/2,716)+('Semaine 06 au 12 juillet'!S58/5,5)+('Semaine 06 au 12 juillet'!R58/7,334)</f>
        <v>22</v>
      </c>
      <c t="str" s="299" r="BN3">
        <f>'Semaine 06 au 12 juillet'!V69+('Semaine 06 au 12 juillet'!U69/1,913)+('Semaine 06 au 12 juillet'!T69/2,716)+('Semaine 06 au 12 juillet'!S69/5,5)+('Semaine 06 au 12 juillet'!R69/7,334)</f>
        <v>17</v>
      </c>
      <c t="str" s="299" r="BO3">
        <f>'Semaine 06 au 12 juillet'!V80+('Semaine 06 au 12 juillet'!U80/1,913)+('Semaine 06 au 12 juillet'!T80/2,716)+('Semaine 06 au 12 juillet'!S80/5,5)+('Semaine 06 au 12 juillet'!R80/7,334)</f>
        <v>18</v>
      </c>
      <c t="str" s="299" r="BP3">
        <f>'Semaine 13 au 19 juillet'!V14+('Semaine 13 au 19 juillet'!U14/1,913)+('Semaine 13 au 19 juillet'!T14/2,716)+('Semaine 13 au 19 juillet'!S14/5,5)+('Semaine 13 au 19 juillet'!R14/7,334)</f>
        <v>12</v>
      </c>
      <c t="str" s="299" r="BQ3">
        <f>'Semaine 13 au 19 juillet'!V25+('Semaine 13 au 19 juillet'!U25/1,913)+('Semaine 13 au 19 juillet'!T25/2,716)+('Semaine 13 au 19 juillet'!S25/5,5)+('Semaine 13 au 19 juillet'!R25/7,334)</f>
        <v>9</v>
      </c>
      <c t="str" s="299" r="BR3">
        <f>'Semaine 13 au 19 juillet'!V36+('Semaine 13 au 19 juillet'!U36/1,913)+('Semaine 13 au 19 juillet'!T36/2,716)+('Semaine 13 au 19 juillet'!S36/5,5)+('Semaine 13 au 19 juillet'!R36/7,334)</f>
        <v>8</v>
      </c>
      <c t="str" s="299" r="BS3">
        <f>'Semaine 13 au 19 juillet'!V47+('Semaine 13 au 19 juillet'!V47/1,913)+('Semaine 13 au 19 juillet'!T47/2,716)+('Semaine 13 au 19 juillet'!S47/5,5)+('Semaine 13 au 19 juillet'!R47/7,334)</f>
        <v>10</v>
      </c>
      <c t="str" s="299" r="BT3">
        <f>'Semaine 13 au 19 juillet'!V58+('Semaine 13 au 19 juillet'!U58/1,913)+('Semaine 13 au 19 juillet'!T58/2,716)+('Semaine 13 au 19 juillet'!S58/5,5)+('Semaine 13 au 19 juillet'!R58/7,334)</f>
        <v>13</v>
      </c>
      <c t="str" s="299" r="BU3">
        <f>'Semaine 13 au 19 juillet'!V69+('Semaine 13 au 19 juillet'!U69/1,913)+('Semaine 13 au 19 juillet'!T69/2,716)+('Semaine 13 au 19 juillet'!S69/5,5)+('Semaine 13 au 19 juillet'!R69/7,334)</f>
        <v>14</v>
      </c>
      <c t="str" s="299" r="BV3">
        <f>'Semaine 13 au 19 juillet'!V80+('Semaine 13 au 19 juillet'!U80/1,913)+('Semaine 13 au 19 juillet'!T80/2,716)+('Semaine 13 au 19 juillet'!S80/5,5)+('Semaine 13 au 19 juillet'!R80/7,334)</f>
        <v>7</v>
      </c>
      <c t="str" s="299" r="BW3">
        <f>'Semaine 13 au 19 juillet'!V14+('Semaine 20 au 26 juillet'!U14/1,913)+('Semaine 20 au 26 juillet'!T14/2,716)+('Semaine 20 au 26 juillet'!S14/5,5)+('Semaine 20 au 26 juillet'!R14/7,334)</f>
        <v>7</v>
      </c>
      <c t="str" s="299" r="BX3">
        <f>'Semaine 20 au 26 juillet'!V25+('Semaine 20 au 26 juillet'!U25/1,913)+('Semaine 20 au 26 juillet'!T25/2,716)+('Semaine 20 au 26 juillet'!S25/5,5)+('Semaine 20 au 26 juillet'!R25/7,334)</f>
        <v>9</v>
      </c>
      <c t="str" s="299" r="BY3">
        <f>'Semaine 20 au 26 juillet'!V36+('Semaine 20 au 26 juillet'!U36/1,913)+('Semaine 20 au 26 juillet'!T36/2,716)+('Semaine 20 au 26 juillet'!S36/5,5)+('Semaine 20 au 26 juillet'!R36/7,334)</f>
        <v>10</v>
      </c>
      <c t="str" s="299" r="BZ3">
        <f>'Semaine 20 au 26 juillet'!V47+('Semaine 20 au 26 juillet'!V47/1,913)+('Semaine 20 au 26 juillet'!T47/2,716)+('Semaine 20 au 26 juillet'!S47/5,5)+('Semaine 20 au 26 juillet'!R47/7,334)</f>
        <v>13</v>
      </c>
      <c t="str" s="299" r="CA3">
        <f>'Semaine 20 au 26 juillet'!V58+('Semaine 20 au 26 juillet'!U58/1,913)+('Semaine 20 au 26 juillet'!T58/2,716)+('Semaine 20 au 26 juillet'!S58/5,5)+('Semaine 20 au 26 juillet'!R58/7,334)</f>
        <v>10</v>
      </c>
      <c t="str" s="299" r="CB3">
        <f>'Semaine 20 au 26 juillet'!V69+('Semaine 20 au 26 juillet'!U69/1,913)+('Semaine 20 au 26 juillet'!T69/2,716)+('Semaine 20 au 26 juillet'!S69/5,5)+('Semaine 20 au 26 juillet'!R69/7,334)</f>
        <v>12</v>
      </c>
      <c t="str" s="299" r="CC3">
        <f>'Semaine 20 au 26 juillet'!V80+('Semaine 20 au 26 juillet'!U80/1,913)+('Semaine 20 au 26 juillet'!T80/2,716)+('Semaine 20 au 26 juillet'!S80/5,5)+('Semaine 20 au 26 juillet'!R80/7,334)</f>
        <v>12</v>
      </c>
    </row>
    <row customHeight="1" r="4" ht="15.0">
      <c t="str" s="164" r="A4">
        <f>'Semaine 15 au 21 juin'!J10</f>
        <v>4563,39</v>
      </c>
      <c t="str" s="164" r="B4">
        <f>'Semaine 15 au 21 juin'!K10</f>
        <v>7916,51</v>
      </c>
      <c s="164" r="C4"/>
      <c t="str" s="297" r="D4">
        <f>'Semaine 15 au 21 juin'!M10</f>
        <v>488</v>
      </c>
      <c t="str" s="297" r="E4">
        <f>'Semaine 15 au 21 juin'!N10</f>
        <v>423</v>
      </c>
      <c t="str" s="297" r="F4">
        <f>D4-E4</f>
        <v>65</v>
      </c>
      <c t="str" s="297" r="G4">
        <f>'Semaine 15 au 21 juin'!P10</f>
        <v>395</v>
      </c>
      <c t="str" s="297" r="H4">
        <f>'Semaine 15 au 21 juin'!Q10</f>
        <v>308</v>
      </c>
      <c s="297" r="I4"/>
      <c t="str" s="297" r="J4">
        <f>'Semaine 15 au 21 juin'!S10</f>
        <v>0</v>
      </c>
      <c t="s" s="38" r="R4">
        <v>3116</v>
      </c>
      <c t="str" s="299" r="S4">
        <f>'Semaine 25 au 31mai'!V15+('Semaine 25 au 31mai'!U15/1,913)+('Semaine 25 au 31mai'!T15/2,716)+('Semaine 25 au 31mai'!S15/5,5)+('Semaine 25 au 31mai'!R15/7,334)</f>
        <v>33</v>
      </c>
      <c t="str" s="299" r="T4">
        <f>'Semaine 25 au 31mai'!V26+('Semaine 25 au 31mai'!U26/1,913)+('Semaine 25 au 31mai'!T26/2,716)+('Semaine 25 au 31mai'!S26/5,5)+('Semaine 25 au 31mai'!R26/7,334)</f>
        <v>25</v>
      </c>
      <c t="str" s="299" r="U4">
        <f>'Semaine 25 au 31mai'!V37+('Semaine 25 au 31mai'!U37/1,913)+('Semaine 25 au 31mai'!T37/2,716)+('Semaine 25 au 31mai'!S37/5,5)+('Semaine 25 au 31mai'!R37/7,334)</f>
        <v>35</v>
      </c>
      <c t="str" s="299" r="V4">
        <f>'Semaine 25 au 31mai'!V48+('Semaine 25 au 31mai'!V48/1,913)+('Semaine 25 au 31mai'!T48/2,716)+('Semaine 25 au 31mai'!S48/5,5)+('Semaine 25 au 31mai'!R48/7,334)</f>
        <v>37</v>
      </c>
      <c t="str" s="299" r="W4">
        <f>'Semaine 25 au 31mai'!V59+('Semaine 25 au 31mai'!U59/1,913)+('Semaine 25 au 31mai'!T59/2,716)+('Semaine 25 au 31mai'!S59/5,5)+('Semaine 25 au 31mai'!R59/7,334)</f>
        <v>34</v>
      </c>
      <c t="str" s="299" r="X4">
        <f>'Semaine 25 au 31mai'!V70+('Semaine 25 au 31mai'!U70/1,913)+('Semaine 25 au 31mai'!T70/2,716)+('Semaine 25 au 31mai'!S70/5,5)+('Semaine 25 au 31mai'!R70/7,334)</f>
        <v>37</v>
      </c>
      <c t="str" s="299" r="Y4">
        <f>'Semaine 25 au 31mai'!V81+('Semaine 25 au 31mai'!U81/1,913)+('Semaine 25 au 31mai'!T81/2,716)+('Semaine 25 au 31mai'!S81/5,5)+('Semaine 25 au 31mai'!R81/7,334)</f>
        <v>29</v>
      </c>
      <c t="str" s="299" r="Z4">
        <f>'Semaine 01 au 07 juin'!V15+('Semaine 01 au 07 juin'!U15/1,913)+('Semaine 01 au 07 juin'!T15/2,716)+('Semaine 01 au 07 juin'!S15/5,5)+('Semaine 01 au 07 juin'!R15/7,334)</f>
        <v>35</v>
      </c>
      <c t="str" s="299" r="AA4">
        <f>'Semaine 01 au 07 juin'!V26+('Semaine 01 au 07 juin'!U26/1,913)+('Semaine 01 au 07 juin'!T26/2,716)+('Semaine 01 au 07 juin'!S26/5,5)+('Semaine 01 au 07 juin'!R26/7,334)</f>
        <v>25</v>
      </c>
      <c t="str" s="299" r="AB4">
        <f>'Semaine 01 au 07 juin'!V37+('Semaine 01 au 07 juin'!U37/1,913)+('Semaine 01 au 07 juin'!T37/2,716)+('Semaine 01 au 07 juin'!S37/5,5)+('Semaine 01 au 07 juin'!R37/7,334)</f>
        <v>29</v>
      </c>
      <c t="str" s="299" r="AC4">
        <f>'Semaine 01 au 07 juin'!V48+('Semaine 01 au 07 juin'!V48/1,913)+('Semaine 01 au 07 juin'!T48/2,716)+('Semaine 01 au 07 juin'!S48/5,5)+('Semaine 01 au 07 juin'!R48/7,334)</f>
        <v>23</v>
      </c>
      <c t="str" s="299" r="AD4">
        <f>'Semaine 01 au 07 juin'!V59+('Semaine 01 au 07 juin'!U59/1,913)+('Semaine 01 au 07 juin'!T59/2,716)+('Semaine 01 au 07 juin'!S59/5,5)+('Semaine 01 au 07 juin'!R59/7,334)</f>
        <v>21</v>
      </c>
      <c t="str" s="299" r="AE4">
        <f>'Semaine 01 au 07 juin'!V70+('Semaine 01 au 07 juin'!U70/1,913)+('Semaine 01 au 07 juin'!T70/2,716)+('Semaine 01 au 07 juin'!S70/5,5)+('Semaine 01 au 07 juin'!R70/7,334)</f>
        <v>22</v>
      </c>
      <c t="str" s="299" r="AF4">
        <f>'Semaine 01 au 07 juin'!V81+('Semaine 01 au 07 juin'!U81/1,913)+('Semaine 01 au 07 juin'!T81/2,716)+('Semaine 01 au 07 juin'!S81/5,5)+('Semaine 01 au 07 juin'!R81/7,334)</f>
        <v>18</v>
      </c>
      <c t="str" s="299" r="AG4">
        <f>'Semaine 08 au 14 juin'!V15+('Semaine 08 au 14 juin'!U15/1,913)+('Semaine 08 au 14 juin'!T15/2,716)+('Semaine 08 au 14 juin'!S15/5,5)+('Semaine 08 au 14 juin'!R15/7,334)</f>
        <v>14</v>
      </c>
      <c t="str" s="299" r="AH4">
        <f>'Semaine 08 au 14 juin'!V26+('Semaine 08 au 14 juin'!U26/1,913)+('Semaine 08 au 14 juin'!T26/2,716)+('Semaine 08 au 14 juin'!S26/5,5)+('Semaine 08 au 14 juin'!R26/7,334)</f>
        <v>16</v>
      </c>
      <c t="str" s="299" r="AI4">
        <f>'Semaine 08 au 14 juin'!V37+('Semaine 08 au 14 juin'!U37/1,913)+('Semaine 08 au 14 juin'!T37/2,716)+('Semaine 08 au 14 juin'!S37/5,5)+('Semaine 08 au 14 juin'!R37/7,334)</f>
        <v>18</v>
      </c>
      <c t="str" s="299" r="AJ4">
        <f>'Semaine 08 au 14 juin'!V48+('Semaine 08 au 14 juin'!V48/1,913)+('Semaine 08 au 14 juin'!T48/2,716)+('Semaine 08 au 14 juin'!S48/5,5)+('Semaine 08 au 14 juin'!R48/7,334)</f>
        <v>12</v>
      </c>
      <c t="str" s="299" r="AK4">
        <f>'Semaine 08 au 14 juin'!V59+('Semaine 08 au 14 juin'!U59/1,913)+('Semaine 08 au 14 juin'!T59/2,716)+('Semaine 08 au 14 juin'!S59/5,5)+('Semaine 08 au 14 juin'!R59/7,334)</f>
        <v>15</v>
      </c>
      <c t="str" s="299" r="AL4">
        <f>'Semaine 08 au 14 juin'!V70+('Semaine 08 au 14 juin'!U70/1,913)+('Semaine 08 au 14 juin'!T70/2,716)+('Semaine 08 au 14 juin'!S70/5,5)+('Semaine 08 au 14 juin'!R70/7,334)</f>
        <v>14</v>
      </c>
      <c t="str" s="299" r="AM4">
        <f>'Semaine 08 au 14 juin'!V81+('Semaine 08 au 14 juin'!U81/1,913)+('Semaine 08 au 14 juin'!T81/2,716)+('Semaine 08 au 14 juin'!S81/5,5)+('Semaine 08 au 14 juin'!R81/7,334)</f>
        <v>18</v>
      </c>
      <c t="str" s="299" r="AN4">
        <f>'Semaine 15 au 21 juin'!V15+('Semaine 15 au 21 juin'!U15/1,913)+('Semaine 15 au 21 juin'!T15/2,716)+('Semaine 15 au 21 juin'!S15/5,5)+('Semaine 15 au 21 juin'!R15/7,334)</f>
        <v>15</v>
      </c>
      <c t="str" s="299" r="AO4">
        <f>'Semaine 15 au 21 juin'!V26+('Semaine 15 au 21 juin'!U26/1,913)+('Semaine 15 au 21 juin'!T26/2,716)+('Semaine 15 au 21 juin'!S26/5,5)+('Semaine 15 au 21 juin'!R26/7,334)</f>
        <v>17</v>
      </c>
      <c t="str" s="299" r="AP4">
        <f>'Semaine 15 au 21 juin'!V37+('Semaine 15 au 21 juin'!U37/1,913)+('Semaine 15 au 21 juin'!T37/2,716)+('Semaine 15 au 21 juin'!S37/5,5)+('Semaine 15 au 21 juin'!R37/7,334)</f>
        <v>17</v>
      </c>
      <c t="str" s="299" r="AQ4">
        <f>'Semaine 15 au 21 juin'!V48+('Semaine 15 au 21 juin'!V48/1,913)+('Semaine 15 au 21 juin'!T48/2,716)+('Semaine 15 au 21 juin'!S48/5,5)+('Semaine 15 au 21 juin'!R48/7,334)</f>
        <v>23</v>
      </c>
      <c t="str" s="299" r="AR4">
        <f>'Semaine 15 au 21 juin'!V59+('Semaine 15 au 21 juin'!U59/1,913)+('Semaine 15 au 21 juin'!T59/2,716)+('Semaine 15 au 21 juin'!S59/5,5)+('Semaine 15 au 21 juin'!R59/7,334)</f>
        <v>31</v>
      </c>
      <c t="str" s="299" r="AS4">
        <f>'Semaine 15 au 21 juin'!V70+('Semaine 15 au 21 juin'!U70/1,913)+('Semaine 15 au 21 juin'!T70/2,716)+('Semaine 15 au 21 juin'!S70/5,5)+('Semaine 15 au 21 juin'!R70/7,334)</f>
        <v>35</v>
      </c>
      <c t="str" s="299" r="AT4">
        <f>'Semaine 15 au 21 juin'!V81+('Semaine 15 au 21 juin'!U81/1,913)+('Semaine 15 au 21 juin'!T81/2,716)+('Semaine 15 au 21 juin'!S81/5,5)+('Semaine 15 au 21 juin'!R81/7,334)</f>
        <v>40</v>
      </c>
      <c t="str" s="299" r="AU4">
        <f>'Semaine 22 au 28 Juin'!V15+('Semaine 22 au 28 Juin'!U15/1,913)+('Semaine 22 au 28 Juin'!T15/2,716)+('Semaine 22 au 28 Juin'!S15/5,5)+('Semaine 22 au 28 Juin'!R15/7,334)</f>
        <v>52</v>
      </c>
      <c t="str" s="299" r="AV4">
        <f>'Semaine 22 au 28 Juin'!V26+('Semaine 22 au 28 Juin'!U26/1,913)+('Semaine 22 au 28 Juin'!T26/2,716)+('Semaine 22 au 28 Juin'!S26/5,5)+('Semaine 22 au 28 Juin'!R26/7,334)</f>
        <v>41</v>
      </c>
      <c t="str" s="299" r="AW4">
        <f>'Semaine 22 au 28 Juin'!V37+('Semaine 22 au 28 Juin'!U37/1,913)+('Semaine 22 au 28 Juin'!T37/2,716)+('Semaine 22 au 28 Juin'!S37/5,5)+('Semaine 22 au 28 Juin'!R37/7,334)</f>
        <v>31</v>
      </c>
      <c t="str" s="299" r="AX4">
        <f>'Semaine 22 au 28 Juin'!V48+('Semaine 22 au 28 Juin'!V48/1,913)+('Semaine 22 au 28 Juin'!T48/2,716)+('Semaine 22 au 28 Juin'!S48/5,5)+('Semaine 22 au 28 Juin'!R48/7,334)</f>
        <v>29</v>
      </c>
      <c t="str" s="299" r="AY4">
        <f>'Semaine 22 au 28 Juin'!V59+('Semaine 22 au 28 Juin'!U59/1,913)+('Semaine 22 au 28 Juin'!T59/2,716)+('Semaine 22 au 28 Juin'!S59/5,5)+('Semaine 22 au 28 Juin'!R59/7,334)</f>
        <v>33</v>
      </c>
      <c t="str" s="299" r="AZ4">
        <f>'Semaine 22 au 28 Juin'!V70+('Semaine 22 au 28 Juin'!U70/1,913)+('Semaine 22 au 28 Juin'!T70/2,716)+('Semaine 22 au 28 Juin'!S70/5,5)+('Semaine 22 au 28 Juin'!R70/7,334)</f>
        <v>33</v>
      </c>
      <c t="str" s="299" r="BA4">
        <f>'Semaine 22 au 28 Juin'!V81+('Semaine 22 au 28 Juin'!U81/1,913)+('Semaine 22 au 28 Juin'!T81/2,716)+('Semaine 22 au 28 Juin'!S81/5,5)+('Semaine 22 au 28 Juin'!R81/7,334)</f>
        <v>35</v>
      </c>
      <c t="str" s="299" r="BB4">
        <f>'Semaine 29 au 05 juillet'!V15+('Semaine 29 au 05 juillet'!U15/1,913)+('Semaine 29 au 05 juillet'!T15/2,716)+('Semaine 29 au 05 juillet'!S15/5,5)+('Semaine 29 au 05 juillet'!R15/7,334)</f>
        <v>37</v>
      </c>
      <c t="str" s="299" r="BC4">
        <f>'Semaine 29 au 05 juillet'!V26+('Semaine 29 au 05 juillet'!U26/1,913)+('Semaine 29 au 05 juillet'!T26/2,716)+('Semaine 29 au 05 juillet'!S26/5,5)+('Semaine 29 au 05 juillet'!R26/7,334)</f>
        <v>39</v>
      </c>
      <c t="str" s="299" r="BD4">
        <f>'Semaine 29 au 05 juillet'!V37+('Semaine 29 au 05 juillet'!U37/1,913)+('Semaine 29 au 05 juillet'!T37/2,716)+('Semaine 29 au 05 juillet'!S37/5,5)+('Semaine 29 au 05 juillet'!R37/7,334)</f>
        <v>36</v>
      </c>
      <c t="str" s="299" r="BE4">
        <f>'Semaine 29 au 05 juillet'!V48+('Semaine 29 au 05 juillet'!V48/1,913)+('Semaine 29 au 05 juillet'!T48/2,716)+('Semaine 29 au 05 juillet'!S48/5,5)+('Semaine 29 au 05 juillet'!R48/7,334)</f>
        <v>46</v>
      </c>
      <c t="str" s="299" r="BF4">
        <f>'Semaine 29 au 05 juillet'!V59+('Semaine 29 au 05 juillet'!U59/1,913)+('Semaine 29 au 05 juillet'!T59/2,716)+('Semaine 29 au 05 juillet'!S59/5,5)+('Semaine 29 au 05 juillet'!R59/7,334)</f>
        <v>50</v>
      </c>
      <c t="str" s="299" r="BG4">
        <f>'Semaine 29 au 05 juillet'!V70+('Semaine 29 au 05 juillet'!U70/1,913)+('Semaine 29 au 05 juillet'!T70/2,716)+('Semaine 29 au 05 juillet'!S70/5,5)+('Semaine 29 au 05 juillet'!R70/7,334)</f>
        <v>53</v>
      </c>
      <c t="str" s="299" r="BH4">
        <f>'Semaine 29 au 05 juillet'!V81+('Semaine 29 au 05 juillet'!U81/1,913)+('Semaine 29 au 05 juillet'!T81/2,716)+('Semaine 29 au 05 juillet'!S81/5,5)+('Semaine 29 au 05 juillet'!R81/7,334)</f>
        <v>47</v>
      </c>
      <c t="str" s="299" r="BI4">
        <f>'Semaine 06 au 12 juillet'!V15+('Semaine 06 au 12 juillet'!U15/1,913)+('Semaine 06 au 12 juillet'!T15/2,716)+('Semaine 06 au 12 juillet'!S15/5,5)+('Semaine 06 au 12 juillet'!R15/7,334)</f>
        <v>31</v>
      </c>
      <c t="str" s="299" r="BJ4">
        <f>'Semaine 06 au 12 juillet'!V26+('Semaine 06 au 12 juillet'!U26/1,913)+('Semaine 06 au 12 juillet'!T26/2,716)+('Semaine 06 au 12 juillet'!S26/5,5)+('Semaine 06 au 12 juillet'!R26/7,334)</f>
        <v>40</v>
      </c>
      <c t="str" s="299" r="BK4">
        <f>'Semaine 06 au 12 juillet'!V37+('Semaine 06 au 12 juillet'!U37/1,913)+('Semaine 06 au 12 juillet'!T37/2,716)+('Semaine 06 au 12 juillet'!S37/5,5)+('Semaine 06 au 12 juillet'!R37/7,334)</f>
        <v>40</v>
      </c>
      <c t="str" s="299" r="BL4">
        <f>'Semaine 06 au 12 juillet'!V48+('Semaine 06 au 12 juillet'!V48/1,913)+('Semaine 06 au 12 juillet'!T48/2,716)+('Semaine 06 au 12 juillet'!S48/5,5)+('Semaine 06 au 12 juillet'!R48/7,334)</f>
        <v>25</v>
      </c>
      <c t="str" s="299" r="BM4">
        <f>'Semaine 06 au 12 juillet'!V59+('Semaine 06 au 12 juillet'!U59/1,913)+('Semaine 06 au 12 juillet'!T59/2,716)+('Semaine 06 au 12 juillet'!S59/5,5)+('Semaine 06 au 12 juillet'!R59/7,334)</f>
        <v>29</v>
      </c>
      <c t="str" s="299" r="BN4">
        <f>'Semaine 06 au 12 juillet'!V70+('Semaine 06 au 12 juillet'!U70/1,913)+('Semaine 06 au 12 juillet'!T70/2,716)+('Semaine 06 au 12 juillet'!S70/5,5)+('Semaine 06 au 12 juillet'!R70/7,334)</f>
        <v>32</v>
      </c>
      <c t="str" s="299" r="BO4">
        <f>'Semaine 06 au 12 juillet'!V81+('Semaine 06 au 12 juillet'!U81/1,913)+('Semaine 06 au 12 juillet'!T81/2,716)+('Semaine 06 au 12 juillet'!S81/5,5)+('Semaine 06 au 12 juillet'!R81/7,334)</f>
        <v>24</v>
      </c>
      <c t="str" s="299" r="BP4">
        <f>'Semaine 13 au 19 juillet'!V15+('Semaine 13 au 19 juillet'!U15/1,913)+('Semaine 13 au 19 juillet'!T15/2,716)+('Semaine 13 au 19 juillet'!S15/5,5)+('Semaine 13 au 19 juillet'!R15/7,334)</f>
        <v>26</v>
      </c>
      <c t="str" s="299" r="BQ4">
        <f>'Semaine 13 au 19 juillet'!V26+('Semaine 13 au 19 juillet'!U26/1,913)+('Semaine 13 au 19 juillet'!T26/2,716)+('Semaine 13 au 19 juillet'!S26/5,5)+('Semaine 13 au 19 juillet'!R26/7,334)</f>
        <v>32</v>
      </c>
      <c t="str" s="299" r="BR4">
        <f>'Semaine 13 au 19 juillet'!V37+('Semaine 13 au 19 juillet'!U37/1,913)+('Semaine 13 au 19 juillet'!T37/2,716)+('Semaine 13 au 19 juillet'!S37/5,5)+('Semaine 13 au 19 juillet'!R37/7,334)</f>
        <v>26</v>
      </c>
      <c t="str" s="299" r="BS4">
        <f>'Semaine 13 au 19 juillet'!V48+('Semaine 13 au 19 juillet'!V48/1,913)+('Semaine 13 au 19 juillet'!T48/2,716)+('Semaine 13 au 19 juillet'!S48/5,5)+('Semaine 13 au 19 juillet'!R48/7,334)</f>
        <v>17</v>
      </c>
      <c t="str" s="299" r="BT4">
        <f>'Semaine 13 au 19 juillet'!V59+('Semaine 13 au 19 juillet'!U59/1,913)+('Semaine 13 au 19 juillet'!T59/2,716)+('Semaine 13 au 19 juillet'!S59/5,5)+('Semaine 13 au 19 juillet'!R59/7,334)</f>
        <v>26</v>
      </c>
      <c t="str" s="299" r="BU4">
        <f>'Semaine 13 au 19 juillet'!V70+('Semaine 13 au 19 juillet'!U70/1,913)+('Semaine 13 au 19 juillet'!T70/2,716)+('Semaine 13 au 19 juillet'!S70/5,5)+('Semaine 13 au 19 juillet'!R70/7,334)</f>
        <v>27</v>
      </c>
      <c t="str" s="299" r="BV4">
        <f>'Semaine 13 au 19 juillet'!V81+('Semaine 13 au 19 juillet'!U81/1,913)+('Semaine 13 au 19 juillet'!T81/2,716)+('Semaine 13 au 19 juillet'!S81/5,5)+('Semaine 13 au 19 juillet'!R81/7,334)</f>
        <v>26</v>
      </c>
      <c t="str" s="299" r="BW4">
        <f>'Semaine 13 au 19 juillet'!V15+('Semaine 20 au 26 juillet'!U15/1,913)+('Semaine 20 au 26 juillet'!T15/2,716)+('Semaine 20 au 26 juillet'!S15/5,5)+('Semaine 20 au 26 juillet'!R15/7,334)</f>
        <v>26</v>
      </c>
      <c t="str" s="299" r="BX4">
        <f>'Semaine 20 au 26 juillet'!V26+('Semaine 20 au 26 juillet'!U26/1,913)+('Semaine 20 au 26 juillet'!T26/2,716)+('Semaine 20 au 26 juillet'!S26/5,5)+('Semaine 20 au 26 juillet'!R26/7,334)</f>
        <v>27</v>
      </c>
      <c t="str" s="299" r="BY4">
        <f>'Semaine 20 au 26 juillet'!V37+('Semaine 20 au 26 juillet'!U37/1,913)+('Semaine 20 au 26 juillet'!T37/2,716)+('Semaine 20 au 26 juillet'!S37/5,5)+('Semaine 20 au 26 juillet'!R37/7,334)</f>
        <v>25</v>
      </c>
      <c t="str" s="299" r="BZ4">
        <f>'Semaine 20 au 26 juillet'!V48+('Semaine 20 au 26 juillet'!V48/1,913)+('Semaine 20 au 26 juillet'!T48/2,716)+('Semaine 20 au 26 juillet'!S48/5,5)+('Semaine 20 au 26 juillet'!R48/7,334)</f>
        <v>25</v>
      </c>
      <c t="str" s="299" r="CA4">
        <f>'Semaine 20 au 26 juillet'!V59+('Semaine 20 au 26 juillet'!U59/1,913)+('Semaine 20 au 26 juillet'!T59/2,716)+('Semaine 20 au 26 juillet'!S59/5,5)+('Semaine 20 au 26 juillet'!R59/7,334)</f>
        <v>17</v>
      </c>
      <c t="str" s="299" r="CB4">
        <f>'Semaine 20 au 26 juillet'!V70+('Semaine 20 au 26 juillet'!U70/1,913)+('Semaine 20 au 26 juillet'!T70/2,716)+('Semaine 20 au 26 juillet'!S70/5,5)+('Semaine 20 au 26 juillet'!R70/7,334)</f>
        <v>19</v>
      </c>
      <c t="str" s="299" r="CC4">
        <f>'Semaine 20 au 26 juillet'!V81+('Semaine 20 au 26 juillet'!U81/1,913)+('Semaine 20 au 26 juillet'!T81/2,716)+('Semaine 20 au 26 juillet'!S81/5,5)+('Semaine 20 au 26 juillet'!R81/7,334)</f>
        <v>15</v>
      </c>
    </row>
    <row customHeight="1" r="5" ht="15.0">
      <c t="str" s="164" r="A5">
        <f>'Semaine 22 au 28 Juin'!J10</f>
        <v>13016,30</v>
      </c>
      <c t="str" s="164" r="B5">
        <f>'Semaine 22 au 28 Juin'!K10</f>
        <v>11801,08</v>
      </c>
      <c s="164" r="C5"/>
      <c t="str" s="297" r="D5">
        <f>'Semaine 22 au 28 Juin'!M10</f>
        <v>707</v>
      </c>
      <c t="str" s="297" r="E5">
        <f>'Semaine 22 au 28 Juin'!N10</f>
        <v>567</v>
      </c>
      <c s="297" r="F5"/>
      <c t="str" s="297" r="G5">
        <f>'Semaine 22 au 28 Juin'!P10</f>
        <v>399</v>
      </c>
      <c t="str" s="297" r="H5">
        <f>'Semaine 22 au 28 Juin'!Q10</f>
        <v>417</v>
      </c>
      <c s="297" r="I5"/>
      <c t="str" s="297" r="J5">
        <f>'Semaine 22 au 28 Juin'!S10</f>
        <v>0</v>
      </c>
      <c t="s" s="38" r="R5">
        <v>3117</v>
      </c>
      <c t="str" s="299" r="S5">
        <f>'Semaine 25 au 31mai'!V16+('Semaine 25 au 31mai'!U16/1,913)+('Semaine 25 au 31mai'!T16/2,716)+('Semaine 25 au 31mai'!S16/5,5)+('Semaine 25 au 31mai'!R16/7,334)</f>
        <v>39</v>
      </c>
      <c t="str" s="299" r="T5">
        <f>'Semaine 25 au 31mai'!V27+('Semaine 25 au 31mai'!U27/1,913)+('Semaine 25 au 31mai'!T27/2,716)+('Semaine 25 au 31mai'!S27/5,5)+('Semaine 25 au 31mai'!R27/7,334)</f>
        <v>32</v>
      </c>
      <c t="str" s="299" r="U5">
        <f>'Semaine 25 au 31mai'!V38+('Semaine 25 au 31mai'!U38/1,913)+('Semaine 25 au 31mai'!T38/2,716)+('Semaine 25 au 31mai'!S38/5,5)+('Semaine 25 au 31mai'!R38/7,334)</f>
        <v>35</v>
      </c>
      <c t="str" s="299" r="V5">
        <f>'Semaine 25 au 31mai'!V49+('Semaine 25 au 31mai'!V49/1,913)+('Semaine 25 au 31mai'!T49/2,716)+('Semaine 25 au 31mai'!S49/5,5)+('Semaine 25 au 31mai'!R49/7,334)</f>
        <v>40</v>
      </c>
      <c t="str" s="299" r="W5">
        <f>'Semaine 25 au 31mai'!V60+('Semaine 25 au 31mai'!U60/1,913)+('Semaine 25 au 31mai'!T60/2,716)+('Semaine 25 au 31mai'!S60/5,5)+('Semaine 25 au 31mai'!R60/7,334)</f>
        <v>41</v>
      </c>
      <c t="str" s="299" r="X5">
        <f>'Semaine 25 au 31mai'!V71+('Semaine 25 au 31mai'!U71/1,913)+('Semaine 25 au 31mai'!T71/2,716)+('Semaine 25 au 31mai'!S71/5,5)+('Semaine 25 au 31mai'!R71/7,334)</f>
        <v>35</v>
      </c>
      <c t="str" s="299" r="Y5">
        <f>'Semaine 25 au 31mai'!V82+('Semaine 25 au 31mai'!U82/1,913)+('Semaine 25 au 31mai'!T82/2,716)+('Semaine 25 au 31mai'!S82/5,5)+('Semaine 25 au 31mai'!R82/7,334)</f>
        <v>48</v>
      </c>
      <c t="str" s="299" r="Z5">
        <f>'Semaine 01 au 07 juin'!V16+('Semaine 01 au 07 juin'!U16/1,913)+('Semaine 01 au 07 juin'!T16/2,716)+('Semaine 01 au 07 juin'!S16/5,5)+('Semaine 01 au 07 juin'!R16/7,334)</f>
        <v>36</v>
      </c>
      <c t="str" s="299" r="AA5">
        <f>'Semaine 01 au 07 juin'!V27+('Semaine 01 au 07 juin'!U27/1,913)+('Semaine 01 au 07 juin'!T27/2,716)+('Semaine 01 au 07 juin'!S27/5,5)+('Semaine 01 au 07 juin'!R27/7,334)</f>
        <v>50</v>
      </c>
      <c t="str" s="299" r="AB5">
        <f>'Semaine 01 au 07 juin'!V38+('Semaine 01 au 07 juin'!U38/1,913)+('Semaine 01 au 07 juin'!T38/2,716)+('Semaine 01 au 07 juin'!S38/5,5)+('Semaine 01 au 07 juin'!R38/7,334)</f>
        <v>61</v>
      </c>
      <c t="str" s="299" r="AC5">
        <f>'Semaine 01 au 07 juin'!V49+('Semaine 01 au 07 juin'!V49/1,913)+('Semaine 01 au 07 juin'!T49/2,716)+('Semaine 01 au 07 juin'!S49/5,5)+('Semaine 01 au 07 juin'!R49/7,334)</f>
        <v>48</v>
      </c>
      <c t="str" s="299" r="AD5">
        <f>'Semaine 01 au 07 juin'!V60+('Semaine 01 au 07 juin'!U60/1,913)+('Semaine 01 au 07 juin'!T60/2,716)+('Semaine 01 au 07 juin'!S60/5,5)+('Semaine 01 au 07 juin'!R60/7,334)</f>
        <v>39</v>
      </c>
      <c t="str" s="299" r="AE5">
        <f>'Semaine 01 au 07 juin'!V71+('Semaine 01 au 07 juin'!U71/1,913)+('Semaine 01 au 07 juin'!T71/2,716)+('Semaine 01 au 07 juin'!S71/5,5)+('Semaine 01 au 07 juin'!R71/7,334)</f>
        <v>26</v>
      </c>
      <c t="str" s="299" r="AF5">
        <f>'Semaine 01 au 07 juin'!V82+('Semaine 01 au 07 juin'!U82/1,913)+('Semaine 01 au 07 juin'!T82/2,716)+('Semaine 01 au 07 juin'!S82/5,5)+('Semaine 01 au 07 juin'!R82/7,334)</f>
        <v>20</v>
      </c>
      <c t="str" s="299" r="AG5">
        <f>'Semaine 08 au 14 juin'!V16+('Semaine 08 au 14 juin'!U16/1,913)+('Semaine 08 au 14 juin'!T16/2,716)+('Semaine 08 au 14 juin'!S16/5,5)+('Semaine 08 au 14 juin'!R16/7,334)</f>
        <v>32</v>
      </c>
      <c t="str" s="299" r="AH5">
        <f>'Semaine 08 au 14 juin'!V27+('Semaine 08 au 14 juin'!U27/1,913)+('Semaine 08 au 14 juin'!T27/2,716)+('Semaine 08 au 14 juin'!S27/5,5)+('Semaine 08 au 14 juin'!R27/7,334)</f>
        <v>30</v>
      </c>
      <c t="str" s="299" r="AI5">
        <f>'Semaine 08 au 14 juin'!V38+('Semaine 08 au 14 juin'!U38/1,913)+('Semaine 08 au 14 juin'!T38/2,716)+('Semaine 08 au 14 juin'!S38/5,5)+('Semaine 08 au 14 juin'!R38/7,334)</f>
        <v>30</v>
      </c>
      <c t="str" s="299" r="AJ5">
        <f>'Semaine 08 au 14 juin'!V49+('Semaine 08 au 14 juin'!V49/1,913)+('Semaine 08 au 14 juin'!T49/2,716)+('Semaine 08 au 14 juin'!S49/5,5)+('Semaine 08 au 14 juin'!R49/7,334)</f>
        <v>28</v>
      </c>
      <c t="str" s="299" r="AK5">
        <f>'Semaine 08 au 14 juin'!V60+('Semaine 08 au 14 juin'!U60/1,913)+('Semaine 08 au 14 juin'!T60/2,716)+('Semaine 08 au 14 juin'!S60/5,5)+('Semaine 08 au 14 juin'!R60/7,334)</f>
        <v>26</v>
      </c>
      <c t="str" s="299" r="AL5">
        <f>'Semaine 08 au 14 juin'!V71+('Semaine 08 au 14 juin'!U71/1,913)+('Semaine 08 au 14 juin'!T71/2,716)+('Semaine 08 au 14 juin'!S71/5,5)+('Semaine 08 au 14 juin'!R71/7,334)</f>
        <v>21</v>
      </c>
      <c t="str" s="299" r="AM5">
        <f>'Semaine 08 au 14 juin'!V82+('Semaine 08 au 14 juin'!U82/1,913)+('Semaine 08 au 14 juin'!T82/2,716)+('Semaine 08 au 14 juin'!S82/5,5)+('Semaine 08 au 14 juin'!R82/7,334)</f>
        <v>20</v>
      </c>
      <c t="str" s="299" r="AN5">
        <f>'Semaine 15 au 21 juin'!V16+('Semaine 15 au 21 juin'!U16/1,913)+('Semaine 15 au 21 juin'!T16/2,716)+('Semaine 15 au 21 juin'!S16/5,5)+('Semaine 15 au 21 juin'!R16/7,334)</f>
        <v>25</v>
      </c>
      <c t="str" s="299" r="AO5">
        <f>'Semaine 15 au 21 juin'!V27+('Semaine 15 au 21 juin'!U27/1,913)+('Semaine 15 au 21 juin'!T27/2,716)+('Semaine 15 au 21 juin'!S27/5,5)+('Semaine 15 au 21 juin'!R27/7,334)</f>
        <v>25</v>
      </c>
      <c t="str" s="299" r="AP5">
        <f>'Semaine 15 au 21 juin'!V38+('Semaine 15 au 21 juin'!U38/1,913)+('Semaine 15 au 21 juin'!T38/2,716)+('Semaine 15 au 21 juin'!S38/5,5)+('Semaine 15 au 21 juin'!R38/7,334)</f>
        <v>23</v>
      </c>
      <c t="str" s="299" r="AQ5">
        <f>'Semaine 15 au 21 juin'!V49+('Semaine 15 au 21 juin'!V49/1,913)+('Semaine 15 au 21 juin'!T49/2,716)+('Semaine 15 au 21 juin'!S49/5,5)+('Semaine 15 au 21 juin'!R49/7,334)</f>
        <v>18</v>
      </c>
      <c t="str" s="299" r="AR5">
        <f>'Semaine 15 au 21 juin'!V60+('Semaine 15 au 21 juin'!U60/1,913)+('Semaine 15 au 21 juin'!T60/2,716)+('Semaine 15 au 21 juin'!S60/5,5)+('Semaine 15 au 21 juin'!R60/7,334)</f>
        <v>19</v>
      </c>
      <c t="str" s="299" r="AS5">
        <f>'Semaine 15 au 21 juin'!V71+('Semaine 15 au 21 juin'!U71/1,913)+('Semaine 15 au 21 juin'!T71/2,716)+('Semaine 15 au 21 juin'!S71/5,5)+('Semaine 15 au 21 juin'!R71/7,334)</f>
        <v>42</v>
      </c>
      <c t="str" s="299" r="AT5">
        <f>'Semaine 15 au 21 juin'!V82+('Semaine 15 au 21 juin'!U82/1,913)+('Semaine 15 au 21 juin'!T82/2,716)+('Semaine 15 au 21 juin'!S82/5,5)+('Semaine 15 au 21 juin'!R82/7,334)</f>
        <v>21</v>
      </c>
      <c t="str" s="299" r="AU5">
        <f>'Semaine 22 au 28 Juin'!V16+('Semaine 22 au 28 Juin'!U16/1,913)+('Semaine 22 au 28 Juin'!T16/2,716)+('Semaine 22 au 28 Juin'!S16/5,5)+('Semaine 22 au 28 Juin'!R16/7,334)</f>
        <v>26</v>
      </c>
      <c t="str" s="299" r="AV5">
        <f>'Semaine 22 au 28 Juin'!V27+('Semaine 22 au 28 Juin'!U27/1,913)+('Semaine 22 au 28 Juin'!T27/2,716)+('Semaine 22 au 28 Juin'!S27/5,5)+('Semaine 22 au 28 Juin'!R27/7,334)</f>
        <v>26</v>
      </c>
      <c t="str" s="299" r="AW5">
        <f>'Semaine 22 au 28 Juin'!V38+('Semaine 22 au 28 Juin'!U38/1,913)+('Semaine 22 au 28 Juin'!T38/2,716)+('Semaine 22 au 28 Juin'!S38/5,5)+('Semaine 22 au 28 Juin'!R38/7,334)</f>
        <v>25</v>
      </c>
      <c t="str" s="299" r="AX5">
        <f>'Semaine 22 au 28 Juin'!V49+('Semaine 22 au 28 Juin'!V49/1,913)+('Semaine 22 au 28 Juin'!T49/2,716)+('Semaine 22 au 28 Juin'!S49/5,5)+('Semaine 22 au 28 Juin'!R49/7,334)</f>
        <v>14</v>
      </c>
      <c t="str" s="299" r="AY5">
        <f>'Semaine 22 au 28 Juin'!V60+('Semaine 22 au 28 Juin'!U60/1,913)+('Semaine 22 au 28 Juin'!T60/2,716)+('Semaine 22 au 28 Juin'!S60/5,5)+('Semaine 22 au 28 Juin'!R60/7,334)</f>
        <v>22</v>
      </c>
      <c t="str" s="299" r="AZ5">
        <f>'Semaine 22 au 28 Juin'!V71+('Semaine 22 au 28 Juin'!U71/1,913)+('Semaine 22 au 28 Juin'!T71/2,716)+('Semaine 22 au 28 Juin'!S71/5,5)+('Semaine 22 au 28 Juin'!R71/7,334)</f>
        <v>20</v>
      </c>
      <c t="str" s="299" r="BA5">
        <f>'Semaine 22 au 28 Juin'!V82+('Semaine 22 au 28 Juin'!U82/1,913)+('Semaine 22 au 28 Juin'!T82/2,716)+('Semaine 22 au 28 Juin'!S82/5,5)+('Semaine 22 au 28 Juin'!R82/7,334)</f>
        <v>20</v>
      </c>
      <c t="str" s="299" r="BB5">
        <f>'Semaine 29 au 05 juillet'!V16+('Semaine 29 au 05 juillet'!U16/1,913)+('Semaine 29 au 05 juillet'!T16/2,716)+('Semaine 29 au 05 juillet'!S16/5,5)+('Semaine 29 au 05 juillet'!R16/7,334)</f>
        <v>13</v>
      </c>
      <c t="str" s="299" r="BC5">
        <f>'Semaine 29 au 05 juillet'!V27+('Semaine 29 au 05 juillet'!U27/1,913)+('Semaine 29 au 05 juillet'!T27/2,716)+('Semaine 29 au 05 juillet'!S27/5,5)+('Semaine 29 au 05 juillet'!R27/7,334)</f>
        <v>8</v>
      </c>
      <c t="str" s="299" r="BD5">
        <f>'Semaine 29 au 05 juillet'!V38+('Semaine 29 au 05 juillet'!U38/1,913)+('Semaine 29 au 05 juillet'!T38/2,716)+('Semaine 29 au 05 juillet'!S38/5,5)+('Semaine 29 au 05 juillet'!R38/7,334)</f>
        <v>12</v>
      </c>
      <c t="str" s="299" r="BE5">
        <f>'Semaine 29 au 05 juillet'!V49+('Semaine 29 au 05 juillet'!V49/1,913)+('Semaine 29 au 05 juillet'!T49/2,716)+('Semaine 29 au 05 juillet'!S49/5,5)+('Semaine 29 au 05 juillet'!R49/7,334)</f>
        <v>18</v>
      </c>
      <c t="str" s="299" r="BF5">
        <f>'Semaine 29 au 05 juillet'!V60+('Semaine 29 au 05 juillet'!U60/1,913)+('Semaine 29 au 05 juillet'!T60/2,716)+('Semaine 29 au 05 juillet'!S60/5,5)+('Semaine 29 au 05 juillet'!R60/7,334)</f>
        <v>21</v>
      </c>
      <c t="str" s="299" r="BG5">
        <f>'Semaine 29 au 05 juillet'!V71+('Semaine 29 au 05 juillet'!U71/1,913)+('Semaine 29 au 05 juillet'!T71/2,716)+('Semaine 29 au 05 juillet'!S71/5,5)+('Semaine 29 au 05 juillet'!R71/7,334)</f>
        <v>29</v>
      </c>
      <c t="str" s="299" r="BH5">
        <f>'Semaine 29 au 05 juillet'!V82+('Semaine 29 au 05 juillet'!U82/1,913)+('Semaine 29 au 05 juillet'!T82/2,716)+('Semaine 29 au 05 juillet'!S82/5,5)+('Semaine 29 au 05 juillet'!R82/7,334)</f>
        <v>19</v>
      </c>
      <c t="str" s="299" r="BI5">
        <f>'Semaine 06 au 12 juillet'!V16+('Semaine 06 au 12 juillet'!U16/1,913)+('Semaine 06 au 12 juillet'!T16/2,716)+('Semaine 06 au 12 juillet'!S16/5,5)+('Semaine 06 au 12 juillet'!R16/7,334)</f>
        <v>16</v>
      </c>
      <c t="str" s="299" r="BJ5">
        <f>'Semaine 06 au 12 juillet'!V27+('Semaine 06 au 12 juillet'!U27/1,913)+('Semaine 06 au 12 juillet'!T27/2,716)+('Semaine 06 au 12 juillet'!S27/5,5)+('Semaine 06 au 12 juillet'!R27/7,334)</f>
        <v>25</v>
      </c>
      <c t="str" s="299" r="BK5">
        <f>'Semaine 06 au 12 juillet'!V38+('Semaine 06 au 12 juillet'!U38/1,913)+('Semaine 06 au 12 juillet'!T38/2,716)+('Semaine 06 au 12 juillet'!S38/5,5)+('Semaine 06 au 12 juillet'!R38/7,334)</f>
        <v>21</v>
      </c>
      <c t="str" s="299" r="BL5">
        <f>'Semaine 06 au 12 juillet'!V49+('Semaine 06 au 12 juillet'!V49/1,913)+('Semaine 06 au 12 juillet'!T49/2,716)+('Semaine 06 au 12 juillet'!S49/5,5)+('Semaine 06 au 12 juillet'!R49/7,334)</f>
        <v>29</v>
      </c>
      <c t="str" s="299" r="BM5">
        <f>'Semaine 06 au 12 juillet'!V60+('Semaine 06 au 12 juillet'!U60/1,913)+('Semaine 06 au 12 juillet'!T60/2,716)+('Semaine 06 au 12 juillet'!S60/5,5)+('Semaine 06 au 12 juillet'!R60/7,334)</f>
        <v>22</v>
      </c>
      <c t="str" s="299" r="BN5">
        <f>'Semaine 06 au 12 juillet'!V71+('Semaine 06 au 12 juillet'!U71/1,913)+('Semaine 06 au 12 juillet'!T71/2,716)+('Semaine 06 au 12 juillet'!S71/5,5)+('Semaine 06 au 12 juillet'!R71/7,334)</f>
        <v>34</v>
      </c>
      <c t="str" s="299" r="BO5">
        <f>'Semaine 06 au 12 juillet'!V82+('Semaine 06 au 12 juillet'!U82/1,913)+('Semaine 06 au 12 juillet'!T82/2,716)+('Semaine 06 au 12 juillet'!S82/5,5)+('Semaine 06 au 12 juillet'!R82/7,334)</f>
        <v>34</v>
      </c>
      <c t="str" s="299" r="BP5">
        <f>'Semaine 13 au 19 juillet'!V16+('Semaine 13 au 19 juillet'!U16/1,913)+('Semaine 13 au 19 juillet'!T16/2,716)+('Semaine 13 au 19 juillet'!S16/5,5)+('Semaine 13 au 19 juillet'!R16/7,334)</f>
        <v>38</v>
      </c>
      <c t="str" s="299" r="BQ5">
        <f>'Semaine 13 au 19 juillet'!V27+('Semaine 13 au 19 juillet'!U27/1,913)+('Semaine 13 au 19 juillet'!T27/2,716)+('Semaine 13 au 19 juillet'!S27/5,5)+('Semaine 13 au 19 juillet'!R27/7,334)</f>
        <v>38</v>
      </c>
      <c t="str" s="299" r="BR5">
        <f>'Semaine 13 au 19 juillet'!V38+('Semaine 13 au 19 juillet'!U38/1,913)+('Semaine 13 au 19 juillet'!T38/2,716)+('Semaine 13 au 19 juillet'!S38/5,5)+('Semaine 13 au 19 juillet'!R38/7,334)</f>
        <v>24</v>
      </c>
      <c t="str" s="299" r="BS5">
        <f>'Semaine 13 au 19 juillet'!V49+('Semaine 13 au 19 juillet'!V49/1,913)+('Semaine 13 au 19 juillet'!T49/2,716)+('Semaine 13 au 19 juillet'!S49/5,5)+('Semaine 13 au 19 juillet'!R49/7,334)</f>
        <v>30</v>
      </c>
      <c t="str" s="299" r="BT5">
        <f>'Semaine 13 au 19 juillet'!V60+('Semaine 13 au 19 juillet'!U60/1,913)+('Semaine 13 au 19 juillet'!T60/2,716)+('Semaine 13 au 19 juillet'!S60/5,5)+('Semaine 13 au 19 juillet'!R60/7,334)</f>
        <v>24</v>
      </c>
      <c t="str" s="299" r="BU5">
        <f>'Semaine 13 au 19 juillet'!V71+('Semaine 13 au 19 juillet'!U71/1,913)+('Semaine 13 au 19 juillet'!T71/2,716)+('Semaine 13 au 19 juillet'!S71/5,5)+('Semaine 13 au 19 juillet'!R71/7,334)</f>
        <v>33</v>
      </c>
      <c t="str" s="299" r="BV5">
        <f>'Semaine 13 au 19 juillet'!V82+('Semaine 13 au 19 juillet'!U82/1,913)+('Semaine 13 au 19 juillet'!T82/2,716)+('Semaine 13 au 19 juillet'!S82/5,5)+('Semaine 13 au 19 juillet'!R82/7,334)</f>
        <v>32</v>
      </c>
      <c t="str" s="299" r="BW5">
        <f>'Semaine 13 au 19 juillet'!V16+('Semaine 20 au 26 juillet'!U16/1,913)+('Semaine 20 au 26 juillet'!T16/2,716)+('Semaine 20 au 26 juillet'!S16/5,5)+('Semaine 20 au 26 juillet'!R16/7,334)</f>
        <v>32</v>
      </c>
      <c t="str" s="299" r="BX5">
        <f>'Semaine 20 au 26 juillet'!V27+('Semaine 20 au 26 juillet'!U27/1,913)+('Semaine 20 au 26 juillet'!T27/2,716)+('Semaine 20 au 26 juillet'!S27/5,5)+('Semaine 20 au 26 juillet'!R27/7,334)</f>
        <v>24</v>
      </c>
      <c t="str" s="299" r="BY5">
        <f>'Semaine 20 au 26 juillet'!V38+('Semaine 20 au 26 juillet'!U38/1,913)+('Semaine 20 au 26 juillet'!T38/2,716)+('Semaine 20 au 26 juillet'!S38/5,5)+('Semaine 20 au 26 juillet'!R38/7,334)</f>
        <v>31</v>
      </c>
      <c t="str" s="299" r="BZ5">
        <f>'Semaine 20 au 26 juillet'!V49+('Semaine 20 au 26 juillet'!V49/1,913)+('Semaine 20 au 26 juillet'!T49/2,716)+('Semaine 20 au 26 juillet'!S49/5,5)+('Semaine 20 au 26 juillet'!R49/7,334)</f>
        <v>27</v>
      </c>
      <c t="str" s="299" r="CA5">
        <f>'Semaine 20 au 26 juillet'!V60+('Semaine 20 au 26 juillet'!U60/1,913)+('Semaine 20 au 26 juillet'!T60/2,716)+('Semaine 20 au 26 juillet'!S60/5,5)+('Semaine 20 au 26 juillet'!R60/7,334)</f>
        <v>24</v>
      </c>
      <c t="str" s="299" r="CB5">
        <f>'Semaine 20 au 26 juillet'!V71+('Semaine 20 au 26 juillet'!U71/1,913)+('Semaine 20 au 26 juillet'!T71/2,716)+('Semaine 20 au 26 juillet'!S71/5,5)+('Semaine 20 au 26 juillet'!R71/7,334)</f>
        <v>25</v>
      </c>
      <c t="str" s="299" r="CC5">
        <f>'Semaine 20 au 26 juillet'!V82+('Semaine 20 au 26 juillet'!U82/1,913)+('Semaine 20 au 26 juillet'!T82/2,716)+('Semaine 20 au 26 juillet'!S82/5,5)+('Semaine 20 au 26 juillet'!R82/7,334)</f>
        <v>25</v>
      </c>
    </row>
    <row customHeight="1" r="6" ht="15.0">
      <c t="str" s="164" r="A6">
        <f>'Semaine 29 au 05 juillet'!J10</f>
        <v>10381,26</v>
      </c>
      <c t="str" s="164" r="B6">
        <f>'Semaine 29 au 05 juillet'!K10</f>
        <v>10926,40</v>
      </c>
      <c s="164" r="C6"/>
      <c t="str" s="297" r="D6">
        <f>'Semaine 29 au 05 juillet'!M10</f>
        <v>842</v>
      </c>
      <c t="str" s="297" r="E6">
        <f>'Semaine 29 au 05 juillet'!N10</f>
        <v>508</v>
      </c>
      <c s="297" r="F6"/>
      <c t="str" s="297" r="G6">
        <f>'Semaine 29 au 05 juillet'!P10</f>
        <v>315</v>
      </c>
      <c t="str" s="297" r="H6">
        <f>'Semaine 29 au 05 juillet'!Q10</f>
        <v>376</v>
      </c>
      <c s="297" r="I6"/>
      <c t="str" s="297" r="J6">
        <f>'Semaine 29 au 05 juillet'!S10</f>
        <v>0</v>
      </c>
      <c t="s" s="38" r="R6">
        <v>3118</v>
      </c>
      <c t="str" s="299" r="S6">
        <f>'Semaine 25 au 31mai'!V17+('Semaine 25 au 31mai'!U17/1,913)+('Semaine 25 au 31mai'!T17/2,716)+('Semaine 25 au 31mai'!S17/5,5)+('Semaine 25 au 31mai'!R17/7,334)</f>
        <v>0</v>
      </c>
      <c t="str" s="299" r="T6">
        <f>'Semaine 25 au 31mai'!V28+('Semaine 25 au 31mai'!U28/1,913)+('Semaine 25 au 31mai'!T28/2,716)+('Semaine 25 au 31mai'!S28/5,5)+('Semaine 25 au 31mai'!R28/7,334)</f>
        <v>0</v>
      </c>
      <c t="str" s="299" r="U6">
        <f>'Semaine 25 au 31mai'!V39+('Semaine 25 au 31mai'!U39/1,913)+('Semaine 25 au 31mai'!T39/2,716)+('Semaine 25 au 31mai'!S39/5,5)+('Semaine 25 au 31mai'!R39/7,334)</f>
        <v>0</v>
      </c>
      <c t="str" s="299" r="V6">
        <f>'Semaine 25 au 31mai'!V50+('Semaine 25 au 31mai'!V50/1,913)+('Semaine 25 au 31mai'!T50/2,716)+('Semaine 25 au 31mai'!S50/5,5)+('Semaine 25 au 31mai'!R50/7,334)</f>
        <v>0</v>
      </c>
      <c t="str" s="299" r="W6">
        <f>'Semaine 25 au 31mai'!V61+('Semaine 25 au 31mai'!U61/1,913)+('Semaine 25 au 31mai'!T61/2,716)+('Semaine 25 au 31mai'!S61/5,5)+('Semaine 25 au 31mai'!R61/7,334)</f>
        <v>0</v>
      </c>
      <c t="str" s="299" r="X6">
        <f>'Semaine 25 au 31mai'!V72+('Semaine 25 au 31mai'!U72/1,913)+('Semaine 25 au 31mai'!T72/2,716)+('Semaine 25 au 31mai'!S72/5,5)+('Semaine 25 au 31mai'!R72/7,334)</f>
        <v>0</v>
      </c>
      <c t="str" s="299" r="Y6">
        <f>'Semaine 25 au 31mai'!V83+('Semaine 25 au 31mai'!U83/1,913)+('Semaine 25 au 31mai'!T83/2,716)+('Semaine 25 au 31mai'!S83/5,5)+('Semaine 25 au 31mai'!R83/7,334)</f>
        <v>0</v>
      </c>
      <c t="str" s="299" r="Z6">
        <f>'Semaine 01 au 07 juin'!V17+('Semaine 01 au 07 juin'!U17/1,913)+('Semaine 01 au 07 juin'!T17/2,716)+('Semaine 01 au 07 juin'!S17/5,5)+('Semaine 01 au 07 juin'!R17/7,334)</f>
        <v>0</v>
      </c>
      <c t="str" s="299" r="AA6">
        <f>'Semaine 01 au 07 juin'!V28+('Semaine 01 au 07 juin'!U28/1,913)+('Semaine 01 au 07 juin'!T28/2,716)+('Semaine 01 au 07 juin'!S28/5,5)+('Semaine 01 au 07 juin'!R28/7,334)</f>
        <v>0</v>
      </c>
      <c t="str" s="299" r="AB6">
        <f>'Semaine 01 au 07 juin'!V39+('Semaine 01 au 07 juin'!U39/1,913)+('Semaine 01 au 07 juin'!T39/2,716)+('Semaine 01 au 07 juin'!S39/5,5)+('Semaine 01 au 07 juin'!R39/7,334)</f>
        <v>0</v>
      </c>
      <c t="str" s="299" r="AC6">
        <f>'Semaine 01 au 07 juin'!V50+('Semaine 01 au 07 juin'!V50/1,913)+('Semaine 01 au 07 juin'!T50/2,716)+('Semaine 01 au 07 juin'!S50/5,5)+('Semaine 01 au 07 juin'!R50/7,334)</f>
        <v>0</v>
      </c>
      <c t="str" s="299" r="AD6">
        <f>'Semaine 01 au 07 juin'!V61+('Semaine 01 au 07 juin'!U61/1,913)+('Semaine 01 au 07 juin'!T61/2,716)+('Semaine 01 au 07 juin'!S61/5,5)+('Semaine 01 au 07 juin'!R61/7,334)</f>
        <v>0</v>
      </c>
      <c t="str" s="299" r="AE6">
        <f>'Semaine 01 au 07 juin'!V72+('Semaine 01 au 07 juin'!U72/1,913)+('Semaine 01 au 07 juin'!T72/2,716)+('Semaine 01 au 07 juin'!S72/5,5)+('Semaine 01 au 07 juin'!R72/7,334)</f>
        <v>0</v>
      </c>
      <c t="str" s="299" r="AF6">
        <f>'Semaine 01 au 07 juin'!V83+('Semaine 01 au 07 juin'!U83/1,913)+('Semaine 01 au 07 juin'!T83/2,716)+('Semaine 01 au 07 juin'!S83/5,5)+('Semaine 01 au 07 juin'!R83/7,334)</f>
        <v>0</v>
      </c>
      <c t="str" s="299" r="AG6">
        <f>'Semaine 08 au 14 juin'!V17+('Semaine 08 au 14 juin'!U17/1,913)+('Semaine 08 au 14 juin'!T17/2,716)+('Semaine 08 au 14 juin'!S17/5,5)+('Semaine 08 au 14 juin'!R17/7,334)</f>
        <v>0</v>
      </c>
      <c t="str" s="299" r="AH6">
        <f>'Semaine 08 au 14 juin'!V28+('Semaine 08 au 14 juin'!U28/1,913)+('Semaine 08 au 14 juin'!T28/2,716)+('Semaine 08 au 14 juin'!S28/5,5)+('Semaine 08 au 14 juin'!R28/7,334)</f>
        <v>0</v>
      </c>
      <c t="str" s="299" r="AI6">
        <f>'Semaine 08 au 14 juin'!V39+('Semaine 08 au 14 juin'!U39/1,913)+('Semaine 08 au 14 juin'!T39/2,716)+('Semaine 08 au 14 juin'!S39/5,5)+('Semaine 08 au 14 juin'!R39/7,334)</f>
        <v>0</v>
      </c>
      <c t="str" s="299" r="AJ6">
        <f>'Semaine 08 au 14 juin'!V50+('Semaine 08 au 14 juin'!V50/1,913)+('Semaine 08 au 14 juin'!T50/2,716)+('Semaine 08 au 14 juin'!S50/5,5)+('Semaine 08 au 14 juin'!R50/7,334)</f>
        <v>0</v>
      </c>
      <c t="str" s="299" r="AK6">
        <f>'Semaine 08 au 14 juin'!V61+('Semaine 08 au 14 juin'!U61/1,913)+('Semaine 08 au 14 juin'!T61/2,716)+('Semaine 08 au 14 juin'!S61/5,5)+('Semaine 08 au 14 juin'!R61/7,334)</f>
        <v>0</v>
      </c>
      <c t="str" s="299" r="AL6">
        <f>'Semaine 08 au 14 juin'!V72+('Semaine 08 au 14 juin'!U72/1,913)+('Semaine 08 au 14 juin'!T72/2,716)+('Semaine 08 au 14 juin'!S72/5,5)+('Semaine 08 au 14 juin'!R72/7,334)</f>
        <v>0</v>
      </c>
      <c t="str" s="299" r="AM6">
        <f>'Semaine 08 au 14 juin'!V83+('Semaine 08 au 14 juin'!U83/1,913)+('Semaine 08 au 14 juin'!T83/2,716)+('Semaine 08 au 14 juin'!S83/5,5)+('Semaine 08 au 14 juin'!R83/7,334)</f>
        <v>0</v>
      </c>
      <c t="str" s="299" r="AN6">
        <f>'Semaine 15 au 21 juin'!V17+('Semaine 15 au 21 juin'!U17/1,913)+('Semaine 15 au 21 juin'!T17/2,716)+('Semaine 15 au 21 juin'!S17/5,5)+('Semaine 15 au 21 juin'!R17/7,334)</f>
        <v>0</v>
      </c>
      <c t="str" s="299" r="AO6">
        <f>'Semaine 15 au 21 juin'!V28+('Semaine 15 au 21 juin'!U28/1,913)+('Semaine 15 au 21 juin'!T28/2,716)+('Semaine 15 au 21 juin'!S28/5,5)+('Semaine 15 au 21 juin'!R28/7,334)</f>
        <v>0</v>
      </c>
      <c t="str" s="299" r="AP6">
        <f>'Semaine 15 au 21 juin'!V39+('Semaine 15 au 21 juin'!U39/1,913)+('Semaine 15 au 21 juin'!T39/2,716)+('Semaine 15 au 21 juin'!S39/5,5)+('Semaine 15 au 21 juin'!R39/7,334)</f>
        <v>0</v>
      </c>
      <c t="str" s="299" r="AQ6">
        <f>'Semaine 15 au 21 juin'!V50+('Semaine 15 au 21 juin'!V50/1,913)+('Semaine 15 au 21 juin'!T50/2,716)+('Semaine 15 au 21 juin'!S50/5,5)+('Semaine 15 au 21 juin'!R50/7,334)</f>
        <v>0</v>
      </c>
      <c t="str" s="299" r="AR6">
        <f>'Semaine 15 au 21 juin'!V61+('Semaine 15 au 21 juin'!U61/1,913)+('Semaine 15 au 21 juin'!T61/2,716)+('Semaine 15 au 21 juin'!S61/5,5)+('Semaine 15 au 21 juin'!R61/7,334)</f>
        <v>0</v>
      </c>
      <c t="str" s="299" r="AS6">
        <f>'Semaine 15 au 21 juin'!V72+('Semaine 15 au 21 juin'!U72/1,913)+('Semaine 15 au 21 juin'!T72/2,716)+('Semaine 15 au 21 juin'!S72/5,5)+('Semaine 15 au 21 juin'!R72/7,334)</f>
        <v>0</v>
      </c>
      <c t="str" s="299" r="AT6">
        <f>'Semaine 15 au 21 juin'!V83+('Semaine 15 au 21 juin'!U83/1,913)+('Semaine 15 au 21 juin'!T83/2,716)+('Semaine 15 au 21 juin'!S83/5,5)+('Semaine 15 au 21 juin'!R83/7,334)</f>
        <v>0</v>
      </c>
      <c t="str" s="299" r="AU6">
        <f>'Semaine 22 au 28 Juin'!V17+('Semaine 22 au 28 Juin'!U17/1,913)+('Semaine 22 au 28 Juin'!T17/2,716)+('Semaine 22 au 28 Juin'!S17/5,5)+('Semaine 22 au 28 Juin'!R17/7,334)</f>
        <v>0</v>
      </c>
      <c t="str" s="299" r="AV6">
        <f>'Semaine 22 au 28 Juin'!V28+('Semaine 22 au 28 Juin'!U28/1,913)+('Semaine 22 au 28 Juin'!T28/2,716)+('Semaine 22 au 28 Juin'!S28/5,5)+('Semaine 22 au 28 Juin'!R28/7,334)</f>
        <v>0</v>
      </c>
      <c t="str" s="299" r="AW6">
        <f>'Semaine 22 au 28 Juin'!V39+('Semaine 22 au 28 Juin'!U39/1,913)+('Semaine 22 au 28 Juin'!T39/2,716)+('Semaine 22 au 28 Juin'!S39/5,5)+('Semaine 22 au 28 Juin'!R39/7,334)</f>
        <v>0</v>
      </c>
      <c t="str" s="299" r="AX6">
        <f>'Semaine 22 au 28 Juin'!V50+('Semaine 22 au 28 Juin'!V50/1,913)+('Semaine 22 au 28 Juin'!T50/2,716)+('Semaine 22 au 28 Juin'!S50/5,5)+('Semaine 22 au 28 Juin'!R50/7,334)</f>
        <v>0</v>
      </c>
      <c t="str" s="299" r="AY6">
        <f>'Semaine 22 au 28 Juin'!V61+('Semaine 22 au 28 Juin'!U61/1,913)+('Semaine 22 au 28 Juin'!T61/2,716)+('Semaine 22 au 28 Juin'!S61/5,5)+('Semaine 22 au 28 Juin'!R61/7,334)</f>
        <v>0</v>
      </c>
      <c t="str" s="299" r="AZ6">
        <f>'Semaine 22 au 28 Juin'!V72+('Semaine 22 au 28 Juin'!U72/1,913)+('Semaine 22 au 28 Juin'!T72/2,716)+('Semaine 22 au 28 Juin'!S72/5,5)+('Semaine 22 au 28 Juin'!R72/7,334)</f>
        <v>0</v>
      </c>
      <c t="str" s="299" r="BA6">
        <f>'Semaine 22 au 28 Juin'!V83+('Semaine 22 au 28 Juin'!U83/1,913)+('Semaine 22 au 28 Juin'!T83/2,716)+('Semaine 22 au 28 Juin'!S83/5,5)+('Semaine 22 au 28 Juin'!R83/7,334)</f>
        <v>0</v>
      </c>
      <c t="str" s="299" r="BB6">
        <f>'Semaine 29 au 05 juillet'!V17+('Semaine 29 au 05 juillet'!U17/1,913)+('Semaine 29 au 05 juillet'!T17/2,716)+('Semaine 29 au 05 juillet'!S17/5,5)+('Semaine 29 au 05 juillet'!R17/7,334)</f>
        <v>0</v>
      </c>
      <c t="str" s="299" r="BC6">
        <f>'Semaine 29 au 05 juillet'!V28+('Semaine 29 au 05 juillet'!U28/1,913)+('Semaine 29 au 05 juillet'!T28/2,716)+('Semaine 29 au 05 juillet'!S28/5,5)+('Semaine 29 au 05 juillet'!R28/7,334)</f>
        <v>0</v>
      </c>
      <c t="str" s="299" r="BD6">
        <f>'Semaine 29 au 05 juillet'!V39+('Semaine 29 au 05 juillet'!U39/1,913)+('Semaine 29 au 05 juillet'!T39/2,716)+('Semaine 29 au 05 juillet'!S39/5,5)+('Semaine 29 au 05 juillet'!R39/7,334)</f>
        <v>0</v>
      </c>
      <c t="str" s="299" r="BE6">
        <f>'Semaine 29 au 05 juillet'!V50+('Semaine 29 au 05 juillet'!V50/1,913)+('Semaine 29 au 05 juillet'!T50/2,716)+('Semaine 29 au 05 juillet'!S50/5,5)+('Semaine 29 au 05 juillet'!R50/7,334)</f>
        <v>0</v>
      </c>
      <c t="str" s="299" r="BF6">
        <f>'Semaine 29 au 05 juillet'!V61+('Semaine 29 au 05 juillet'!U61/1,913)+('Semaine 29 au 05 juillet'!T61/2,716)+('Semaine 29 au 05 juillet'!S61/5,5)+('Semaine 29 au 05 juillet'!R61/7,334)</f>
        <v>0</v>
      </c>
      <c t="str" s="299" r="BG6">
        <f>'Semaine 29 au 05 juillet'!V72+('Semaine 29 au 05 juillet'!U72/1,913)+('Semaine 29 au 05 juillet'!T72/2,716)+('Semaine 29 au 05 juillet'!S72/5,5)+('Semaine 29 au 05 juillet'!R72/7,334)</f>
        <v>0</v>
      </c>
      <c t="str" s="299" r="BH6">
        <f>'Semaine 29 au 05 juillet'!V83+('Semaine 29 au 05 juillet'!U83/1,913)+('Semaine 29 au 05 juillet'!T83/2,716)+('Semaine 29 au 05 juillet'!S83/5,5)+('Semaine 29 au 05 juillet'!R83/7,334)</f>
        <v>0</v>
      </c>
      <c t="str" s="299" r="BI6">
        <f>'Semaine 06 au 12 juillet'!V17+('Semaine 06 au 12 juillet'!U17/1,913)+('Semaine 06 au 12 juillet'!T17/2,716)+('Semaine 06 au 12 juillet'!S17/5,5)+('Semaine 06 au 12 juillet'!R17/7,334)</f>
        <v>0</v>
      </c>
      <c t="str" s="299" r="BJ6">
        <f>'Semaine 06 au 12 juillet'!V28+('Semaine 06 au 12 juillet'!U28/1,913)+('Semaine 06 au 12 juillet'!T28/2,716)+('Semaine 06 au 12 juillet'!S28/5,5)+('Semaine 06 au 12 juillet'!R28/7,334)</f>
        <v>0</v>
      </c>
      <c t="str" s="299" r="BK6">
        <f>'Semaine 06 au 12 juillet'!V39+('Semaine 06 au 12 juillet'!U39/1,913)+('Semaine 06 au 12 juillet'!T39/2,716)+('Semaine 06 au 12 juillet'!S39/5,5)+('Semaine 06 au 12 juillet'!R39/7,334)</f>
        <v>0</v>
      </c>
      <c t="str" s="299" r="BL6">
        <f>'Semaine 06 au 12 juillet'!V50+('Semaine 06 au 12 juillet'!V50/1,913)+('Semaine 06 au 12 juillet'!T50/2,716)+('Semaine 06 au 12 juillet'!S50/5,5)+('Semaine 06 au 12 juillet'!R50/7,334)</f>
        <v>0</v>
      </c>
      <c t="str" s="299" r="BM6">
        <f>'Semaine 06 au 12 juillet'!V61+('Semaine 06 au 12 juillet'!U61/1,913)+('Semaine 06 au 12 juillet'!T61/2,716)+('Semaine 06 au 12 juillet'!S61/5,5)+('Semaine 06 au 12 juillet'!R61/7,334)</f>
        <v>0</v>
      </c>
      <c t="str" s="299" r="BN6">
        <f>'Semaine 06 au 12 juillet'!V72+('Semaine 06 au 12 juillet'!U72/1,913)+('Semaine 06 au 12 juillet'!T72/2,716)+('Semaine 06 au 12 juillet'!S72/5,5)+('Semaine 06 au 12 juillet'!R72/7,334)</f>
        <v>0</v>
      </c>
      <c t="str" s="299" r="BO6">
        <f>'Semaine 06 au 12 juillet'!V83+('Semaine 06 au 12 juillet'!U83/1,913)+('Semaine 06 au 12 juillet'!T83/2,716)+('Semaine 06 au 12 juillet'!S83/5,5)+('Semaine 06 au 12 juillet'!R83/7,334)</f>
        <v>0</v>
      </c>
      <c t="str" s="299" r="BP6">
        <f>'Semaine 13 au 19 juillet'!V17+('Semaine 13 au 19 juillet'!U17/1,913)+('Semaine 13 au 19 juillet'!T17/2,716)+('Semaine 13 au 19 juillet'!S17/5,5)+('Semaine 13 au 19 juillet'!R17/7,334)</f>
        <v>0</v>
      </c>
      <c t="str" s="299" r="BQ6">
        <f>'Semaine 13 au 19 juillet'!V28+('Semaine 13 au 19 juillet'!U28/1,913)+('Semaine 13 au 19 juillet'!T28/2,716)+('Semaine 13 au 19 juillet'!S28/5,5)+('Semaine 13 au 19 juillet'!R28/7,334)</f>
        <v>0</v>
      </c>
      <c t="str" s="299" r="BR6">
        <f>'Semaine 13 au 19 juillet'!V39+('Semaine 13 au 19 juillet'!U39/1,913)+('Semaine 13 au 19 juillet'!T39/2,716)+('Semaine 13 au 19 juillet'!S39/5,5)+('Semaine 13 au 19 juillet'!R39/7,334)</f>
        <v>0</v>
      </c>
      <c t="str" s="299" r="BS6">
        <f>'Semaine 13 au 19 juillet'!V50+('Semaine 13 au 19 juillet'!V50/1,913)+('Semaine 13 au 19 juillet'!T50/2,716)+('Semaine 13 au 19 juillet'!S50/5,5)+('Semaine 13 au 19 juillet'!R50/7,334)</f>
        <v>0</v>
      </c>
      <c t="str" s="299" r="BT6">
        <f>'Semaine 13 au 19 juillet'!V61+('Semaine 13 au 19 juillet'!U61/1,913)+('Semaine 13 au 19 juillet'!T61/2,716)+('Semaine 13 au 19 juillet'!S61/5,5)+('Semaine 13 au 19 juillet'!R61/7,334)</f>
        <v>0</v>
      </c>
      <c t="str" s="299" r="BU6">
        <f>'Semaine 13 au 19 juillet'!V72+('Semaine 13 au 19 juillet'!U72/1,913)+('Semaine 13 au 19 juillet'!T72/2,716)+('Semaine 13 au 19 juillet'!S72/5,5)+('Semaine 13 au 19 juillet'!R72/7,334)</f>
        <v>0</v>
      </c>
      <c t="str" s="299" r="BV6">
        <f>'Semaine 13 au 19 juillet'!V83+('Semaine 13 au 19 juillet'!U83/1,913)+('Semaine 13 au 19 juillet'!T83/2,716)+('Semaine 13 au 19 juillet'!S83/5,5)+('Semaine 13 au 19 juillet'!R83/7,334)</f>
        <v>0</v>
      </c>
      <c t="str" s="299" r="BW6">
        <f>'Semaine 13 au 19 juillet'!V17+('Semaine 20 au 26 juillet'!U17/1,913)+('Semaine 20 au 26 juillet'!T17/2,716)+('Semaine 20 au 26 juillet'!S17/5,5)+('Semaine 20 au 26 juillet'!R17/7,334)</f>
        <v>0</v>
      </c>
      <c t="str" s="299" r="BX6">
        <f>'Semaine 20 au 26 juillet'!V28+('Semaine 20 au 26 juillet'!U28/1,913)+('Semaine 20 au 26 juillet'!T28/2,716)+('Semaine 20 au 26 juillet'!S28/5,5)+('Semaine 20 au 26 juillet'!R28/7,334)</f>
        <v>0</v>
      </c>
      <c t="str" s="299" r="BY6">
        <f>'Semaine 20 au 26 juillet'!V39+('Semaine 20 au 26 juillet'!U39/1,913)+('Semaine 20 au 26 juillet'!T39/2,716)+('Semaine 20 au 26 juillet'!S39/5,5)+('Semaine 20 au 26 juillet'!R39/7,334)</f>
        <v>0</v>
      </c>
      <c t="str" s="299" r="BZ6">
        <f>'Semaine 20 au 26 juillet'!V50+('Semaine 20 au 26 juillet'!V50/1,913)+('Semaine 20 au 26 juillet'!T50/2,716)+('Semaine 20 au 26 juillet'!S50/5,5)+('Semaine 20 au 26 juillet'!R50/7,334)</f>
        <v>0</v>
      </c>
      <c t="str" s="299" r="CA6">
        <f>'Semaine 20 au 26 juillet'!V61+('Semaine 20 au 26 juillet'!U61/1,913)+('Semaine 20 au 26 juillet'!T61/2,716)+('Semaine 20 au 26 juillet'!S61/5,5)+('Semaine 20 au 26 juillet'!R61/7,334)</f>
        <v>0</v>
      </c>
      <c t="str" s="299" r="CB6">
        <f>'Semaine 20 au 26 juillet'!V72+('Semaine 20 au 26 juillet'!U72/1,913)+('Semaine 20 au 26 juillet'!T72/2,716)+('Semaine 20 au 26 juillet'!S72/5,5)+('Semaine 20 au 26 juillet'!R72/7,334)</f>
        <v>0</v>
      </c>
      <c t="str" s="299" r="CC6">
        <f>'Semaine 20 au 26 juillet'!V83+('Semaine 20 au 26 juillet'!U83/1,913)+('Semaine 20 au 26 juillet'!T83/2,716)+('Semaine 20 au 26 juillet'!S83/5,5)+('Semaine 20 au 26 juillet'!R83/7,334)</f>
        <v>0</v>
      </c>
    </row>
    <row customHeight="1" r="7" ht="15.0">
      <c t="str" s="164" r="A7">
        <f>'Semaine 06 au 12 juillet'!J10</f>
        <v>6435,35</v>
      </c>
      <c t="str" s="164" r="B7">
        <f>'Semaine 06 au 12 juillet'!K10</f>
        <v>9754,72</v>
      </c>
      <c s="164" r="C7"/>
      <c t="str" s="297" r="D7">
        <f>'Semaine 06 au 12 juillet'!M10</f>
        <v>607</v>
      </c>
      <c t="str" s="297" r="E7">
        <f>'Semaine 06 au 12 juillet'!N10</f>
        <v>428</v>
      </c>
      <c s="297" r="F7"/>
      <c t="str" s="297" r="G7">
        <f>'Semaine 06 au 12 juillet'!P10</f>
        <v>453</v>
      </c>
      <c t="str" s="297" r="H7">
        <f>'Semaine 06 au 12 juillet'!Q10</f>
        <v>316</v>
      </c>
      <c s="297" r="I7"/>
      <c t="str" s="297" r="J7">
        <f>'Semaine 06 au 12 juillet'!S10</f>
        <v>0</v>
      </c>
      <c s="298" r="S7"/>
      <c s="298" r="T7"/>
      <c s="298" r="U7"/>
      <c s="298" r="V7"/>
      <c s="298" r="W7"/>
      <c s="298" r="X7"/>
      <c s="298" r="Y7"/>
      <c s="298" r="Z7"/>
      <c s="298" r="AA7"/>
      <c s="298" r="AB7"/>
      <c s="298" r="AC7"/>
      <c s="298" r="AD7"/>
      <c s="298" r="AE7"/>
      <c s="298" r="AF7"/>
      <c s="298" r="AG7"/>
      <c s="298" r="AH7"/>
      <c s="298" r="AI7"/>
      <c s="298" r="AJ7"/>
      <c s="298" r="AK7"/>
      <c s="298" r="AL7"/>
      <c s="298" r="AM7"/>
      <c s="298" r="AN7"/>
      <c s="298" r="AO7"/>
      <c s="298" r="AP7"/>
      <c s="298" r="AQ7"/>
      <c s="298" r="AR7"/>
      <c s="298" r="AS7"/>
      <c s="298" r="AT7"/>
      <c s="298" r="AU7"/>
      <c s="298" r="AV7"/>
      <c s="298" r="AW7"/>
      <c s="298" r="AX7"/>
      <c s="298" r="AY7"/>
      <c s="298" r="AZ7"/>
      <c s="298" r="BA7"/>
      <c s="298" r="BB7"/>
      <c s="298" r="BC7"/>
      <c s="298" r="BD7"/>
      <c s="298" r="BE7"/>
      <c s="298" r="BF7"/>
      <c s="298" r="BG7"/>
      <c s="298" r="BH7"/>
      <c s="298" r="BI7"/>
      <c s="298" r="BJ7"/>
      <c s="298" r="BK7"/>
      <c s="298" r="BL7"/>
      <c s="298" r="BM7"/>
      <c s="298" r="BN7"/>
      <c s="298" r="BO7"/>
      <c s="298" r="BP7"/>
      <c s="298" r="BQ7"/>
      <c s="298" r="BR7"/>
      <c s="298" r="BS7"/>
      <c s="298" r="BT7"/>
      <c s="298" r="BU7"/>
      <c s="298" r="BV7"/>
    </row>
    <row customHeight="1" r="8" ht="15.0">
      <c t="str" s="164" r="A8">
        <f>'Semaine 13 au 19 juillet'!J10</f>
        <v>8521,28</v>
      </c>
      <c t="str" s="164" r="B8">
        <f>'Semaine 13 au 19 juillet'!K10</f>
        <v>9750,00</v>
      </c>
      <c s="164" r="C8"/>
      <c t="str" s="297" r="D8">
        <f>'Semaine 13 au 19 juillet'!M10</f>
        <v>500</v>
      </c>
      <c t="str" s="297" r="E8">
        <f>'Semaine 13 au 19 juillet'!N10</f>
        <v>440</v>
      </c>
      <c s="297" r="F8"/>
      <c t="str" s="297" r="G8">
        <f>'Semaine 13 au 19 juillet'!P10</f>
        <v>445</v>
      </c>
      <c t="str" s="297" r="H8">
        <f>'Semaine 13 au 19 juillet'!Q10</f>
        <v>324</v>
      </c>
      <c s="297" r="I8"/>
      <c t="str" s="297" r="J8">
        <f>'Semaine 13 au 19 juillet'!S10</f>
        <v>0</v>
      </c>
      <c t="s" s="298" r="S8">
        <v>3119</v>
      </c>
      <c t="s" s="38" r="T8">
        <v>3120</v>
      </c>
      <c t="s" s="38" r="U8">
        <v>3121</v>
      </c>
      <c t="s" s="38" r="V8">
        <v>3122</v>
      </c>
      <c t="s" s="38" r="W8">
        <v>3123</v>
      </c>
      <c t="s" s="38" r="X8">
        <v>3124</v>
      </c>
      <c t="s" s="38" r="Y8">
        <v>3125</v>
      </c>
      <c t="s" s="38" r="Z8">
        <v>3126</v>
      </c>
      <c t="s" s="38" r="AA8">
        <v>3127</v>
      </c>
      <c t="s" s="38" r="AB8">
        <v>3128</v>
      </c>
    </row>
    <row customHeight="1" r="9" ht="15.0">
      <c t="str" s="164" r="A9">
        <f>'Semaine 20 au 26 juillet'!J10</f>
        <v>7952,63</v>
      </c>
      <c t="str" s="164" r="B9">
        <f>'Semaine 20 au 26 juillet'!K10</f>
        <v>8633,69</v>
      </c>
      <c s="164" r="C9"/>
      <c t="str" s="297" r="D9">
        <f>'Semaine 20 au 26 juillet'!M10</f>
        <v>408</v>
      </c>
      <c t="str" s="297" r="E9">
        <f>'Semaine 20 au 26 juillet'!N10</f>
        <v>412</v>
      </c>
      <c s="297" r="F9"/>
      <c t="str" s="297" r="G9">
        <f>'Semaine 20 au 26 juillet'!P10</f>
        <v>403</v>
      </c>
      <c t="str" s="297" r="H9">
        <f>'Semaine 20 au 26 juillet'!Q10</f>
        <v>305</v>
      </c>
      <c s="297" r="I9"/>
      <c t="str" s="297" r="J9">
        <f>'Semaine 20 au 26 juillet'!S10</f>
        <v>0</v>
      </c>
      <c s="298" r="S9"/>
    </row>
    <row customHeight="1" r="10" ht="15.0">
      <c t="s" s="300" r="A10">
        <v>3129</v>
      </c>
      <c t="s" s="300" r="B10">
        <v>3130</v>
      </c>
      <c s="32" r="C10"/>
      <c t="s" s="300" r="D10">
        <v>3131</v>
      </c>
      <c t="s" s="300" r="E10">
        <v>3132</v>
      </c>
      <c s="32" r="F10"/>
      <c t="s" s="300" r="G10">
        <v>3133</v>
      </c>
      <c t="s" s="300" r="H10">
        <v>3134</v>
      </c>
      <c s="32" r="I10"/>
      <c t="s" s="300" r="J10">
        <v>3135</v>
      </c>
      <c s="301" r="R10">
        <v>41784.0</v>
      </c>
      <c t="str" s="302" r="S10">
        <f>'Semaine 25 au 31mai'!J3</f>
        <v>2500,98</v>
      </c>
      <c t="str" s="302" r="T10">
        <f>'Semaine 25 au 31mai'!K3</f>
        <v>2033,24</v>
      </c>
      <c t="str" s="303" r="U10">
        <f>S10-T10</f>
        <v>467,74</v>
      </c>
      <c t="str" s="304" r="V10">
        <f>'Semaine 25 au 31mai'!M3</f>
        <v>90</v>
      </c>
      <c t="str" s="304" r="W10">
        <f>'Semaine 25 au 31mai'!N3</f>
        <v>61</v>
      </c>
      <c t="str" s="304" r="X10">
        <f>V10-W10</f>
        <v>29</v>
      </c>
      <c t="str" s="304" r="Y10">
        <f>'Semaine 25 au 31mai'!P3</f>
        <v>81</v>
      </c>
      <c t="str" s="304" r="Z10">
        <f>'Semaine 25 au 31mai'!Q3</f>
        <v>46</v>
      </c>
      <c t="str" s="304" r="AA10">
        <f>Y10-Z10</f>
        <v>35</v>
      </c>
      <c t="str" s="304" r="AB10">
        <f>'Semaine 25 au 31mai'!S3</f>
        <v>0</v>
      </c>
      <c s="26" r="AC10"/>
      <c s="26" r="AD10"/>
      <c s="26" r="AE10"/>
      <c s="26" r="AF10"/>
      <c s="26" r="AG10"/>
      <c s="26" r="AH10"/>
      <c s="26" r="AI10"/>
    </row>
    <row customHeight="1" r="11" ht="15.0">
      <c t="str" s="164" r="A11">
        <f>SUM(A1:A9)</f>
        <v>90195,67</v>
      </c>
      <c t="str" s="164" r="B11">
        <f>SUM(B1:B9)</f>
        <v>93913,86</v>
      </c>
      <c t="str" s="164" r="C11">
        <f>A11-B11</f>
        <v>-3718,19</v>
      </c>
      <c t="str" s="297" r="D11">
        <f>SUM(D1:D9)</f>
        <v>4967</v>
      </c>
      <c t="str" s="297" r="E11">
        <f>SUM(E1:E9)</f>
        <v>4316</v>
      </c>
      <c t="str" s="297" r="F11">
        <f>D11-E11</f>
        <v>651</v>
      </c>
      <c t="str" s="297" r="G11">
        <f>SUM(G1:G9)</f>
        <v>3986</v>
      </c>
      <c t="str" s="297" r="H11">
        <f>SUM(H1:H9)</f>
        <v>3193</v>
      </c>
      <c t="str" s="297" r="I11">
        <f>G11-H11</f>
        <v>793</v>
      </c>
      <c t="str" s="297" r="J11">
        <f>SUM(J1:J9)</f>
        <v>0</v>
      </c>
      <c t="str" s="33" r="L11">
        <f>F12+I12+C11</f>
        <v>20462,81</v>
      </c>
      <c t="str" s="38" r="M11">
        <f>L11/8</f>
        <v>2557,85108</v>
      </c>
      <c s="301" r="R11">
        <v>41785.0</v>
      </c>
      <c t="str" s="26" r="S11">
        <f>'Semaine 25 au 31mai'!J4</f>
        <v>1210,32</v>
      </c>
      <c t="str" s="302" r="T11">
        <f>'Semaine 25 au 31mai'!K4</f>
        <v>1438,64</v>
      </c>
      <c t="str" s="303" r="U11">
        <f>S11-T11</f>
        <v>-228,32</v>
      </c>
      <c t="str" s="304" r="V11">
        <f>'Semaine 25 au 31mai'!M4</f>
        <v>67</v>
      </c>
      <c t="str" s="304" r="W11">
        <f>'Semaine 25 au 31mai'!N4</f>
        <v>41</v>
      </c>
      <c t="str" s="304" r="X11">
        <f>V11-W11</f>
        <v>26</v>
      </c>
      <c t="str" s="304" r="Y11">
        <f>'Semaine 25 au 31mai'!P4</f>
        <v>73</v>
      </c>
      <c t="str" s="304" r="Z11">
        <f>'Semaine 25 au 31mai'!Q4</f>
        <v>30</v>
      </c>
      <c t="str" s="304" r="AA11">
        <f>Y11-Z11</f>
        <v>43</v>
      </c>
      <c t="str" s="304" r="AB11">
        <f>'Semaine 25 au 31mai'!S4</f>
        <v>0</v>
      </c>
      <c s="26" r="AC11"/>
      <c s="26" r="AD11"/>
      <c s="26" r="AE11"/>
      <c s="26" r="AF11"/>
      <c s="26" r="AG11"/>
      <c s="26" r="AH11"/>
      <c s="26" r="AI11"/>
    </row>
    <row customHeight="1" r="12" ht="15.0">
      <c t="str" s="164" r="A12">
        <f>A11</f>
        <v>90195,67</v>
      </c>
      <c t="str" s="164" r="B12">
        <f>B11</f>
        <v>93913,86</v>
      </c>
      <c s="32" r="C12"/>
      <c t="str" s="32" r="D12">
        <f>D11*14</f>
        <v>69538</v>
      </c>
      <c t="str" s="32" r="E12">
        <f>E11*14</f>
        <v>60424</v>
      </c>
      <c t="str" s="297" r="F12">
        <f>D12-E12</f>
        <v>9114</v>
      </c>
      <c t="str" s="32" r="G12">
        <f>G11*19</f>
        <v>75734</v>
      </c>
      <c t="str" s="32" r="H12">
        <f>H11*19</f>
        <v>60667</v>
      </c>
      <c t="str" s="297" r="I12">
        <f>G12-H12</f>
        <v>15067</v>
      </c>
      <c t="str" s="32" r="J12">
        <f>J11*7</f>
        <v>0</v>
      </c>
      <c s="301" r="R12">
        <v>41786.0</v>
      </c>
      <c t="str" s="26" r="S12">
        <f>'Semaine 25 au 31mai'!J5</f>
        <v>0,00</v>
      </c>
      <c t="str" s="302" r="T12">
        <f>'Semaine 25 au 31mai'!K5</f>
        <v>1266,72</v>
      </c>
      <c t="str" s="303" r="U12">
        <f>S12-T12</f>
        <v>-1266,72</v>
      </c>
      <c t="str" s="304" r="V12">
        <f>'Semaine 25 au 31mai'!M5</f>
        <v>95</v>
      </c>
      <c t="str" s="304" r="W12">
        <f>'Semaine 25 au 31mai'!N5</f>
        <v>96</v>
      </c>
      <c t="str" s="304" r="X12">
        <f>V12-W12</f>
        <v>-1</v>
      </c>
      <c t="str" s="304" r="Y12">
        <f>'Semaine 25 au 31mai'!P5</f>
        <v>78</v>
      </c>
      <c t="str" s="304" r="Z12">
        <f>'Semaine 25 au 31mai'!Q5</f>
        <v>69</v>
      </c>
      <c t="str" s="304" r="AA12">
        <f>Y12-Z12</f>
        <v>9</v>
      </c>
      <c t="str" s="304" r="AB12">
        <f>'Semaine 25 au 31mai'!S5</f>
        <v>0</v>
      </c>
      <c s="26" r="AC12"/>
      <c s="26" r="AD12"/>
      <c s="26" r="AE12"/>
      <c s="26" r="AF12"/>
      <c s="26" r="AG12"/>
      <c s="26" r="AH12"/>
      <c s="26" r="AI12"/>
    </row>
    <row customHeight="1" r="13" ht="15.0">
      <c s="301" r="R13">
        <v>41787.0</v>
      </c>
      <c t="str" s="26" r="S13">
        <f>'Semaine 25 au 31mai'!J6</f>
        <v>942,64</v>
      </c>
      <c t="str" s="302" r="T13">
        <f>'Semaine 25 au 31mai'!K6</f>
        <v>1626,24</v>
      </c>
      <c t="str" s="303" r="U13">
        <f>S13-T13</f>
        <v>-683,60</v>
      </c>
      <c t="str" s="304" r="V13">
        <f>'Semaine 25 au 31mai'!M6</f>
        <v>104</v>
      </c>
      <c t="str" s="304" r="W13">
        <f>'Semaine 25 au 31mai'!N6</f>
        <v>105</v>
      </c>
      <c t="str" s="304" r="X13">
        <f>V13-W13</f>
        <v>-1</v>
      </c>
      <c t="str" s="304" r="Y13">
        <f>'Semaine 25 au 31mai'!P6</f>
        <v>80</v>
      </c>
      <c t="str" s="304" r="Z13">
        <f>'Semaine 25 au 31mai'!Q6</f>
        <v>78</v>
      </c>
      <c t="str" s="304" r="AA13">
        <f>Y13-Z13</f>
        <v>2</v>
      </c>
      <c t="str" s="304" r="AB13">
        <f>'Semaine 25 au 31mai'!S6</f>
        <v>0</v>
      </c>
      <c s="26" r="AC13"/>
      <c s="26" r="AD13"/>
      <c s="26" r="AE13"/>
      <c s="26" r="AF13"/>
      <c s="26" r="AG13"/>
      <c s="26" r="AH13"/>
      <c s="26" r="AI13"/>
    </row>
    <row customHeight="1" r="14" ht="15.0">
      <c s="301" r="R14">
        <v>41788.0</v>
      </c>
      <c t="str" s="26" r="S14">
        <f>'Semaine 25 au 31mai'!J7</f>
        <v>2008,24</v>
      </c>
      <c t="str" s="302" r="T14">
        <f>'Semaine 25 au 31mai'!K7</f>
        <v>1955,32</v>
      </c>
      <c t="str" s="303" r="U14">
        <f>S14-T14</f>
        <v>52,92</v>
      </c>
      <c t="str" s="304" r="V14">
        <f>'Semaine 25 au 31mai'!M7</f>
        <v>94</v>
      </c>
      <c t="str" s="304" r="W14">
        <f>'Semaine 25 au 31mai'!N7</f>
        <v>76</v>
      </c>
      <c t="str" s="304" r="X14">
        <f>V14-W14</f>
        <v>18</v>
      </c>
      <c t="str" s="304" r="Y14">
        <f>'Semaine 25 au 31mai'!P7</f>
        <v>87</v>
      </c>
      <c t="str" s="304" r="Z14">
        <f>'Semaine 25 au 31mai'!Q7</f>
        <v>55</v>
      </c>
      <c t="str" s="304" r="AA14">
        <f>Y14-Z14</f>
        <v>32</v>
      </c>
      <c t="str" s="304" r="AB14">
        <f>'Semaine 25 au 31mai'!S7</f>
        <v>0</v>
      </c>
      <c s="26" r="AC14"/>
      <c s="26" r="AD14"/>
      <c s="26" r="AE14"/>
      <c s="26" r="AF14"/>
      <c s="26" r="AG14"/>
      <c s="26" r="AH14"/>
      <c s="26" r="AI14"/>
    </row>
    <row customHeight="1" r="15" ht="15.0">
      <c s="301" r="R15">
        <v>41789.0</v>
      </c>
      <c t="str" s="26" r="S15">
        <f>'Semaine 25 au 31mai'!J8</f>
        <v>2028,44</v>
      </c>
      <c t="str" s="302" r="T15">
        <f>'Semaine 25 au 31mai'!K8</f>
        <v>1923,20</v>
      </c>
      <c t="str" s="303" r="U15">
        <f>S15-T15</f>
        <v>105,24</v>
      </c>
      <c t="str" s="304" r="V15">
        <f>'Semaine 25 au 31mai'!M8</f>
        <v>102</v>
      </c>
      <c t="str" s="304" r="W15">
        <f>'Semaine 25 au 31mai'!N8</f>
        <v>107</v>
      </c>
      <c t="str" s="304" r="X15">
        <f>V15-W15</f>
        <v>-5</v>
      </c>
      <c t="str" s="304" r="Y15">
        <f>'Semaine 25 au 31mai'!P8</f>
        <v>77</v>
      </c>
      <c t="str" s="304" r="Z15">
        <f>'Semaine 25 au 31mai'!Q8</f>
        <v>79</v>
      </c>
      <c t="str" s="304" r="AA15">
        <f>Y15-Z15</f>
        <v>-2</v>
      </c>
      <c t="str" s="304" r="AB15">
        <f>'Semaine 25 au 31mai'!S8</f>
        <v>0</v>
      </c>
      <c s="26" r="AC15"/>
      <c s="26" r="AD15"/>
      <c s="26" r="AE15"/>
      <c s="26" r="AF15"/>
      <c s="26" r="AG15"/>
      <c s="26" r="AH15"/>
      <c s="26" r="AI15"/>
    </row>
    <row customHeight="1" r="16" ht="15.0">
      <c s="301" r="R16">
        <v>41790.0</v>
      </c>
      <c t="str" s="26" r="S16">
        <f>'Semaine 25 au 31mai'!J9</f>
        <v>2154,73</v>
      </c>
      <c t="str" s="302" r="T16">
        <f>'Semaine 25 au 31mai'!K9</f>
        <v>2041,68</v>
      </c>
      <c t="str" s="303" r="U16">
        <f>S16-T16</f>
        <v>113,05</v>
      </c>
      <c t="str" s="304" r="V16">
        <f>'Semaine 25 au 31mai'!M9</f>
        <v>79</v>
      </c>
      <c t="str" s="304" r="W16">
        <f>'Semaine 25 au 31mai'!N9</f>
        <v>84</v>
      </c>
      <c t="str" s="304" r="X16">
        <f>V16-W16</f>
        <v>-5</v>
      </c>
      <c t="str" s="304" r="Y16">
        <f>'Semaine 25 au 31mai'!P9</f>
        <v>100</v>
      </c>
      <c t="str" s="304" r="Z16">
        <f>'Semaine 25 au 31mai'!Q9</f>
        <v>62</v>
      </c>
      <c t="str" s="304" r="AA16">
        <f>Y16-Z16</f>
        <v>38</v>
      </c>
      <c t="str" s="304" r="AB16">
        <f>'Semaine 25 au 31mai'!S9</f>
        <v>0</v>
      </c>
      <c s="26" r="AC16"/>
      <c s="26" r="AD16"/>
      <c s="26" r="AE16"/>
      <c s="26" r="AF16"/>
      <c s="26" r="AG16"/>
      <c s="26" r="AH16"/>
      <c s="26" r="AI16"/>
    </row>
    <row customHeight="1" r="17" ht="15.0">
      <c s="301" r="R17">
        <v>41791.0</v>
      </c>
      <c t="str" s="305" r="S17">
        <f>'Semaine 01 au 07 juin'!J3</f>
        <v>2061,29</v>
      </c>
      <c t="str" s="305" r="T17">
        <f>'Semaine 01 au 07 juin'!K3</f>
        <v>1895,64</v>
      </c>
      <c t="str" s="303" r="U17">
        <f>S17-T17</f>
        <v>165,65</v>
      </c>
      <c t="str" s="306" r="V17">
        <f>'Semaine 01 au 07 juin'!M3</f>
        <v>97</v>
      </c>
      <c t="str" s="306" r="W17">
        <f>'Semaine 01 au 07 juin'!N3</f>
        <v>80</v>
      </c>
      <c t="str" s="304" r="X17">
        <f>V17-W17</f>
        <v>17</v>
      </c>
      <c t="str" s="306" r="Y17">
        <f>'Semaine 01 au 07 juin'!P3</f>
        <v>77</v>
      </c>
      <c t="str" s="306" r="Z17">
        <f>'Semaine 01 au 07 juin'!Q3</f>
        <v>60</v>
      </c>
      <c t="str" s="304" r="AA17">
        <f>Y17-Z17</f>
        <v>17</v>
      </c>
      <c t="str" s="306" r="AB17">
        <f>'Semaine 01 au 07 juin'!S3</f>
        <v>0</v>
      </c>
      <c s="26" r="AC17"/>
      <c s="26" r="AD17"/>
      <c s="26" r="AE17"/>
      <c s="26" r="AF17"/>
      <c s="26" r="AG17"/>
      <c s="26" r="AH17"/>
      <c s="26" r="AI17"/>
    </row>
    <row customHeight="1" r="18" ht="15.0">
      <c s="301" r="R18">
        <v>41792.0</v>
      </c>
      <c t="str" s="33" r="S18">
        <f>'Semaine 01 au 07 juin'!J4</f>
        <v>1491,76</v>
      </c>
      <c t="str" s="305" r="T18">
        <f>'Semaine 01 au 07 juin'!K4</f>
        <v>1785,56</v>
      </c>
      <c t="str" s="303" r="U18">
        <f>S18-T18</f>
        <v>-293,80</v>
      </c>
      <c t="str" s="306" r="V18">
        <f>'Semaine 01 au 07 juin'!M4</f>
        <v>70</v>
      </c>
      <c t="str" s="306" r="W18">
        <f>'Semaine 01 au 07 juin'!N4</f>
        <v>85</v>
      </c>
      <c t="str" s="304" r="X18">
        <f>V18-W18</f>
        <v>-15</v>
      </c>
      <c t="str" s="306" r="Y18">
        <f>'Semaine 01 au 07 juin'!P4</f>
        <v>100</v>
      </c>
      <c t="str" s="306" r="Z18">
        <f>'Semaine 01 au 07 juin'!Q4</f>
        <v>63</v>
      </c>
      <c t="str" s="304" r="AA18">
        <f>Y18-Z18</f>
        <v>37</v>
      </c>
      <c t="str" s="306" r="AB18">
        <f>'Semaine 01 au 07 juin'!S4</f>
        <v>0</v>
      </c>
      <c s="26" r="AC18"/>
      <c s="26" r="AD18"/>
      <c s="26" r="AE18"/>
      <c s="26" r="AF18"/>
      <c s="26" r="AG18"/>
      <c s="26" r="AH18"/>
      <c s="26" r="AI18"/>
    </row>
    <row customHeight="1" r="19" ht="15.0">
      <c s="301" r="R19">
        <v>41793.0</v>
      </c>
      <c t="str" s="33" r="S19">
        <f>'Semaine 01 au 07 juin'!J5</f>
        <v>1339,94</v>
      </c>
      <c t="str" s="305" r="T19">
        <f>'Semaine 01 au 07 juin'!K5</f>
        <v>1990,32</v>
      </c>
      <c t="str" s="303" r="U19">
        <f>S19-T19</f>
        <v>-650,38</v>
      </c>
      <c t="str" s="306" r="V19">
        <f>'Semaine 01 au 07 juin'!M5</f>
        <v>79</v>
      </c>
      <c t="str" s="306" r="W19">
        <f>'Semaine 01 au 07 juin'!N5</f>
        <v>86</v>
      </c>
      <c t="str" s="304" r="X19">
        <f>V19-W19</f>
        <v>-7</v>
      </c>
      <c t="str" s="306" r="Y19">
        <f>'Semaine 01 au 07 juin'!P5</f>
        <v>116</v>
      </c>
      <c t="str" s="306" r="Z19">
        <f>'Semaine 01 au 07 juin'!Q5</f>
        <v>63</v>
      </c>
      <c t="str" s="304" r="AA19">
        <f>Y19-Z19</f>
        <v>53</v>
      </c>
      <c t="str" s="306" r="AB19">
        <f>'Semaine 01 au 07 juin'!S5</f>
        <v>0</v>
      </c>
      <c s="26" r="AC19"/>
      <c s="26" r="AD19"/>
      <c s="26" r="AE19"/>
      <c s="26" r="AF19"/>
      <c s="26" r="AG19"/>
      <c s="26" r="AH19"/>
      <c s="26" r="AI19"/>
    </row>
    <row customHeight="1" r="20" ht="15.0">
      <c s="301" r="R20">
        <v>41794.0</v>
      </c>
      <c t="str" s="33" r="S20">
        <f>'Semaine 01 au 07 juin'!J6</f>
        <v>1608,50</v>
      </c>
      <c t="str" s="305" r="T20">
        <f>'Semaine 01 au 07 juin'!K6</f>
        <v>1938,18</v>
      </c>
      <c t="str" s="303" r="U20">
        <f>S20-T20</f>
        <v>-329,68</v>
      </c>
      <c t="str" s="306" r="V20">
        <f>'Semaine 01 au 07 juin'!M6</f>
        <v>75</v>
      </c>
      <c t="str" s="306" r="W20">
        <f>'Semaine 01 au 07 juin'!N6</f>
        <v>82</v>
      </c>
      <c t="str" s="304" r="X20">
        <f>V20-W20</f>
        <v>-7</v>
      </c>
      <c t="str" s="306" r="Y20">
        <f>'Semaine 01 au 07 juin'!P6</f>
        <v>107</v>
      </c>
      <c t="str" s="306" r="Z20">
        <f>'Semaine 01 au 07 juin'!Q6</f>
        <v>61</v>
      </c>
      <c t="str" s="304" r="AA20">
        <f>Y20-Z20</f>
        <v>46</v>
      </c>
      <c t="str" s="306" r="AB20">
        <f>'Semaine 01 au 07 juin'!S6</f>
        <v>0</v>
      </c>
      <c s="26" r="AC20"/>
      <c s="26" r="AD20"/>
      <c s="26" r="AE20"/>
      <c s="26" r="AF20"/>
      <c s="26" r="AG20"/>
      <c s="26" r="AH20"/>
      <c s="26" r="AI20"/>
    </row>
    <row customHeight="1" r="21" ht="15.0">
      <c s="301" r="R21">
        <v>41795.0</v>
      </c>
      <c t="str" s="33" r="S21">
        <f>'Semaine 01 au 07 juin'!J7</f>
        <v>2174,71</v>
      </c>
      <c t="str" s="305" r="T21">
        <f>'Semaine 01 au 07 juin'!K7</f>
        <v>1814,66</v>
      </c>
      <c t="str" s="303" r="U21">
        <f>S21-T21</f>
        <v>360,05</v>
      </c>
      <c t="str" s="306" r="V21">
        <f>'Semaine 01 au 07 juin'!M7</f>
        <v>56</v>
      </c>
      <c t="str" s="306" r="W21">
        <f>'Semaine 01 au 07 juin'!N7</f>
        <v>78</v>
      </c>
      <c t="str" s="304" r="X21">
        <f>V21-W21</f>
        <v>-22</v>
      </c>
      <c t="str" s="306" r="Y21">
        <f>'Semaine 01 au 07 juin'!P7</f>
        <v>83</v>
      </c>
      <c t="str" s="306" r="Z21">
        <f>'Semaine 01 au 07 juin'!Q7</f>
        <v>58</v>
      </c>
      <c t="str" s="304" r="AA21">
        <f>Y21-Z21</f>
        <v>25</v>
      </c>
      <c t="str" s="306" r="AB21">
        <f>'Semaine 01 au 07 juin'!S7</f>
        <v>0</v>
      </c>
      <c s="26" r="AC21"/>
      <c s="26" r="AD21"/>
      <c s="26" r="AE21"/>
      <c s="26" r="AF21"/>
      <c s="26" r="AG21"/>
      <c s="26" r="AH21"/>
      <c s="26" r="AI21"/>
    </row>
    <row customHeight="1" r="22" ht="15.0">
      <c s="301" r="R22">
        <v>41796.0</v>
      </c>
      <c t="str" s="33" r="S22">
        <f>'Semaine 01 au 07 juin'!J8</f>
        <v>2719,83</v>
      </c>
      <c t="str" s="305" r="T22">
        <f>'Semaine 01 au 07 juin'!K8</f>
        <v>1756,22</v>
      </c>
      <c t="str" s="303" r="U22">
        <f>S22-T22</f>
        <v>963,61</v>
      </c>
      <c t="str" s="306" r="V22">
        <f>'Semaine 01 au 07 juin'!M8</f>
        <v>60</v>
      </c>
      <c t="str" s="306" r="W22">
        <f>'Semaine 01 au 07 juin'!N8</f>
        <v>79</v>
      </c>
      <c t="str" s="304" r="X22">
        <f>V22-W22</f>
        <v>-19</v>
      </c>
      <c t="str" s="306" r="Y22">
        <f>'Semaine 01 au 07 juin'!P8</f>
        <v>58</v>
      </c>
      <c t="str" s="306" r="Z22">
        <f>'Semaine 01 au 07 juin'!Q8</f>
        <v>59</v>
      </c>
      <c t="str" s="304" r="AA22">
        <f>Y22-Z22</f>
        <v>-1</v>
      </c>
      <c t="str" s="306" r="AB22">
        <f>'Semaine 01 au 07 juin'!S8</f>
        <v>0</v>
      </c>
      <c s="26" r="AC22"/>
      <c s="26" r="AD22"/>
      <c s="26" r="AE22"/>
      <c s="26" r="AF22"/>
      <c s="26" r="AG22"/>
      <c s="26" r="AH22"/>
      <c s="26" r="AI22"/>
    </row>
    <row customHeight="1" r="23" ht="15.0">
      <c s="301" r="R23">
        <v>41797.0</v>
      </c>
      <c t="str" s="33" r="S23">
        <f>'Semaine 01 au 07 juin'!J9</f>
        <v>2111,45</v>
      </c>
      <c t="str" s="305" r="T23">
        <f>'Semaine 01 au 07 juin'!K9</f>
        <v>1426,80</v>
      </c>
      <c t="str" s="303" r="U23">
        <f>S23-T23</f>
        <v>684,65</v>
      </c>
      <c t="str" s="306" r="V23">
        <f>'Semaine 01 au 07 juin'!M9</f>
        <v>50</v>
      </c>
      <c t="str" s="306" r="W23">
        <f>'Semaine 01 au 07 juin'!N9</f>
        <v>66</v>
      </c>
      <c t="str" s="304" r="X23">
        <f>V23-W23</f>
        <v>-16</v>
      </c>
      <c t="str" s="306" r="Y23">
        <f>'Semaine 01 au 07 juin'!P9</f>
        <v>50</v>
      </c>
      <c t="str" s="306" r="Z23">
        <f>'Semaine 01 au 07 juin'!Q9</f>
        <v>49</v>
      </c>
      <c t="str" s="304" r="AA23">
        <f>Y23-Z23</f>
        <v>1</v>
      </c>
      <c t="str" s="306" r="AB23">
        <f>'Semaine 01 au 07 juin'!S9</f>
        <v>0</v>
      </c>
      <c s="26" r="AC23"/>
      <c s="26" r="AD23"/>
      <c s="26" r="AE23"/>
      <c s="26" r="AF23"/>
      <c s="26" r="AG23"/>
      <c s="26" r="AH23"/>
      <c s="26" r="AI23"/>
    </row>
    <row customHeight="1" r="24" ht="15.0">
      <c s="301" r="R24">
        <v>41798.0</v>
      </c>
      <c t="str" s="303" r="S24">
        <f>'Semaine 08 au 14 juin'!J3</f>
        <v>3019,69</v>
      </c>
      <c t="str" s="303" r="T24">
        <f>'Semaine 08 au 14 juin'!K3</f>
        <v>1792,20</v>
      </c>
      <c t="str" s="303" r="U24">
        <f>S24-T24</f>
        <v>1227,49</v>
      </c>
      <c t="str" s="304" r="V24">
        <f>'Semaine 08 au 14 juin'!M3</f>
        <v>39</v>
      </c>
      <c t="str" s="304" r="W24">
        <f>'Semaine 08 au 14 juin'!N3</f>
        <v>79</v>
      </c>
      <c t="str" s="304" r="X24">
        <f>V24-W24</f>
        <v>-40</v>
      </c>
      <c t="str" s="304" r="Y24">
        <f>'Semaine 08 au 14 juin'!P3</f>
        <v>67</v>
      </c>
      <c t="str" s="304" r="Z24">
        <f>'Semaine 08 au 14 juin'!Q3</f>
        <v>59</v>
      </c>
      <c t="str" s="304" r="AA24">
        <f>Y24-Z24</f>
        <v>8</v>
      </c>
      <c t="str" s="304" r="AB24">
        <f>'Semaine 08 au 14 juin'!S3</f>
        <v>0</v>
      </c>
      <c s="26" r="AC24"/>
      <c s="26" r="AD24"/>
      <c s="26" r="AE24"/>
      <c s="26" r="AF24"/>
      <c s="26" r="AG24"/>
      <c s="26" r="AH24"/>
      <c s="26" r="AI24"/>
    </row>
    <row customHeight="1" r="25" ht="15.0">
      <c s="301" r="R25">
        <v>41799.0</v>
      </c>
      <c t="str" s="33" r="S25">
        <f>'Semaine 08 au 14 juin'!J4</f>
        <v>2500,54</v>
      </c>
      <c t="str" s="303" r="T25">
        <f>'Semaine 08 au 14 juin'!K4</f>
        <v>1625,12</v>
      </c>
      <c t="str" s="303" r="U25">
        <f>S25-T25</f>
        <v>875,42</v>
      </c>
      <c t="str" s="304" r="V25">
        <f>'Semaine 08 au 14 juin'!M4</f>
        <v>45</v>
      </c>
      <c t="str" s="304" r="W25">
        <f>'Semaine 08 au 14 juin'!N4</f>
        <v>84</v>
      </c>
      <c t="str" s="304" r="X25">
        <f>V25-W25</f>
        <v>-39</v>
      </c>
      <c t="str" s="304" r="Y25">
        <f>'Semaine 08 au 14 juin'!P4</f>
        <v>62</v>
      </c>
      <c t="str" s="304" r="Z25">
        <f>'Semaine 08 au 14 juin'!Q4</f>
        <v>63</v>
      </c>
      <c t="str" s="304" r="AA25">
        <f>Y25-Z25</f>
        <v>-1</v>
      </c>
      <c t="str" s="304" r="AB25">
        <f>'Semaine 08 au 14 juin'!S4</f>
        <v>0</v>
      </c>
      <c s="26" r="AC25"/>
      <c s="26" r="AD25"/>
      <c s="26" r="AE25"/>
      <c s="26" r="AF25"/>
      <c s="26" r="AG25"/>
      <c s="26" r="AH25"/>
      <c s="26" r="AI25"/>
    </row>
    <row customHeight="1" r="26" ht="15.0">
      <c s="301" r="R26">
        <v>41800.0</v>
      </c>
      <c t="str" s="33" r="S26">
        <f>'Semaine 08 au 14 juin'!J5</f>
        <v>2456,15</v>
      </c>
      <c t="str" s="303" r="T26">
        <f>'Semaine 08 au 14 juin'!K5</f>
        <v>1639,92</v>
      </c>
      <c t="str" s="303" r="U26">
        <f>S26-T26</f>
        <v>816,23</v>
      </c>
      <c t="str" s="304" r="V26">
        <f>'Semaine 08 au 14 juin'!M5</f>
        <v>49</v>
      </c>
      <c t="str" s="304" r="W26">
        <f>'Semaine 08 au 14 juin'!N5</f>
        <v>82</v>
      </c>
      <c t="str" s="304" r="X26">
        <f>V26-W26</f>
        <v>-33</v>
      </c>
      <c t="str" s="304" r="Y26">
        <f>'Semaine 08 au 14 juin'!P5</f>
        <v>63</v>
      </c>
      <c t="str" s="304" r="Z26">
        <f>'Semaine 08 au 14 juin'!Q5</f>
        <v>68</v>
      </c>
      <c t="str" s="304" r="AA26">
        <f>Y26-Z26</f>
        <v>-5</v>
      </c>
      <c t="str" s="304" r="AB26">
        <f>'Semaine 08 au 14 juin'!S5</f>
        <v>0</v>
      </c>
      <c s="26" r="AC26"/>
      <c s="26" r="AD26"/>
      <c s="26" r="AE26"/>
      <c s="26" r="AF26"/>
      <c s="26" r="AG26"/>
      <c s="26" r="AH26"/>
      <c s="26" r="AI26"/>
    </row>
    <row customHeight="1" r="27" ht="15.0">
      <c s="301" r="R27">
        <v>41801.0</v>
      </c>
      <c t="str" s="33" r="S27">
        <f>'Semaine 08 au 14 juin'!J6</f>
        <v>2710,95</v>
      </c>
      <c t="str" s="303" r="T27">
        <f>'Semaine 08 au 14 juin'!K6</f>
        <v>1622,18</v>
      </c>
      <c t="str" s="303" r="U27">
        <f>S27-T27</f>
        <v>1088,77</v>
      </c>
      <c t="str" s="304" r="V27">
        <f>'Semaine 08 au 14 juin'!M6</f>
        <v>35</v>
      </c>
      <c t="str" s="304" r="W27">
        <f>'Semaine 08 au 14 juin'!N6</f>
        <v>84</v>
      </c>
      <c t="str" s="304" r="X27">
        <f>V27-W27</f>
        <v>-49</v>
      </c>
      <c t="str" s="304" r="Y27">
        <f>'Semaine 08 au 14 juin'!P6</f>
        <v>60</v>
      </c>
      <c t="str" s="304" r="Z27">
        <f>'Semaine 08 au 14 juin'!Q6</f>
        <v>62</v>
      </c>
      <c t="str" s="304" r="AA27">
        <f>Y27-Z27</f>
        <v>-2</v>
      </c>
      <c t="str" s="304" r="AB27">
        <f>'Semaine 08 au 14 juin'!S6</f>
        <v>0</v>
      </c>
      <c s="26" r="AC27"/>
      <c s="26" r="AD27"/>
      <c s="26" r="AE27"/>
      <c s="26" r="AF27"/>
      <c s="26" r="AG27"/>
      <c s="26" r="AH27"/>
      <c s="26" r="AI27"/>
    </row>
    <row customHeight="1" r="28" ht="15.0">
      <c s="301" r="R28">
        <v>41802.0</v>
      </c>
      <c t="str" s="33" r="S28">
        <f>'Semaine 08 au 14 juin'!J7</f>
        <v>2756,90</v>
      </c>
      <c t="str" s="303" r="T28">
        <f>'Semaine 08 au 14 juin'!K7</f>
        <v>1685,00</v>
      </c>
      <c t="str" s="303" r="U28">
        <f>S28-T28</f>
        <v>1071,90</v>
      </c>
      <c t="str" s="304" r="V28">
        <f>'Semaine 08 au 14 juin'!M7</f>
        <v>41</v>
      </c>
      <c t="str" s="304" r="W28">
        <f>'Semaine 08 au 14 juin'!N7</f>
        <v>25</v>
      </c>
      <c t="str" s="304" r="X28">
        <f>V28-W28</f>
        <v>16</v>
      </c>
      <c t="str" s="304" r="Y28">
        <f>'Semaine 08 au 14 juin'!P7</f>
        <v>62</v>
      </c>
      <c t="str" s="304" r="Z28">
        <f>'Semaine 08 au 14 juin'!Q7</f>
        <v>19</v>
      </c>
      <c t="str" s="304" r="AA28">
        <f>Y28-Z28</f>
        <v>43</v>
      </c>
      <c t="str" s="304" r="AB28">
        <f>'Semaine 08 au 14 juin'!S7</f>
        <v>0</v>
      </c>
      <c s="26" r="AC28"/>
      <c s="26" r="AD28"/>
      <c s="26" r="AE28"/>
      <c s="26" r="AF28"/>
      <c s="26" r="AG28"/>
      <c s="26" r="AH28"/>
      <c s="26" r="AI28"/>
    </row>
    <row customHeight="1" r="29" ht="15.0">
      <c s="301" r="R29">
        <v>41803.0</v>
      </c>
      <c t="str" s="33" r="S29">
        <f>'Semaine 08 au 14 juin'!J8</f>
        <v>1479,55</v>
      </c>
      <c t="str" s="303" r="T29">
        <f>'Semaine 08 au 14 juin'!K8</f>
        <v>1148,04</v>
      </c>
      <c t="str" s="303" r="U29">
        <f>S29-T29</f>
        <v>331,51</v>
      </c>
      <c t="str" s="304" r="V29">
        <f>'Semaine 08 au 14 juin'!M8</f>
        <v>38</v>
      </c>
      <c t="str" s="304" r="W29">
        <f>'Semaine 08 au 14 juin'!N8</f>
        <v>31</v>
      </c>
      <c t="str" s="304" r="X29">
        <f>V29-W29</f>
        <v>7</v>
      </c>
      <c t="str" s="304" r="Y29">
        <f>'Semaine 08 au 14 juin'!P8</f>
        <v>50</v>
      </c>
      <c t="str" s="304" r="Z29">
        <f>'Semaine 08 au 14 juin'!Q8</f>
        <v>24</v>
      </c>
      <c t="str" s="304" r="AA29">
        <f>Y29-Z29</f>
        <v>26</v>
      </c>
      <c t="str" s="304" r="AB29">
        <f>'Semaine 08 au 14 juin'!S8</f>
        <v>0</v>
      </c>
      <c s="26" r="AC29"/>
      <c s="26" r="AD29"/>
      <c s="26" r="AE29"/>
      <c s="26" r="AF29"/>
      <c s="26" r="AG29"/>
      <c s="26" r="AH29"/>
      <c s="26" r="AI29"/>
    </row>
    <row customHeight="1" r="30" ht="15.0">
      <c s="301" r="R30">
        <v>41804.0</v>
      </c>
      <c t="str" s="33" r="S30">
        <f>'Semaine 08 au 14 juin'!J9</f>
        <v>48,83</v>
      </c>
      <c t="str" s="303" r="T30">
        <f>'Semaine 08 au 14 juin'!K9</f>
        <v>726,58</v>
      </c>
      <c t="str" s="303" r="U30">
        <f>S30-T30</f>
        <v>-677,75</v>
      </c>
      <c t="str" s="304" r="V30">
        <f>'Semaine 08 au 14 juin'!M9</f>
        <v>50</v>
      </c>
      <c t="str" s="304" r="W30">
        <f>'Semaine 08 au 14 juin'!N9</f>
        <v>27</v>
      </c>
      <c t="str" s="304" r="X30">
        <f>V30-W30</f>
        <v>23</v>
      </c>
      <c t="str" s="304" r="Y30">
        <f>'Semaine 08 au 14 juin'!P9</f>
        <v>45</v>
      </c>
      <c t="str" s="304" r="Z30">
        <f>'Semaine 08 au 14 juin'!Q9</f>
        <v>20</v>
      </c>
      <c t="str" s="304" r="AA30">
        <f>Y30-Z30</f>
        <v>25</v>
      </c>
      <c t="str" s="304" r="AB30">
        <f>'Semaine 08 au 14 juin'!S9</f>
        <v>0</v>
      </c>
      <c s="26" r="AC30"/>
      <c s="26" r="AD30"/>
      <c s="26" r="AE30"/>
      <c s="26" r="AF30"/>
      <c s="26" r="AG30"/>
      <c s="26" r="AH30"/>
      <c s="26" r="AI30"/>
    </row>
    <row customHeight="1" r="31" ht="15.0">
      <c s="301" r="R31">
        <v>41805.0</v>
      </c>
      <c t="str" s="305" r="S31">
        <f>'Semaine 15 au 21 juin'!J3</f>
        <v>0,00</v>
      </c>
      <c t="str" s="305" r="T31">
        <f>'Semaine 15 au 21 juin'!K3</f>
        <v>745,72</v>
      </c>
      <c t="str" s="303" r="U31">
        <f>S31-T31</f>
        <v>-745,72</v>
      </c>
      <c t="str" s="306" r="V31">
        <f>'Semaine 15 au 21 juin'!M3</f>
        <v>41</v>
      </c>
      <c t="str" s="306" r="W31">
        <f>'Semaine 15 au 21 juin'!N3</f>
        <v>24</v>
      </c>
      <c t="str" s="304" r="X31">
        <f>V31-W31</f>
        <v>17</v>
      </c>
      <c t="str" s="306" r="Y31">
        <f>'Semaine 15 au 21 juin'!P3</f>
        <v>53</v>
      </c>
      <c t="str" s="306" r="Z31">
        <f>'Semaine 15 au 21 juin'!Q3</f>
        <v>17</v>
      </c>
      <c t="str" s="304" r="AA31">
        <f>Y31-Z31</f>
        <v>36</v>
      </c>
      <c t="str" s="306" r="AB31">
        <f>'Semaine 15 au 21 juin'!S3</f>
        <v>0</v>
      </c>
      <c s="26" r="AC31"/>
      <c s="26" r="AD31"/>
      <c s="26" r="AE31"/>
      <c s="26" r="AF31"/>
      <c s="26" r="AG31"/>
      <c s="26" r="AH31"/>
      <c s="26" r="AI31"/>
    </row>
    <row customHeight="1" r="32" ht="15.0">
      <c s="301" r="R32">
        <v>41806.0</v>
      </c>
      <c t="str" s="33" r="S32">
        <f>'Semaine 15 au 21 juin'!J4</f>
        <v>0,00</v>
      </c>
      <c t="str" s="305" r="T32">
        <f>'Semaine 15 au 21 juin'!K4</f>
        <v>783,80</v>
      </c>
      <c t="str" s="303" r="U32">
        <f>S32-T32</f>
        <v>-783,80</v>
      </c>
      <c t="str" s="306" r="V32">
        <f>'Semaine 15 au 21 juin'!M4</f>
        <v>47</v>
      </c>
      <c t="str" s="306" r="W32">
        <f>'Semaine 15 au 21 juin'!N4</f>
        <v>33</v>
      </c>
      <c t="str" s="304" r="X32">
        <f>V32-W32</f>
        <v>14</v>
      </c>
      <c t="str" s="306" r="Y32">
        <f>'Semaine 15 au 21 juin'!P4</f>
        <v>53</v>
      </c>
      <c t="str" s="306" r="Z32">
        <f>'Semaine 15 au 21 juin'!Q4</f>
        <v>22</v>
      </c>
      <c t="str" s="304" r="AA32">
        <f>Y32-Z32</f>
        <v>31</v>
      </c>
      <c t="str" s="306" r="AB32">
        <f>'Semaine 15 au 21 juin'!S4</f>
        <v>0</v>
      </c>
      <c s="26" r="AC32"/>
      <c s="26" r="AD32"/>
      <c s="26" r="AE32"/>
      <c s="26" r="AF32"/>
      <c s="26" r="AG32"/>
      <c s="26" r="AH32"/>
      <c s="26" r="AI32"/>
    </row>
    <row customHeight="1" r="33" ht="15.0">
      <c s="301" r="R33">
        <v>41807.0</v>
      </c>
      <c t="str" s="33" r="S33">
        <f>'Semaine 15 au 21 juin'!J5</f>
        <v>0,00</v>
      </c>
      <c t="str" s="305" r="T33">
        <f>'Semaine 15 au 21 juin'!K5</f>
        <v>879,22</v>
      </c>
      <c t="str" s="303" r="U33">
        <f>S33-T33</f>
        <v>-879,22</v>
      </c>
      <c t="str" s="306" r="V33">
        <f>'Semaine 15 au 21 juin'!M5</f>
        <v>45</v>
      </c>
      <c t="str" s="306" r="W33">
        <f>'Semaine 15 au 21 juin'!N5</f>
        <v>24</v>
      </c>
      <c t="str" s="304" r="X33">
        <f>V33-W33</f>
        <v>21</v>
      </c>
      <c t="str" s="306" r="Y33">
        <f>'Semaine 15 au 21 juin'!P5</f>
        <v>64</v>
      </c>
      <c t="str" s="306" r="Z33">
        <f>'Semaine 15 au 21 juin'!Q5</f>
        <v>18</v>
      </c>
      <c t="str" s="304" r="AA33">
        <f>Y33-Z33</f>
        <v>46</v>
      </c>
      <c t="str" s="306" r="AB33">
        <f>'Semaine 15 au 21 juin'!S5</f>
        <v>0</v>
      </c>
      <c s="26" r="AC33"/>
      <c s="26" r="AD33"/>
      <c s="26" r="AE33"/>
      <c s="26" r="AF33"/>
      <c s="26" r="AG33"/>
      <c s="26" r="AH33"/>
      <c s="26" r="AI33"/>
    </row>
    <row customHeight="1" r="34" ht="15.0">
      <c s="301" r="R34">
        <v>41808.0</v>
      </c>
      <c t="str" s="33" r="S34">
        <f>'Semaine 15 au 21 juin'!J6</f>
        <v>0,00</v>
      </c>
      <c t="str" s="305" r="T34">
        <f>'Semaine 15 au 21 juin'!K6</f>
        <v>786,00</v>
      </c>
      <c t="str" s="303" r="U34">
        <f>S34-T34</f>
        <v>-786,00</v>
      </c>
      <c t="str" s="306" r="V34">
        <f>'Semaine 15 au 21 juin'!M6</f>
        <v>64</v>
      </c>
      <c t="str" s="306" r="W34">
        <f>'Semaine 15 au 21 juin'!N6</f>
        <v>86</v>
      </c>
      <c t="str" s="304" r="X34">
        <f>V34-W34</f>
        <v>-22</v>
      </c>
      <c t="str" s="306" r="Y34">
        <f>'Semaine 15 au 21 juin'!P6</f>
        <v>44</v>
      </c>
      <c t="str" s="306" r="Z34">
        <f>'Semaine 15 au 21 juin'!Q6</f>
        <v>64</v>
      </c>
      <c t="str" s="304" r="AA34">
        <f>Y34-Z34</f>
        <v>-20</v>
      </c>
      <c t="str" s="306" r="AB34">
        <f>'Semaine 15 au 21 juin'!S6</f>
        <v>0</v>
      </c>
      <c s="26" r="AC34"/>
      <c s="26" r="AD34"/>
      <c s="26" r="AE34"/>
      <c s="26" r="AF34"/>
      <c s="26" r="AG34"/>
      <c s="26" r="AH34"/>
      <c s="26" r="AI34"/>
    </row>
    <row customHeight="1" r="35" ht="15.0">
      <c s="301" r="R35">
        <v>41809.0</v>
      </c>
      <c t="str" s="33" r="S35">
        <f>'Semaine 15 au 21 juin'!J7</f>
        <v>910,68</v>
      </c>
      <c t="str" s="305" r="T35">
        <f>'Semaine 15 au 21 juin'!K7</f>
        <v>1178,96</v>
      </c>
      <c t="str" s="303" r="U35">
        <f>S35-T35</f>
        <v>-268,28</v>
      </c>
      <c t="str" s="306" r="V35">
        <f>'Semaine 15 au 21 juin'!M7</f>
        <v>85</v>
      </c>
      <c t="str" s="306" r="W35">
        <f>'Semaine 15 au 21 juin'!N7</f>
        <v>85</v>
      </c>
      <c t="str" s="304" r="X35">
        <f>V35-W35</f>
        <v>0</v>
      </c>
      <c t="str" s="306" r="Y35">
        <f>'Semaine 15 au 21 juin'!P7</f>
        <v>46</v>
      </c>
      <c t="str" s="306" r="Z35">
        <f>'Semaine 15 au 21 juin'!Q7</f>
        <v>62</v>
      </c>
      <c t="str" s="304" r="AA35">
        <f>Y35-Z35</f>
        <v>-16</v>
      </c>
      <c t="str" s="306" r="AB35">
        <f>'Semaine 15 au 21 juin'!S7</f>
        <v>0</v>
      </c>
      <c s="26" r="AC35"/>
      <c s="26" r="AD35"/>
      <c s="26" r="AE35"/>
      <c s="26" r="AF35"/>
      <c s="26" r="AG35"/>
      <c s="26" r="AH35"/>
      <c s="26" r="AI35"/>
    </row>
    <row customHeight="1" r="36" ht="15.0">
      <c s="301" r="R36">
        <v>41810.0</v>
      </c>
      <c t="str" s="33" r="S36">
        <f>'Semaine 15 au 21 juin'!J8</f>
        <v>1939,44</v>
      </c>
      <c t="str" s="305" r="T36">
        <f>'Semaine 15 au 21 juin'!K8</f>
        <v>1874,92</v>
      </c>
      <c t="str" s="303" r="U36">
        <f>S36-T36</f>
        <v>64,52</v>
      </c>
      <c t="str" s="306" r="V36">
        <f>'Semaine 15 au 21 juin'!M8</f>
        <v>96</v>
      </c>
      <c t="str" s="306" r="W36">
        <f>'Semaine 15 au 21 juin'!N8</f>
        <v>86</v>
      </c>
      <c t="str" s="304" r="X36">
        <f>V36-W36</f>
        <v>10</v>
      </c>
      <c t="str" s="306" r="Y36">
        <f>'Semaine 15 au 21 juin'!P8</f>
        <v>80</v>
      </c>
      <c t="str" s="306" r="Z36">
        <f>'Semaine 15 au 21 juin'!Q8</f>
        <v>63</v>
      </c>
      <c t="str" s="304" r="AA36">
        <f>Y36-Z36</f>
        <v>17</v>
      </c>
      <c t="str" s="306" r="AB36">
        <f>'Semaine 15 au 21 juin'!S8</f>
        <v>0</v>
      </c>
      <c s="26" r="AC36"/>
      <c s="26" r="AD36"/>
      <c s="26" r="AE36"/>
      <c s="26" r="AF36"/>
      <c s="26" r="AG36"/>
      <c s="26" r="AH36"/>
      <c s="26" r="AI36"/>
    </row>
    <row customHeight="1" r="37" ht="15.0">
      <c s="301" r="R37">
        <v>41811.0</v>
      </c>
      <c t="str" s="33" r="S37">
        <f>'Semaine 15 au 21 juin'!J9</f>
        <v>1713,27</v>
      </c>
      <c t="str" s="305" r="T37">
        <f>'Semaine 15 au 21 juin'!K9</f>
        <v>1667,89</v>
      </c>
      <c t="str" s="303" r="U37">
        <f>S37-T37</f>
        <v>45,38</v>
      </c>
      <c t="str" s="306" r="V37">
        <f>'Semaine 15 au 21 juin'!M9</f>
        <v>110</v>
      </c>
      <c t="str" s="306" r="W37">
        <f>'Semaine 15 au 21 juin'!N9</f>
        <v>85</v>
      </c>
      <c t="str" s="304" r="X37">
        <f>V37-W37</f>
        <v>25</v>
      </c>
      <c t="str" s="306" r="Y37">
        <f>'Semaine 15 au 21 juin'!P9</f>
        <v>55</v>
      </c>
      <c t="str" s="306" r="Z37">
        <f>'Semaine 15 au 21 juin'!Q9</f>
        <v>62</v>
      </c>
      <c t="str" s="304" r="AA37">
        <f>Y37-Z37</f>
        <v>-7</v>
      </c>
      <c t="str" s="306" r="AB37">
        <f>'Semaine 15 au 21 juin'!S9</f>
        <v>0</v>
      </c>
      <c s="26" r="AC37"/>
      <c s="26" r="AD37"/>
      <c s="26" r="AE37"/>
      <c s="26" r="AF37"/>
      <c s="26" r="AG37"/>
      <c s="26" r="AH37"/>
      <c s="26" r="AI37"/>
    </row>
    <row customHeight="1" r="38" ht="15.0">
      <c s="301" r="R38">
        <v>41812.0</v>
      </c>
      <c t="str" s="303" r="S38">
        <f>'Semaine 22 au 28 Juin'!J3</f>
        <v>2055,52</v>
      </c>
      <c t="str" s="303" r="T38">
        <f>'Semaine 22 au 28 Juin'!K3</f>
        <v>2063,16</v>
      </c>
      <c t="str" s="303" r="U38">
        <f>S38-T38</f>
        <v>-7,64</v>
      </c>
      <c t="str" s="304" r="V38">
        <f>'Semaine 22 au 28 Juin'!M3</f>
        <v>141</v>
      </c>
      <c t="str" s="304" r="W38">
        <f>'Semaine 22 au 28 Juin'!N3</f>
        <v>89</v>
      </c>
      <c t="str" s="304" r="X38">
        <f>V38-W38</f>
        <v>52</v>
      </c>
      <c t="str" s="304" r="Y38">
        <f>'Semaine 22 au 28 Juin'!P3</f>
        <v>67</v>
      </c>
      <c t="str" s="304" r="Z38">
        <f>'Semaine 22 au 28 Juin'!Q3</f>
        <v>66</v>
      </c>
      <c t="str" s="304" r="AA38">
        <f>Y38-Z38</f>
        <v>1</v>
      </c>
      <c t="str" s="304" r="AB38">
        <f>'Semaine 22 au 28 Juin'!S3</f>
        <v>0</v>
      </c>
      <c s="26" r="AC38"/>
      <c s="26" r="AD38"/>
      <c s="26" r="AE38"/>
      <c s="26" r="AF38"/>
      <c s="26" r="AG38"/>
      <c s="26" r="AH38"/>
      <c s="26" r="AI38"/>
    </row>
    <row customHeight="1" r="39" ht="15.0">
      <c s="301" r="R39">
        <v>41813.0</v>
      </c>
      <c t="str" s="33" r="S39">
        <f>'Semaine 22 au 28 Juin'!J4</f>
        <v>2110,12</v>
      </c>
      <c t="str" s="303" r="T39">
        <f>'Semaine 22 au 28 Juin'!K4</f>
        <v>1938,08</v>
      </c>
      <c t="str" s="303" r="U39">
        <f>S39-T39</f>
        <v>172,04</v>
      </c>
      <c t="str" s="304" r="V39">
        <f>'Semaine 22 au 28 Juin'!M4</f>
        <v>113</v>
      </c>
      <c t="str" s="304" r="W39">
        <f>'Semaine 22 au 28 Juin'!N4</f>
        <v>82</v>
      </c>
      <c t="str" s="304" r="X39">
        <f>V39-W39</f>
        <v>31</v>
      </c>
      <c t="str" s="304" r="Y39">
        <f>'Semaine 22 au 28 Juin'!P4</f>
        <v>68</v>
      </c>
      <c t="str" s="304" r="Z39">
        <f>'Semaine 22 au 28 Juin'!Q4</f>
        <v>60</v>
      </c>
      <c t="str" s="304" r="AA39">
        <f>Y39-Z39</f>
        <v>8</v>
      </c>
      <c t="str" s="304" r="AB39">
        <f>'Semaine 22 au 28 Juin'!S4</f>
        <v>0</v>
      </c>
      <c s="26" r="AC39"/>
      <c s="26" r="AD39"/>
      <c s="26" r="AE39"/>
      <c s="26" r="AF39"/>
      <c s="26" r="AG39"/>
      <c s="26" r="AH39"/>
      <c s="26" r="AI39"/>
    </row>
    <row customHeight="1" r="40" ht="15.0">
      <c s="301" r="R40">
        <v>41814.0</v>
      </c>
      <c t="str" s="33" r="S40">
        <f>'Semaine 22 au 28 Juin'!J5</f>
        <v>1701,06</v>
      </c>
      <c t="str" s="303" r="T40">
        <f>'Semaine 22 au 28 Juin'!K5</f>
        <v>1632,52</v>
      </c>
      <c t="str" s="303" r="U40">
        <f>S40-T40</f>
        <v>68,54</v>
      </c>
      <c t="str" s="304" r="V40">
        <f>'Semaine 22 au 28 Juin'!M5</f>
        <v>85</v>
      </c>
      <c t="str" s="304" r="W40">
        <f>'Semaine 22 au 28 Juin'!N5</f>
        <v>75</v>
      </c>
      <c t="str" s="304" r="X40">
        <f>V40-W40</f>
        <v>10</v>
      </c>
      <c t="str" s="304" r="Y40">
        <f>'Semaine 22 au 28 Juin'!P5</f>
        <v>66</v>
      </c>
      <c t="str" s="304" r="Z40">
        <f>'Semaine 22 au 28 Juin'!Q5</f>
        <v>54</v>
      </c>
      <c t="str" s="304" r="AA40">
        <f>Y40-Z40</f>
        <v>12</v>
      </c>
      <c t="str" s="304" r="AB40">
        <f>'Semaine 22 au 28 Juin'!S5</f>
        <v>0</v>
      </c>
      <c s="26" r="AC40"/>
      <c s="26" r="AD40"/>
      <c s="26" r="AE40"/>
      <c s="26" r="AF40"/>
      <c s="26" r="AG40"/>
      <c s="26" r="AH40"/>
      <c s="26" r="AI40"/>
    </row>
    <row customHeight="1" r="41" ht="15.0">
      <c s="301" r="R41">
        <v>41815.0</v>
      </c>
      <c t="str" s="33" r="S41">
        <f>'Semaine 22 au 28 Juin'!J6</f>
        <v>1826,69</v>
      </c>
      <c t="str" s="303" r="T41">
        <f>'Semaine 22 au 28 Juin'!K6</f>
        <v>1515,68</v>
      </c>
      <c t="str" s="303" r="U41">
        <f>S41-T41</f>
        <v>311,01</v>
      </c>
      <c t="str" s="304" r="V41">
        <f>'Semaine 22 au 28 Juin'!M6</f>
        <v>92</v>
      </c>
      <c t="str" s="304" r="W41">
        <f>'Semaine 22 au 28 Juin'!N6</f>
        <v>80</v>
      </c>
      <c t="str" s="304" r="X41">
        <f>V41-W41</f>
        <v>12</v>
      </c>
      <c t="str" s="304" r="Y41">
        <f>'Semaine 22 au 28 Juin'!P6</f>
        <v>46</v>
      </c>
      <c t="str" s="304" r="Z41">
        <f>'Semaine 22 au 28 Juin'!Q6</f>
        <v>59</v>
      </c>
      <c t="str" s="304" r="AA41">
        <f>Y41-Z41</f>
        <v>-13</v>
      </c>
      <c t="str" s="304" r="AB41">
        <f>'Semaine 22 au 28 Juin'!S6</f>
        <v>0</v>
      </c>
      <c s="26" r="AC41"/>
      <c s="26" r="AD41"/>
      <c s="26" r="AE41"/>
      <c s="26" r="AF41"/>
      <c s="26" r="AG41"/>
      <c s="26" r="AH41"/>
      <c s="26" r="AI41"/>
    </row>
    <row customHeight="1" r="42" ht="15.0">
      <c s="301" r="R42">
        <v>41816.0</v>
      </c>
      <c t="str" s="33" r="S42">
        <f>'Semaine 22 au 28 Juin'!J7</f>
        <v>2233,08</v>
      </c>
      <c t="str" s="303" r="T42">
        <f>'Semaine 22 au 28 Juin'!K7</f>
        <v>1754,32</v>
      </c>
      <c t="str" s="303" r="U42">
        <f>S42-T42</f>
        <v>478,76</v>
      </c>
      <c t="str" s="304" r="V42">
        <f>'Semaine 22 au 28 Juin'!M7</f>
        <v>89</v>
      </c>
      <c t="str" s="304" r="W42">
        <f>'Semaine 22 au 28 Juin'!N7</f>
        <v>83</v>
      </c>
      <c t="str" s="304" r="X42">
        <f>V42-W42</f>
        <v>6</v>
      </c>
      <c t="str" s="304" r="Y42">
        <f>'Semaine 22 au 28 Juin'!P7</f>
        <v>59</v>
      </c>
      <c t="str" s="304" r="Z42">
        <f>'Semaine 22 au 28 Juin'!Q7</f>
        <v>61</v>
      </c>
      <c t="str" s="304" r="AA42">
        <f>Y42-Z42</f>
        <v>-2</v>
      </c>
      <c t="str" s="304" r="AB42">
        <f>'Semaine 22 au 28 Juin'!S7</f>
        <v>0</v>
      </c>
      <c s="26" r="AC42"/>
      <c s="26" r="AD42"/>
      <c s="26" r="AE42"/>
      <c s="26" r="AF42"/>
      <c s="26" r="AG42"/>
      <c s="26" r="AH42"/>
      <c s="26" r="AI42"/>
    </row>
    <row customHeight="1" r="43" ht="15.0">
      <c s="301" r="R43">
        <v>41817.0</v>
      </c>
      <c t="str" s="33" r="S43">
        <f>'Semaine 22 au 28 Juin'!J8</f>
        <v>1720,59</v>
      </c>
      <c t="str" s="303" r="T43">
        <f>'Semaine 22 au 28 Juin'!K8</f>
        <v>1478,76</v>
      </c>
      <c t="str" s="303" r="U43">
        <f>S43-T43</f>
        <v>241,83</v>
      </c>
      <c t="str" s="304" r="V43">
        <f>'Semaine 22 au 28 Juin'!M8</f>
        <v>91</v>
      </c>
      <c t="str" s="304" r="W43">
        <f>'Semaine 22 au 28 Juin'!N8</f>
        <v>90</v>
      </c>
      <c t="str" s="304" r="X43">
        <f>V43-W43</f>
        <v>1</v>
      </c>
      <c t="str" s="304" r="Y43">
        <f>'Semaine 22 au 28 Juin'!P8</f>
        <v>46</v>
      </c>
      <c t="str" s="304" r="Z43">
        <f>'Semaine 22 au 28 Juin'!Q8</f>
        <v>67</v>
      </c>
      <c t="str" s="304" r="AA43">
        <f>Y43-Z43</f>
        <v>-21</v>
      </c>
      <c t="str" s="304" r="AB43">
        <f>'Semaine 22 au 28 Juin'!S8</f>
        <v>0</v>
      </c>
      <c s="26" r="AC43"/>
      <c s="26" r="AD43"/>
      <c s="26" r="AE43"/>
      <c s="26" r="AF43"/>
      <c s="26" r="AG43"/>
      <c s="26" r="AH43"/>
      <c s="26" r="AI43"/>
    </row>
    <row customHeight="1" r="44" ht="15.0">
      <c s="301" r="R44">
        <v>41818.0</v>
      </c>
      <c t="str" s="33" r="S44">
        <f>'Semaine 22 au 28 Juin'!J9</f>
        <v>1369,24</v>
      </c>
      <c t="str" s="303" r="T44">
        <f>'Semaine 22 au 28 Juin'!K9</f>
        <v>1418,56</v>
      </c>
      <c t="str" s="303" r="U44">
        <f>S44-T44</f>
        <v>-49,32</v>
      </c>
      <c t="str" s="304" r="V44">
        <f>'Semaine 22 au 28 Juin'!M9</f>
        <v>96</v>
      </c>
      <c t="str" s="304" r="W44">
        <f>'Semaine 22 au 28 Juin'!N9</f>
        <v>68</v>
      </c>
      <c t="str" s="304" r="X44">
        <f>V44-W44</f>
        <v>28</v>
      </c>
      <c t="str" s="304" r="Y44">
        <f>'Semaine 22 au 28 Juin'!P9</f>
        <v>47</v>
      </c>
      <c t="str" s="304" r="Z44">
        <f>'Semaine 22 au 28 Juin'!Q9</f>
        <v>50</v>
      </c>
      <c t="str" s="304" r="AA44">
        <f>Y44-Z44</f>
        <v>-3</v>
      </c>
      <c t="str" s="304" r="AB44">
        <f>'Semaine 22 au 28 Juin'!S9</f>
        <v>0</v>
      </c>
      <c s="26" r="AC44"/>
      <c s="26" r="AD44"/>
      <c s="26" r="AE44"/>
      <c s="26" r="AF44"/>
      <c s="26" r="AG44"/>
      <c s="26" r="AH44"/>
      <c s="26" r="AI44"/>
    </row>
    <row customHeight="1" r="45" ht="15.0">
      <c s="301" r="R45">
        <v>41819.0</v>
      </c>
      <c t="str" s="305" r="S45">
        <f>'Semaine 29 au 05 juillet'!J3</f>
        <v>1896,16</v>
      </c>
      <c t="str" s="305" r="T45">
        <f>'Semaine 29 au 05 juillet'!K3</f>
        <v>1462,68</v>
      </c>
      <c t="str" s="303" r="U45">
        <f>S45-T45</f>
        <v>433,48</v>
      </c>
      <c t="str" s="306" r="V45">
        <f>'Semaine 29 au 05 juillet'!M3</f>
        <v>101</v>
      </c>
      <c t="str" s="306" r="W45">
        <f>'Semaine 29 au 05 juillet'!N3</f>
        <v>59</v>
      </c>
      <c t="str" s="304" r="X45">
        <f>V45-W45</f>
        <v>42</v>
      </c>
      <c t="str" s="306" r="Y45">
        <f>'Semaine 29 au 05 juillet'!P3</f>
        <v>33</v>
      </c>
      <c t="str" s="306" r="Z45">
        <f>'Semaine 29 au 05 juillet'!Q3</f>
        <v>44</v>
      </c>
      <c t="str" s="304" r="AA45">
        <f>Y45-Z45</f>
        <v>-11</v>
      </c>
      <c t="str" s="306" r="AB45">
        <f>'Semaine 29 au 05 juillet'!S3</f>
        <v>0</v>
      </c>
      <c s="26" r="AC45"/>
      <c s="26" r="AD45"/>
      <c s="26" r="AE45"/>
      <c s="26" r="AF45"/>
      <c s="26" r="AG45"/>
      <c s="26" r="AH45"/>
      <c s="26" r="AI45"/>
    </row>
    <row customHeight="1" r="46" ht="15.0">
      <c s="301" r="R46">
        <v>41820.0</v>
      </c>
      <c t="str" s="33" r="S46">
        <f>'Semaine 29 au 05 juillet'!J4</f>
        <v>1547,91</v>
      </c>
      <c t="str" s="305" r="T46">
        <f>'Semaine 29 au 05 juillet'!K4</f>
        <v>1456,28</v>
      </c>
      <c t="str" s="303" r="U46">
        <f>S46-T46</f>
        <v>91,63</v>
      </c>
      <c t="str" s="306" r="V46">
        <f>'Semaine 29 au 05 juillet'!M4</f>
        <v>107</v>
      </c>
      <c t="str" s="306" r="W46">
        <f>'Semaine 29 au 05 juillet'!N4</f>
        <v>72</v>
      </c>
      <c t="str" s="304" r="X46">
        <f>V46-W46</f>
        <v>35</v>
      </c>
      <c t="str" s="306" r="Y46">
        <f>'Semaine 29 au 05 juillet'!P4</f>
        <v>39</v>
      </c>
      <c t="str" s="306" r="Z46">
        <f>'Semaine 29 au 05 juillet'!Q4</f>
        <v>54</v>
      </c>
      <c t="str" s="304" r="AA46">
        <f>Y46-Z46</f>
        <v>-15</v>
      </c>
      <c t="str" s="306" r="AB46">
        <f>'Semaine 29 au 05 juillet'!S4</f>
        <v>0</v>
      </c>
      <c s="26" r="AC46"/>
      <c s="26" r="AD46"/>
      <c s="26" r="AE46"/>
      <c s="26" r="AF46"/>
      <c s="26" r="AG46"/>
      <c s="26" r="AH46"/>
      <c s="26" r="AI46"/>
    </row>
    <row customHeight="1" r="47" ht="15.0">
      <c s="301" r="R47">
        <v>41821.0</v>
      </c>
      <c t="str" s="33" r="S47">
        <f>'Semaine 29 au 05 juillet'!J5</f>
        <v>1936,78</v>
      </c>
      <c t="str" s="305" r="T47">
        <f>'Semaine 29 au 05 juillet'!K5</f>
        <v>1468,36</v>
      </c>
      <c t="str" s="303" r="U47">
        <f>S47-T47</f>
        <v>468,42</v>
      </c>
      <c t="str" s="306" r="V47">
        <f>'Semaine 29 au 05 juillet'!M5</f>
        <v>99</v>
      </c>
      <c t="str" s="306" r="W47">
        <f>'Semaine 29 au 05 juillet'!N5</f>
        <v>73</v>
      </c>
      <c t="str" s="304" r="X47">
        <f>V47-W47</f>
        <v>26</v>
      </c>
      <c t="str" s="306" r="Y47">
        <f>'Semaine 29 au 05 juillet'!P5</f>
        <v>34</v>
      </c>
      <c t="str" s="306" r="Z47">
        <f>'Semaine 29 au 05 juillet'!Q5</f>
        <v>54</v>
      </c>
      <c t="str" s="304" r="AA47">
        <f>Y47-Z47</f>
        <v>-20</v>
      </c>
      <c t="str" s="306" r="AB47">
        <f>'Semaine 29 au 05 juillet'!S5</f>
        <v>0</v>
      </c>
      <c s="26" r="AC47"/>
      <c s="26" r="AD47"/>
      <c s="26" r="AE47"/>
      <c s="26" r="AF47"/>
      <c s="26" r="AG47"/>
      <c s="26" r="AH47"/>
      <c s="26" r="AI47"/>
    </row>
    <row customHeight="1" r="48" ht="15.0">
      <c s="301" r="R48">
        <v>41822.0</v>
      </c>
      <c t="str" s="33" r="S48">
        <f>'Semaine 29 au 05 juillet'!J6</f>
        <v>1340,61</v>
      </c>
      <c t="str" s="305" r="T48">
        <f>'Semaine 29 au 05 juillet'!K6</f>
        <v>1639,60</v>
      </c>
      <c t="str" s="303" r="U48">
        <f>S48-T48</f>
        <v>-298,99</v>
      </c>
      <c t="str" s="306" r="V48">
        <f>'Semaine 29 au 05 juillet'!M6</f>
        <v>128</v>
      </c>
      <c t="str" s="306" r="W48">
        <f>'Semaine 29 au 05 juillet'!N6</f>
        <v>84</v>
      </c>
      <c t="str" s="304" r="X48">
        <f>V48-W48</f>
        <v>44</v>
      </c>
      <c t="str" s="306" r="Y48">
        <f>'Semaine 29 au 05 juillet'!P6</f>
        <v>53</v>
      </c>
      <c t="str" s="306" r="Z48">
        <f>'Semaine 29 au 05 juillet'!Q6</f>
        <v>61</v>
      </c>
      <c t="str" s="304" r="AA48">
        <f>Y48-Z48</f>
        <v>-8</v>
      </c>
      <c t="str" s="306" r="AB48">
        <f>'Semaine 29 au 05 juillet'!S6</f>
        <v>0</v>
      </c>
      <c s="26" r="AC48"/>
      <c s="26" r="AD48"/>
      <c s="26" r="AE48"/>
      <c s="26" r="AF48"/>
      <c s="26" r="AG48"/>
      <c s="26" r="AH48"/>
      <c s="26" r="AI48"/>
    </row>
    <row customHeight="1" r="49" ht="15.0">
      <c s="301" r="R49">
        <v>41823.0</v>
      </c>
      <c t="str" s="33" r="S49">
        <f>'Semaine 29 au 05 juillet'!J7</f>
        <v>1863,09</v>
      </c>
      <c t="str" s="305" r="T49">
        <f>'Semaine 29 au 05 juillet'!K7</f>
        <v>1841,72</v>
      </c>
      <c t="str" s="303" r="U49">
        <f>S49-T49</f>
        <v>21,37</v>
      </c>
      <c t="str" s="306" r="V49">
        <f>'Semaine 29 au 05 juillet'!M7</f>
        <v>136</v>
      </c>
      <c t="str" s="306" r="W49">
        <f>'Semaine 29 au 05 juillet'!N7</f>
        <v>77</v>
      </c>
      <c t="str" s="304" r="X49">
        <f>V49-W49</f>
        <v>59</v>
      </c>
      <c t="str" s="306" r="Y49">
        <f>'Semaine 29 au 05 juillet'!P7</f>
        <v>53</v>
      </c>
      <c t="str" s="306" r="Z49">
        <f>'Semaine 29 au 05 juillet'!Q7</f>
        <v>57</v>
      </c>
      <c t="str" s="304" r="AA49">
        <f>Y49-Z49</f>
        <v>-4</v>
      </c>
      <c t="str" s="306" r="AB49">
        <f>'Semaine 29 au 05 juillet'!S7</f>
        <v>0</v>
      </c>
      <c s="26" r="AC49"/>
      <c s="26" r="AD49"/>
      <c s="26" r="AE49"/>
      <c s="26" r="AF49"/>
      <c s="26" r="AG49"/>
      <c s="26" r="AH49"/>
      <c s="26" r="AI49"/>
    </row>
    <row customHeight="1" r="50" ht="15.0">
      <c s="301" r="R50">
        <v>41824.0</v>
      </c>
      <c t="str" s="33" r="S50">
        <f>'Semaine 29 au 05 juillet'!J8</f>
        <v>987,03</v>
      </c>
      <c t="str" s="305" r="T50">
        <f>'Semaine 29 au 05 juillet'!K8</f>
        <v>1662,44</v>
      </c>
      <c t="str" s="303" r="U50">
        <f>S50-T50</f>
        <v>-675,41</v>
      </c>
      <c t="str" s="306" r="V50">
        <f>'Semaine 29 au 05 juillet'!M8</f>
        <v>144</v>
      </c>
      <c t="str" s="306" r="W50">
        <f>'Semaine 29 au 05 juillet'!N8</f>
        <v>111</v>
      </c>
      <c t="str" s="304" r="X50">
        <f>V50-W50</f>
        <v>33</v>
      </c>
      <c t="str" s="306" r="Y50">
        <f>'Semaine 29 au 05 juillet'!P8</f>
        <v>57</v>
      </c>
      <c t="str" s="306" r="Z50">
        <f>'Semaine 29 au 05 juillet'!Q8</f>
        <v>82</v>
      </c>
      <c t="str" s="304" r="AA50">
        <f>Y50-Z50</f>
        <v>-25</v>
      </c>
      <c t="str" s="306" r="AB50">
        <f>'Semaine 29 au 05 juillet'!S8</f>
        <v>0</v>
      </c>
      <c s="26" r="AC50"/>
      <c s="26" r="AD50"/>
      <c s="26" r="AE50"/>
      <c s="26" r="AF50"/>
      <c s="26" r="AG50"/>
      <c s="26" r="AH50"/>
      <c s="26" r="AI50"/>
    </row>
    <row customHeight="1" r="51" ht="15.0">
      <c s="301" r="R51">
        <v>41825.0</v>
      </c>
      <c t="str" s="33" r="S51">
        <f>'Semaine 29 au 05 juillet'!J9</f>
        <v>809,69</v>
      </c>
      <c t="str" s="305" r="T51">
        <f>'Semaine 29 au 05 juillet'!K9</f>
        <v>1395,32</v>
      </c>
      <c t="str" s="303" r="U51">
        <f>S51-T51</f>
        <v>-585,63</v>
      </c>
      <c t="str" s="306" r="V51">
        <f>'Semaine 29 au 05 juillet'!M9</f>
        <v>127</v>
      </c>
      <c t="str" s="306" r="W51">
        <f>'Semaine 29 au 05 juillet'!N9</f>
        <v>32</v>
      </c>
      <c t="str" s="304" r="X51">
        <f>V51-W51</f>
        <v>95</v>
      </c>
      <c t="str" s="306" r="Y51">
        <f>'Semaine 29 au 05 juillet'!P9</f>
        <v>46</v>
      </c>
      <c t="str" s="306" r="Z51">
        <f>'Semaine 29 au 05 juillet'!Q9</f>
        <v>24</v>
      </c>
      <c t="str" s="304" r="AA51">
        <f>Y51-Z51</f>
        <v>22</v>
      </c>
      <c t="str" s="306" r="AB51">
        <f>'Semaine 29 au 05 juillet'!S9</f>
        <v>0</v>
      </c>
      <c s="26" r="AC51"/>
      <c s="26" r="AD51"/>
      <c s="26" r="AE51"/>
      <c s="26" r="AF51"/>
      <c s="26" r="AG51"/>
      <c s="26" r="AH51"/>
      <c s="26" r="AI51"/>
    </row>
    <row customHeight="1" r="52" ht="15.0">
      <c s="301" r="R52">
        <v>41826.0</v>
      </c>
      <c t="str" s="303" r="S52">
        <f>'Semaine 06 au 12 juillet'!J3</f>
        <v>971,27</v>
      </c>
      <c t="str" s="303" r="T52">
        <f>'Semaine 06 au 12 juillet'!K3</f>
        <v>1203,52</v>
      </c>
      <c t="str" s="303" r="U52">
        <f>S52-T52</f>
        <v>-232,25</v>
      </c>
      <c t="str" s="304" r="V52">
        <f>'Semaine 06 au 12 juillet'!M3</f>
        <v>86</v>
      </c>
      <c t="str" s="304" r="W52">
        <f>'Semaine 06 au 12 juillet'!N3</f>
        <v>48</v>
      </c>
      <c t="str" s="304" r="X52">
        <f>V52-W52</f>
        <v>38</v>
      </c>
      <c t="str" s="304" r="Y52">
        <f>'Semaine 06 au 12 juillet'!P3</f>
        <v>44</v>
      </c>
      <c t="str" s="304" r="Z52">
        <f>'Semaine 06 au 12 juillet'!Q3</f>
        <v>36</v>
      </c>
      <c t="str" s="304" r="AA52">
        <f>Y52-Z52</f>
        <v>8</v>
      </c>
      <c t="str" s="304" r="AB52">
        <f>'Semaine 06 au 12 juillet'!S3</f>
        <v>0</v>
      </c>
      <c s="26" r="AC52"/>
      <c s="26" r="AD52"/>
      <c s="26" r="AE52"/>
      <c s="26" r="AF52"/>
      <c s="26" r="AG52"/>
      <c s="26" r="AH52"/>
      <c s="26" r="AI52"/>
    </row>
    <row customHeight="1" r="53" ht="15.0">
      <c s="301" r="R53">
        <v>41827.0</v>
      </c>
      <c t="str" s="33" r="S53">
        <f>'Semaine 06 au 12 juillet'!J4</f>
        <v>998,13</v>
      </c>
      <c t="str" s="303" r="T53">
        <f>'Semaine 06 au 12 juillet'!K4</f>
        <v>1444,56</v>
      </c>
      <c t="str" s="303" r="U53">
        <f>S53-T53</f>
        <v>-446,43</v>
      </c>
      <c t="str" s="304" r="V53">
        <f>'Semaine 06 au 12 juillet'!M4</f>
        <v>111</v>
      </c>
      <c t="str" s="304" r="W53">
        <f>'Semaine 06 au 12 juillet'!N4</f>
        <v>72</v>
      </c>
      <c t="str" s="304" r="X53">
        <f>V53-W53</f>
        <v>39</v>
      </c>
      <c t="str" s="304" r="Y53">
        <f>'Semaine 06 au 12 juillet'!P4</f>
        <v>54</v>
      </c>
      <c t="str" s="304" r="Z53">
        <f>'Semaine 06 au 12 juillet'!Q4</f>
        <v>52</v>
      </c>
      <c t="str" s="304" r="AA53">
        <f>Y53-Z53</f>
        <v>2</v>
      </c>
      <c t="str" s="304" r="AB53">
        <f>'Semaine 06 au 12 juillet'!S4</f>
        <v>0</v>
      </c>
      <c s="26" r="AC53"/>
      <c s="26" r="AD53"/>
      <c s="26" r="AE53"/>
      <c s="26" r="AF53"/>
      <c s="26" r="AG53"/>
      <c s="26" r="AH53"/>
      <c s="26" r="AI53"/>
    </row>
    <row customHeight="1" r="54" ht="15.0">
      <c s="301" r="R54">
        <v>41828.0</v>
      </c>
      <c t="str" s="33" r="S54">
        <f>'Semaine 06 au 12 juillet'!J5</f>
        <v>1020,10</v>
      </c>
      <c t="str" s="303" r="T54">
        <f>'Semaine 06 au 12 juillet'!K5</f>
        <v>1477,80</v>
      </c>
      <c t="str" s="303" r="U54">
        <f>S54-T54</f>
        <v>-457,70</v>
      </c>
      <c t="str" s="304" r="V54">
        <f>'Semaine 06 au 12 juillet'!M5</f>
        <v>110</v>
      </c>
      <c t="str" s="304" r="W54">
        <f>'Semaine 06 au 12 juillet'!N5</f>
        <v>66</v>
      </c>
      <c t="str" s="304" r="X54">
        <f>V54-W54</f>
        <v>44</v>
      </c>
      <c t="str" s="304" r="Y54">
        <f>'Semaine 06 au 12 juillet'!P5</f>
        <v>57</v>
      </c>
      <c t="str" s="304" r="Z54">
        <f>'Semaine 06 au 12 juillet'!Q5</f>
        <v>49</v>
      </c>
      <c t="str" s="304" r="AA54">
        <f>Y54-Z54</f>
        <v>8</v>
      </c>
      <c t="str" s="304" r="AB54">
        <f>'Semaine 06 au 12 juillet'!S5</f>
        <v>0</v>
      </c>
      <c s="26" r="AC54"/>
      <c s="26" r="AD54"/>
      <c s="26" r="AE54"/>
      <c s="26" r="AF54"/>
      <c s="26" r="AG54"/>
      <c s="26" r="AH54"/>
      <c s="26" r="AI54"/>
    </row>
    <row customHeight="1" r="55" ht="15.0">
      <c s="301" r="R55">
        <v>41829.0</v>
      </c>
      <c t="str" s="33" r="S55">
        <f>'Semaine 06 au 12 juillet'!J6</f>
        <v>1022,77</v>
      </c>
      <c t="str" s="303" r="T55">
        <f>'Semaine 06 au 12 juillet'!K6</f>
        <v>1410,16</v>
      </c>
      <c t="str" s="303" r="U55">
        <f>S55-T55</f>
        <v>-387,39</v>
      </c>
      <c t="str" s="304" r="V55">
        <f>'Semaine 06 au 12 juillet'!M6</f>
        <v>68</v>
      </c>
      <c t="str" s="304" r="W55">
        <f>'Semaine 06 au 12 juillet'!N6</f>
        <v>53</v>
      </c>
      <c t="str" s="304" r="X55">
        <f>V55-W55</f>
        <v>15</v>
      </c>
      <c t="str" s="304" r="Y55">
        <f>'Semaine 06 au 12 juillet'!P6</f>
        <v>74</v>
      </c>
      <c t="str" s="304" r="Z55">
        <f>'Semaine 06 au 12 juillet'!Q6</f>
        <v>38</v>
      </c>
      <c t="str" s="304" r="AA55">
        <f>Y55-Z55</f>
        <v>36</v>
      </c>
      <c t="str" s="304" r="AB55">
        <f>'Semaine 06 au 12 juillet'!S6</f>
        <v>0</v>
      </c>
      <c s="26" r="AC55"/>
      <c s="26" r="AD55"/>
      <c s="26" r="AE55"/>
      <c s="26" r="AF55"/>
      <c s="26" r="AG55"/>
      <c s="26" r="AH55"/>
      <c s="26" r="AI55"/>
    </row>
    <row customHeight="1" r="56" ht="15.0">
      <c s="301" r="R56">
        <v>41830.0</v>
      </c>
      <c t="str" s="33" r="S56">
        <f>'Semaine 06 au 12 juillet'!J7</f>
        <v>777,95</v>
      </c>
      <c t="str" s="303" r="T56">
        <f>'Semaine 06 au 12 juillet'!K7</f>
        <v>1343,88</v>
      </c>
      <c t="str" s="303" r="U56">
        <f>S56-T56</f>
        <v>-565,93</v>
      </c>
      <c t="str" s="304" r="V56">
        <f>'Semaine 06 au 12 juillet'!M7</f>
        <v>80</v>
      </c>
      <c t="str" s="304" r="W56">
        <f>'Semaine 06 au 12 juillet'!N7</f>
        <v>62</v>
      </c>
      <c t="str" s="304" r="X56">
        <f>V56-W56</f>
        <v>18</v>
      </c>
      <c t="str" s="304" r="Y56">
        <f>'Semaine 06 au 12 juillet'!P7</f>
        <v>68</v>
      </c>
      <c t="str" s="304" r="Z56">
        <f>'Semaine 06 au 12 juillet'!Q7</f>
        <v>47</v>
      </c>
      <c t="str" s="304" r="AA56">
        <f>Y56-Z56</f>
        <v>21</v>
      </c>
      <c t="str" s="304" r="AB56">
        <f>'Semaine 06 au 12 juillet'!S7</f>
        <v>0</v>
      </c>
      <c s="26" r="AC56"/>
      <c s="26" r="AD56"/>
      <c s="26" r="AE56"/>
      <c s="26" r="AF56"/>
      <c s="26" r="AG56"/>
      <c s="26" r="AH56"/>
      <c s="26" r="AI56"/>
    </row>
    <row customHeight="1" r="57" ht="15.0">
      <c s="301" r="R57">
        <v>41831.0</v>
      </c>
      <c t="str" s="33" r="S57">
        <f>'Semaine 06 au 12 juillet'!J8</f>
        <v>853,86</v>
      </c>
      <c t="str" s="303" r="T57">
        <f>'Semaine 06 au 12 juillet'!K8</f>
        <v>1507,40</v>
      </c>
      <c t="str" s="303" r="U57">
        <f>S57-T57</f>
        <v>-653,54</v>
      </c>
      <c t="str" s="304" r="V57">
        <f>'Semaine 06 au 12 juillet'!M8</f>
        <v>87</v>
      </c>
      <c t="str" s="304" r="W57">
        <f>'Semaine 06 au 12 juillet'!N8</f>
        <v>75</v>
      </c>
      <c t="str" s="304" r="X57">
        <f>V57-W57</f>
        <v>12</v>
      </c>
      <c t="str" s="304" r="Y57">
        <f>'Semaine 06 au 12 juillet'!P8</f>
        <v>78</v>
      </c>
      <c t="str" s="304" r="Z57">
        <f>'Semaine 06 au 12 juillet'!Q8</f>
        <v>56</v>
      </c>
      <c t="str" s="304" r="AA57">
        <f>Y57-Z57</f>
        <v>22</v>
      </c>
      <c t="str" s="304" r="AB57">
        <f>'Semaine 06 au 12 juillet'!S8</f>
        <v>0</v>
      </c>
      <c s="26" r="AC57"/>
      <c s="26" r="AD57"/>
      <c s="26" r="AE57"/>
      <c s="26" r="AF57"/>
      <c s="26" r="AG57"/>
      <c s="26" r="AH57"/>
      <c s="26" r="AI57"/>
    </row>
    <row customHeight="1" r="58" ht="15.0">
      <c s="301" r="R58">
        <v>41832.0</v>
      </c>
      <c t="str" s="33" r="S58">
        <f>'Semaine 06 au 12 juillet'!J9</f>
        <v>791,27</v>
      </c>
      <c t="str" s="303" r="T58">
        <f>'Semaine 06 au 12 juillet'!K9</f>
        <v>1367,40</v>
      </c>
      <c t="str" s="303" r="U58">
        <f>S58-T58</f>
        <v>-576,13</v>
      </c>
      <c t="str" s="304" r="V58">
        <f>'Semaine 06 au 12 juillet'!M9</f>
        <v>65</v>
      </c>
      <c t="str" s="304" r="W58">
        <f>'Semaine 06 au 12 juillet'!N9</f>
        <v>52</v>
      </c>
      <c t="str" s="304" r="X58">
        <f>V58-W58</f>
        <v>13</v>
      </c>
      <c t="str" s="304" r="Y58">
        <f>'Semaine 06 au 12 juillet'!P9</f>
        <v>78</v>
      </c>
      <c t="str" s="304" r="Z58">
        <f>'Semaine 06 au 12 juillet'!Q9</f>
        <v>38</v>
      </c>
      <c t="str" s="304" r="AA58">
        <f>Y58-Z58</f>
        <v>40</v>
      </c>
      <c t="str" s="304" r="AB58">
        <f>'Semaine 06 au 12 juillet'!S9</f>
        <v>0</v>
      </c>
      <c s="26" r="AC58"/>
      <c s="26" r="AD58"/>
      <c s="26" r="AE58"/>
      <c s="26" r="AF58"/>
      <c s="26" r="AG58"/>
      <c s="26" r="AH58"/>
      <c s="26" r="AI58"/>
    </row>
    <row customHeight="1" r="59" ht="15.0">
      <c s="301" r="R59">
        <v>41833.0</v>
      </c>
      <c t="str" s="305" r="S59">
        <f>'Semaine 13 au 19 juillet'!J3</f>
        <v>952,85</v>
      </c>
      <c t="str" s="305" r="T59">
        <f>'Semaine 13 au 19 juillet'!K3</f>
        <v>1435,92</v>
      </c>
      <c t="str" s="303" r="U59">
        <f>S59-T59</f>
        <v>-483,07</v>
      </c>
      <c t="str" s="306" r="V59">
        <f>'Semaine 13 au 19 juillet'!M3</f>
        <v>70</v>
      </c>
      <c t="str" s="306" r="W59">
        <f>'Semaine 13 au 19 juillet'!N3</f>
        <v>61</v>
      </c>
      <c t="str" s="304" r="X59">
        <f>V59-W59</f>
        <v>9</v>
      </c>
      <c t="str" s="306" r="Y59">
        <f>'Semaine 13 au 19 juillet'!P3</f>
        <v>77</v>
      </c>
      <c t="str" s="306" r="Z59">
        <f>'Semaine 13 au 19 juillet'!Q3</f>
        <v>45</v>
      </c>
      <c t="str" s="304" r="AA59">
        <f>Y59-Z59</f>
        <v>32</v>
      </c>
      <c t="str" s="306" r="AB59">
        <f>'Semaine 13 au 19 juillet'!S3</f>
        <v>0</v>
      </c>
      <c s="26" r="AC59"/>
      <c s="26" r="AD59"/>
      <c s="26" r="AE59"/>
      <c s="26" r="AF59"/>
      <c s="26" r="AG59"/>
      <c s="26" r="AH59"/>
      <c s="26" r="AI59"/>
    </row>
    <row customHeight="1" r="60" ht="15.0">
      <c s="301" r="R60">
        <v>41834.0</v>
      </c>
      <c t="str" s="33" r="S60">
        <f>'Semaine 13 au 19 juillet'!J4</f>
        <v>1040,08</v>
      </c>
      <c t="str" s="305" r="T60">
        <f>'Semaine 13 au 19 juillet'!K4</f>
        <v>1502,76</v>
      </c>
      <c t="str" s="303" r="U60">
        <f>S60-T60</f>
        <v>-462,68</v>
      </c>
      <c t="str" s="306" r="V60">
        <f>'Semaine 13 au 19 juillet'!M4</f>
        <v>86</v>
      </c>
      <c t="str" s="306" r="W60">
        <f>'Semaine 13 au 19 juillet'!N4</f>
        <v>50</v>
      </c>
      <c t="str" s="304" r="X60">
        <f>V60-W60</f>
        <v>36</v>
      </c>
      <c t="str" s="306" r="Y60">
        <f>'Semaine 13 au 19 juillet'!P4</f>
        <v>72</v>
      </c>
      <c t="str" s="306" r="Z60">
        <f>'Semaine 13 au 19 juillet'!Q4</f>
        <v>37</v>
      </c>
      <c t="str" s="304" r="AA60">
        <f>Y60-Z60</f>
        <v>35</v>
      </c>
      <c t="str" s="306" r="AB60">
        <f>'Semaine 13 au 19 juillet'!S4</f>
        <v>0</v>
      </c>
      <c s="26" r="AC60"/>
      <c s="26" r="AD60"/>
      <c s="26" r="AE60"/>
      <c s="26" r="AF60"/>
      <c s="26" r="AG60"/>
      <c s="26" r="AH60"/>
      <c s="26" r="AI60"/>
    </row>
    <row customHeight="1" r="61" ht="15.0">
      <c s="301" r="R61">
        <v>41835.0</v>
      </c>
      <c t="str" s="33" r="S61">
        <f>'Semaine 13 au 19 juillet'!J5</f>
        <v>1231,85</v>
      </c>
      <c t="str" s="305" r="T61">
        <f>'Semaine 13 au 19 juillet'!K5</f>
        <v>1250,00</v>
      </c>
      <c t="str" s="303" r="U61">
        <f>S61-T61</f>
        <v>-18,15</v>
      </c>
      <c t="str" s="306" r="V61">
        <f>'Semaine 13 au 19 juillet'!M5</f>
        <v>71</v>
      </c>
      <c t="str" s="306" r="W61">
        <f>'Semaine 13 au 19 juillet'!N5</f>
        <v>63</v>
      </c>
      <c t="str" s="304" r="X61">
        <f>V61-W61</f>
        <v>8</v>
      </c>
      <c t="str" s="306" r="Y61">
        <f>'Semaine 13 au 19 juillet'!P5</f>
        <v>49</v>
      </c>
      <c t="str" s="306" r="Z61">
        <f>'Semaine 13 au 19 juillet'!Q5</f>
        <v>46</v>
      </c>
      <c t="str" s="304" r="AA61">
        <f>Y61-Z61</f>
        <v>3</v>
      </c>
      <c t="str" s="306" r="AB61">
        <f>'Semaine 13 au 19 juillet'!S5</f>
        <v>0</v>
      </c>
      <c s="26" r="AC61"/>
      <c s="26" r="AD61"/>
      <c s="26" r="AE61"/>
      <c s="26" r="AF61"/>
      <c s="26" r="AG61"/>
      <c s="26" r="AH61"/>
      <c s="26" r="AI61"/>
    </row>
    <row customHeight="1" r="62" ht="15.0">
      <c s="301" r="R62">
        <v>41836.0</v>
      </c>
      <c t="str" s="33" r="S62">
        <f>'Semaine 13 au 19 juillet'!J6</f>
        <v>1308,42</v>
      </c>
      <c t="str" s="305" r="T62">
        <f>'Semaine 13 au 19 juillet'!K6</f>
        <v>1319,72</v>
      </c>
      <c t="str" s="303" r="U62">
        <f>S62-T62</f>
        <v>-11,30</v>
      </c>
      <c t="str" s="306" r="V62">
        <f>'Semaine 13 au 19 juillet'!M6</f>
        <v>59</v>
      </c>
      <c t="str" s="306" r="W62">
        <f>'Semaine 13 au 19 juillet'!N6</f>
        <v>58</v>
      </c>
      <c t="str" s="304" r="X62">
        <f>V62-W62</f>
        <v>1</v>
      </c>
      <c t="str" s="306" r="Y62">
        <f>'Semaine 13 au 19 juillet'!P6</f>
        <v>60</v>
      </c>
      <c t="str" s="306" r="Z62">
        <f>'Semaine 13 au 19 juillet'!Q6</f>
        <v>43</v>
      </c>
      <c t="str" s="304" r="AA62">
        <f>Y62-Z62</f>
        <v>17</v>
      </c>
      <c t="str" s="306" r="AB62">
        <f>'Semaine 13 au 19 juillet'!S6</f>
        <v>0</v>
      </c>
      <c s="26" r="AC62"/>
      <c s="26" r="AD62"/>
      <c s="26" r="AE62"/>
      <c s="26" r="AF62"/>
      <c s="26" r="AG62"/>
      <c s="26" r="AH62"/>
      <c s="26" r="AI62"/>
    </row>
    <row customHeight="1" r="63" ht="15.0">
      <c s="301" r="R63">
        <v>41837.0</v>
      </c>
      <c t="str" s="33" r="S63">
        <f>'Semaine 13 au 19 juillet'!J7</f>
        <v>1469,78</v>
      </c>
      <c t="str" s="305" r="T63">
        <f>'Semaine 13 au 19 juillet'!K7</f>
        <v>1383,92</v>
      </c>
      <c t="str" s="303" r="U63">
        <f>S63-T63</f>
        <v>85,86</v>
      </c>
      <c t="str" s="306" r="V63">
        <f>'Semaine 13 au 19 juillet'!M7</f>
        <v>70</v>
      </c>
      <c t="str" s="306" r="W63">
        <f>'Semaine 13 au 19 juillet'!N7</f>
        <v>80</v>
      </c>
      <c t="str" s="304" r="X63">
        <f>V63-W63</f>
        <v>-10</v>
      </c>
      <c t="str" s="306" r="Y63">
        <f>'Semaine 13 au 19 juillet'!P7</f>
        <v>55</v>
      </c>
      <c t="str" s="306" r="Z63">
        <f>'Semaine 13 au 19 juillet'!Q7</f>
        <v>59</v>
      </c>
      <c t="str" s="304" r="AA63">
        <f>Y63-Z63</f>
        <v>-4</v>
      </c>
      <c t="str" s="306" r="AB63">
        <f>'Semaine 13 au 19 juillet'!S7</f>
        <v>0</v>
      </c>
      <c s="26" r="AC63"/>
      <c s="26" r="AD63"/>
      <c s="26" r="AE63"/>
      <c s="26" r="AF63"/>
      <c s="26" r="AG63"/>
      <c s="26" r="AH63"/>
      <c s="26" r="AI63"/>
    </row>
    <row customHeight="1" r="64" ht="15.0">
      <c s="301" r="R64">
        <v>41838.0</v>
      </c>
      <c t="str" s="33" r="S64">
        <f>'Semaine 13 au 19 juillet'!J8</f>
        <v>1109,99</v>
      </c>
      <c t="str" s="305" r="T64">
        <f>'Semaine 13 au 19 juillet'!K8</f>
        <v>1447,76</v>
      </c>
      <c t="str" s="303" r="U64">
        <f>S64-T64</f>
        <v>-337,77</v>
      </c>
      <c t="str" s="306" r="V64">
        <f>'Semaine 13 au 19 juillet'!M8</f>
        <v>74</v>
      </c>
      <c t="str" s="306" r="W64">
        <f>'Semaine 13 au 19 juillet'!N8</f>
        <v>68</v>
      </c>
      <c t="str" s="304" r="X64">
        <f>V64-W64</f>
        <v>6</v>
      </c>
      <c t="str" s="306" r="Y64">
        <f>'Semaine 13 au 19 juillet'!P8</f>
        <v>72</v>
      </c>
      <c t="str" s="306" r="Z64">
        <f>'Semaine 13 au 19 juillet'!Q8</f>
        <v>50</v>
      </c>
      <c t="str" s="304" r="AA64">
        <f>Y64-Z64</f>
        <v>22</v>
      </c>
      <c t="str" s="306" r="AB64">
        <f>'Semaine 13 au 19 juillet'!S8</f>
        <v>0</v>
      </c>
      <c s="26" r="AC64"/>
      <c s="26" r="AD64"/>
      <c s="26" r="AE64"/>
      <c s="26" r="AF64"/>
      <c s="26" r="AG64"/>
      <c s="26" r="AH64"/>
      <c s="26" r="AI64"/>
    </row>
    <row customHeight="1" r="65" ht="15.0">
      <c s="301" r="R65">
        <v>41839.0</v>
      </c>
      <c t="str" s="33" r="S65">
        <f>'Semaine 13 au 19 juillet'!J9</f>
        <v>1408,30</v>
      </c>
      <c t="str" s="305" r="T65">
        <f>'Semaine 13 au 19 juillet'!K9</f>
        <v>1409,92</v>
      </c>
      <c t="str" s="303" r="U65">
        <f>S65-T65</f>
        <v>-1,62</v>
      </c>
      <c t="str" s="306" r="V65">
        <f>'Semaine 13 au 19 juillet'!M9</f>
        <v>70</v>
      </c>
      <c t="str" s="306" r="W65">
        <f>'Semaine 13 au 19 juillet'!N9</f>
        <v>60</v>
      </c>
      <c t="str" s="304" r="X65">
        <f>V65-W65</f>
        <v>10</v>
      </c>
      <c t="str" s="306" r="Y65">
        <f>'Semaine 13 au 19 juillet'!P9</f>
        <v>60</v>
      </c>
      <c t="str" s="306" r="Z65">
        <f>'Semaine 13 au 19 juillet'!Q9</f>
        <v>44</v>
      </c>
      <c t="str" s="304" r="AA65">
        <f>Y65-Z65</f>
        <v>16</v>
      </c>
      <c t="str" s="306" r="AB65">
        <f>'Semaine 13 au 19 juillet'!S9</f>
        <v>0</v>
      </c>
      <c s="26" r="AC65"/>
      <c s="26" r="AD65"/>
      <c s="26" r="AE65"/>
      <c s="26" r="AF65"/>
      <c s="26" r="AG65"/>
      <c s="26" r="AH65"/>
      <c s="26" r="AI65"/>
    </row>
    <row customHeight="1" r="66" ht="15.0">
      <c s="301" r="R66">
        <v>41840.0</v>
      </c>
      <c t="str" s="303" r="S66">
        <f>'Semaine 20 au 26 juillet'!J3</f>
        <v>1060,05</v>
      </c>
      <c t="str" s="303" r="T66">
        <f>'Semaine 20 au 26 juillet'!K3</f>
        <v>1282,94</v>
      </c>
      <c t="str" s="303" r="U66">
        <f>S66-T66</f>
        <v>-222,89</v>
      </c>
      <c t="str" s="303" r="V66">
        <f>'Semaine 20 au 26 juillet'!M3</f>
        <v>65,00</v>
      </c>
      <c t="str" s="303" r="W66">
        <f>'Semaine 20 au 26 juillet'!N3</f>
        <v>60,00</v>
      </c>
      <c t="str" s="304" r="X66">
        <f>V66-W66</f>
        <v>5</v>
      </c>
      <c t="str" s="303" r="Y66">
        <f>'Semaine 20 au 26 juillet'!P3</f>
        <v>61,00</v>
      </c>
      <c t="str" s="303" r="Z66">
        <f>'Semaine 20 au 26 juillet'!Q3</f>
        <v>44,00</v>
      </c>
      <c t="str" s="304" r="AA66">
        <f>Y66-Z66</f>
        <v>17</v>
      </c>
      <c t="str" s="303" r="AB66">
        <f>'Semaine 20 au 26 juillet'!S3</f>
        <v>0,00</v>
      </c>
      <c s="26" r="AC66"/>
      <c s="26" r="AD66"/>
      <c s="26" r="AE66"/>
      <c s="26" r="AF66"/>
      <c s="26" r="AG66"/>
      <c s="26" r="AH66"/>
      <c s="26" r="AI66"/>
    </row>
    <row customHeight="1" r="67" ht="15.0">
      <c s="301" r="R67">
        <v>41841.0</v>
      </c>
      <c t="str" s="33" r="S67">
        <f>'Semaine 20 au 26 juillet'!J4</f>
        <v>1293,55</v>
      </c>
      <c t="str" s="303" r="T67">
        <f>'Semaine 20 au 26 juillet'!K4</f>
        <v>1305,57</v>
      </c>
      <c t="str" s="303" r="U67">
        <f>S67-T67</f>
        <v>-12,02</v>
      </c>
      <c t="str" s="303" r="V67">
        <f>'Semaine 20 au 26 juillet'!M4</f>
        <v>75,00</v>
      </c>
      <c t="str" s="303" r="W67">
        <f>'Semaine 20 au 26 juillet'!N4</f>
        <v>46,00</v>
      </c>
      <c t="str" s="304" r="X67">
        <f>V67-W67</f>
        <v>29</v>
      </c>
      <c t="str" s="303" r="Y67">
        <f>'Semaine 20 au 26 juillet'!P4</f>
        <v>50,00</v>
      </c>
      <c t="str" s="303" r="Z67">
        <f>'Semaine 20 au 26 juillet'!Q4</f>
        <v>33,00</v>
      </c>
      <c t="str" s="304" r="AA67">
        <f>Y67-Z67</f>
        <v>17</v>
      </c>
      <c t="str" s="303" r="AB67">
        <f>'Semaine 20 au 26 juillet'!S4</f>
        <v>0,00</v>
      </c>
      <c s="26" r="AC67"/>
      <c s="26" r="AD67"/>
      <c s="26" r="AE67"/>
      <c s="26" r="AF67"/>
      <c s="26" r="AG67"/>
      <c s="26" r="AH67"/>
      <c s="26" r="AI67"/>
    </row>
    <row customHeight="1" r="68" ht="15.0">
      <c s="301" r="R68">
        <v>41842.0</v>
      </c>
      <c t="str" s="33" r="S68">
        <f>'Semaine 20 au 26 juillet'!J5</f>
        <v>1386,77</v>
      </c>
      <c t="str" s="303" r="T68">
        <f>'Semaine 20 au 26 juillet'!K5</f>
        <v>1407,79</v>
      </c>
      <c t="str" s="303" r="U68">
        <f>S68-T68</f>
        <v>-21,02</v>
      </c>
      <c t="str" s="303" r="V68">
        <f>'Semaine 20 au 26 juillet'!M5</f>
        <v>68,00</v>
      </c>
      <c t="str" s="303" r="W68">
        <f>'Semaine 20 au 26 juillet'!N5</f>
        <v>67,00</v>
      </c>
      <c t="str" s="304" r="X68">
        <f>V68-W68</f>
        <v>1</v>
      </c>
      <c t="str" s="303" r="Y68">
        <f>'Semaine 20 au 26 juillet'!P5</f>
        <v>62,00</v>
      </c>
      <c t="str" s="303" r="Z68">
        <f>'Semaine 20 au 26 juillet'!Q5</f>
        <v>50,00</v>
      </c>
      <c t="str" s="304" r="AA68">
        <f>Y68-Z68</f>
        <v>12</v>
      </c>
      <c t="str" s="303" r="AB68">
        <f>'Semaine 20 au 26 juillet'!S5</f>
        <v>0,00</v>
      </c>
      <c s="26" r="AC68"/>
      <c s="26" r="AD68"/>
      <c s="26" r="AE68"/>
      <c s="26" r="AF68"/>
      <c s="26" r="AG68"/>
      <c s="26" r="AH68"/>
      <c s="26" r="AI68"/>
    </row>
    <row customHeight="1" r="69" ht="15.0">
      <c s="301" r="R69">
        <v>41843.0</v>
      </c>
      <c t="str" s="33" r="S69">
        <f>'Semaine 20 au 26 juillet'!J6</f>
        <v>1336,61</v>
      </c>
      <c t="str" s="303" r="T69">
        <f>'Semaine 20 au 26 juillet'!K6</f>
        <v>1368,25</v>
      </c>
      <c t="str" s="303" r="U69">
        <f>S69-T69</f>
        <v>-31,64</v>
      </c>
      <c t="str" s="303" r="V69">
        <f>'Semaine 20 au 26 juillet'!M6</f>
        <v>61,00</v>
      </c>
      <c t="str" s="303" r="W69">
        <f>'Semaine 20 au 26 juillet'!N6</f>
        <v>66,00</v>
      </c>
      <c t="str" s="304" r="X69">
        <f>V69-W69</f>
        <v>-5</v>
      </c>
      <c t="str" s="303" r="Y69">
        <f>'Semaine 20 au 26 juillet'!P6</f>
        <v>63,00</v>
      </c>
      <c t="str" s="303" r="Z69">
        <f>'Semaine 20 au 26 juillet'!Q6</f>
        <v>48,00</v>
      </c>
      <c t="str" s="304" r="AA69">
        <f>Y69-Z69</f>
        <v>15</v>
      </c>
      <c t="str" s="303" r="AB69">
        <f>'Semaine 20 au 26 juillet'!S6</f>
        <v>0,00</v>
      </c>
      <c s="26" r="AC69"/>
      <c s="26" r="AD69"/>
      <c s="26" r="AE69"/>
      <c s="26" r="AF69"/>
      <c s="26" r="AG69"/>
      <c s="26" r="AH69"/>
      <c s="26" r="AI69"/>
    </row>
    <row customHeight="1" r="70" ht="15.0">
      <c s="301" r="R70">
        <v>41844.0</v>
      </c>
      <c t="str" s="33" r="S70">
        <f>'Semaine 20 au 26 juillet'!J7</f>
        <v>1263,37</v>
      </c>
      <c t="str" s="303" r="T70">
        <f>'Semaine 20 au 26 juillet'!K7</f>
        <v>1156,46</v>
      </c>
      <c t="str" s="303" r="U70">
        <f>S70-T70</f>
        <v>106,91</v>
      </c>
      <c t="str" s="303" r="V70">
        <f>'Semaine 20 au 26 juillet'!M7</f>
        <v>47,00</v>
      </c>
      <c t="str" s="303" r="W70">
        <f>'Semaine 20 au 26 juillet'!N7</f>
        <v>69,00</v>
      </c>
      <c t="str" s="304" r="X70">
        <f>V70-W70</f>
        <v>-22</v>
      </c>
      <c t="str" s="303" r="Y70">
        <f>'Semaine 20 au 26 juillet'!P7</f>
        <v>52,00</v>
      </c>
      <c t="str" s="303" r="Z70">
        <f>'Semaine 20 au 26 juillet'!Q7</f>
        <v>52,00</v>
      </c>
      <c t="str" s="304" r="AA70">
        <f>Y70-Z70</f>
        <v>0</v>
      </c>
      <c t="str" s="303" r="AB70">
        <f>'Semaine 20 au 26 juillet'!S7</f>
        <v>0,00</v>
      </c>
      <c s="26" r="AC70"/>
      <c s="26" r="AD70"/>
      <c s="26" r="AE70"/>
      <c s="26" r="AF70"/>
      <c s="26" r="AG70"/>
      <c s="26" r="AH70"/>
      <c s="26" r="AI70"/>
    </row>
    <row customHeight="1" r="71" ht="15.0">
      <c s="301" r="R71">
        <v>41845.0</v>
      </c>
      <c t="str" s="33" r="S71">
        <f>'Semaine 20 au 26 juillet'!J8</f>
        <v>739,55</v>
      </c>
      <c t="str" s="303" r="T71">
        <f>'Semaine 20 au 26 juillet'!K8</f>
        <v>1058,70</v>
      </c>
      <c t="str" s="303" r="U71">
        <f>S71-T71</f>
        <v>-319,15</v>
      </c>
      <c t="str" s="303" r="V71">
        <f>'Semaine 20 au 26 juillet'!M8</f>
        <v>51,00</v>
      </c>
      <c t="str" s="303" r="W71">
        <f>'Semaine 20 au 26 juillet'!N8</f>
        <v>49,00</v>
      </c>
      <c t="str" s="304" r="X71">
        <f>V71-W71</f>
        <v>2</v>
      </c>
      <c t="str" s="303" r="Y71">
        <f>'Semaine 20 au 26 juillet'!P8</f>
        <v>56,00</v>
      </c>
      <c t="str" s="303" r="Z71">
        <f>'Semaine 20 au 26 juillet'!Q8</f>
        <v>37,00</v>
      </c>
      <c t="str" s="304" r="AA71">
        <f>Y71-Z71</f>
        <v>19</v>
      </c>
      <c t="str" s="303" r="AB71">
        <f>'Semaine 20 au 26 juillet'!S8</f>
        <v>0,00</v>
      </c>
      <c s="26" r="AC71"/>
      <c s="26" r="AD71"/>
      <c s="26" r="AE71"/>
      <c s="26" r="AF71"/>
      <c s="26" r="AG71"/>
      <c s="26" r="AH71"/>
      <c s="26" r="AI71"/>
    </row>
    <row customHeight="1" r="72" ht="15.0">
      <c s="301" r="R72">
        <v>41846.0</v>
      </c>
      <c t="str" s="33" r="S72">
        <f>'Semaine 20 au 26 juillet'!J9</f>
        <v>872,73</v>
      </c>
      <c t="str" s="303" r="T72">
        <f>'Semaine 20 au 26 juillet'!K9</f>
        <v>1053,98</v>
      </c>
      <c t="str" s="303" r="U72">
        <f>S72-T72</f>
        <v>-181,25</v>
      </c>
      <c t="str" s="303" r="V72">
        <f>'Semaine 20 au 26 juillet'!M9</f>
        <v>41,00</v>
      </c>
      <c t="str" s="303" r="W72">
        <f>'Semaine 20 au 26 juillet'!N9</f>
        <v>55,00</v>
      </c>
      <c t="str" s="304" r="X72">
        <f>V72-W72</f>
        <v>-14</v>
      </c>
      <c t="str" s="303" r="Y72">
        <f>'Semaine 20 au 26 juillet'!P9</f>
        <v>59,00</v>
      </c>
      <c t="str" s="303" r="Z72">
        <f>'Semaine 20 au 26 juillet'!Q9</f>
        <v>41,00</v>
      </c>
      <c t="str" s="304" r="AA72">
        <f>Y72-Z72</f>
        <v>18</v>
      </c>
      <c t="str" s="303" r="AB72">
        <f>'Semaine 20 au 26 juillet'!S9</f>
        <v>0,00</v>
      </c>
      <c s="26" r="AC72"/>
      <c s="26" r="AD72"/>
      <c s="26" r="AE72"/>
      <c s="26" r="AF72"/>
      <c s="26" r="AG72"/>
      <c s="26" r="AH72"/>
      <c s="26" r="AI72"/>
    </row>
    <row customHeight="1" r="73" ht="15.0">
      <c s="26" r="S73"/>
      <c s="26" r="T73"/>
      <c s="26" r="U73"/>
      <c s="26" r="V73"/>
      <c s="26" r="W73"/>
      <c s="26" r="X73"/>
      <c s="26" r="Y73"/>
      <c s="26" r="Z73"/>
      <c s="26" r="AA73"/>
      <c s="26" r="AB73"/>
      <c s="26" r="AC73"/>
      <c s="26" r="AD73"/>
      <c s="26" r="AE73"/>
      <c s="26" r="AF73"/>
      <c s="26" r="AG73"/>
      <c s="26" r="AH73"/>
      <c s="26" r="AI7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11" ySplit="10.0" xSplit="1.0" activePane="bottomRight" state="frozen"/>
      <selection sqref="B1" activeCell="B1" pane="topRight"/>
      <selection sqref="A11" activeCell="A11" pane="bottomLeft"/>
      <selection sqref="B11" activeCell="B11" pane="bottomRight"/>
    </sheetView>
  </sheetViews>
  <sheetFormatPr customHeight="1" defaultColWidth="17.29" defaultRowHeight="15.75"/>
  <cols>
    <col min="1" customWidth="1" max="1" width="9.43"/>
    <col min="2" customWidth="1" max="2" width="10.0"/>
    <col min="3" customWidth="1" max="3" width="18.14"/>
    <col min="4" customWidth="1" max="14" width="10.0"/>
    <col min="15" customWidth="1" max="17" width="11.43"/>
    <col min="18" customWidth="1" max="22" width="10.0"/>
    <col min="23" customWidth="1" max="23" width="12.71"/>
    <col min="24" customWidth="1" max="24" width="20.43"/>
    <col min="25" customWidth="1" max="32" width="10.0"/>
  </cols>
  <sheetData>
    <row customHeight="1" r="1" ht="15.0">
      <c s="44" r="A1"/>
      <c t="s" s="45" r="B1">
        <v>23</v>
      </c>
      <c s="46" r="G1"/>
      <c s="47" r="H1"/>
      <c t="s" s="48" r="I1">
        <v>24</v>
      </c>
      <c t="s" s="49" r="T1">
        <v>25</v>
      </c>
      <c s="50" r="W1"/>
      <c s="51" r="X1"/>
      <c s="52" r="Y1"/>
      <c s="52" r="Z1"/>
      <c s="52" r="AA1"/>
      <c s="52" r="AB1"/>
      <c s="52" r="AC1"/>
      <c s="52" r="AD1"/>
      <c s="52" r="AE1"/>
      <c s="52" r="AF1"/>
    </row>
    <row customHeight="1" r="2" ht="15.0">
      <c s="53" r="A2"/>
      <c s="54" r="B2"/>
      <c s="55" r="C2"/>
      <c t="s" s="56" r="D2">
        <v>26</v>
      </c>
      <c t="s" s="56" r="E2">
        <v>27</v>
      </c>
      <c t="s" s="56" r="F2">
        <v>28</v>
      </c>
      <c t="s" s="57" r="G2">
        <v>29</v>
      </c>
      <c s="58" r="H2"/>
      <c t="s" s="59" r="I2">
        <v>30</v>
      </c>
      <c t="s" s="60" r="J2">
        <v>31</v>
      </c>
      <c t="s" s="61" r="K2">
        <v>32</v>
      </c>
      <c t="s" s="62" r="L2">
        <v>33</v>
      </c>
      <c t="s" s="63" r="M2">
        <v>34</v>
      </c>
      <c t="s" s="63" r="N2">
        <v>35</v>
      </c>
      <c t="s" s="64" r="O2">
        <v>36</v>
      </c>
      <c t="s" s="65" r="P2">
        <v>37</v>
      </c>
      <c t="s" s="65" r="Q2">
        <v>38</v>
      </c>
      <c t="s" s="66" r="R2">
        <v>39</v>
      </c>
      <c t="s" s="67" r="S2">
        <v>40</v>
      </c>
      <c s="68" r="T2"/>
      <c t="s" s="68" r="U2">
        <v>41</v>
      </c>
      <c t="s" s="69" r="V2">
        <v>42</v>
      </c>
      <c s="70" r="W2"/>
      <c s="38" r="X2"/>
      <c s="26" r="Y2"/>
      <c s="26" r="Z2"/>
      <c s="26" r="AA2"/>
      <c s="26" r="AB2"/>
      <c s="71" r="AC2"/>
      <c s="71" r="AD2"/>
      <c s="71" r="AE2"/>
      <c s="26" r="AF2"/>
    </row>
    <row customHeight="1" r="3" ht="15.0">
      <c s="53" r="A3"/>
      <c t="s" s="56" r="B3">
        <v>43</v>
      </c>
      <c t="str" s="72" r="D3">
        <f>L10</f>
        <v>-1439,68</v>
      </c>
      <c t="str" s="73" r="E3">
        <f>O10</f>
        <v>61</v>
      </c>
      <c t="str" s="73" r="F3">
        <f>R10</f>
        <v>157</v>
      </c>
      <c t="str" s="74" r="G3">
        <f>S10</f>
        <v>0</v>
      </c>
      <c s="75" r="H3"/>
      <c t="s" s="76" r="I3">
        <v>44</v>
      </c>
      <c t="str" s="77" r="J3">
        <f>K18</f>
        <v>2500,98</v>
      </c>
      <c t="str" s="77" r="K3">
        <f>L18</f>
        <v>2033,24</v>
      </c>
      <c t="str" s="78" r="L3">
        <f>J3-K3</f>
        <v>467,74</v>
      </c>
      <c t="str" s="79" r="M3">
        <f>M18</f>
        <v>90</v>
      </c>
      <c t="str" s="79" r="N3">
        <f>N18</f>
        <v>61</v>
      </c>
      <c t="str" s="80" r="O3">
        <f>M3-N3</f>
        <v>29</v>
      </c>
      <c t="str" s="81" r="P3">
        <f>O18</f>
        <v>81</v>
      </c>
      <c t="str" s="81" r="Q3">
        <f>P18</f>
        <v>46</v>
      </c>
      <c t="str" s="82" r="R3">
        <f>P3-Q3</f>
        <v>35</v>
      </c>
      <c t="str" s="83" r="S3">
        <f>Q18</f>
        <v>0</v>
      </c>
      <c t="s" s="56" r="T3">
        <v>45</v>
      </c>
      <c s="56" r="U3">
        <v>0.0</v>
      </c>
      <c t="str" s="57" r="V3">
        <f>U3*19</f>
        <v>0</v>
      </c>
      <c s="84" r="W3"/>
      <c s="38" r="X3"/>
      <c s="26" r="Y3"/>
      <c s="26" r="Z3"/>
      <c s="26" r="AA3"/>
      <c s="26" r="AB3"/>
      <c s="71" r="AC3"/>
      <c s="71" r="AD3"/>
      <c s="71" r="AE3"/>
      <c s="26" r="AF3"/>
    </row>
    <row customHeight="1" r="4" ht="15.0">
      <c s="85" r="A4"/>
      <c s="56" r="B4"/>
      <c s="84" r="C4"/>
      <c s="56" r="D4"/>
      <c t="str" s="72" r="E4">
        <f>(F3*19)+(E3*14)+D3+(G3*7)</f>
        <v>2397,32</v>
      </c>
      <c s="56" r="F4"/>
      <c s="57" r="G4"/>
      <c s="75" r="H4"/>
      <c t="s" s="86" r="I4">
        <v>46</v>
      </c>
      <c t="str" s="87" r="J4">
        <f>K29</f>
        <v>1210,32</v>
      </c>
      <c t="str" s="87" r="K4">
        <f>L29</f>
        <v>1438,64</v>
      </c>
      <c t="str" s="88" r="L4">
        <f>J4-K4</f>
        <v>-228,32</v>
      </c>
      <c t="str" s="89" r="M4">
        <f>M29</f>
        <v>67</v>
      </c>
      <c t="str" s="89" r="N4">
        <f>N29</f>
        <v>41</v>
      </c>
      <c t="str" s="90" r="O4">
        <f>M4-N4</f>
        <v>26</v>
      </c>
      <c t="str" s="91" r="P4">
        <f>O29</f>
        <v>73</v>
      </c>
      <c t="str" s="91" r="Q4">
        <f>P29</f>
        <v>30</v>
      </c>
      <c t="str" s="92" r="R4">
        <f>P4-Q4</f>
        <v>43</v>
      </c>
      <c t="str" s="93" r="S4">
        <f>Q29</f>
        <v>0</v>
      </c>
      <c t="s" s="56" r="T4">
        <v>47</v>
      </c>
      <c s="56" r="U4">
        <v>0.0</v>
      </c>
      <c t="str" s="57" r="V4">
        <f>U4*14</f>
        <v>0</v>
      </c>
      <c s="84" r="W4"/>
      <c s="38" r="X4"/>
      <c s="26" r="Y4"/>
      <c s="26" r="Z4"/>
      <c s="26" r="AA4"/>
      <c s="26" r="AB4"/>
      <c s="71" r="AC4"/>
      <c s="71" r="AD4"/>
      <c s="71" r="AE4"/>
      <c s="26" r="AF4"/>
    </row>
    <row customHeight="1" r="5" ht="15.0">
      <c s="85" r="A5"/>
      <c s="26" r="B5"/>
      <c s="38" r="C5"/>
      <c s="26" r="D5"/>
      <c s="26" r="E5"/>
      <c s="94" r="F5"/>
      <c s="95" r="G5"/>
      <c s="75" r="H5"/>
      <c t="s" s="86" r="I5">
        <v>48</v>
      </c>
      <c t="str" s="87" r="J5">
        <f>K40</f>
        <v>0,00</v>
      </c>
      <c t="str" s="87" r="K5">
        <f>L40</f>
        <v>1266,72</v>
      </c>
      <c t="str" s="88" r="L5">
        <f>J5-K5</f>
        <v>-1266,72</v>
      </c>
      <c t="str" s="96" r="M5">
        <f>M40</f>
        <v>95</v>
      </c>
      <c t="str" s="96" r="N5">
        <f>N40</f>
        <v>96</v>
      </c>
      <c t="str" s="90" r="O5">
        <f>M5-N5</f>
        <v>-1</v>
      </c>
      <c t="str" s="97" r="P5">
        <f>O40</f>
        <v>78</v>
      </c>
      <c t="str" s="97" r="Q5">
        <f>P40</f>
        <v>69</v>
      </c>
      <c t="str" s="92" r="R5">
        <f>P5-Q5</f>
        <v>9</v>
      </c>
      <c t="str" s="98" r="S5">
        <f>Q40</f>
        <v>0</v>
      </c>
      <c s="99" r="T5"/>
      <c t="s" s="100" r="U5">
        <v>49</v>
      </c>
      <c t="str" s="57" r="V5">
        <f>V3+V4</f>
        <v>0</v>
      </c>
      <c s="84" r="W5"/>
      <c s="38" r="X5"/>
      <c s="26" r="Y5"/>
      <c s="26" r="Z5"/>
      <c s="26" r="AA5"/>
      <c s="26" r="AB5"/>
      <c s="71" r="AC5"/>
      <c s="71" r="AD5"/>
      <c s="71" r="AE5"/>
      <c s="26" r="AF5"/>
    </row>
    <row customHeight="1" r="6" ht="15.0">
      <c s="85" r="A6"/>
      <c t="s" s="101" r="B6">
        <v>50</v>
      </c>
      <c s="102" r="G6"/>
      <c s="75" r="H6"/>
      <c t="s" s="86" r="I6">
        <v>51</v>
      </c>
      <c t="str" s="87" r="J6">
        <f>K51</f>
        <v>942,64</v>
      </c>
      <c t="str" s="87" r="K6">
        <f>L51</f>
        <v>1626,24</v>
      </c>
      <c t="str" s="88" r="L6">
        <f>J6-K6</f>
        <v>-683,60</v>
      </c>
      <c t="str" s="96" r="M6">
        <f>M51</f>
        <v>104</v>
      </c>
      <c t="str" s="96" r="N6">
        <f>N51</f>
        <v>105</v>
      </c>
      <c t="str" s="90" r="O6">
        <f>M6-N6</f>
        <v>-1</v>
      </c>
      <c t="str" s="97" r="P6">
        <f>O51</f>
        <v>80</v>
      </c>
      <c t="str" s="97" r="Q6">
        <f>P51</f>
        <v>78</v>
      </c>
      <c t="str" s="92" r="R6">
        <f>P6-Q6</f>
        <v>2</v>
      </c>
      <c t="str" s="103" r="S6">
        <f>Q51</f>
        <v>0</v>
      </c>
      <c s="56" r="T6"/>
      <c s="56" r="U6"/>
      <c s="57" r="V6"/>
      <c s="84" r="W6"/>
      <c s="38" r="X6">
        <v>326.0</v>
      </c>
      <c s="38" r="Y6">
        <v>113.0</v>
      </c>
      <c s="26" r="Z6"/>
      <c s="26" r="AA6"/>
      <c s="26" r="AB6"/>
      <c s="71" r="AC6"/>
      <c s="71" r="AD6"/>
      <c s="71" r="AE6"/>
      <c s="26" r="AF6"/>
    </row>
    <row customHeight="1" r="7" ht="15.0">
      <c s="85" r="A7"/>
      <c s="72" r="B7"/>
      <c s="104" r="C7"/>
      <c s="52" r="D7"/>
      <c s="26" r="E7"/>
      <c s="52" r="F7"/>
      <c s="105" r="G7"/>
      <c s="75" r="H7"/>
      <c t="s" s="86" r="I7">
        <v>52</v>
      </c>
      <c t="str" s="106" r="J7">
        <f>K62</f>
        <v>2008,24</v>
      </c>
      <c t="str" s="106" r="K7">
        <f>L62</f>
        <v>1955,32</v>
      </c>
      <c t="str" s="88" r="L7">
        <f>J7-K7</f>
        <v>52,92</v>
      </c>
      <c t="str" s="89" r="M7">
        <f>M62</f>
        <v>94</v>
      </c>
      <c t="str" s="89" r="N7">
        <f>N62</f>
        <v>76</v>
      </c>
      <c t="str" s="90" r="O7">
        <f>M7-N7</f>
        <v>18</v>
      </c>
      <c t="str" s="97" r="P7">
        <f>O62</f>
        <v>87</v>
      </c>
      <c t="str" s="97" r="Q7">
        <f>P62</f>
        <v>55</v>
      </c>
      <c t="str" s="92" r="R7">
        <f>P7-Q7</f>
        <v>32</v>
      </c>
      <c t="str" s="98" r="S7">
        <f>Q62</f>
        <v>0</v>
      </c>
      <c s="56" r="T7"/>
      <c s="56" r="U7"/>
      <c s="57" r="V7"/>
      <c s="84" r="W7"/>
      <c s="38" r="X7"/>
      <c s="26" r="Y7"/>
      <c s="26" r="Z7"/>
      <c s="26" r="AA7"/>
      <c s="26" r="AB7"/>
      <c s="71" r="AC7"/>
      <c s="71" r="AD7"/>
      <c s="71" r="AE7"/>
      <c s="26" r="AF7"/>
    </row>
    <row customHeight="1" r="8" ht="15.75">
      <c s="85" r="A8"/>
      <c s="107" r="B8"/>
      <c t="s" s="56" r="D8">
        <v>53</v>
      </c>
      <c t="s" s="56" r="E8">
        <v>54</v>
      </c>
      <c t="s" s="56" r="F8">
        <v>55</v>
      </c>
      <c t="s" s="57" r="G8">
        <v>56</v>
      </c>
      <c s="75" r="H8"/>
      <c t="s" s="86" r="I8">
        <v>57</v>
      </c>
      <c t="str" s="106" r="J8">
        <f>K73</f>
        <v>2028,44</v>
      </c>
      <c t="str" s="106" r="K8">
        <f>L73</f>
        <v>1923,20</v>
      </c>
      <c t="str" s="88" r="L8">
        <f>J8-K8</f>
        <v>105,24</v>
      </c>
      <c t="str" s="96" r="M8">
        <f>M73</f>
        <v>102</v>
      </c>
      <c t="str" s="96" r="N8">
        <f>N73</f>
        <v>107</v>
      </c>
      <c t="str" s="90" r="O8">
        <f>M8-N8</f>
        <v>-5</v>
      </c>
      <c t="str" s="97" r="P8">
        <f>O73</f>
        <v>77</v>
      </c>
      <c t="str" s="97" r="Q8">
        <f>P73</f>
        <v>79</v>
      </c>
      <c t="str" s="92" r="R8">
        <f>P8-Q8</f>
        <v>-2</v>
      </c>
      <c t="str" s="98" r="S8">
        <f>Q73</f>
        <v>0</v>
      </c>
      <c s="56" r="T8"/>
      <c s="56" r="U8"/>
      <c s="57" r="V8"/>
      <c s="38" r="W8"/>
      <c s="38" r="X8">
        <v>347.0</v>
      </c>
      <c s="26" r="Y8">
        <v>131.0</v>
      </c>
      <c s="26" r="Z8"/>
      <c s="26" r="AA8"/>
      <c s="26" r="AB8"/>
      <c s="71" r="AC8"/>
      <c s="71" r="AD8"/>
      <c s="71" r="AE8"/>
      <c s="26" r="AF8"/>
    </row>
    <row customHeight="1" r="9" ht="15.75">
      <c s="85" r="A9"/>
      <c t="str" s="108" r="D9">
        <f>(D3-#REF!F3)/ABS(#REF!F3)</f>
        <v>#ERROR!</v>
      </c>
      <c t="str" s="108" r="E9">
        <f>(E3-#REF!E3)/ABS(#REF!E3)</f>
        <v>#ERROR!</v>
      </c>
      <c t="str" s="108" r="F9">
        <f>(F3-#REF!D3)/ABS(#REF!D3)</f>
        <v>#ERROR!</v>
      </c>
      <c t="str" s="108" r="G9">
        <f>(G3-#REF!D3)/ABS(#REF!D3)</f>
        <v>#ERROR!</v>
      </c>
      <c s="75" r="H9"/>
      <c t="s" s="109" r="I9">
        <v>58</v>
      </c>
      <c t="str" s="110" r="J9">
        <f>K84</f>
        <v>2154,73</v>
      </c>
      <c t="str" s="110" r="K9">
        <f>L84</f>
        <v>2041,68</v>
      </c>
      <c t="str" s="111" r="L9">
        <f>J9-K9</f>
        <v>113,05</v>
      </c>
      <c t="str" s="112" r="M9">
        <f>M84</f>
        <v>79</v>
      </c>
      <c t="str" s="112" r="N9">
        <f>N84</f>
        <v>84</v>
      </c>
      <c t="str" s="113" r="O9">
        <f>M9-N9</f>
        <v>-5</v>
      </c>
      <c t="str" s="114" r="P9">
        <f>O84</f>
        <v>100</v>
      </c>
      <c t="str" s="114" r="Q9">
        <f>P84</f>
        <v>62</v>
      </c>
      <c t="str" s="115" r="R9">
        <f>P9-Q9</f>
        <v>38</v>
      </c>
      <c t="str" s="116" r="S9">
        <f>Q84</f>
        <v>0</v>
      </c>
      <c s="56" r="T9"/>
      <c s="56" r="U9"/>
      <c s="57" r="V9"/>
      <c s="38" r="W9"/>
      <c s="38" r="X9"/>
      <c s="26" r="Y9"/>
      <c s="26" r="Z9"/>
      <c s="26" r="AA9"/>
      <c s="26" r="AB9"/>
      <c s="117" r="AC9"/>
      <c s="117" r="AD9"/>
      <c s="117" r="AE9"/>
      <c s="26" r="AF9"/>
    </row>
    <row customHeight="1" r="10" ht="15.75">
      <c s="118" r="A10"/>
      <c s="119" r="B10"/>
      <c s="120" r="C10"/>
      <c s="121" r="D10"/>
      <c t="str" s="121" r="E10">
        <f>(E4-#REF!E4)/ABS(#REF!E4)</f>
        <v>#ERROR!</v>
      </c>
      <c s="121" r="F10"/>
      <c s="122" r="G10"/>
      <c s="123" r="H10"/>
      <c t="s" s="124" r="I10">
        <v>59</v>
      </c>
      <c t="str" s="125" r="J10">
        <f>SUM(J3:J9)</f>
        <v>10845,36</v>
      </c>
      <c t="str" s="125" r="K10">
        <f>SUM(K3:K9)</f>
        <v>12285,04</v>
      </c>
      <c t="str" s="126" r="L10">
        <f>SUM(L3:L9)</f>
        <v>-1439,68</v>
      </c>
      <c t="str" s="127" r="M10">
        <f>SUM(M3:M9)</f>
        <v>631</v>
      </c>
      <c t="str" s="127" r="N10">
        <f>SUM(N3:N9)</f>
        <v>570</v>
      </c>
      <c t="str" s="128" r="O10">
        <f>SUM(O3:O9)</f>
        <v>61</v>
      </c>
      <c t="str" s="128" r="P10">
        <f>SUM(P3:P9)</f>
        <v>576</v>
      </c>
      <c t="str" s="129" r="Q10">
        <f>SUM(Q3:Q9)</f>
        <v>419</v>
      </c>
      <c t="str" s="130" r="R10">
        <f>SUM(R3:R9)</f>
        <v>157</v>
      </c>
      <c t="str" s="131" r="S10">
        <f>SUM(S3:S9)</f>
        <v>0</v>
      </c>
      <c s="132" r="T10"/>
      <c s="133" r="U10"/>
      <c s="134" r="V10"/>
      <c s="135" r="W10"/>
      <c s="135" r="X10"/>
      <c s="94" r="Y10"/>
      <c s="94" r="Z10"/>
      <c s="94" r="AA10"/>
      <c s="94" r="AB10"/>
      <c s="94" r="AC10"/>
      <c s="94" r="AD10"/>
      <c s="94" r="AE10"/>
      <c s="94" r="AF10"/>
    </row>
    <row customHeight="1" r="11" ht="13.5">
      <c t="s" s="136" r="A11">
        <v>60</v>
      </c>
      <c t="s" s="69" r="B11">
        <v>61</v>
      </c>
      <c t="s" s="137" r="C11">
        <v>62</v>
      </c>
      <c t="s" s="138" r="D11">
        <v>63</v>
      </c>
      <c s="56" r="G11"/>
      <c t="s" s="139" r="H11">
        <v>64</v>
      </c>
      <c t="s" s="140" r="I11">
        <v>65</v>
      </c>
      <c t="s" s="140" r="J11">
        <v>66</v>
      </c>
      <c t="s" s="141" r="K11">
        <v>67</v>
      </c>
      <c t="s" s="142" r="L11">
        <v>68</v>
      </c>
      <c t="s" s="143" r="M11">
        <v>69</v>
      </c>
      <c t="s" s="143" r="N11">
        <v>70</v>
      </c>
      <c t="s" s="144" r="O11">
        <v>71</v>
      </c>
      <c t="s" s="144" r="P11">
        <v>72</v>
      </c>
      <c t="s" s="145" r="Q11">
        <v>73</v>
      </c>
      <c t="s" s="146" r="R11">
        <v>74</v>
      </c>
      <c t="s" s="146" r="S11">
        <v>75</v>
      </c>
      <c t="s" s="146" r="T11">
        <v>76</v>
      </c>
      <c t="s" s="146" r="U11">
        <v>77</v>
      </c>
      <c t="s" s="146" r="V11">
        <v>78</v>
      </c>
      <c s="147" r="W11"/>
      <c s="148" r="X11"/>
      <c s="149" r="Y11"/>
      <c s="149" r="Z11"/>
      <c s="149" r="AA11"/>
      <c s="149" r="AB11"/>
      <c s="149" r="AC11"/>
      <c s="149" r="AD11"/>
      <c s="149" r="AE11"/>
      <c s="149" r="AF11"/>
    </row>
    <row customHeight="1" r="12" ht="15.0">
      <c t="s" s="150" r="D12">
        <v>79</v>
      </c>
      <c t="s" s="56" r="E12">
        <v>80</v>
      </c>
      <c t="s" s="56" r="F12">
        <v>81</v>
      </c>
      <c t="s" s="56" r="G12">
        <v>82</v>
      </c>
      <c s="147" r="W12"/>
      <c s="148" r="X12"/>
      <c s="149" r="Y12"/>
      <c s="149" r="Z12"/>
      <c s="149" r="AA12"/>
      <c s="149" r="AB12"/>
      <c s="149" r="AC12"/>
      <c s="151" r="AD12"/>
      <c s="151" r="AE12"/>
      <c s="149" r="AF12"/>
    </row>
    <row customHeight="1" r="13" ht="15.0">
      <c s="152" r="B13"/>
      <c t="s" s="153" r="C13">
        <v>83</v>
      </c>
      <c t="s" s="154" r="D13">
        <v>84</v>
      </c>
      <c s="155" r="E13"/>
      <c s="156" r="F13"/>
      <c s="154" r="G13"/>
      <c t="str" s="157" r="H13">
        <f>IF(ISTEXT(F13);VLOOKUP(I13;'Réference'!$A$3:$E$18;5;FALSE);IF(ISTEXT(E13);VLOOKUP(I13;'Réference'!$B$3:$E$18;4;FALSE);IF(ISTEXT(G13);VLOOKUP(I13;'Réference'!$C$3:$E$18;3;FALSE);IF(ISTEXT(D13);VLOOKUP(I13;'Réference'!$D$3:$E$18;2;FALSE);""))))</f>
        <v>7</v>
      </c>
      <c s="158" r="I13">
        <v>48.83</v>
      </c>
      <c s="158" r="J13">
        <v>15.0</v>
      </c>
      <c t="str" s="159" r="K13">
        <f>IF(ISTEXT(D13);(V13*I13)+(U13*(I13*1,15/22*10))+(T13*(I13*1,35/22*6))+(S13*(I13*2/22*2))+(R13*(I13*3/22*1));"")</f>
        <v>2500,98</v>
      </c>
      <c t="str" s="159" r="L13">
        <f>ROUND((V13*J13);1)+ROUND((U13*(J13*1,15/22*10));2)+ROUND((T13*(J13*1,35/22*6));2)+ROUNDDOWN((S13*(J13*2/22*2));2)+ROUNDDOWN((R13*(J13*3/22*1));2)</f>
        <v>768,27</v>
      </c>
      <c t="str" s="160" r="M13">
        <f>IF(ISTEXT(E13);ROUND((V13*I13)+(U13*(I13*1,15/22*10))+(T13*(I13*1,35/22*6))+(S13*(I13*2/22*2))+(R13*(I13*3/22*1));0);"")</f>
        <v/>
      </c>
      <c s="160" r="N13"/>
      <c t="str" s="161" r="O13">
        <f>IF(ISTEXT(F13);ROUND((V13*I13)+(U13*(I13*1,15/22*10))+(T13*(I13*1,35/22*6))+(S13*(I13*2/22*2))+(R13*(I13*3/22*1));0);"")</f>
        <v/>
      </c>
      <c s="161" r="P13"/>
      <c s="162" r="Q13"/>
      <c s="39" r="R13">
        <v>111.0</v>
      </c>
      <c s="39" r="S13">
        <v>18.0</v>
      </c>
      <c s="39" r="T13">
        <v>13.0</v>
      </c>
      <c s="39" r="U13">
        <v>23.0</v>
      </c>
      <c s="39" r="V13">
        <v>16.0</v>
      </c>
      <c s="38" r="W13"/>
      <c s="163" r="X13"/>
      <c s="32" r="Y13"/>
      <c s="32" r="Z13"/>
      <c s="149" r="AA13"/>
      <c s="32" r="AB13"/>
      <c s="32" r="AC13"/>
      <c s="164" r="AD13"/>
      <c s="164" r="AE13"/>
      <c s="149" r="AF13"/>
    </row>
    <row customHeight="1" r="14" ht="15.0">
      <c t="s" s="152" r="B14">
        <v>85</v>
      </c>
      <c t="s" s="153" r="C14">
        <v>86</v>
      </c>
      <c s="154" r="D14"/>
      <c s="155" r="E14"/>
      <c t="s" s="156" r="F14">
        <v>87</v>
      </c>
      <c s="154" r="G14"/>
      <c t="str" s="157" r="H14">
        <f>IF(ISTEXT(F14);VLOOKUP(I14;'Réference'!$A$3:$E$18;5;FALSE);IF(ISTEXT(E14);VLOOKUP(I14;'Réference'!$B$3:$E$18;4;FALSE);IF(ISTEXT(G14);VLOOKUP(I14;'Réference'!$C$3:$E$18;3;FALSE);IF(ISTEXT(D14);VLOOKUP(I14;'Réference'!$D$3:$E$18;2;FALSE);""))))</f>
        <v>10</v>
      </c>
      <c s="158" r="I14">
        <v>1.52</v>
      </c>
      <c s="158" r="J14">
        <v>15.0</v>
      </c>
      <c t="str" s="159" r="K14">
        <f>IF(ISTEXT(D14);(V14*I14)+(U14*(I14*1,15/22*10))+(T14*(I14*1,35/22*6))+(S14*(I14*2/22*2))+(R14*(I14*3/22*1));"")</f>
        <v/>
      </c>
      <c t="str" s="159" r="L14">
        <f>ROUND((V14*J14);1)+ROUND((U14*(J14*1,15/22*10));2)+ROUND((T14*(J14*1,35/22*6));2)+ROUNDDOWN((S14*(J14*2/22*2));2)+ROUNDDOWN((R14*(J14*3/22*1));2)</f>
        <v>190,36</v>
      </c>
      <c t="str" s="160" r="M14">
        <f>IF(ISTEXT(E14);ROUND((V14*I14)+(U14*(I14*1,15/22*10))+(T14*(I14*1,35/22*6))+(S14*(I14*2/22*2))+(R14*(I14*3/22*1));0);"")</f>
        <v/>
      </c>
      <c s="160" r="N14">
        <v>5.0</v>
      </c>
      <c t="str" s="161" r="O14">
        <f>IF(ISTEXT(F14);ROUND((V14*I14)+(U14*(I14*1,15/22*10))+(T14*(I14*1,35/22*6))+(S14*(I14*2/22*2))+(R14*(I14*3/22*1));0);"")</f>
        <v>19</v>
      </c>
      <c s="161" r="P14">
        <v>4.0</v>
      </c>
      <c s="162" r="Q14"/>
      <c s="39" r="R14">
        <v>25.0</v>
      </c>
      <c s="39" r="S14">
        <v>2.0</v>
      </c>
      <c s="39" r="T14">
        <v>2.0</v>
      </c>
      <c s="39" r="U14">
        <v>8.0</v>
      </c>
      <c s="39" r="V14">
        <v>4.0</v>
      </c>
      <c s="38" r="W14"/>
      <c s="38" r="X14"/>
      <c s="32" r="Z14"/>
      <c s="149" r="AA14"/>
      <c s="32" r="AB14"/>
      <c s="32" r="AC14"/>
      <c s="164" r="AD14"/>
      <c s="164" r="AE14"/>
      <c s="149" r="AF14"/>
    </row>
    <row customHeight="1" r="15" ht="15.0">
      <c t="s" s="152" r="B15">
        <v>88</v>
      </c>
      <c t="s" s="153" r="C15">
        <v>89</v>
      </c>
      <c s="154" r="D15"/>
      <c t="s" s="155" r="E15">
        <v>90</v>
      </c>
      <c s="156" r="F15"/>
      <c s="154" r="G15"/>
      <c t="str" s="157" r="H15">
        <f>IF(ISTEXT(F15);VLOOKUP(I15;'Réference'!$A$3:$E$18;5;FALSE);IF(ISTEXT(E15);VLOOKUP(I15;'Réference'!$B$3:$E$18;4;FALSE);IF(ISTEXT(G15);VLOOKUP(I15;'Réference'!$C$3:$E$18;3;FALSE);IF(ISTEXT(D15);VLOOKUP(I15;'Réference'!$D$3:$E$18;2;FALSE);""))))</f>
        <v>17</v>
      </c>
      <c s="158" r="I15">
        <v>2.73</v>
      </c>
      <c s="158" r="J15">
        <v>15.0</v>
      </c>
      <c t="str" s="159" r="K15">
        <f>IF(ISTEXT(D15);(V15*I15)+(U15*(I15*1,15/22*10))+(T15*(I15*1,35/22*6))+(S15*(I15*2/22*2))+(R15*(I15*3/22*1));"")</f>
        <v/>
      </c>
      <c t="str" s="159" r="L15">
        <f>ROUND((V15*J15);1)+ROUND((U15*(J15*1,15/22*10));2)+ROUND((T15*(J15*1,35/22*6));2)+ROUNDDOWN((S15*(J15*2/22*2));2)+ROUNDDOWN((R15*(J15*3/22*1));2)</f>
        <v>494,58</v>
      </c>
      <c t="str" s="160" r="M15">
        <f>IF(ISTEXT(E15);ROUND((V15*I15)+(U15*(I15*1,15/22*10))+(T15*(I15*1,35/22*6))+(S15*(I15*2/22*2))+(R15*(I15*3/22*1));0);"")</f>
        <v>90</v>
      </c>
      <c s="160" r="N15">
        <v>19.0</v>
      </c>
      <c t="str" s="161" r="O15">
        <f>IF(ISTEXT(F15);ROUND((V15*I15)+(U15*(I15*1,15/22*10))+(T15*(I15*1,35/22*6))+(S15*(I15*2/22*2))+(R15*(I15*3/22*1));0);"")</f>
        <v/>
      </c>
      <c s="161" r="P15">
        <v>14.0</v>
      </c>
      <c s="162" r="Q15"/>
      <c s="39" r="R15">
        <v>76.0</v>
      </c>
      <c s="39" r="S15">
        <v>6.0</v>
      </c>
      <c s="39" r="T15">
        <v>14.0</v>
      </c>
      <c s="39" r="U15">
        <v>16.0</v>
      </c>
      <c s="39" r="V15">
        <v>8.0</v>
      </c>
      <c s="38" r="W15"/>
      <c s="38" r="X15"/>
      <c s="32" r="AB15"/>
      <c s="32" r="AC15"/>
      <c s="164" r="AD15"/>
      <c s="164" r="AE15"/>
      <c s="149" r="AF15"/>
    </row>
    <row customHeight="1" r="16" ht="15.0">
      <c t="s" s="152" r="B16">
        <v>91</v>
      </c>
      <c t="s" s="153" r="C16">
        <v>92</v>
      </c>
      <c s="154" r="D16"/>
      <c s="155" r="E16"/>
      <c t="s" s="156" r="F16">
        <v>93</v>
      </c>
      <c s="154" r="G16"/>
      <c t="str" s="157" r="H16">
        <f>IF(ISTEXT(F16);VLOOKUP(I16;'Réference'!$A$3:$E$18;5;FALSE);IF(ISTEXT(E16);VLOOKUP(I16;'Réference'!$B$3:$E$18;4;FALSE);IF(ISTEXT(G16);VLOOKUP(I16;'Réference'!$C$3:$E$18;3;FALSE);IF(ISTEXT(D16);VLOOKUP(I16;'Réference'!$D$3:$E$18;2;FALSE);""))))</f>
        <v>11</v>
      </c>
      <c s="158" r="I16">
        <v>1.6</v>
      </c>
      <c s="158" r="J16">
        <v>15.0</v>
      </c>
      <c t="str" s="159" r="K16">
        <f>IF(ISTEXT(D16);(V16*I16)+(U16*(I16*1,15/22*10))+(T16*(I16*1,35/22*6))+(S16*(I16*2/22*2))+(R16*(I16*3/22*1));"")</f>
        <v/>
      </c>
      <c t="str" s="159" r="L16">
        <f>ROUND((V16*J16);1)+ROUND((U16*(J16*1,15/22*10));2)+ROUND((T16*(J16*1,35/22*6));2)+ROUNDDOWN((S16*(J16*2/22*2));2)+ROUNDDOWN((R16*(J16*3/22*1));2)</f>
        <v>581,91</v>
      </c>
      <c t="str" s="160" r="M16">
        <f>IF(ISTEXT(E16);ROUND((V16*I16)+(U16*(I16*1,15/22*10))+(T16*(I16*1,35/22*6))+(S16*(I16*2/22*2))+(R16*(I16*3/22*1));0);"")</f>
        <v/>
      </c>
      <c s="160" r="N16">
        <v>37.0</v>
      </c>
      <c t="str" s="161" r="O16">
        <f>IF(ISTEXT(F16);ROUND((V16*I16)+(U16*(I16*1,15/22*10))+(T16*(I16*1,35/22*6))+(S16*(I16*2/22*2))+(R16*(I16*3/22*1));0);"")</f>
        <v>62</v>
      </c>
      <c s="161" r="P16">
        <v>28.0</v>
      </c>
      <c s="162" r="Q16"/>
      <c s="39" r="R16">
        <v>67.0</v>
      </c>
      <c s="39" r="S16">
        <v>8.0</v>
      </c>
      <c s="39" r="T16">
        <v>5.0</v>
      </c>
      <c s="39" r="U16">
        <v>16.0</v>
      </c>
      <c s="39" r="V16">
        <v>18.0</v>
      </c>
      <c s="38" r="W16"/>
      <c s="38" r="X16"/>
      <c s="32" r="AB16"/>
      <c s="32" r="AC16"/>
      <c s="164" r="AD16"/>
      <c s="164" r="AE16"/>
      <c s="149" r="AF16"/>
    </row>
    <row customHeight="1" r="17" ht="15.0">
      <c t="s" s="27" r="B17">
        <v>94</v>
      </c>
      <c t="s" s="165" r="C17">
        <v>95</v>
      </c>
      <c s="166" r="D17"/>
      <c s="167" r="E17"/>
      <c s="166" r="F17"/>
      <c t="s" s="168" r="G17">
        <v>96</v>
      </c>
      <c t="str" s="169" r="H17">
        <f>IF(ISTEXT(F17);VLOOKUP(I17;'Réference'!$A$3:$E$18;5;FALSE);IF(ISTEXT(E17);VLOOKUP(I17;'Réference'!$B$3:$E$18;4;FALSE);IF(ISTEXT(G17);VLOOKUP(I17;'Réference'!$C$3:$E$18;3;FALSE);IF(ISTEXT(D17);VLOOKUP(I17;'Réference'!$D$3:$E$18;2;FALSE);""))))</f>
        <v>17</v>
      </c>
      <c s="170" r="I17">
        <v>13.65</v>
      </c>
      <c s="158" r="J17">
        <v>15.0</v>
      </c>
      <c t="str" s="159" r="K17">
        <f>IF(ISTEXT(D17);(V17*I17)+(U17*(I17*1,15/22*10))+(T17*(I17*1,35/22*6))+(S17*(I17*2/22*2))+(R17*(I17*3/22*1));"")</f>
        <v/>
      </c>
      <c t="str" s="159" r="L17">
        <f>ROUND((V17*J17);1)+ROUND((U17*(J17*1,15/22*10));2)+ROUND((T17*(J17*1,35/22*6));2)+ROUNDDOWN((S17*(J17*2/22*2));2)+ROUNDDOWN((R17*(J17*3/22*1));2)</f>
        <v>0,00</v>
      </c>
      <c t="str" s="160" r="M17">
        <f>IF(ISTEXT(E17);ROUND((V17*I17)+(U17*(I17*1,15/22*10))+(T17*(I17*1,35/22*6))+(S17*(I17*2/22*2))+(R17*(I17*3/22*1));0);"")</f>
        <v/>
      </c>
      <c s="160" r="N17"/>
      <c t="str" s="161" r="O17">
        <f>IF(ISTEXT(F17);ROUND((V17*I17)+(U17*(I17*1,15/22*10))+(T17*(I17*1,35/22*6))+(S17*(I17*2/22*2))+(R17*(I17*3/22*1));0);"")</f>
        <v/>
      </c>
      <c s="161" r="P17"/>
      <c t="str" s="162" r="Q17">
        <f>IF(ISTEXT(G17);ROUND((V17*I17)+(U17*(I17*1,15/22*10))+(T17*(I17*1,35/22*6))+(S17*(I17*2/22*2))+(R17*(I17*3/22*1));0);"")</f>
        <v>0</v>
      </c>
      <c s="39" r="R17"/>
      <c s="39" r="S17"/>
      <c s="39" r="T17"/>
      <c s="39" r="U17"/>
      <c s="39" r="V17"/>
      <c s="38" r="W17"/>
      <c s="38" r="X17"/>
      <c s="32" r="AB17"/>
      <c s="32" r="AC17"/>
      <c s="164" r="AD17"/>
      <c s="164" r="AE17"/>
      <c s="149" r="AF17"/>
    </row>
    <row customHeight="1" r="18" ht="15.0">
      <c s="38" r="C18"/>
      <c s="32" r="D18"/>
      <c s="32" r="E18"/>
      <c s="32" r="F18"/>
      <c s="32" r="G18"/>
      <c s="32" r="I18"/>
      <c t="s" s="171" r="J18">
        <v>97</v>
      </c>
      <c t="str" s="172" r="K18">
        <f>SUM(K13:K17)</f>
        <v>2500,98</v>
      </c>
      <c s="172" r="L18">
        <v>2033.24</v>
      </c>
      <c t="str" s="173" r="M18">
        <f>SUM(M13:M17)</f>
        <v>90</v>
      </c>
      <c t="str" s="173" r="N18">
        <f>SUM(N13:N17)</f>
        <v>61</v>
      </c>
      <c t="str" s="174" r="O18">
        <f>SUM(O13:O17)</f>
        <v>81</v>
      </c>
      <c t="str" s="174" r="P18">
        <f>SUM(P13:P17)</f>
        <v>46</v>
      </c>
      <c t="str" s="174" r="Q18">
        <f>SUM(Q13:Q17)</f>
        <v>0</v>
      </c>
      <c t="str" s="173" r="R18">
        <f>SUM(R13:R17)</f>
        <v>279</v>
      </c>
      <c t="str" s="173" r="S18">
        <f>SUM(S13:S17)</f>
        <v>34</v>
      </c>
      <c t="str" s="173" r="T18">
        <f>SUM(T13:T17)</f>
        <v>34</v>
      </c>
      <c t="str" s="173" r="U18">
        <f>SUM(U13:U17)</f>
        <v>63</v>
      </c>
      <c t="str" s="173" r="V18">
        <f>SUM(V13:V17)</f>
        <v>46</v>
      </c>
      <c s="38" r="W18"/>
      <c s="38" r="X18"/>
      <c s="32" r="AB18"/>
      <c s="32" r="AC18"/>
      <c s="164" r="AD18"/>
      <c s="164" r="AE18"/>
      <c s="149" r="AF18"/>
    </row>
    <row customHeight="1" r="19" ht="15.0">
      <c s="38" r="C19"/>
      <c s="32" r="D19"/>
      <c s="32" r="E19"/>
      <c s="32" r="F19"/>
      <c s="32" r="G19"/>
      <c t="s" s="175" r="J19">
        <v>98</v>
      </c>
      <c t="s" s="176" r="K19">
        <v>99</v>
      </c>
      <c t="str" s="177" r="L19">
        <f>K18-L18</f>
        <v>467,74</v>
      </c>
      <c t="s" s="178" r="M19">
        <v>100</v>
      </c>
      <c t="str" s="49" r="N19">
        <f>M18-N18</f>
        <v>29</v>
      </c>
      <c t="s" s="179" r="O19">
        <v>101</v>
      </c>
      <c t="str" s="180" r="P19">
        <f>O18-P18</f>
        <v>35</v>
      </c>
      <c t="s" s="179" r="Q19">
        <v>102</v>
      </c>
      <c t="str" s="49" r="R19">
        <f>Q18</f>
        <v>0</v>
      </c>
      <c s="38" r="W19"/>
      <c s="38" r="X19"/>
      <c s="32" r="AB19"/>
      <c s="32" r="AC19"/>
      <c s="164" r="AD19"/>
      <c s="164" r="AE19"/>
      <c s="149" r="AF19"/>
    </row>
    <row customHeight="1" r="20" ht="15.0">
      <c s="181" r="A20"/>
      <c s="38" r="C20"/>
      <c s="32" r="D20"/>
      <c s="32" r="E20"/>
      <c s="32" r="F20"/>
      <c s="32" r="G20"/>
      <c s="26" r="H20"/>
      <c s="26" r="I20"/>
      <c s="26" r="J20"/>
      <c s="32" r="K20"/>
      <c s="32" r="L20"/>
      <c s="32" r="M20"/>
      <c s="32" r="N20"/>
      <c s="163" r="O20"/>
      <c s="163" r="P20"/>
      <c s="163" r="Q20"/>
      <c s="26" r="R20"/>
      <c s="38" r="W20"/>
      <c s="38" r="X20"/>
    </row>
    <row customHeight="1" r="21" ht="15.0">
      <c s="182" r="A21"/>
      <c s="183" r="B21"/>
      <c s="184" r="C21"/>
      <c s="185" r="D21"/>
      <c s="185" r="E21"/>
      <c s="185" r="F21"/>
      <c s="186" r="G21"/>
      <c s="185" r="H21"/>
      <c s="185" r="I21"/>
      <c s="185" r="J21"/>
      <c s="187" r="K21"/>
      <c s="188" r="L21"/>
      <c s="189" r="M21"/>
      <c s="189" r="N21"/>
      <c s="190" r="O21"/>
      <c s="190" r="P21"/>
      <c s="191" r="Q21"/>
      <c s="189" r="R21"/>
      <c s="189" r="S21"/>
      <c s="189" r="T21"/>
      <c s="189" r="U21"/>
      <c s="189" r="V21"/>
      <c s="38" r="W21"/>
      <c s="38" r="X21"/>
    </row>
    <row customHeight="1" r="22" ht="12.75">
      <c t="s" s="136" r="A22">
        <v>103</v>
      </c>
      <c t="s" s="69" r="B22">
        <v>104</v>
      </c>
      <c t="s" s="137" r="C22">
        <v>105</v>
      </c>
      <c t="s" s="138" r="D22">
        <v>106</v>
      </c>
      <c s="69" r="G22"/>
      <c t="s" s="192" r="H22">
        <v>107</v>
      </c>
      <c t="s" s="193" r="I22">
        <v>108</v>
      </c>
      <c t="s" s="193" r="J22">
        <v>109</v>
      </c>
      <c t="s" s="194" r="K22">
        <v>110</v>
      </c>
      <c t="s" s="195" r="L22">
        <v>111</v>
      </c>
      <c t="s" s="196" r="M22">
        <v>112</v>
      </c>
      <c t="s" s="196" r="N22">
        <v>113</v>
      </c>
      <c t="s" s="197" r="O22">
        <v>114</v>
      </c>
      <c t="s" s="197" r="P22">
        <v>115</v>
      </c>
      <c t="s" s="198" r="Q22">
        <v>116</v>
      </c>
      <c t="s" s="199" r="R22">
        <v>117</v>
      </c>
      <c t="s" s="199" r="S22">
        <v>118</v>
      </c>
      <c t="s" s="199" r="T22">
        <v>119</v>
      </c>
      <c t="s" s="199" r="U22">
        <v>120</v>
      </c>
      <c t="s" s="199" r="V22">
        <v>121</v>
      </c>
      <c s="38" r="W22"/>
      <c s="38" r="X22"/>
      <c s="32" r="AC22"/>
      <c s="200" r="AF22"/>
    </row>
    <row customHeight="1" r="23" ht="15.0">
      <c t="s" s="150" r="D23">
        <v>122</v>
      </c>
      <c t="s" s="56" r="E23">
        <v>123</v>
      </c>
      <c t="s" s="56" r="F23">
        <v>124</v>
      </c>
      <c t="s" s="57" r="G23">
        <v>125</v>
      </c>
      <c s="38" r="W23"/>
      <c s="70" r="X23"/>
      <c s="32" r="AC23"/>
      <c s="200" r="AF23"/>
    </row>
    <row customHeight="1" r="24" ht="15.0">
      <c t="s" s="152" r="B24">
        <v>126</v>
      </c>
      <c t="s" s="153" r="C24">
        <v>127</v>
      </c>
      <c t="s" s="154" r="D24">
        <v>128</v>
      </c>
      <c s="155" r="E24"/>
      <c s="156" r="F24"/>
      <c s="201" r="G24"/>
      <c t="str" s="157" r="H24">
        <f>IF(ISTEXT(F24);VLOOKUP(I24;'Réference'!$A$3:$E$18;5;FALSE);IF(ISTEXT(E24);VLOOKUP(I24;'Réference'!$B$3:$E$18;4;FALSE);IF(ISTEXT(G24);VLOOKUP(I24;'Réference'!$C$3:$E$18;3;FALSE);IF(ISTEXT(D24);VLOOKUP(I24;'Réference'!$D$3:$E$18;2;FALSE);""))))</f>
        <v>7</v>
      </c>
      <c s="158" r="I24">
        <v>48.83</v>
      </c>
      <c s="158" r="J24">
        <v>15.0</v>
      </c>
      <c t="str" s="159" r="K24">
        <f>IF(ISTEXT(D24);(V24*I24)+(U24*(I24*1,15/22*10))+(T24*(I24*1,35/22*6))+(S24*(I24*2/22*2))+(R24*(I24*3/22*1));"")</f>
        <v>1210,32</v>
      </c>
      <c t="str" s="159" r="L24">
        <f>ROUND((V24*J24);1)+ROUND((U24*(J24*1,15/22*10));2)+ROUND((T24*(J24*1,35/22*6));2)+ROUNDDOWN((S24*(J24*2/22*2));2)+ROUNDDOWN((R24*(J24*3/22*1));2)</f>
        <v>371,78</v>
      </c>
      <c t="str" s="160" r="M24">
        <f>IF(ISTEXT(E24);ROUND((V24*I24)+(U24*(I24*1,15/22*10))+(T24*(I24*1,35/22*6))+(S24*(I24*2/22*2))+(R24*(I24*3/22*1));0);"")</f>
        <v/>
      </c>
      <c s="160" r="N24"/>
      <c t="str" s="161" r="O24">
        <f>IF(ISTEXT(F24);ROUND((V24*I24)+(U24*(I24*1,15/22*10))+(T24*(I24*1,35/22*6))+(S24*(I24*2/22*2))+(R24*(I24*3/22*1));0);"")</f>
        <v/>
      </c>
      <c s="161" r="P24"/>
      <c s="162" r="Q24"/>
      <c s="39" r="R24">
        <v>7.0</v>
      </c>
      <c s="39" r="S24">
        <v>2.0</v>
      </c>
      <c s="39" r="T24">
        <v>3.0</v>
      </c>
      <c s="39" r="U24">
        <v>16.0</v>
      </c>
      <c s="39" r="V24">
        <v>14.0</v>
      </c>
      <c s="38" r="W24"/>
      <c s="70" r="X24"/>
    </row>
    <row customHeight="1" r="25" ht="15.0">
      <c t="s" s="152" r="B25">
        <v>129</v>
      </c>
      <c t="s" s="153" r="C25">
        <v>130</v>
      </c>
      <c s="154" r="D25"/>
      <c s="155" r="E25"/>
      <c t="s" s="156" r="F25">
        <v>131</v>
      </c>
      <c s="154" r="G25"/>
      <c t="str" s="157" r="H25">
        <f>IF(ISTEXT(F25);VLOOKUP(I25;'Réference'!$A$3:$E$18;5;FALSE);IF(ISTEXT(E25);VLOOKUP(I25;'Réference'!$B$3:$E$18;4;FALSE);IF(ISTEXT(G25);VLOOKUP(I25;'Réference'!$C$3:$E$18;3;FALSE);IF(ISTEXT(D25);VLOOKUP(I25;'Réference'!$D$3:$E$18;2;FALSE);""))))</f>
        <v>10</v>
      </c>
      <c s="158" r="I25">
        <v>1.52</v>
      </c>
      <c s="158" r="J25">
        <v>15.0</v>
      </c>
      <c t="str" s="159" r="K25">
        <f>IF(ISTEXT(D25);(V25*I25)+(U25*(I25*1,15/22*10))+(T25*(I25*1,35/22*6))+(S25*(I25*2/22*2))+(R25*(I25*3/22*1));"")</f>
        <v/>
      </c>
      <c t="str" s="159" r="L25">
        <f>ROUND((V25*J25);1)+ROUND((U25*(J25*1,15/22*10));2)+ROUND((T25*(J25*1,35/22*6));2)+ROUNDDOWN((S25*(J25*2/22*2));2)+ROUNDDOWN((R25*(J25*3/22*1));2)</f>
        <v>215,31</v>
      </c>
      <c t="str" s="160" r="M25">
        <f>IF(ISTEXT(E25);ROUND((V25*I25)+(U25*(I25*1,15/22*10))+(T25*(I25*1,35/22*6))+(S25*(I25*2/22*2))+(R25*(I25*3/22*1));0);"")</f>
        <v/>
      </c>
      <c s="160" r="N25">
        <v>7.0</v>
      </c>
      <c t="str" s="161" r="O25">
        <f>IF(ISTEXT(F25);ROUND((V25*I25)+(U25*(I25*1,15/22*10))+(T25*(I25*1,35/22*6))+(S25*(I25*2/22*2))+(R25*(I25*3/22*1));0);"")</f>
        <v>22</v>
      </c>
      <c s="161" r="P25">
        <v>5.0</v>
      </c>
      <c s="162" r="Q25"/>
      <c s="39" r="R25">
        <v>31.0</v>
      </c>
      <c s="39" r="S25">
        <v>2.0</v>
      </c>
      <c s="39" r="T25">
        <v>3.0</v>
      </c>
      <c s="39" r="U25">
        <v>7.0</v>
      </c>
      <c s="39" r="V25">
        <v>5.0</v>
      </c>
      <c s="202" r="W25"/>
      <c s="38" r="X25"/>
    </row>
    <row customHeight="1" r="26" ht="15.0">
      <c t="s" s="152" r="B26">
        <v>132</v>
      </c>
      <c t="s" s="153" r="C26">
        <v>133</v>
      </c>
      <c s="154" r="D26"/>
      <c t="s" s="155" r="E26">
        <v>134</v>
      </c>
      <c s="156" r="F26"/>
      <c s="154" r="G26"/>
      <c t="str" s="157" r="H26">
        <f>IF(ISTEXT(F26);VLOOKUP(I26;'Réference'!$A$3:$E$18;5;FALSE);IF(ISTEXT(E26);VLOOKUP(I26;'Réference'!$B$3:$E$18;4;FALSE);IF(ISTEXT(G26);VLOOKUP(I26;'Réference'!$C$3:$E$18;3;FALSE);IF(ISTEXT(D26);VLOOKUP(I26;'Réference'!$D$3:$E$18;2;FALSE);""))))</f>
        <v>17</v>
      </c>
      <c s="158" r="I26">
        <v>2.73</v>
      </c>
      <c s="158" r="J26">
        <v>15.0</v>
      </c>
      <c t="str" s="159" r="K26">
        <f>IF(ISTEXT(D26);(V26*I26)+(U26*(I26*1,15/22*10))+(T26*(I26*1,35/22*6))+(S26*(I26*2/22*2))+(R26*(I26*3/22*1));"")</f>
        <v/>
      </c>
      <c t="str" s="159" r="L26">
        <f>ROUND((V26*J26);1)+ROUND((U26*(J26*1,15/22*10));2)+ROUND((T26*(J26*1,35/22*6));2)+ROUNDDOWN((S26*(J26*2/22*2));2)+ROUNDDOWN((R26*(J26*3/22*1));2)</f>
        <v>370,49</v>
      </c>
      <c t="str" s="160" r="M26">
        <f>IF(ISTEXT(E26);ROUND((V26*I26)+(U26*(I26*1,15/22*10))+(T26*(I26*1,35/22*6))+(S26*(I26*2/22*2))+(R26*(I26*3/22*1));0);"")</f>
        <v>67</v>
      </c>
      <c s="160" r="N26">
        <v>18.0</v>
      </c>
      <c t="str" s="161" r="O26">
        <f>IF(ISTEXT(F26);ROUND((V26*I26)+(U26*(I26*1,15/22*10))+(T26*(I26*1,35/22*6))+(S26*(I26*2/22*2))+(R26*(I26*3/22*1));0);"")</f>
        <v/>
      </c>
      <c s="161" r="P26">
        <v>13.0</v>
      </c>
      <c s="162" r="Q26"/>
      <c s="39" r="R26">
        <v>39.0</v>
      </c>
      <c s="39" r="S26">
        <v>5.0</v>
      </c>
      <c s="39" r="T26">
        <v>14.0</v>
      </c>
      <c s="39" r="U26">
        <v>14.0</v>
      </c>
      <c s="39" r="V26">
        <v>6.0</v>
      </c>
      <c s="38" r="W26"/>
      <c s="38" r="X26"/>
    </row>
    <row customHeight="1" r="27" ht="15.0">
      <c t="s" s="152" r="B27">
        <v>135</v>
      </c>
      <c t="s" s="153" r="C27">
        <v>136</v>
      </c>
      <c s="154" r="D27"/>
      <c s="155" r="E27"/>
      <c t="s" s="156" r="F27">
        <v>137</v>
      </c>
      <c s="154" r="G27"/>
      <c t="str" s="157" r="H27">
        <f>IF(ISTEXT(F27);VLOOKUP(I27;'Réference'!$A$3:$E$18;5;FALSE);IF(ISTEXT(E27);VLOOKUP(I27;'Réference'!$B$3:$E$18;4;FALSE);IF(ISTEXT(G27);VLOOKUP(I27;'Réference'!$C$3:$E$18;3;FALSE);IF(ISTEXT(D27);VLOOKUP(I27;'Réference'!$D$3:$E$18;2;FALSE);""))))</f>
        <v>11</v>
      </c>
      <c s="158" r="I27">
        <v>1.6</v>
      </c>
      <c s="158" r="J27">
        <v>15.0</v>
      </c>
      <c t="str" s="159" r="K27">
        <f>IF(ISTEXT(D27);(V27*I27)+(U27*(I27*1,15/22*10))+(T27*(I27*1,35/22*6))+(S27*(I27*2/22*2))+(R27*(I27*3/22*1));"")</f>
        <v/>
      </c>
      <c t="str" s="159" r="L27">
        <f>ROUND((V27*J27);1)+ROUND((U27*(J27*1,15/22*10));2)+ROUND((T27*(J27*1,35/22*6));2)+ROUNDDOWN((S27*(J27*2/22*2));2)+ROUNDDOWN((R27*(J27*3/22*1));2)</f>
        <v>482,03</v>
      </c>
      <c t="str" s="160" r="M27">
        <f>IF(ISTEXT(E27);ROUND((V27*I27)+(U27*(I27*1,15/22*10))+(T27*(I27*1,35/22*6))+(S27*(I27*2/22*2))+(R27*(I27*3/22*1));0);"")</f>
        <v/>
      </c>
      <c s="160" r="N27">
        <v>16.0</v>
      </c>
      <c t="str" s="161" r="O27">
        <f>IF(ISTEXT(F27);ROUND((V27*I27)+(U27*(I27*1,15/22*10))+(T27*(I27*1,35/22*6))+(S27*(I27*2/22*2))+(R27*(I27*3/22*1));0);"")</f>
        <v>51</v>
      </c>
      <c s="161" r="P27">
        <v>12.0</v>
      </c>
      <c s="162" r="Q27"/>
      <c s="39" r="R27">
        <v>69.0</v>
      </c>
      <c s="39" r="S27">
        <v>6.0</v>
      </c>
      <c s="39" r="T27">
        <v>5.0</v>
      </c>
      <c s="39" r="U27">
        <v>13.0</v>
      </c>
      <c s="39" r="V27">
        <v>13.0</v>
      </c>
      <c s="38" r="W27"/>
      <c s="38" r="X27"/>
    </row>
    <row customHeight="1" r="28" ht="15.0">
      <c t="s" s="203" r="B28">
        <v>138</v>
      </c>
      <c t="s" s="165" r="C28">
        <v>139</v>
      </c>
      <c s="166" r="D28"/>
      <c s="167" r="E28"/>
      <c s="166" r="F28"/>
      <c t="s" s="168" r="G28">
        <v>140</v>
      </c>
      <c t="str" s="169" r="H28">
        <f>IF(ISTEXT(F28);VLOOKUP(I28;'Réference'!$A$3:$E$18;5;FALSE);IF(ISTEXT(E28);VLOOKUP(I28;'Réference'!$B$3:$E$18;4;FALSE);IF(ISTEXT(G28);VLOOKUP(I28;'Réference'!$C$3:$E$18;3;FALSE);IF(ISTEXT(D28);VLOOKUP(I28;'Réference'!$D$3:$E$18;2;FALSE);""))))</f>
        <v>17</v>
      </c>
      <c s="170" r="I28">
        <v>13.65</v>
      </c>
      <c s="158" r="J28">
        <v>15.0</v>
      </c>
      <c t="str" s="159" r="K28">
        <f>IF(ISTEXT(D28);(V28*I28)+(U28*(I28*1,15/22*10))+(T28*(I28*1,35/22*6))+(S28*(I28*2/22*2))+(R28*(I28*3/22*1));"")</f>
        <v/>
      </c>
      <c t="str" s="159" r="L28">
        <f>ROUND((V28*J28);1)+ROUND((U28*(J28*1,15/22*10));2)+ROUND((T28*(J28*1,35/22*6));2)+ROUNDDOWN((S28*(J28*2/22*2));2)+ROUNDDOWN((R28*(J28*3/22*1));2)</f>
        <v>0,00</v>
      </c>
      <c t="str" s="160" r="M28">
        <f>IF(ISTEXT(E28);ROUND((V28*I28)+(U28*(I28*1,15/22*10))+(T28*(I28*1,35/22*6))+(S28*(I28*2/22*2))+(R28*(I28*3/22*1));0);"")</f>
        <v/>
      </c>
      <c s="160" r="N28"/>
      <c t="str" s="161" r="O28">
        <f>IF(ISTEXT(F28);ROUND((V28*I28)+(U28*(I28*1,15/22*10))+(T28*(I28*1,35/22*6))+(S28*(I28*2/22*2))+(R28*(I28*3/22*1));0);"")</f>
        <v/>
      </c>
      <c s="161" r="P28"/>
      <c t="str" s="162" r="Q28">
        <f>IF(ISTEXT(G28);ROUND((V28*I28)+(U28*(I28*1,15/22*10))+(T28*(I28*1,35/22*6))+(S28*(I28*2/22*2))+(R28*(I28*3/22*1));0);"")</f>
        <v>0</v>
      </c>
      <c s="39" r="R28"/>
      <c s="39" r="S28"/>
      <c s="39" r="T28"/>
      <c s="39" r="U28"/>
      <c s="39" r="V28"/>
      <c s="38" r="W28"/>
      <c s="38" r="X28"/>
    </row>
    <row customHeight="1" r="29" ht="15.0">
      <c s="38" r="C29"/>
      <c s="32" r="D29"/>
      <c s="32" r="E29"/>
      <c s="32" r="F29"/>
      <c s="32" r="G29"/>
      <c s="32" r="I29"/>
      <c t="s" s="171" r="J29">
        <v>141</v>
      </c>
      <c t="str" s="172" r="K29">
        <f>SUM(K24:K28)</f>
        <v>1210,32</v>
      </c>
      <c s="172" r="L29">
        <v>1438.64</v>
      </c>
      <c t="str" s="173" r="M29">
        <f>SUM(M24:M28)</f>
        <v>67</v>
      </c>
      <c t="str" s="173" r="N29">
        <f>SUM(N24:N28)</f>
        <v>41</v>
      </c>
      <c t="str" s="174" r="O29">
        <f>SUM(O24:O28)</f>
        <v>73</v>
      </c>
      <c t="str" s="174" r="P29">
        <f>SUM(P24:P28)</f>
        <v>30</v>
      </c>
      <c t="str" s="174" r="Q29">
        <f>SUM(Q24:Q28)</f>
        <v>0</v>
      </c>
      <c t="str" s="173" r="R29">
        <f>SUM(R24:R28)</f>
        <v>146</v>
      </c>
      <c t="str" s="173" r="S29">
        <f>SUM(S24:S28)</f>
        <v>15</v>
      </c>
      <c t="str" s="173" r="T29">
        <f>SUM(T24:T28)</f>
        <v>25</v>
      </c>
      <c t="str" s="173" r="U29">
        <f>SUM(U24:U28)</f>
        <v>50</v>
      </c>
      <c t="str" s="173" r="V29">
        <f>SUM(V24:V28)</f>
        <v>38</v>
      </c>
      <c s="38" r="W29"/>
      <c s="38" r="X29"/>
    </row>
    <row customHeight="1" r="30" ht="15.0">
      <c s="38" r="C30"/>
      <c s="32" r="D30"/>
      <c s="32" r="E30"/>
      <c s="32" r="F30"/>
      <c s="32" r="G30"/>
      <c t="s" s="175" r="J30">
        <v>142</v>
      </c>
      <c t="s" s="176" r="K30">
        <v>143</v>
      </c>
      <c t="str" s="177" r="L30">
        <f>K29-L29</f>
        <v>-228,32</v>
      </c>
      <c t="s" s="178" r="M30">
        <v>144</v>
      </c>
      <c t="str" s="49" r="N30">
        <f>M29-N29</f>
        <v>26</v>
      </c>
      <c t="s" s="179" r="O30">
        <v>145</v>
      </c>
      <c t="str" s="180" r="P30">
        <f>O29-P29</f>
        <v>43</v>
      </c>
      <c t="s" s="179" r="Q30">
        <v>146</v>
      </c>
      <c t="str" s="49" r="R30">
        <f>Q29</f>
        <v>0</v>
      </c>
      <c s="38" r="W30"/>
      <c s="38" r="X30"/>
    </row>
    <row customHeight="1" r="31" ht="15.0">
      <c s="181" r="A31"/>
      <c s="37" r="B31"/>
      <c s="38" r="C31"/>
      <c s="204" r="D31"/>
      <c s="204" r="E31"/>
      <c s="204" r="F31"/>
      <c s="204" r="G31"/>
      <c s="37" r="H31"/>
      <c s="37" r="I31"/>
      <c s="205" r="J31"/>
      <c s="206" r="K31"/>
      <c s="206" r="L31"/>
      <c s="207" r="M31"/>
      <c s="207" r="N31"/>
      <c s="208" r="O31"/>
      <c s="208" r="P31"/>
      <c s="208" r="Q31"/>
      <c s="37" r="R31"/>
      <c s="37" r="S31"/>
      <c s="37" r="T31"/>
      <c s="37" r="U31"/>
      <c s="37" r="V31"/>
      <c s="38" r="W31"/>
      <c s="38" r="X31"/>
    </row>
    <row customHeight="1" r="32" ht="15.0">
      <c s="182" r="A32"/>
      <c s="37" r="B32"/>
      <c s="38" r="C32"/>
      <c s="204" r="D32"/>
      <c s="204" r="E32"/>
      <c s="204" r="F32"/>
      <c s="204" r="G32"/>
      <c s="37" r="H32"/>
      <c s="37" r="I32"/>
      <c s="37" r="J32"/>
      <c s="204" r="K32"/>
      <c s="204" r="L32"/>
      <c s="204" r="M32"/>
      <c s="204" r="N32"/>
      <c s="163" r="O32"/>
      <c s="163" r="P32"/>
      <c s="163" r="Q32"/>
      <c s="37" r="R32"/>
      <c s="37" r="S32"/>
      <c s="37" r="T32"/>
      <c s="37" r="U32"/>
      <c s="37" r="V32"/>
      <c s="38" r="W32"/>
      <c s="38" r="X32"/>
    </row>
    <row customHeight="1" r="33" ht="32.25">
      <c t="s" s="209" r="A33">
        <v>147</v>
      </c>
      <c t="s" s="210" r="B33">
        <v>148</v>
      </c>
      <c t="s" s="137" r="C33">
        <v>149</v>
      </c>
      <c t="s" s="138" r="D33">
        <v>150</v>
      </c>
      <c s="68" r="G33"/>
      <c t="s" s="211" r="H33">
        <v>151</v>
      </c>
      <c t="s" s="212" r="I33">
        <v>152</v>
      </c>
      <c t="s" s="212" r="J33">
        <v>153</v>
      </c>
      <c t="s" s="213" r="K33">
        <v>154</v>
      </c>
      <c t="s" s="214" r="L33">
        <v>155</v>
      </c>
      <c t="s" s="215" r="M33">
        <v>156</v>
      </c>
      <c t="s" s="215" r="N33">
        <v>157</v>
      </c>
      <c t="s" s="216" r="O33">
        <v>158</v>
      </c>
      <c t="s" s="216" r="P33">
        <v>159</v>
      </c>
      <c t="s" s="217" r="Q33">
        <v>160</v>
      </c>
      <c t="s" s="218" r="R33">
        <v>161</v>
      </c>
      <c t="s" s="218" r="S33">
        <v>162</v>
      </c>
      <c t="s" s="218" r="T33">
        <v>163</v>
      </c>
      <c t="s" s="218" r="U33">
        <v>164</v>
      </c>
      <c t="s" s="218" r="V33">
        <v>165</v>
      </c>
      <c s="38" r="W33"/>
      <c s="70" r="X33"/>
    </row>
    <row customHeight="1" r="34" ht="15.0">
      <c t="s" s="150" r="D34">
        <v>166</v>
      </c>
      <c t="s" s="219" r="E34">
        <v>167</v>
      </c>
      <c t="s" s="219" r="F34">
        <v>168</v>
      </c>
      <c t="s" s="220" r="G34">
        <v>169</v>
      </c>
      <c s="38" r="W34"/>
      <c s="70" r="X34"/>
    </row>
    <row customHeight="1" r="35" ht="15.0">
      <c t="s" s="152" r="B35">
        <v>170</v>
      </c>
      <c t="s" s="153" r="C35">
        <v>171</v>
      </c>
      <c t="s" s="221" r="D35">
        <v>172</v>
      </c>
      <c s="222" r="E35"/>
      <c s="223" r="F35"/>
      <c s="221" r="G35"/>
      <c t="str" s="224" r="H35">
        <f>IF(ISTEXT(F35);VLOOKUP(I35;'Réference'!$A$3:$E$18;5;FALSE);IF(ISTEXT(E35);VLOOKUP(I35;'Réference'!$B$3:$E$18;4;FALSE);IF(ISTEXT(G35);VLOOKUP(I35;'Réference'!$C$3:$E$18;3;FALSE);IF(ISTEXT(D35);VLOOKUP(I35;'Réference'!$D$3:$E$18;2;FALSE);""))))</f>
        <v>7</v>
      </c>
      <c s="158" r="I35">
        <v>48.83</v>
      </c>
      <c s="225" r="J35">
        <v>15.0</v>
      </c>
      <c t="str" s="226" r="K35">
        <f>IF(ISTEXT(D35);(V35*I35)+(U35*(I35*1,15/22*10))+(T35*(I35*1,35/22*6))+(S35*(I35*2/22*2))+(R35*(I35*3/22*1));"")</f>
        <v>0,00</v>
      </c>
      <c t="str" s="226" r="L35">
        <f>ROUND((V35*J35);1)+ROUND((U35*(J35*1,15/22*10));2)+ROUND((T35*(J35*1,35/22*6));2)+ROUNDDOWN((S35*(J35*2/22*2));2)+ROUNDDOWN((R35*(J35*3/22*1));2)</f>
        <v>0,00</v>
      </c>
      <c t="str" s="227" r="M35">
        <f>IF(ISTEXT(E35);ROUND((V35*I35)+(U35*(I35*1,15/22*10))+(T35*(I35*1,35/22*6))+(S35*(I35*2/22*2))+(R35*(I35*3/22*1));0);"")</f>
        <v/>
      </c>
      <c s="227" r="N35">
        <v>41.0</v>
      </c>
      <c t="str" s="228" r="O35">
        <f>IF(ISTEXT(F35);ROUND((V35*I35)+(U35*(I35*1,15/22*10))+(T35*(I35*1,35/22*6))+(S35*(I35*2/22*2))+(R35*(I35*3/22*1));0);"")</f>
        <v/>
      </c>
      <c s="228" r="P35">
        <v>21.0</v>
      </c>
      <c s="229" r="Q35"/>
      <c s="230" r="R35">
        <v>0.0</v>
      </c>
      <c s="230" r="S35"/>
      <c s="230" r="T35">
        <v>0.0</v>
      </c>
      <c s="230" r="U35">
        <v>0.0</v>
      </c>
      <c s="230" r="V35">
        <v>0.0</v>
      </c>
      <c s="38" r="W35"/>
      <c s="70" r="X35"/>
    </row>
    <row customHeight="1" r="36" ht="15.0">
      <c t="s" s="152" r="B36">
        <v>173</v>
      </c>
      <c t="s" s="153" r="C36">
        <v>174</v>
      </c>
      <c s="154" r="D36"/>
      <c s="155" r="E36"/>
      <c t="s" s="156" r="F36">
        <v>175</v>
      </c>
      <c s="154" r="G36"/>
      <c t="str" s="157" r="H36">
        <f>IF(ISTEXT(F36);VLOOKUP(I36;'Réference'!$A$3:$E$18;5;FALSE);IF(ISTEXT(E36);VLOOKUP(I36;'Réference'!$B$3:$E$18;4;FALSE);IF(ISTEXT(G36);VLOOKUP(I36;'Réference'!$C$3:$E$18;3;FALSE);IF(ISTEXT(D36);VLOOKUP(I36;'Réference'!$D$3:$E$18;2;FALSE);""))))</f>
        <v>10</v>
      </c>
      <c s="158" r="I36">
        <v>1.52</v>
      </c>
      <c s="158" r="J36">
        <v>15.0</v>
      </c>
      <c t="str" s="159" r="K36">
        <f>IF(ISTEXT(D36);(V36*I36)+(U36*(I36*1,15/22*10))+(T36*(I36*1,35/22*6))+(S36*(I36*2/22*2))+(R36*(I36*3/22*1));"")</f>
        <v/>
      </c>
      <c t="str" s="159" r="L36">
        <f>ROUND((V36*J36);1)+ROUND((U36*(J36*1,15/22*10));2)+ROUND((T36*(J36*1,35/22*6));2)+ROUNDDOWN((S36*(J36*2/22*2));2)+ROUNDDOWN((R36*(J36*3/22*1));2)</f>
        <v>219,67</v>
      </c>
      <c t="str" s="160" r="M36">
        <f>IF(ISTEXT(E36);ROUND((V36*I36)+(U36*(I36*1,15/22*10))+(T36*(I36*1,35/22*6))+(S36*(I36*2/22*2))+(R36*(I36*3/22*1));0);"")</f>
        <v/>
      </c>
      <c s="160" r="N36">
        <v>7.0</v>
      </c>
      <c t="str" s="161" r="O36">
        <f>IF(ISTEXT(F36);ROUND((V36*I36)+(U36*(I36*1,15/22*10))+(T36*(I36*1,35/22*6))+(S36*(I36*2/22*2))+(R36*(I36*3/22*1));0);"")</f>
        <v>22</v>
      </c>
      <c s="161" r="P36">
        <v>6.0</v>
      </c>
      <c s="162" r="Q36"/>
      <c s="39" r="R36">
        <v>31.0</v>
      </c>
      <c s="39" r="S36">
        <v>1.0</v>
      </c>
      <c s="39" r="T36">
        <v>7.0</v>
      </c>
      <c s="39" r="U36">
        <v>7.0</v>
      </c>
      <c s="39" r="V36">
        <v>4.0</v>
      </c>
      <c s="38" r="W36"/>
      <c s="70" r="X36"/>
    </row>
    <row customHeight="1" r="37" ht="15.0">
      <c t="s" s="152" r="B37">
        <v>176</v>
      </c>
      <c t="s" s="153" r="C37">
        <v>177</v>
      </c>
      <c s="154" r="D37"/>
      <c t="s" s="155" r="E37">
        <v>178</v>
      </c>
      <c s="156" r="F37"/>
      <c s="154" r="G37"/>
      <c t="str" s="157" r="H37">
        <f>IF(ISTEXT(F37);VLOOKUP(I37;'Réference'!$A$3:$E$18;5;FALSE);IF(ISTEXT(E37);VLOOKUP(I37;'Réference'!$B$3:$E$18;4;FALSE);IF(ISTEXT(G37);VLOOKUP(I37;'Réference'!$C$3:$E$18;3;FALSE);IF(ISTEXT(D37);VLOOKUP(I37;'Réference'!$D$3:$E$18;2;FALSE);""))))</f>
        <v>17</v>
      </c>
      <c s="158" r="I37">
        <v>2.73</v>
      </c>
      <c s="158" r="J37">
        <v>15.0</v>
      </c>
      <c t="str" s="159" r="K37">
        <f>IF(ISTEXT(D37);(V37*I37)+(U37*(I37*1,15/22*10))+(T37*(I37*1,35/22*6))+(S37*(I37*2/22*2))+(R37*(I37*3/22*1));"")</f>
        <v/>
      </c>
      <c t="str" s="159" r="L37">
        <f>ROUND((V37*J37);1)+ROUND((U37*(J37*1,15/22*10));2)+ROUND((T37*(J37*1,35/22*6));2)+ROUNDDOWN((S37*(J37*2/22*2));2)+ROUNDDOWN((R37*(J37*3/22*1));2)</f>
        <v>522,60</v>
      </c>
      <c t="str" s="160" r="M37">
        <f>IF(ISTEXT(E37);ROUND((V37*I37)+(U37*(I37*1,15/22*10))+(T37*(I37*1,35/22*6))+(S37*(I37*2/22*2))+(R37*(I37*3/22*1));0);"")</f>
        <v>95</v>
      </c>
      <c s="160" r="N37">
        <v>28.0</v>
      </c>
      <c t="str" s="161" r="O37">
        <f>IF(ISTEXT(F37);ROUND((V37*I37)+(U37*(I37*1,15/22*10))+(T37*(I37*1,35/22*6))+(S37*(I37*2/22*2))+(R37*(I37*3/22*1));0);"")</f>
        <v/>
      </c>
      <c s="161" r="P37">
        <v>27.0</v>
      </c>
      <c s="162" r="Q37"/>
      <c s="39" r="R37">
        <v>82.0</v>
      </c>
      <c s="39" r="S37">
        <v>12.0</v>
      </c>
      <c s="39" r="T37">
        <v>25.0</v>
      </c>
      <c s="39" r="U37">
        <v>12.0</v>
      </c>
      <c s="39" r="V37">
        <v>6.0</v>
      </c>
      <c s="38" r="W37"/>
      <c s="38" r="X37"/>
    </row>
    <row customHeight="1" r="38" ht="15.0">
      <c t="s" s="152" r="B38">
        <v>179</v>
      </c>
      <c t="s" s="153" r="C38">
        <v>180</v>
      </c>
      <c s="154" r="D38"/>
      <c s="155" r="E38"/>
      <c t="s" s="156" r="F38">
        <v>181</v>
      </c>
      <c s="154" r="G38"/>
      <c t="str" s="157" r="H38">
        <f>IF(ISTEXT(F38);VLOOKUP(I38;'Réference'!$A$3:$E$18;5;FALSE);IF(ISTEXT(E38);VLOOKUP(I38;'Réference'!$B$3:$E$18;4;FALSE);IF(ISTEXT(G38);VLOOKUP(I38;'Réference'!$C$3:$E$18;3;FALSE);IF(ISTEXT(D38);VLOOKUP(I38;'Réference'!$D$3:$E$18;2;FALSE);""))))</f>
        <v>11</v>
      </c>
      <c s="158" r="I38">
        <v>1.6</v>
      </c>
      <c s="158" r="J38">
        <v>15.0</v>
      </c>
      <c t="str" s="159" r="K38">
        <f>IF(ISTEXT(D38);(V38*I38)+(U38*(I38*1,15/22*10))+(T38*(I38*1,35/22*6))+(S38*(I38*2/22*2))+(R38*(I38*3/22*1));"")</f>
        <v/>
      </c>
      <c t="str" s="159" r="L38">
        <f>ROUND((V38*J38);1)+ROUND((U38*(J38*1,15/22*10));2)+ROUND((T38*(J38*1,35/22*6));2)+ROUNDDOWN((S38*(J38*2/22*2));2)+ROUNDDOWN((R38*(J38*3/22*1));2)</f>
        <v>525,81</v>
      </c>
      <c t="str" s="160" r="M38">
        <f>IF(ISTEXT(E38);ROUND((V38*I38)+(U38*(I38*1,15/22*10))+(T38*(I38*1,35/22*6))+(S38*(I38*2/22*2))+(R38*(I38*3/22*1));0);"")</f>
        <v/>
      </c>
      <c s="160" r="N38">
        <v>20.0</v>
      </c>
      <c t="str" s="161" r="O38">
        <f>IF(ISTEXT(F38);ROUND((V38*I38)+(U38*(I38*1,15/22*10))+(T38*(I38*1,35/22*6))+(S38*(I38*2/22*2))+(R38*(I38*3/22*1));0);"")</f>
        <v>56</v>
      </c>
      <c s="161" r="P38">
        <v>15.0</v>
      </c>
      <c s="162" r="Q38"/>
      <c s="39" r="R38">
        <v>88.0</v>
      </c>
      <c s="39" r="S38">
        <v>9.0</v>
      </c>
      <c s="39" r="T38">
        <v>7.0</v>
      </c>
      <c s="39" r="U38">
        <v>15.0</v>
      </c>
      <c s="39" r="V38">
        <v>11.0</v>
      </c>
      <c s="38" r="W38"/>
      <c s="38" r="X38"/>
    </row>
    <row customHeight="1" r="39" ht="15.0">
      <c t="s" s="203" r="B39">
        <v>182</v>
      </c>
      <c t="s" s="165" r="C39">
        <v>183</v>
      </c>
      <c s="166" r="D39"/>
      <c s="167" r="E39"/>
      <c s="166" r="F39"/>
      <c t="s" s="168" r="G39">
        <v>184</v>
      </c>
      <c t="str" s="169" r="H39">
        <f>IF(ISTEXT(F39);VLOOKUP(I39;'Réference'!$A$3:$E$18;5;FALSE);IF(ISTEXT(E39);VLOOKUP(I39;'Réference'!$B$3:$E$18;4;FALSE);IF(ISTEXT(G39);VLOOKUP(I39;'Réference'!$C$3:$E$18;3;FALSE);IF(ISTEXT(D39);VLOOKUP(I39;'Réference'!$D$3:$E$18;2;FALSE);""))))</f>
        <v>17</v>
      </c>
      <c s="170" r="I39">
        <v>13.65</v>
      </c>
      <c s="158" r="J39">
        <v>15.0</v>
      </c>
      <c t="str" s="159" r="K39">
        <f>IF(ISTEXT(D39);(V39*I39)+(U39*(I39*1,15/22*10))+(T39*(I39*1,35/22*6))+(S39*(I39*2/22*2))+(R39*(I39*3/22*1));"")</f>
        <v/>
      </c>
      <c t="str" s="159" r="L39">
        <f>ROUND((V39*J39);1)+ROUND((U39*(J39*1,15/22*10));2)+ROUND((T39*(J39*1,35/22*6));2)+ROUNDDOWN((S39*(J39*2/22*2));2)+ROUNDDOWN((R39*(J39*3/22*1));2)</f>
        <v>0,00</v>
      </c>
      <c t="str" s="160" r="M39">
        <f>IF(ISTEXT(E39);ROUND((V39*I39)+(U39*(I39*1,15/22*10))+(T39*(I39*1,35/22*6))+(S39*(I39*2/22*2))+(R39*(I39*3/22*1));0);"")</f>
        <v/>
      </c>
      <c s="160" r="N39"/>
      <c t="str" s="161" r="O39">
        <f>IF(ISTEXT(F39);ROUND((V39*I39)+(U39*(I39*1,15/22*10))+(T39*(I39*1,35/22*6))+(S39*(I39*2/22*2))+(R39*(I39*3/22*1));0);"")</f>
        <v/>
      </c>
      <c s="161" r="P39"/>
      <c t="str" s="162" r="Q39">
        <f>IF(ISTEXT(G39);ROUND((V39*I39)+(U39*(I39*1,15/22*10))+(T39*(I39*1,35/22*6))+(S39*(I39*2/22*2))+(R39*(I39*3/22*1));0);"")</f>
        <v>0</v>
      </c>
      <c s="39" r="R39"/>
      <c s="39" r="S39"/>
      <c s="39" r="T39"/>
      <c s="39" r="U39"/>
      <c s="39" r="V39"/>
      <c s="38" r="W39"/>
      <c s="38" r="X39"/>
    </row>
    <row customHeight="1" r="40" ht="15.0">
      <c s="38" r="C40"/>
      <c s="32" r="D40"/>
      <c s="32" r="E40"/>
      <c s="32" r="F40"/>
      <c s="32" r="G40"/>
      <c s="32" r="I40"/>
      <c t="s" s="171" r="J40">
        <v>185</v>
      </c>
      <c t="str" s="172" r="K40">
        <f>SUM(K35:K39)</f>
        <v>0,00</v>
      </c>
      <c s="172" r="L40">
        <v>1266.72</v>
      </c>
      <c t="str" s="173" r="M40">
        <f>SUM(M35:M39)</f>
        <v>95</v>
      </c>
      <c t="str" s="173" r="N40">
        <f>SUM(N35:N39)</f>
        <v>96</v>
      </c>
      <c t="str" s="174" r="O40">
        <f>SUM(O35:O39)</f>
        <v>78</v>
      </c>
      <c t="str" s="174" r="P40">
        <f>SUM(P35:P39)</f>
        <v>69</v>
      </c>
      <c t="str" s="174" r="Q40">
        <f>SUM(Q35:Q39)</f>
        <v>0</v>
      </c>
      <c t="str" s="173" r="R40">
        <f>SUM(R35:R39)</f>
        <v>201</v>
      </c>
      <c t="str" s="173" r="S40">
        <f>SUM(S35:S39)</f>
        <v>22</v>
      </c>
      <c t="str" s="173" r="T40">
        <f>SUM(T35:T39)</f>
        <v>39</v>
      </c>
      <c t="str" s="173" r="U40">
        <f>SUM(U35:U39)</f>
        <v>34</v>
      </c>
      <c t="str" s="173" r="V40">
        <f>SUM(V35:V39)</f>
        <v>21</v>
      </c>
      <c s="38" r="W40"/>
      <c s="38" r="X40"/>
    </row>
    <row customHeight="1" r="41" ht="15.0">
      <c s="38" r="C41"/>
      <c s="32" r="D41"/>
      <c s="32" r="E41"/>
      <c s="32" r="F41"/>
      <c s="32" r="G41"/>
      <c t="s" s="175" r="J41">
        <v>186</v>
      </c>
      <c t="s" s="176" r="K41">
        <v>187</v>
      </c>
      <c t="str" s="177" r="L41">
        <f>K40-L40</f>
        <v>-1266,72</v>
      </c>
      <c t="s" s="178" r="M41">
        <v>188</v>
      </c>
      <c t="str" s="49" r="N41">
        <f>M40-N40</f>
        <v>-1</v>
      </c>
      <c t="s" s="179" r="O41">
        <v>189</v>
      </c>
      <c t="str" s="180" r="P41">
        <f>O40-P40</f>
        <v>9</v>
      </c>
      <c t="s" s="179" r="Q41">
        <v>190</v>
      </c>
      <c t="str" s="49" r="R41">
        <f>Q40</f>
        <v>0</v>
      </c>
      <c s="38" r="W41"/>
      <c s="38" r="X41"/>
    </row>
    <row customHeight="1" r="42" ht="15.0">
      <c s="181" r="A42"/>
      <c s="37" r="B42"/>
      <c s="38" r="C42"/>
      <c s="204" r="D42"/>
      <c s="204" r="E42"/>
      <c s="204" r="F42"/>
      <c s="204" r="G42"/>
      <c s="37" r="H42"/>
      <c s="204" r="I42"/>
      <c s="204" r="J42"/>
      <c s="231" r="K42"/>
      <c s="231" r="L42"/>
      <c s="204" r="M42"/>
      <c s="204" r="N42"/>
      <c s="202" r="O42"/>
      <c s="202" r="P42"/>
      <c s="202" r="Q42"/>
      <c s="204" r="R42"/>
      <c s="204" r="S42"/>
      <c s="204" r="T42"/>
      <c s="204" r="U42"/>
      <c s="204" r="V42"/>
      <c s="38" r="W42"/>
      <c s="38" r="X42"/>
    </row>
    <row customHeight="1" r="43" ht="15.0">
      <c s="232" r="A43"/>
      <c s="37" r="B43"/>
      <c s="38" r="C43"/>
      <c s="204" r="D43"/>
      <c s="204" r="E43"/>
      <c s="204" r="F43"/>
      <c s="233" r="G43"/>
      <c s="234" r="H43"/>
      <c s="234" r="I43"/>
      <c s="235" r="J43"/>
      <c s="236" r="K43"/>
      <c s="236" r="L43"/>
      <c s="237" r="M43"/>
      <c s="237" r="N43"/>
      <c s="238" r="O43"/>
      <c s="238" r="P43"/>
      <c s="238" r="Q43"/>
      <c s="234" r="R43"/>
      <c s="234" r="S43"/>
      <c s="234" r="T43"/>
      <c s="234" r="U43"/>
      <c s="234" r="V43"/>
      <c s="38" r="W43"/>
      <c s="38" r="X43"/>
    </row>
    <row customHeight="1" r="44" ht="47.25">
      <c t="s" s="239" r="A44">
        <v>191</v>
      </c>
      <c t="s" s="212" r="B44">
        <v>192</v>
      </c>
      <c t="s" s="137" r="C44">
        <v>193</v>
      </c>
      <c t="s" s="138" r="D44">
        <v>194</v>
      </c>
      <c s="56" r="G44"/>
      <c t="s" s="139" r="H44">
        <v>195</v>
      </c>
      <c t="s" s="140" r="I44">
        <v>196</v>
      </c>
      <c t="s" s="140" r="J44">
        <v>197</v>
      </c>
      <c t="s" s="141" r="K44">
        <v>198</v>
      </c>
      <c t="s" s="142" r="L44">
        <v>199</v>
      </c>
      <c t="s" s="143" r="M44">
        <v>200</v>
      </c>
      <c t="s" s="143" r="N44">
        <v>201</v>
      </c>
      <c t="s" s="144" r="O44">
        <v>202</v>
      </c>
      <c t="s" s="144" r="P44">
        <v>203</v>
      </c>
      <c t="s" s="240" r="Q44">
        <v>204</v>
      </c>
      <c t="s" s="146" r="R44">
        <v>205</v>
      </c>
      <c t="s" s="146" r="S44">
        <v>206</v>
      </c>
      <c t="s" s="146" r="T44">
        <v>207</v>
      </c>
      <c t="s" s="146" r="U44">
        <v>208</v>
      </c>
      <c t="s" s="146" r="V44">
        <v>209</v>
      </c>
      <c s="38" r="W44"/>
      <c s="38" r="X44"/>
    </row>
    <row customHeight="1" r="45" ht="15.0">
      <c t="s" s="150" r="D45">
        <v>210</v>
      </c>
      <c t="s" s="219" r="E45">
        <v>211</v>
      </c>
      <c t="s" s="56" r="F45">
        <v>212</v>
      </c>
      <c t="s" s="56" r="G45">
        <v>213</v>
      </c>
      <c s="38" r="W45"/>
      <c s="38" r="X45"/>
    </row>
    <row customHeight="1" r="46" ht="15.0">
      <c t="s" s="13" r="B46">
        <v>214</v>
      </c>
      <c t="s" s="153" r="C46">
        <v>215</v>
      </c>
      <c t="s" s="154" r="D46">
        <v>216</v>
      </c>
      <c s="155" r="E46"/>
      <c s="156" r="F46"/>
      <c s="154" r="G46"/>
      <c t="str" s="157" r="H46">
        <f>IF(ISTEXT(F46);VLOOKUP(I46;'Réference'!$A$3:$E$18;5;FALSE);IF(ISTEXT(E46);VLOOKUP(I46;'Réference'!$B$3:$E$18;4;FALSE);IF(ISTEXT(G46);VLOOKUP(I46;'Réference'!$C$3:$E$18;3;FALSE);IF(ISTEXT(D46);VLOOKUP(I46;'Réference'!$D$3:$E$18;2;FALSE);""))))</f>
        <v>7</v>
      </c>
      <c s="158" r="I46">
        <v>48.83</v>
      </c>
      <c s="158" r="J46">
        <v>15.0</v>
      </c>
      <c t="str" s="159" r="K46">
        <f>IF(ISTEXT(D46);(V46*I46)+(U46*(I46*1,15/22*10))+(T46*(I46*1,35/22*6))+(S46*(I46*2/22*2))+(R46*(I46*3/22*1));"")</f>
        <v>942,64</v>
      </c>
      <c t="str" s="159" r="L46">
        <f>ROUND((V46*J46);1)+ROUND((U46*(J46*1,15/22*10));2)+ROUND((T46*(J46*1,35/22*6));2)+ROUNDDOWN((S46*(J46*2/22*2));2)+ROUNDDOWN((R46*(J46*3/22*1));2)</f>
        <v>289,57</v>
      </c>
      <c t="str" s="160" r="M46">
        <f>IF(ISTEXT(E46);ROUND((V46*I46)+(U46*(I46*1,15/22*10))+(T46*(I46*1,35/22*6))+(S46*(I46*2/22*2))+(R46*(I46*3/22*1));0);"")</f>
        <v/>
      </c>
      <c s="160" r="N46">
        <v>44.0</v>
      </c>
      <c t="str" s="161" r="O46">
        <f>IF(ISTEXT(F46);ROUND((V46*I46)+(U46*(I46*1,15/22*10))+(T46*(I46*1,35/22*6))+(S46*(I46*2/22*2))+(R46*(I46*3/22*1));0);"")</f>
        <v/>
      </c>
      <c s="161" r="P46">
        <v>33.0</v>
      </c>
      <c s="162" r="Q46"/>
      <c s="39" r="R46">
        <v>81.0</v>
      </c>
      <c s="39" r="S46">
        <v>14.0</v>
      </c>
      <c s="39" r="T46">
        <v>7.0</v>
      </c>
      <c s="39" r="U46">
        <v>6.0</v>
      </c>
      <c s="39" r="V46"/>
      <c s="38" r="W46"/>
      <c s="38" r="X46"/>
    </row>
    <row customHeight="1" r="47" ht="15.0">
      <c t="s" s="13" r="B47">
        <v>217</v>
      </c>
      <c t="s" s="153" r="C47">
        <v>218</v>
      </c>
      <c s="154" r="D47"/>
      <c s="155" r="E47"/>
      <c t="s" s="156" r="F47">
        <v>219</v>
      </c>
      <c s="154" r="G47"/>
      <c t="str" s="157" r="H47">
        <f>IF(ISTEXT(F47);VLOOKUP(I47;'Réference'!$A$3:$E$18;5;FALSE);IF(ISTEXT(E47);VLOOKUP(I47;'Réference'!$B$3:$E$18;4;FALSE);IF(ISTEXT(G47);VLOOKUP(I47;'Réference'!$C$3:$E$18;3;FALSE);IF(ISTEXT(D47);VLOOKUP(I47;'Réference'!$D$3:$E$18;2;FALSE);""))))</f>
        <v>10</v>
      </c>
      <c s="158" r="I47">
        <v>1.52</v>
      </c>
      <c s="158" r="J47">
        <v>15.0</v>
      </c>
      <c t="str" s="159" r="K47">
        <f>IF(ISTEXT(D47);(V47*I47)+(U47*(I47*1,15/22*10))+(T47*(I47*1,35/22*6))+(S47*(I47*2/22*2))+(R47*(I47*3/22*1));"")</f>
        <v/>
      </c>
      <c t="str" s="159" r="L47">
        <f>ROUND((V47*J47);1)+ROUND((U47*(J47*1,15/22*10));2)+ROUND((T47*(J47*1,35/22*6));2)+ROUNDDOWN((S47*(J47*2/22*2));2)+ROUNDDOWN((R47*(J47*3/22*1));2)</f>
        <v>199,42</v>
      </c>
      <c t="str" s="160" r="M47">
        <f>IF(ISTEXT(E47);ROUND((V47*I47)+(U47*(I47*1,15/22*10))+(T47*(I47*1,35/22*6))+(S47*(I47*2/22*2))+(R47*(I47*3/22*1));0);"")</f>
        <v/>
      </c>
      <c s="160" r="N47">
        <v>7.0</v>
      </c>
      <c t="str" s="161" r="O47">
        <f>IF(ISTEXT(F47);ROUND((V47*I47)+(U47*(I47*1,15/22*10))+(T47*(I47*1,35/22*6))+(S47*(I47*2/22*2))+(R47*(I47*3/22*1));0);"")</f>
        <v>20</v>
      </c>
      <c s="161" r="P47">
        <v>5.0</v>
      </c>
      <c s="162" r="Q47"/>
      <c s="39" r="R47">
        <v>21.0</v>
      </c>
      <c s="39" r="S47">
        <v>2.0</v>
      </c>
      <c s="39" r="T47">
        <v>5.0</v>
      </c>
      <c s="39" r="U47">
        <v>10.0</v>
      </c>
      <c s="39" r="V47">
        <v>3.0</v>
      </c>
      <c s="38" r="W47"/>
      <c s="38" r="X47"/>
    </row>
    <row customHeight="1" r="48" ht="15.0">
      <c t="s" s="13" r="B48">
        <v>220</v>
      </c>
      <c t="s" s="153" r="C48">
        <v>221</v>
      </c>
      <c s="154" r="D48"/>
      <c t="s" s="155" r="E48">
        <v>222</v>
      </c>
      <c s="156" r="F48"/>
      <c s="154" r="G48"/>
      <c t="str" s="157" r="H48">
        <f>IF(ISTEXT(F48);VLOOKUP(I48;'Réference'!$A$3:$E$18;5;FALSE);IF(ISTEXT(E48);VLOOKUP(I48;'Réference'!$B$3:$E$18;4;FALSE);IF(ISTEXT(G48);VLOOKUP(I48;'Réference'!$C$3:$E$18;3;FALSE);IF(ISTEXT(D48);VLOOKUP(I48;'Réference'!$D$3:$E$18;2;FALSE);""))))</f>
        <v>17</v>
      </c>
      <c s="158" r="I48">
        <v>2.73</v>
      </c>
      <c s="158" r="J48">
        <v>15.0</v>
      </c>
      <c t="str" s="159" r="K48">
        <f>IF(ISTEXT(D48);(V48*I48)+(U48*(I48*1,15/22*10))+(T48*(I48*1,35/22*6))+(S48*(I48*2/22*2))+(R48*(I48*3/22*1));"")</f>
        <v/>
      </c>
      <c t="str" s="159" r="L48">
        <f>ROUND((V48*J48);1)+ROUND((U48*(J48*1,15/22*10));2)+ROUND((T48*(J48*1,35/22*6));2)+ROUNDDOWN((S48*(J48*2/22*2));2)+ROUNDDOWN((R48*(J48*3/22*1));2)</f>
        <v>572,31</v>
      </c>
      <c t="str" s="160" r="M48">
        <f>IF(ISTEXT(E48);ROUND((V48*I48)+(U48*(I48*1,15/22*10))+(T48*(I48*1,35/22*6))+(S48*(I48*2/22*2))+(R48*(I48*3/22*1));0);"")</f>
        <v>104</v>
      </c>
      <c s="160" r="N48">
        <v>32.0</v>
      </c>
      <c t="str" s="161" r="O48">
        <f>IF(ISTEXT(F48);ROUND((V48*I48)+(U48*(I48*1,15/22*10))+(T48*(I48*1,35/22*6))+(S48*(I48*2/22*2))+(R48*(I48*3/22*1));0);"")</f>
        <v/>
      </c>
      <c s="161" r="P48">
        <v>23.0</v>
      </c>
      <c s="162" r="Q48"/>
      <c s="39" r="R48">
        <v>91.0</v>
      </c>
      <c s="39" r="S48">
        <v>9.0</v>
      </c>
      <c s="39" r="T48">
        <v>24.0</v>
      </c>
      <c s="39" r="U48">
        <v>12.0</v>
      </c>
      <c s="39" r="V48">
        <v>9.0</v>
      </c>
      <c s="38" r="W48"/>
      <c s="38" r="X48"/>
    </row>
    <row customHeight="1" r="49" ht="15.0">
      <c t="s" s="13" r="B49">
        <v>223</v>
      </c>
      <c t="s" s="153" r="C49">
        <v>224</v>
      </c>
      <c s="154" r="D49"/>
      <c s="155" r="E49"/>
      <c t="s" s="156" r="F49">
        <v>225</v>
      </c>
      <c s="154" r="G49"/>
      <c t="str" s="157" r="H49">
        <f>IF(ISTEXT(F49);VLOOKUP(I49;'Réference'!$A$3:$E$18;5;FALSE);IF(ISTEXT(E49);VLOOKUP(I49;'Réference'!$B$3:$E$18;4;FALSE);IF(ISTEXT(G49);VLOOKUP(I49;'Réference'!$C$3:$E$18;3;FALSE);IF(ISTEXT(D49);VLOOKUP(I49;'Réference'!$D$3:$E$18;2;FALSE);""))))</f>
        <v>11</v>
      </c>
      <c s="158" r="I49">
        <v>1.6</v>
      </c>
      <c s="158" r="J49">
        <v>15.0</v>
      </c>
      <c t="str" s="159" r="K49">
        <f>IF(ISTEXT(D49);(V49*I49)+(U49*(I49*1,15/22*10))+(T49*(I49*1,35/22*6))+(S49*(I49*2/22*2))+(R49*(I49*3/22*1));"")</f>
        <v/>
      </c>
      <c t="str" s="159" r="L49">
        <f>ROUND((V49*J49);1)+ROUND((U49*(J49*1,15/22*10));2)+ROUND((T49*(J49*1,35/22*6));2)+ROUNDDOWN((S49*(J49*2/22*2));2)+ROUNDDOWN((R49*(J49*3/22*1));2)</f>
        <v>566,71</v>
      </c>
      <c t="str" s="160" r="M49">
        <f>IF(ISTEXT(E49);ROUND((V49*I49)+(U49*(I49*1,15/22*10))+(T49*(I49*1,35/22*6))+(S49*(I49*2/22*2))+(R49*(I49*3/22*1));0);"")</f>
        <v/>
      </c>
      <c s="160" r="N49">
        <v>22.0</v>
      </c>
      <c t="str" s="161" r="O49">
        <f>IF(ISTEXT(F49);ROUND((V49*I49)+(U49*(I49*1,15/22*10))+(T49*(I49*1,35/22*6))+(S49*(I49*2/22*2))+(R49*(I49*3/22*1));0);"")</f>
        <v>60</v>
      </c>
      <c s="161" r="P49">
        <v>17.0</v>
      </c>
      <c s="162" r="Q49"/>
      <c s="39" r="R49">
        <v>62.0</v>
      </c>
      <c s="39" r="S49">
        <v>9.0</v>
      </c>
      <c s="39" r="T49">
        <v>12.0</v>
      </c>
      <c s="39" r="U49">
        <v>12.0</v>
      </c>
      <c s="39" r="V49">
        <v>17.0</v>
      </c>
      <c s="38" r="W49"/>
      <c s="38" r="X49"/>
    </row>
    <row customHeight="1" r="50" ht="15.0">
      <c t="s" s="27" r="B50">
        <v>226</v>
      </c>
      <c t="s" s="165" r="C50">
        <v>227</v>
      </c>
      <c s="166" r="D50"/>
      <c s="167" r="E50"/>
      <c s="166" r="F50"/>
      <c t="s" s="168" r="G50">
        <v>228</v>
      </c>
      <c t="str" s="169" r="H50">
        <f>IF(ISTEXT(F50);VLOOKUP(I50;'Réference'!$A$3:$E$18;5;FALSE);IF(ISTEXT(E50);VLOOKUP(I50;'Réference'!$B$3:$E$18;4;FALSE);IF(ISTEXT(G50);VLOOKUP(I50;'Réference'!$C$3:$E$18;3;FALSE);IF(ISTEXT(D50);VLOOKUP(I50;'Réference'!$D$3:$E$18;2;FALSE);""))))</f>
        <v>17</v>
      </c>
      <c s="170" r="I50">
        <v>13.65</v>
      </c>
      <c s="158" r="J50">
        <v>15.0</v>
      </c>
      <c t="str" s="159" r="K50">
        <f>IF(ISTEXT(D50);(V50*I50)+(U50*(I50*1,15/22*10))+(T50*(I50*1,35/22*6))+(S50*(I50*2/22*2))+(R50*(I50*3/22*1));"")</f>
        <v/>
      </c>
      <c t="str" s="159" r="L50">
        <f>ROUND((V50*J50);1)+ROUND((U50*(J50*1,15/22*10));2)+ROUND((T50*(J50*1,35/22*6));2)+ROUNDDOWN((S50*(J50*2/22*2));2)+ROUNDDOWN((R50*(J50*3/22*1));2)</f>
        <v>0,00</v>
      </c>
      <c t="str" s="160" r="M50">
        <f>IF(ISTEXT(E50);ROUND((V50*I50)+(U50*(I50*1,15/22*10))+(T50*(I50*1,35/22*6))+(S50*(I50*2/22*2))+(R50*(I50*3/22*1));0);"")</f>
        <v/>
      </c>
      <c s="160" r="N50"/>
      <c t="str" s="161" r="O50">
        <f>IF(ISTEXT(F50);ROUND((V50*I50)+(U50*(I50*1,15/22*10))+(T50*(I50*1,35/22*6))+(S50*(I50*2/22*2))+(R50*(I50*3/22*1));0);"")</f>
        <v/>
      </c>
      <c s="161" r="P50"/>
      <c t="str" s="162" r="Q50">
        <f>IF(ISTEXT(G50);ROUND((V50*I50)+(U50*(I50*1,15/22*10))+(T50*(I50*1,35/22*6))+(S50*(I50*2/22*2))+(R50*(I50*3/22*1));0);"")</f>
        <v>0</v>
      </c>
      <c s="39" r="R50"/>
      <c s="39" r="S50"/>
      <c s="39" r="T50"/>
      <c s="39" r="U50"/>
      <c s="39" r="V50"/>
      <c s="38" r="W50"/>
      <c s="38" r="X50"/>
    </row>
    <row customHeight="1" r="51" ht="15.0">
      <c s="241" r="B51"/>
      <c s="38" r="C51"/>
      <c s="32" r="D51"/>
      <c s="32" r="E51"/>
      <c s="32" r="F51"/>
      <c s="32" r="G51"/>
      <c s="32" r="I51"/>
      <c t="s" s="171" r="J51">
        <v>229</v>
      </c>
      <c t="str" s="172" r="K51">
        <f>SUM(K46:K50)</f>
        <v>942,64</v>
      </c>
      <c s="172" r="L51">
        <v>1626.24</v>
      </c>
      <c t="str" s="173" r="M51">
        <f>SUM(M46:M50)</f>
        <v>104</v>
      </c>
      <c t="str" s="173" r="N51">
        <f>SUM(N46:N50)</f>
        <v>105</v>
      </c>
      <c t="str" s="174" r="O51">
        <f>SUM(O46:O50)</f>
        <v>80</v>
      </c>
      <c t="str" s="174" r="P51">
        <f>SUM(P46:P50)</f>
        <v>78</v>
      </c>
      <c t="str" s="174" r="Q51">
        <f>SUM(Q46:Q50)</f>
        <v>0</v>
      </c>
      <c t="str" s="173" r="R51">
        <f>SUM(R46:R50)</f>
        <v>255</v>
      </c>
      <c t="str" s="173" r="S51">
        <f>SUM(S46:S50)</f>
        <v>34</v>
      </c>
      <c t="str" s="173" r="T51">
        <f>SUM(T46:T50)</f>
        <v>48</v>
      </c>
      <c t="str" s="173" r="U51">
        <f>SUM(U46:U50)</f>
        <v>40</v>
      </c>
      <c t="str" s="173" r="V51">
        <f>SUM(V46:V50)</f>
        <v>29</v>
      </c>
      <c s="38" r="W51"/>
      <c s="38" r="X51"/>
    </row>
    <row customHeight="1" r="52" ht="15.0">
      <c s="241" r="B52"/>
      <c s="38" r="C52"/>
      <c s="32" r="D52"/>
      <c s="32" r="E52"/>
      <c s="32" r="F52"/>
      <c s="32" r="G52"/>
      <c t="s" s="175" r="J52">
        <v>230</v>
      </c>
      <c t="s" s="176" r="K52">
        <v>231</v>
      </c>
      <c t="str" s="177" r="L52">
        <f>K51-L51</f>
        <v>-683,60</v>
      </c>
      <c t="s" s="178" r="M52">
        <v>232</v>
      </c>
      <c t="str" s="49" r="N52">
        <f>M51-N51</f>
        <v>-1</v>
      </c>
      <c t="s" s="179" r="O52">
        <v>233</v>
      </c>
      <c t="str" s="180" r="P52">
        <f>O51-P51</f>
        <v>2</v>
      </c>
      <c t="s" s="179" r="Q52">
        <v>234</v>
      </c>
      <c t="str" s="49" r="R52">
        <f>Q51</f>
        <v>0</v>
      </c>
      <c s="38" r="W52"/>
      <c s="38" r="X52"/>
    </row>
    <row customHeight="1" r="53" ht="15.0">
      <c s="181" r="A53"/>
      <c s="242" r="B53"/>
      <c s="38" r="C53"/>
      <c s="204" r="D53"/>
      <c s="204" r="E53"/>
      <c s="204" r="F53"/>
      <c s="204" r="G53"/>
      <c s="37" r="H53"/>
      <c s="243" r="I53"/>
      <c s="243" r="J53"/>
      <c s="231" r="K53"/>
      <c s="231" r="L53"/>
      <c s="204" r="M53"/>
      <c s="204" r="N53"/>
      <c s="202" r="O53"/>
      <c s="202" r="P53"/>
      <c s="202" r="Q53"/>
      <c s="204" r="R53"/>
      <c s="204" r="S53"/>
      <c s="204" r="T53"/>
      <c s="204" r="U53"/>
      <c s="204" r="V53"/>
      <c s="38" r="W53"/>
      <c s="38" r="X53"/>
    </row>
    <row customHeight="1" r="54" ht="15.0">
      <c s="244" r="A54"/>
      <c s="242" r="B54"/>
      <c s="38" r="C54"/>
      <c s="204" r="D54"/>
      <c s="204" r="E54"/>
      <c s="204" r="F54"/>
      <c s="233" r="G54"/>
      <c s="234" r="H54"/>
      <c s="233" r="I54"/>
      <c s="233" r="J54"/>
      <c s="245" r="K54"/>
      <c s="245" r="L54"/>
      <c s="233" r="M54"/>
      <c s="233" r="N54"/>
      <c s="246" r="O54"/>
      <c s="246" r="P54"/>
      <c s="246" r="Q54"/>
      <c s="233" r="R54"/>
      <c s="233" r="S54"/>
      <c s="233" r="T54"/>
      <c s="233" r="U54"/>
      <c s="233" r="V54"/>
      <c s="38" r="W54"/>
      <c s="38" r="X54"/>
    </row>
    <row customHeight="1" r="55" ht="30.0">
      <c t="s" s="247" r="A55">
        <v>235</v>
      </c>
      <c t="s" s="69" r="B55">
        <v>236</v>
      </c>
      <c t="s" s="137" r="C55">
        <v>237</v>
      </c>
      <c t="s" s="138" r="D55">
        <v>238</v>
      </c>
      <c s="56" r="G55"/>
      <c t="s" s="139" r="H55">
        <v>239</v>
      </c>
      <c t="s" s="140" r="I55">
        <v>240</v>
      </c>
      <c t="s" s="140" r="J55">
        <v>241</v>
      </c>
      <c t="s" s="141" r="K55">
        <v>242</v>
      </c>
      <c t="s" s="142" r="L55">
        <v>243</v>
      </c>
      <c t="s" s="143" r="M55">
        <v>244</v>
      </c>
      <c t="s" s="143" r="N55">
        <v>245</v>
      </c>
      <c t="s" s="144" r="O55">
        <v>246</v>
      </c>
      <c t="s" s="144" r="P55">
        <v>247</v>
      </c>
      <c t="s" s="240" r="Q55">
        <v>248</v>
      </c>
      <c t="s" s="146" r="R55">
        <v>249</v>
      </c>
      <c t="s" s="146" r="S55">
        <v>250</v>
      </c>
      <c t="s" s="146" r="T55">
        <v>251</v>
      </c>
      <c t="s" s="146" r="U55">
        <v>252</v>
      </c>
      <c t="s" s="146" r="V55">
        <v>253</v>
      </c>
      <c s="38" r="W55"/>
      <c s="38" r="X55"/>
    </row>
    <row customHeight="1" r="56" ht="15.0">
      <c t="s" s="150" r="D56">
        <v>254</v>
      </c>
      <c t="s" s="219" r="E56">
        <v>255</v>
      </c>
      <c t="s" s="56" r="F56">
        <v>256</v>
      </c>
      <c t="s" s="56" r="G56">
        <v>257</v>
      </c>
      <c s="38" r="W56"/>
      <c s="38" r="X56"/>
    </row>
    <row customHeight="1" r="57" ht="15.0">
      <c t="s" s="152" r="B57">
        <v>258</v>
      </c>
      <c t="s" s="153" r="C57">
        <v>259</v>
      </c>
      <c t="s" s="154" r="D57">
        <v>260</v>
      </c>
      <c s="155" r="E57"/>
      <c s="156" r="F57"/>
      <c s="154" r="G57"/>
      <c t="str" s="157" r="H57">
        <f>IF(ISTEXT(F57);VLOOKUP(I57;'Réference'!$A$3:$E$18;5;FALSE);IF(ISTEXT(E57);VLOOKUP(I57;'Réference'!$B$3:$E$18;4;FALSE);IF(ISTEXT(G57);VLOOKUP(I57;'Réference'!$C$3:$E$18;3;FALSE);IF(ISTEXT(D57);VLOOKUP(I57;'Réference'!$D$3:$E$18;2;FALSE);""))))</f>
        <v>7</v>
      </c>
      <c s="158" r="I57">
        <v>48.83</v>
      </c>
      <c s="158" r="J57">
        <v>15.0</v>
      </c>
      <c t="str" s="159" r="K57">
        <f>IF(ISTEXT(D57);(V57*I57)+(U57*(I57*1,15/22*10))+(T57*(I57*1,35/22*6))+(S57*(I57*2/22*2))+(R57*(I57*3/22*1));"")</f>
        <v>2008,24</v>
      </c>
      <c t="str" s="159" r="L57">
        <f>ROUND((V57*J57);1)+ROUND((U57*(J57*1,15/22*10));2)+ROUND((T57*(J57*1,35/22*6));2)+ROUNDDOWN((S57*(J57*2/22*2));2)+ROUNDDOWN((R57*(J57*3/22*1));2)</f>
        <v>616,91</v>
      </c>
      <c t="str" s="160" r="M57">
        <f>IF(ISTEXT(E57);ROUND((V57*I57)+(U57*(I57*1,15/22*10))+(T57*(I57*1,35/22*6))+(S57*(I57*2/22*2))+(R57*(I57*3/22*1));0);"")</f>
        <v/>
      </c>
      <c s="160" r="N57">
        <v>33.0</v>
      </c>
      <c t="str" s="161" r="O57">
        <f>IF(ISTEXT(F57);ROUND((V57*I57)+(U57*(I57*1,15/22*10))+(T57*(I57*1,35/22*6))+(S57*(I57*2/22*2))+(R57*(I57*3/22*1));0);"")</f>
        <v/>
      </c>
      <c s="161" r="P57">
        <v>24.0</v>
      </c>
      <c s="162" r="Q57"/>
      <c s="39" r="R57">
        <v>116.0</v>
      </c>
      <c s="39" r="S57">
        <v>9.0</v>
      </c>
      <c s="39" r="T57">
        <v>13.0</v>
      </c>
      <c s="39" r="U57">
        <v>17.0</v>
      </c>
      <c s="39" r="V57">
        <v>10.0</v>
      </c>
      <c s="38" r="W57"/>
      <c s="38" r="X57"/>
    </row>
    <row customHeight="1" r="58" ht="15.0">
      <c t="s" s="152" r="B58">
        <v>261</v>
      </c>
      <c t="s" s="153" r="C58">
        <v>262</v>
      </c>
      <c s="154" r="D58"/>
      <c s="155" r="E58"/>
      <c t="s" s="156" r="F58">
        <v>263</v>
      </c>
      <c s="154" r="G58"/>
      <c t="str" s="157" r="H58">
        <f>IF(ISTEXT(F58);VLOOKUP(I58;'Réference'!$A$3:$E$18;5;FALSE);IF(ISTEXT(E58);VLOOKUP(I58;'Réference'!$B$3:$E$18;4;FALSE);IF(ISTEXT(G58);VLOOKUP(I58;'Réference'!$C$3:$E$18;3;FALSE);IF(ISTEXT(D58);VLOOKUP(I58;'Réference'!$D$3:$E$18;2;FALSE);""))))</f>
        <v>10</v>
      </c>
      <c s="158" r="I58">
        <v>1.52</v>
      </c>
      <c s="158" r="J58">
        <v>15.0</v>
      </c>
      <c t="str" s="159" r="K58">
        <f>IF(ISTEXT(D58);(V58*I58)+(U58*(I58*1,15/22*10))+(T58*(I58*1,35/22*6))+(S58*(I58*2/22*2))+(R58*(I58*3/22*1));"")</f>
        <v/>
      </c>
      <c t="str" s="159" r="L58">
        <f>ROUND((V58*J58);1)+ROUND((U58*(J58*1,15/22*10));2)+ROUND((T58*(J58*1,35/22*6));2)+ROUNDDOWN((S58*(J58*2/22*2));2)+ROUNDDOWN((R58*(J58*3/22*1));2)</f>
        <v>203,32</v>
      </c>
      <c t="str" s="160" r="M58">
        <f>IF(ISTEXT(E58);ROUND((V58*I58)+(U58*(I58*1,15/22*10))+(T58*(I58*1,35/22*6))+(S58*(I58*2/22*2))+(R58*(I58*3/22*1));0);"")</f>
        <v/>
      </c>
      <c s="160" r="N58">
        <v>6.0</v>
      </c>
      <c t="str" s="161" r="O58">
        <f>IF(ISTEXT(F58);ROUND((V58*I58)+(U58*(I58*1,15/22*10))+(T58*(I58*1,35/22*6))+(S58*(I58*2/22*2))+(R58*(I58*3/22*1));0);"")</f>
        <v>21</v>
      </c>
      <c s="161" r="P58">
        <v>4.0</v>
      </c>
      <c s="162" r="Q58"/>
      <c s="39" r="R58">
        <v>39.0</v>
      </c>
      <c s="39" r="S58">
        <v>2.0</v>
      </c>
      <c s="39" r="T58">
        <v>2.0</v>
      </c>
      <c s="39" r="U58">
        <v>6.0</v>
      </c>
      <c s="39" r="V58">
        <v>4.0</v>
      </c>
      <c s="38" r="W58"/>
      <c s="38" r="X58"/>
    </row>
    <row customHeight="1" r="59" ht="15.0">
      <c t="s" s="152" r="B59">
        <v>264</v>
      </c>
      <c t="s" s="153" r="C59">
        <v>265</v>
      </c>
      <c s="154" r="D59"/>
      <c t="s" s="155" r="E59">
        <v>266</v>
      </c>
      <c s="156" r="F59"/>
      <c s="154" r="G59"/>
      <c t="str" s="157" r="H59">
        <f>IF(ISTEXT(F59);VLOOKUP(I59;'Réference'!$A$3:$E$18;5;FALSE);IF(ISTEXT(E59);VLOOKUP(I59;'Réference'!$B$3:$E$18;4;FALSE);IF(ISTEXT(G59);VLOOKUP(I59;'Réference'!$C$3:$E$18;3;FALSE);IF(ISTEXT(D59);VLOOKUP(I59;'Réference'!$D$3:$E$18;2;FALSE);""))))</f>
        <v>17</v>
      </c>
      <c s="158" r="I59">
        <v>2.73</v>
      </c>
      <c s="158" r="J59">
        <v>15.0</v>
      </c>
      <c t="str" s="159" r="K59">
        <f>IF(ISTEXT(D59);(V59*I59)+(U59*(I59*1,15/22*10))+(T59*(I59*1,35/22*6))+(S59*(I59*2/22*2))+(R59*(I59*3/22*1));"")</f>
        <v/>
      </c>
      <c t="str" s="159" r="L59">
        <f>ROUND((V59*J59);1)+ROUND((U59*(J59*1,15/22*10));2)+ROUND((T59*(J59*1,35/22*6));2)+ROUNDDOWN((S59*(J59*2/22*2));2)+ROUNDDOWN((R59*(J59*3/22*1));2)</f>
        <v>515,73</v>
      </c>
      <c t="str" s="160" r="M59">
        <f>IF(ISTEXT(E59);ROUND((V59*I59)+(U59*(I59*1,15/22*10))+(T59*(I59*1,35/22*6))+(S59*(I59*2/22*2))+(R59*(I59*3/22*1));0);"")</f>
        <v>94</v>
      </c>
      <c s="160" r="N59">
        <v>20.0</v>
      </c>
      <c t="str" s="161" r="O59">
        <f>IF(ISTEXT(F59);ROUND((V59*I59)+(U59*(I59*1,15/22*10))+(T59*(I59*1,35/22*6))+(S59*(I59*2/22*2))+(R59*(I59*3/22*1));0);"")</f>
        <v/>
      </c>
      <c s="161" r="P59">
        <v>14.0</v>
      </c>
      <c s="162" r="Q59"/>
      <c s="39" r="R59">
        <v>66.0</v>
      </c>
      <c s="39" r="S59">
        <v>10.0</v>
      </c>
      <c s="39" r="T59">
        <v>14.0</v>
      </c>
      <c s="39" r="U59">
        <v>18.0</v>
      </c>
      <c s="39" r="V59">
        <v>9.0</v>
      </c>
      <c s="38" r="W59"/>
      <c s="38" r="X59"/>
    </row>
    <row customHeight="1" r="60" ht="15.0">
      <c t="s" s="152" r="B60">
        <v>267</v>
      </c>
      <c t="s" s="153" r="C60">
        <v>268</v>
      </c>
      <c s="154" r="D60"/>
      <c s="155" r="E60"/>
      <c t="s" s="156" r="F60">
        <v>269</v>
      </c>
      <c s="154" r="G60"/>
      <c t="str" s="157" r="H60">
        <f>IF(ISTEXT(F60);VLOOKUP(I60;'Réference'!$A$3:$E$18;5;FALSE);IF(ISTEXT(E60);VLOOKUP(I60;'Réference'!$B$3:$E$18;4;FALSE);IF(ISTEXT(G60);VLOOKUP(I60;'Réference'!$C$3:$E$18;3;FALSE);IF(ISTEXT(D60);VLOOKUP(I60;'Réference'!$D$3:$E$18;2;FALSE);""))))</f>
        <v>11</v>
      </c>
      <c s="158" r="I60">
        <v>1.6</v>
      </c>
      <c s="158" r="J60">
        <v>15.0</v>
      </c>
      <c t="str" s="159" r="K60">
        <f>IF(ISTEXT(D60);(V60*I60)+(U60*(I60*1,15/22*10))+(T60*(I60*1,35/22*6))+(S60*(I60*2/22*2))+(R60*(I60*3/22*1));"")</f>
        <v/>
      </c>
      <c t="str" s="159" r="L60">
        <f>ROUND((V60*J60);1)+ROUND((U60*(J60*1,15/22*10));2)+ROUND((T60*(J60*1,35/22*6));2)+ROUNDDOWN((S60*(J60*2/22*2));2)+ROUNDDOWN((R60*(J60*3/22*1));2)</f>
        <v>621,47</v>
      </c>
      <c t="str" s="160" r="M60">
        <f>IF(ISTEXT(E60);ROUND((V60*I60)+(U60*(I60*1,15/22*10))+(T60*(I60*1,35/22*6))+(S60*(I60*2/22*2))+(R60*(I60*3/22*1));0);"")</f>
        <v/>
      </c>
      <c s="160" r="N60">
        <v>17.0</v>
      </c>
      <c t="str" s="161" r="O60">
        <f>IF(ISTEXT(F60);ROUND((V60*I60)+(U60*(I60*1,15/22*10))+(T60*(I60*1,35/22*6))+(S60*(I60*2/22*2))+(R60*(I60*3/22*1));0);"")</f>
        <v>66</v>
      </c>
      <c s="161" r="P60">
        <v>13.0</v>
      </c>
      <c s="162" r="Q60"/>
      <c s="39" r="R60">
        <v>97.0</v>
      </c>
      <c s="39" r="S60">
        <v>9.0</v>
      </c>
      <c s="39" r="T60">
        <v>10.0</v>
      </c>
      <c s="39" r="U60">
        <v>17.0</v>
      </c>
      <c s="39" r="V60">
        <v>14.0</v>
      </c>
      <c s="38" r="W60"/>
      <c s="38" r="X60"/>
    </row>
    <row customHeight="1" r="61" ht="15.0">
      <c t="s" s="203" r="B61">
        <v>270</v>
      </c>
      <c t="s" s="165" r="C61">
        <v>271</v>
      </c>
      <c s="166" r="D61"/>
      <c s="167" r="E61"/>
      <c s="166" r="F61"/>
      <c t="s" s="168" r="G61">
        <v>272</v>
      </c>
      <c t="str" s="169" r="H61">
        <f>IF(ISTEXT(F61);VLOOKUP(I61;'Réference'!$A$3:$E$18;5;FALSE);IF(ISTEXT(E61);VLOOKUP(I61;'Réference'!$B$3:$E$18;4;FALSE);IF(ISTEXT(G61);VLOOKUP(I61;'Réference'!$C$3:$E$18;3;FALSE);IF(ISTEXT(D61);VLOOKUP(I61;'Réference'!$D$3:$E$18;2;FALSE);""))))</f>
        <v>17</v>
      </c>
      <c s="170" r="I61">
        <v>13.65</v>
      </c>
      <c s="158" r="J61">
        <v>15.0</v>
      </c>
      <c t="str" s="159" r="K61">
        <f>IF(ISTEXT(D61);(V61*I61)+(U61*(I61*1,15/22*10))+(T61*(I61*1,35/22*6))+(S61*(I61*2/22*2))+(R61*(I61*3/22*1));"")</f>
        <v/>
      </c>
      <c t="str" s="159" r="L61">
        <f>ROUND((V61*J61);1)+ROUND((U61*(J61*1,15/22*10));2)+ROUND((T61*(J61*1,35/22*6));2)+ROUNDDOWN((S61*(J61*2/22*2));2)+ROUNDDOWN((R61*(J61*3/22*1));2)</f>
        <v>0,00</v>
      </c>
      <c t="str" s="160" r="M61">
        <f>IF(ISTEXT(E61);ROUND((V61*I61)+(U61*(I61*1,15/22*10))+(T61*(I61*1,35/22*6))+(S61*(I61*2/22*2))+(R61*(I61*3/22*1));0);"")</f>
        <v/>
      </c>
      <c s="160" r="N61"/>
      <c t="str" s="161" r="O61">
        <f>IF(ISTEXT(F61);ROUND((V61*I61)+(U61*(I61*1,15/22*10))+(T61*(I61*1,35/22*6))+(S61*(I61*2/22*2))+(R61*(I61*3/22*1));0);"")</f>
        <v/>
      </c>
      <c s="161" r="P61"/>
      <c t="str" s="162" r="Q61">
        <f>IF(ISTEXT(G61);ROUND((V61*I61)+(U61*(I61*1,15/22*10))+(T61*(I61*1,35/22*6))+(S61*(I61*2/22*2))+(R61*(I61*3/22*1));0);"")</f>
        <v>0</v>
      </c>
      <c s="39" r="R61"/>
      <c s="39" r="S61"/>
      <c s="39" r="T61"/>
      <c s="39" r="U61"/>
      <c s="39" r="V61"/>
      <c s="38" r="W61"/>
      <c s="38" r="X61"/>
    </row>
    <row customHeight="1" r="62" ht="15.0">
      <c s="38" r="C62"/>
      <c s="32" r="D62"/>
      <c s="32" r="E62"/>
      <c s="32" r="F62"/>
      <c s="32" r="G62"/>
      <c s="32" r="I62"/>
      <c t="s" s="171" r="J62">
        <v>273</v>
      </c>
      <c t="str" s="172" r="K62">
        <f>SUM(K57:K61)</f>
        <v>2008,24</v>
      </c>
      <c s="172" r="L62">
        <v>1955.32</v>
      </c>
      <c t="str" s="173" r="M62">
        <f>SUM(M57:M61)</f>
        <v>94</v>
      </c>
      <c t="str" s="173" r="N62">
        <f>SUM(N57:N61)</f>
        <v>76</v>
      </c>
      <c t="str" s="174" r="O62">
        <f>SUM(O57:O61)</f>
        <v>87</v>
      </c>
      <c t="str" s="174" r="P62">
        <f>SUM(P57:P61)</f>
        <v>55</v>
      </c>
      <c t="str" s="174" r="Q62">
        <f>SUM(Q57:Q61)</f>
        <v>0</v>
      </c>
      <c t="str" s="173" r="R62">
        <f>SUM(R57:R61)</f>
        <v>318</v>
      </c>
      <c t="str" s="173" r="S62">
        <f>SUM(S57:S61)</f>
        <v>30</v>
      </c>
      <c t="str" s="173" r="T62">
        <f>SUM(T57:T61)</f>
        <v>39</v>
      </c>
      <c t="str" s="173" r="U62">
        <f>SUM(U57:U61)</f>
        <v>58</v>
      </c>
      <c t="str" s="173" r="V62">
        <f>SUM(V57:V61)</f>
        <v>37</v>
      </c>
      <c s="38" r="W62"/>
      <c s="38" r="X62"/>
    </row>
    <row customHeight="1" r="63" ht="15.0">
      <c s="38" r="C63"/>
      <c s="32" r="D63"/>
      <c s="32" r="E63"/>
      <c s="32" r="F63"/>
      <c s="32" r="G63"/>
      <c t="s" s="175" r="J63">
        <v>274</v>
      </c>
      <c t="s" s="176" r="K63">
        <v>275</v>
      </c>
      <c t="str" s="177" r="L63">
        <f>K62-L62</f>
        <v>52,92</v>
      </c>
      <c t="s" s="178" r="M63">
        <v>276</v>
      </c>
      <c t="str" s="49" r="N63">
        <f>M62-N62</f>
        <v>18</v>
      </c>
      <c t="s" s="179" r="O63">
        <v>277</v>
      </c>
      <c t="str" s="180" r="P63">
        <f>O62-P62</f>
        <v>32</v>
      </c>
      <c t="s" s="179" r="Q63">
        <v>278</v>
      </c>
      <c t="str" s="49" r="R63">
        <f>Q62</f>
        <v>0</v>
      </c>
      <c s="38" r="W63"/>
      <c s="38" r="X63"/>
    </row>
    <row customHeight="1" r="64" ht="15.0">
      <c s="248" r="A64"/>
      <c s="242" r="B64"/>
      <c s="38" r="C64"/>
      <c s="204" r="D64"/>
      <c s="204" r="E64"/>
      <c s="204" r="F64"/>
      <c s="204" r="G64"/>
      <c s="37" r="H64"/>
      <c s="243" r="I64"/>
      <c s="243" r="J64"/>
      <c s="231" r="K64"/>
      <c s="231" r="L64"/>
      <c s="204" r="M64"/>
      <c s="204" r="N64"/>
      <c s="202" r="O64"/>
      <c s="202" r="P64"/>
      <c s="202" r="Q64"/>
      <c s="204" r="R64"/>
      <c s="204" r="S64"/>
      <c s="204" r="T64"/>
      <c s="204" r="U64"/>
      <c s="204" r="V64"/>
      <c s="38" r="W64"/>
      <c s="38" r="X64"/>
    </row>
    <row customHeight="1" r="65" ht="15.0">
      <c s="244" r="A65"/>
      <c s="242" r="B65"/>
      <c s="38" r="C65"/>
      <c s="204" r="D65"/>
      <c s="204" r="E65"/>
      <c s="204" r="F65"/>
      <c s="233" r="G65"/>
      <c s="234" r="H65"/>
      <c s="249" r="I65"/>
      <c s="249" r="J65"/>
      <c s="245" r="K65"/>
      <c s="245" r="L65"/>
      <c s="233" r="M65"/>
      <c s="233" r="N65"/>
      <c s="246" r="O65"/>
      <c s="246" r="P65"/>
      <c s="246" r="Q65"/>
      <c s="233" r="R65"/>
      <c s="233" r="S65"/>
      <c s="233" r="T65"/>
      <c s="233" r="U65"/>
      <c s="233" r="V65"/>
      <c s="38" r="W65"/>
      <c s="38" r="X65"/>
    </row>
    <row customHeight="1" r="66" ht="48.75">
      <c t="s" s="209" r="A66">
        <v>279</v>
      </c>
      <c t="s" s="212" r="B66">
        <v>280</v>
      </c>
      <c t="s" s="137" r="C66">
        <v>281</v>
      </c>
      <c t="s" s="138" r="D66">
        <v>282</v>
      </c>
      <c s="56" r="G66"/>
      <c t="s" s="139" r="H66">
        <v>283</v>
      </c>
      <c t="s" s="140" r="I66">
        <v>284</v>
      </c>
      <c t="s" s="140" r="J66">
        <v>285</v>
      </c>
      <c t="s" s="141" r="K66">
        <v>286</v>
      </c>
      <c t="s" s="142" r="L66">
        <v>287</v>
      </c>
      <c t="s" s="143" r="M66">
        <v>288</v>
      </c>
      <c t="s" s="143" r="N66">
        <v>289</v>
      </c>
      <c t="s" s="144" r="O66">
        <v>290</v>
      </c>
      <c t="s" s="144" r="P66">
        <v>291</v>
      </c>
      <c t="s" s="240" r="Q66">
        <v>292</v>
      </c>
      <c t="s" s="146" r="R66">
        <v>293</v>
      </c>
      <c t="s" s="146" r="S66">
        <v>294</v>
      </c>
      <c t="s" s="146" r="T66">
        <v>295</v>
      </c>
      <c t="s" s="146" r="U66">
        <v>296</v>
      </c>
      <c t="s" s="146" r="V66">
        <v>297</v>
      </c>
      <c s="38" r="W66"/>
      <c s="38" r="X66"/>
    </row>
    <row customHeight="1" r="67" ht="15.0">
      <c t="s" s="150" r="D67">
        <v>298</v>
      </c>
      <c t="s" s="219" r="E67">
        <v>299</v>
      </c>
      <c t="s" s="56" r="F67">
        <v>300</v>
      </c>
      <c t="s" s="56" r="G67">
        <v>301</v>
      </c>
      <c s="38" r="W67"/>
      <c s="38" r="X67"/>
    </row>
    <row customHeight="1" r="68" ht="15.0">
      <c t="s" s="13" r="B68">
        <v>302</v>
      </c>
      <c s="153" r="C68"/>
      <c t="s" s="154" r="D68">
        <v>303</v>
      </c>
      <c s="155" r="E68"/>
      <c s="156" r="F68"/>
      <c s="154" r="G68"/>
      <c t="str" s="157" r="H68">
        <f>IF(ISTEXT(F68);VLOOKUP(I68;'Réference'!$A$3:$E$18;5;FALSE);IF(ISTEXT(E68);VLOOKUP(I68;'Réference'!$B$3:$E$18;4;FALSE);IF(ISTEXT(G68);VLOOKUP(I68;'Réference'!$C$3:$E$18;3;FALSE);IF(ISTEXT(D68);VLOOKUP(I68;'Réference'!$D$3:$E$18;2;FALSE);""))))</f>
        <v>7</v>
      </c>
      <c s="158" r="I68">
        <v>48.83</v>
      </c>
      <c s="158" r="J68">
        <v>15.0</v>
      </c>
      <c t="str" s="159" r="K68">
        <f>IF(ISTEXT(D68);(V68*I68)+(U68*(I68*1,15/22*10))+(T68*(I68*1,35/22*6))+(S68*(I68*2/22*2))+(R68*(I68*3/22*1));"")</f>
        <v>2028,44</v>
      </c>
      <c t="str" s="159" r="L68">
        <f>ROUND((V68*J68);1)+ROUND((U68*(J68*1,15/22*10));2)+ROUND((T68*(J68*1,35/22*6));2)+ROUNDDOWN((S68*(J68*2/22*2));2)+ROUNDDOWN((R68*(J68*3/22*1));2)</f>
        <v>623,10</v>
      </c>
      <c t="str" s="160" r="M68">
        <f>IF(ISTEXT(E68);ROUND((V68*I68)+(U68*(I68*1,15/22*10))+(T68*(I68*1,35/22*6))+(S68*(I68*2/22*2))+(R68*(I68*3/22*1));0);"")</f>
        <v/>
      </c>
      <c s="160" r="N68">
        <v>48.0</v>
      </c>
      <c t="str" s="161" r="O68">
        <f>IF(ISTEXT(F68);ROUND((V68*I68)+(U68*(I68*1,15/22*10))+(T68*(I68*1,35/22*6))+(S68*(I68*2/22*2))+(R68*(I68*3/22*1));0);"")</f>
        <v/>
      </c>
      <c s="161" r="P68">
        <v>36.0</v>
      </c>
      <c s="162" r="Q68"/>
      <c s="39" r="R68">
        <v>96.0</v>
      </c>
      <c s="39" r="S68">
        <v>20.0</v>
      </c>
      <c s="39" r="T68">
        <v>9.0</v>
      </c>
      <c s="39" r="U68">
        <v>22.0</v>
      </c>
      <c s="39" r="V68">
        <v>10.0</v>
      </c>
      <c s="38" r="W68"/>
      <c s="38" r="X68"/>
    </row>
    <row customHeight="1" r="69" ht="15.0">
      <c t="s" s="13" r="B69">
        <v>304</v>
      </c>
      <c s="153" r="C69"/>
      <c s="154" r="D69"/>
      <c s="155" r="E69"/>
      <c t="s" s="156" r="F69">
        <v>305</v>
      </c>
      <c s="154" r="G69"/>
      <c t="str" s="157" r="H69">
        <f>IF(ISTEXT(F69);VLOOKUP(I69;'Réference'!$A$3:$E$18;5;FALSE);IF(ISTEXT(E69);VLOOKUP(I69;'Réference'!$B$3:$E$18;4;FALSE);IF(ISTEXT(G69);VLOOKUP(I69;'Réference'!$C$3:$E$18;3;FALSE);IF(ISTEXT(D69);VLOOKUP(I69;'Réference'!$D$3:$E$18;2;FALSE);""))))</f>
        <v>10</v>
      </c>
      <c s="158" r="I69">
        <v>1.52</v>
      </c>
      <c s="158" r="J69">
        <v>15.0</v>
      </c>
      <c t="str" s="159" r="K69">
        <f>IF(ISTEXT(D69);(V69*I69)+(U69*(I69*1,15/22*10))+(T69*(I69*1,35/22*6))+(S69*(I69*2/22*2))+(R69*(I69*3/22*1));"")</f>
        <v/>
      </c>
      <c t="str" s="159" r="L69">
        <f>ROUND((V69*J69);1)+ROUND((U69*(J69*1,15/22*10));2)+ROUND((T69*(J69*1,35/22*6));2)+ROUNDDOWN((S69*(J69*2/22*2));2)+ROUNDDOWN((R69*(J69*3/22*1));2)</f>
        <v>221,45</v>
      </c>
      <c t="str" s="160" r="M69">
        <f>IF(ISTEXT(E69);ROUND((V69*I69)+(U69*(I69*1,15/22*10))+(T69*(I69*1,35/22*6))+(S69*(I69*2/22*2))+(R69*(I69*3/22*1));0);"")</f>
        <v/>
      </c>
      <c s="160" r="N69">
        <v>8.0</v>
      </c>
      <c t="str" s="161" r="O69">
        <f>IF(ISTEXT(F69);ROUND((V69*I69)+(U69*(I69*1,15/22*10))+(T69*(I69*1,35/22*6))+(S69*(I69*2/22*2))+(R69*(I69*3/22*1));0);"")</f>
        <v>22</v>
      </c>
      <c s="161" r="P69">
        <v>6.0</v>
      </c>
      <c s="162" r="Q69"/>
      <c s="39" r="R69">
        <v>34.0</v>
      </c>
      <c s="39" r="S69">
        <v>2.0</v>
      </c>
      <c s="39" r="T69">
        <v>3.0</v>
      </c>
      <c s="39" r="U69">
        <v>7.0</v>
      </c>
      <c s="39" r="V69">
        <v>5.0</v>
      </c>
      <c s="38" r="W69"/>
      <c s="38" r="X69"/>
    </row>
    <row customHeight="1" r="70" ht="15.0">
      <c t="s" s="13" r="B70">
        <v>306</v>
      </c>
      <c s="153" r="C70"/>
      <c s="154" r="D70"/>
      <c t="s" s="155" r="E70">
        <v>307</v>
      </c>
      <c s="156" r="F70"/>
      <c s="154" r="G70"/>
      <c t="str" s="157" r="H70">
        <f>IF(ISTEXT(F70);VLOOKUP(I70;'Réference'!$A$3:$E$18;5;FALSE);IF(ISTEXT(E70);VLOOKUP(I70;'Réference'!$B$3:$E$18;4;FALSE);IF(ISTEXT(G70);VLOOKUP(I70;'Réference'!$C$3:$E$18;3;FALSE);IF(ISTEXT(D70);VLOOKUP(I70;'Réference'!$D$3:$E$18;2;FALSE);""))))</f>
        <v>17</v>
      </c>
      <c s="158" r="I70">
        <v>2.73</v>
      </c>
      <c s="158" r="J70">
        <v>15.0</v>
      </c>
      <c t="str" s="159" r="K70">
        <f>IF(ISTEXT(D70);(V70*I70)+(U70*(I70*1,15/22*10))+(T70*(I70*1,35/22*6))+(S70*(I70*2/22*2))+(R70*(I70*3/22*1));"")</f>
        <v/>
      </c>
      <c t="str" s="159" r="L70">
        <f>ROUND((V70*J70);1)+ROUND((U70*(J70*1,15/22*10));2)+ROUND((T70*(J70*1,35/22*6));2)+ROUNDDOWN((S70*(J70*2/22*2));2)+ROUNDDOWN((R70*(J70*3/22*1));2)</f>
        <v>562,02</v>
      </c>
      <c t="str" s="160" r="M70">
        <f>IF(ISTEXT(E70);ROUND((V70*I70)+(U70*(I70*1,15/22*10))+(T70*(I70*1,35/22*6))+(S70*(I70*2/22*2))+(R70*(I70*3/22*1));0);"")</f>
        <v>102</v>
      </c>
      <c s="160" r="N70">
        <v>24.0</v>
      </c>
      <c t="str" s="161" r="O70">
        <f>IF(ISTEXT(F70);ROUND((V70*I70)+(U70*(I70*1,15/22*10))+(T70*(I70*1,35/22*6))+(S70*(I70*2/22*2))+(R70*(I70*3/22*1));0);"")</f>
        <v/>
      </c>
      <c s="161" r="P70">
        <v>17.0</v>
      </c>
      <c s="162" r="Q70"/>
      <c s="39" r="R70">
        <v>70.0</v>
      </c>
      <c s="39" r="S70">
        <v>10.0</v>
      </c>
      <c s="39" r="T70">
        <v>28.0</v>
      </c>
      <c s="39" r="U70">
        <v>13.0</v>
      </c>
      <c s="39" r="V70">
        <v>9.0</v>
      </c>
      <c s="38" r="W70"/>
      <c s="38" r="X70"/>
    </row>
    <row customHeight="1" r="71" ht="15.0">
      <c t="s" s="13" r="B71">
        <v>308</v>
      </c>
      <c s="153" r="C71"/>
      <c s="154" r="D71"/>
      <c s="155" r="E71"/>
      <c t="s" s="156" r="F71">
        <v>309</v>
      </c>
      <c s="154" r="G71"/>
      <c t="str" s="157" r="H71">
        <f>IF(ISTEXT(F71);VLOOKUP(I71;'Réference'!$A$3:$E$18;5;FALSE);IF(ISTEXT(E71);VLOOKUP(I71;'Réference'!$B$3:$E$18;4;FALSE);IF(ISTEXT(G71);VLOOKUP(I71;'Réference'!$C$3:$E$18;3;FALSE);IF(ISTEXT(D71);VLOOKUP(I71;'Réference'!$D$3:$E$18;2;FALSE);""))))</f>
        <v>11</v>
      </c>
      <c s="158" r="I71">
        <v>1.6</v>
      </c>
      <c s="158" r="J71">
        <v>15.0</v>
      </c>
      <c t="str" s="159" r="K71">
        <f>IF(ISTEXT(D71);(V71*I71)+(U71*(I71*1,15/22*10))+(T71*(I71*1,35/22*6))+(S71*(I71*2/22*2))+(R71*(I71*3/22*1));"")</f>
        <v/>
      </c>
      <c t="str" s="159" r="L71">
        <f>ROUND((V71*J71);1)+ROUND((U71*(J71*1,15/22*10));2)+ROUND((T71*(J71*1,35/22*6));2)+ROUNDDOWN((S71*(J71*2/22*2));2)+ROUNDDOWN((R71*(J71*3/22*1));2)</f>
        <v>518,64</v>
      </c>
      <c t="str" s="160" r="M71">
        <f>IF(ISTEXT(E71);ROUND((V71*I71)+(U71*(I71*1,15/22*10))+(T71*(I71*1,35/22*6))+(S71*(I71*2/22*2))+(R71*(I71*3/22*1));0);"")</f>
        <v/>
      </c>
      <c s="160" r="N71">
        <v>27.0</v>
      </c>
      <c t="str" s="161" r="O71">
        <f>IF(ISTEXT(F71);ROUND((V71*I71)+(U71*(I71*1,15/22*10))+(T71*(I71*1,35/22*6))+(S71*(I71*2/22*2))+(R71*(I71*3/22*1));0);"")</f>
        <v>55</v>
      </c>
      <c s="161" r="P71">
        <v>20.0</v>
      </c>
      <c s="162" r="Q71"/>
      <c s="39" r="R71">
        <v>86.0</v>
      </c>
      <c s="39" r="S71">
        <v>9.0</v>
      </c>
      <c s="39" r="T71">
        <v>12.0</v>
      </c>
      <c s="39" r="U71">
        <v>13.0</v>
      </c>
      <c s="39" r="V71">
        <v>10.0</v>
      </c>
      <c s="38" r="W71"/>
      <c s="38" r="X71"/>
    </row>
    <row customHeight="1" r="72" ht="15.0">
      <c t="s" s="27" r="B72">
        <v>310</v>
      </c>
      <c s="165" r="C72"/>
      <c s="166" r="D72"/>
      <c s="167" r="E72"/>
      <c s="166" r="F72"/>
      <c t="s" s="168" r="G72">
        <v>311</v>
      </c>
      <c t="str" s="169" r="H72">
        <f>IF(ISTEXT(F72);VLOOKUP(I72;'Réference'!$A$3:$E$18;5;FALSE);IF(ISTEXT(E72);VLOOKUP(I72;'Réference'!$B$3:$E$18;4;FALSE);IF(ISTEXT(G72);VLOOKUP(I72;'Réference'!$C$3:$E$18;3;FALSE);IF(ISTEXT(D72);VLOOKUP(I72;'Réference'!$D$3:$E$18;2;FALSE);""))))</f>
        <v>17</v>
      </c>
      <c s="170" r="I72">
        <v>13.65</v>
      </c>
      <c s="158" r="J72">
        <v>15.0</v>
      </c>
      <c t="str" s="159" r="K72">
        <f>IF(ISTEXT(D72);(V72*I72)+(U72*(I72*1,15/22*10))+(T72*(I72*1,35/22*6))+(S72*(I72*2/22*2))+(R72*(I72*3/22*1));"")</f>
        <v/>
      </c>
      <c t="str" s="159" r="L72">
        <f>ROUND((V72*J72);1)+ROUND((U72*(J72*1,15/22*10));2)+ROUND((T72*(J72*1,35/22*6));2)+ROUNDDOWN((S72*(J72*2/22*2));2)+ROUNDDOWN((R72*(J72*3/22*1));2)</f>
        <v>0,00</v>
      </c>
      <c t="str" s="160" r="M72">
        <f>IF(ISTEXT(E72);ROUND((V72*I72)+(U72*(I72*1,15/22*10))+(T72*(I72*1,35/22*6))+(S72*(I72*2/22*2))+(R72*(I72*3/22*1));0);"")</f>
        <v/>
      </c>
      <c s="160" r="N72"/>
      <c t="str" s="161" r="O72">
        <f>IF(ISTEXT(F72);ROUND((V72*I72)+(U72*(I72*1,15/22*10))+(T72*(I72*1,35/22*6))+(S72*(I72*2/22*2))+(R72*(I72*3/22*1));0);"")</f>
        <v/>
      </c>
      <c s="161" r="P72"/>
      <c t="str" s="162" r="Q72">
        <f>IF(ISTEXT(G72);ROUND((V72*I72)+(U72*(I72*1,15/22*10))+(T72*(I72*1,35/22*6))+(S72*(I72*2/22*2))+(R72*(I72*3/22*1));0);"")</f>
        <v>0</v>
      </c>
      <c s="39" r="R72"/>
      <c s="39" r="S72"/>
      <c s="39" r="T72"/>
      <c s="39" r="U72"/>
      <c s="39" r="V72"/>
      <c s="38" r="W72"/>
      <c s="38" r="X72"/>
    </row>
    <row customHeight="1" r="73" ht="15.0">
      <c s="241" r="B73"/>
      <c s="38" r="C73"/>
      <c s="32" r="D73"/>
      <c s="32" r="E73"/>
      <c s="32" r="F73"/>
      <c s="32" r="G73"/>
      <c s="32" r="I73"/>
      <c t="s" s="171" r="J73">
        <v>312</v>
      </c>
      <c t="str" s="172" r="K73">
        <f>SUM(K68:K72)</f>
        <v>2028,44</v>
      </c>
      <c s="172" r="L73">
        <v>1923.2</v>
      </c>
      <c t="str" s="173" r="M73">
        <f>SUM(M68:M72)</f>
        <v>102</v>
      </c>
      <c t="str" s="173" r="N73">
        <f>SUM(N68:N72)</f>
        <v>107</v>
      </c>
      <c t="str" s="174" r="O73">
        <f>SUM(O68:O72)</f>
        <v>77</v>
      </c>
      <c t="str" s="174" r="P73">
        <f>SUM(P68:P72)</f>
        <v>79</v>
      </c>
      <c t="str" s="174" r="Q73">
        <f>SUM(Q68:Q72)</f>
        <v>0</v>
      </c>
      <c t="str" s="173" r="R73">
        <f>SUM(R68:R72)</f>
        <v>286</v>
      </c>
      <c t="str" s="173" r="S73">
        <f>SUM(S68:S72)</f>
        <v>41</v>
      </c>
      <c t="str" s="173" r="T73">
        <f>SUM(T68:T72)</f>
        <v>52</v>
      </c>
      <c t="str" s="173" r="U73">
        <f>SUM(U68:U72)</f>
        <v>55</v>
      </c>
      <c t="str" s="173" r="V73">
        <f>SUM(V68:V72)</f>
        <v>34</v>
      </c>
      <c s="38" r="W73"/>
      <c s="38" r="X73"/>
    </row>
    <row customHeight="1" r="74" ht="15.0">
      <c s="241" r="B74"/>
      <c s="38" r="C74"/>
      <c s="32" r="D74"/>
      <c s="32" r="E74"/>
      <c s="32" r="F74"/>
      <c s="32" r="G74"/>
      <c t="s" s="175" r="J74">
        <v>313</v>
      </c>
      <c t="s" s="176" r="K74">
        <v>314</v>
      </c>
      <c t="str" s="177" r="L74">
        <f>K73-L73</f>
        <v>105,24</v>
      </c>
      <c t="s" s="178" r="M74">
        <v>315</v>
      </c>
      <c t="str" s="49" r="N74">
        <f>M73-N73</f>
        <v>-5</v>
      </c>
      <c t="s" s="179" r="O74">
        <v>316</v>
      </c>
      <c t="str" s="180" r="P74">
        <f>O73-P73</f>
        <v>-2</v>
      </c>
      <c t="s" s="179" r="Q74">
        <v>317</v>
      </c>
      <c t="str" s="49" r="R74">
        <f>Q73</f>
        <v>0</v>
      </c>
      <c s="38" r="W74"/>
      <c s="38" r="X74"/>
    </row>
    <row customHeight="1" r="75" ht="15.0">
      <c s="181" r="A75"/>
      <c s="37" r="B75"/>
      <c s="38" r="C75"/>
      <c s="204" r="D75"/>
      <c s="204" r="E75"/>
      <c s="204" r="F75"/>
      <c s="204" r="G75"/>
      <c s="37" r="H75"/>
      <c s="243" r="I75"/>
      <c s="243" r="J75"/>
      <c s="231" r="K75"/>
      <c s="231" r="L75"/>
      <c s="204" r="M75"/>
      <c s="204" r="N75"/>
      <c s="202" r="O75"/>
      <c s="202" r="P75"/>
      <c s="202" r="Q75"/>
      <c s="204" r="R75"/>
      <c s="204" r="S75"/>
      <c s="204" r="T75"/>
      <c s="204" r="U75"/>
      <c s="204" r="V75"/>
      <c s="38" r="W75"/>
      <c s="38" r="X75"/>
    </row>
    <row customHeight="1" r="76" ht="15.0">
      <c s="232" r="A76"/>
      <c s="37" r="B76"/>
      <c s="38" r="C76"/>
      <c s="204" r="D76"/>
      <c s="204" r="E76"/>
      <c s="204" r="F76"/>
      <c s="204" r="G76"/>
      <c s="37" r="H76"/>
      <c s="243" r="I76"/>
      <c s="243" r="J76"/>
      <c s="231" r="K76"/>
      <c s="231" r="L76"/>
      <c s="204" r="M76"/>
      <c s="204" r="N76"/>
      <c s="202" r="O76"/>
      <c s="202" r="P76"/>
      <c s="202" r="Q76"/>
      <c s="204" r="R76"/>
      <c s="204" r="S76"/>
      <c s="204" r="T76"/>
      <c s="204" r="U76"/>
      <c s="204" r="V76"/>
      <c s="38" r="W76"/>
      <c s="38" r="X76"/>
    </row>
    <row customHeight="1" r="77" ht="39.75">
      <c t="s" s="209" r="A77">
        <v>318</v>
      </c>
      <c t="s" s="69" r="B77">
        <v>319</v>
      </c>
      <c t="s" s="137" r="C77">
        <v>320</v>
      </c>
      <c t="s" s="138" r="D77">
        <v>321</v>
      </c>
      <c s="138" r="G77"/>
      <c t="s" s="192" r="H77">
        <v>322</v>
      </c>
      <c t="s" s="193" r="I77">
        <v>323</v>
      </c>
      <c t="s" s="193" r="J77">
        <v>324</v>
      </c>
      <c t="s" s="194" r="K77">
        <v>325</v>
      </c>
      <c t="s" s="195" r="L77">
        <v>326</v>
      </c>
      <c t="s" s="196" r="M77">
        <v>327</v>
      </c>
      <c t="s" s="196" r="N77">
        <v>328</v>
      </c>
      <c t="s" s="197" r="O77">
        <v>329</v>
      </c>
      <c t="s" s="197" r="P77">
        <v>330</v>
      </c>
      <c t="s" s="217" r="Q77">
        <v>331</v>
      </c>
      <c t="s" s="199" r="R77">
        <v>332</v>
      </c>
      <c t="s" s="199" r="S77">
        <v>333</v>
      </c>
      <c t="s" s="199" r="T77">
        <v>334</v>
      </c>
      <c t="s" s="199" r="U77">
        <v>335</v>
      </c>
      <c t="s" s="199" r="V77">
        <v>336</v>
      </c>
      <c s="38" r="W77"/>
      <c s="38" r="X77"/>
    </row>
    <row customHeight="1" r="78" ht="15.0">
      <c t="s" s="150" r="D78">
        <v>337</v>
      </c>
      <c t="s" s="219" r="E78">
        <v>338</v>
      </c>
      <c t="s" s="56" r="F78">
        <v>339</v>
      </c>
      <c t="s" s="250" r="G78">
        <v>340</v>
      </c>
      <c s="38" r="W78"/>
      <c s="38" r="X78"/>
    </row>
    <row customHeight="1" r="79" ht="15.0">
      <c t="s" s="152" r="B79">
        <v>341</v>
      </c>
      <c s="251" r="C79"/>
      <c t="s" s="154" r="D79">
        <v>342</v>
      </c>
      <c s="155" r="E79"/>
      <c s="154" r="F79"/>
      <c s="252" r="G79"/>
      <c t="str" s="157" r="H79">
        <f>IF(ISTEXT(F79);VLOOKUP(I79;'Réference'!$A$3:$E$18;5;FALSE);IF(ISTEXT(E79);VLOOKUP(I79;'Réference'!$B$3:$E$18;4;FALSE);IF(ISTEXT(G79);VLOOKUP(I79;'Réference'!$C$3:$E$18;3;FALSE);IF(ISTEXT(D79);VLOOKUP(I79;'Réference'!$D$3:$E$18;2;FALSE);""))))</f>
        <v>7</v>
      </c>
      <c s="158" r="I79">
        <v>48.83</v>
      </c>
      <c s="158" r="J79">
        <v>15.0</v>
      </c>
      <c t="str" s="159" r="K79">
        <f>IF(ISTEXT(D79);(V79*I79)+(U79*(I79*1,15/22*10))+(T79*(I79*1,35/22*6))+(S79*(I79*2/22*2))+(R79*(I79*3/22*1));"")</f>
        <v>2154,73</v>
      </c>
      <c t="str" s="159" r="L79">
        <f>ROUND((V79*J79);1)+ROUND((U79*(J79*1,15/22*10));2)+ROUND((T79*(J79*1,35/22*6));2)+ROUNDDOWN((S79*(J79*2/22*2));2)+ROUNDDOWN((R79*(J79*3/22*1));2)</f>
        <v>661,90</v>
      </c>
      <c t="str" s="160" r="M79">
        <f>IF(ISTEXT(E79);ROUND((V79*I79)+(U79*(I79*1,15/22*10))+(T79*(I79*1,35/22*6))+(S79*(I79*2/22*2))+(R79*(I79*3/22*1));0);"")</f>
        <v/>
      </c>
      <c s="160" r="N79">
        <v>35.0</v>
      </c>
      <c t="str" s="161" r="O79">
        <f>IF(ISTEXT(F79);ROUND((V79*I79)+(U79*(I79*1,15/22*10))+(T79*(I79*1,35/22*6))+(S79*(I79*2/22*2))+(R79*(I79*3/22*1));0);"")</f>
        <v/>
      </c>
      <c s="161" r="P79">
        <v>26.0</v>
      </c>
      <c s="162" r="Q79"/>
      <c s="39" r="R79">
        <v>81.0</v>
      </c>
      <c s="39" r="S79">
        <v>20.0</v>
      </c>
      <c s="39" r="T79">
        <v>8.0</v>
      </c>
      <c s="39" r="U79">
        <v>22.0</v>
      </c>
      <c s="39" r="V79">
        <v>15.0</v>
      </c>
      <c s="38" r="W79"/>
      <c s="38" r="X79"/>
    </row>
    <row customHeight="1" r="80" ht="15.0">
      <c t="s" s="152" r="B80">
        <v>343</v>
      </c>
      <c s="251" r="C80"/>
      <c s="154" r="D80"/>
      <c s="155" r="E80"/>
      <c t="s" s="154" r="F80">
        <v>344</v>
      </c>
      <c s="252" r="G80"/>
      <c t="str" s="157" r="H80">
        <f>IF(ISTEXT(F80);VLOOKUP(I80;'Réference'!$A$3:$E$18;5;FALSE);IF(ISTEXT(E80);VLOOKUP(I80;'Réference'!$B$3:$E$18;4;FALSE);IF(ISTEXT(G80);VLOOKUP(I80;'Réference'!$C$3:$E$18;3;FALSE);IF(ISTEXT(D80);VLOOKUP(I80;'Réference'!$D$3:$E$18;2;FALSE);""))))</f>
        <v>10</v>
      </c>
      <c s="158" r="I80">
        <v>1.52</v>
      </c>
      <c s="158" r="J80">
        <v>15.0</v>
      </c>
      <c t="str" s="159" r="K80">
        <f>IF(ISTEXT(D80);(V80*I80)+(U80*(I80*1,15/22*10))+(T80*(I80*1,35/22*6))+(S80*(I80*2/22*2))+(R80*(I80*3/22*1));"")</f>
        <v/>
      </c>
      <c t="str" s="159" r="L80">
        <f>ROUND((V80*J80);1)+ROUND((U80*(J80*1,15/22*10));2)+ROUND((T80*(J80*1,35/22*6));2)+ROUNDDOWN((S80*(J80*2/22*2));2)+ROUNDDOWN((R80*(J80*3/22*1));2)</f>
        <v>223,63</v>
      </c>
      <c t="str" s="160" r="M80">
        <f>IF(ISTEXT(E80);ROUND((V80*I80)+(U80*(I80*1,15/22*10))+(T80*(I80*1,35/22*6))+(S80*(I80*2/22*2))+(R80*(I80*3/22*1));0);"")</f>
        <v/>
      </c>
      <c s="160" r="N80">
        <v>6.0</v>
      </c>
      <c t="str" s="161" r="O80">
        <f>IF(ISTEXT(F80);ROUND((V80*I80)+(U80*(I80*1,15/22*10))+(T80*(I80*1,35/22*6))+(S80*(I80*2/22*2))+(R80*(I80*3/22*1));0);"")</f>
        <v>23</v>
      </c>
      <c s="161" r="P80">
        <v>5.0</v>
      </c>
      <c s="162" r="Q80"/>
      <c s="39" r="R80">
        <v>40.0</v>
      </c>
      <c s="39" r="S80">
        <v>7.0</v>
      </c>
      <c s="39" r="T80">
        <v>0.0</v>
      </c>
      <c s="39" r="U80">
        <v>8.0</v>
      </c>
      <c s="39" r="V80">
        <v>4.0</v>
      </c>
      <c s="38" r="W80"/>
      <c s="38" r="X80"/>
    </row>
    <row customHeight="1" r="81" ht="15.0">
      <c t="s" s="152" r="B81">
        <v>345</v>
      </c>
      <c s="251" r="C81"/>
      <c s="154" r="D81"/>
      <c t="s" s="155" r="E81">
        <v>346</v>
      </c>
      <c s="154" r="F81"/>
      <c s="252" r="G81"/>
      <c t="str" s="157" r="H81">
        <f>IF(ISTEXT(F81);VLOOKUP(I81;'Réference'!$A$3:$E$18;5;FALSE);IF(ISTEXT(E81);VLOOKUP(I81;'Réference'!$B$3:$E$18;4;FALSE);IF(ISTEXT(G81);VLOOKUP(I81;'Réference'!$C$3:$E$18;3;FALSE);IF(ISTEXT(D81);VLOOKUP(I81;'Réference'!$D$3:$E$18;2;FALSE);""))))</f>
        <v>17</v>
      </c>
      <c s="158" r="I81">
        <v>2.73</v>
      </c>
      <c s="158" r="J81">
        <v>15.0</v>
      </c>
      <c t="str" s="159" r="K81">
        <f>IF(ISTEXT(D81);(V81*I81)+(U81*(I81*1,15/22*10))+(T81*(I81*1,35/22*6))+(S81*(I81*2/22*2))+(R81*(I81*3/22*1));"")</f>
        <v/>
      </c>
      <c t="str" s="159" r="L81">
        <f>ROUND((V81*J81);1)+ROUND((U81*(J81*1,15/22*10));2)+ROUND((T81*(J81*1,35/22*6));2)+ROUNDDOWN((S81*(J81*2/22*2));2)+ROUNDDOWN((R81*(J81*3/22*1));2)</f>
        <v>436,70</v>
      </c>
      <c t="str" s="160" r="M81">
        <f>IF(ISTEXT(E81);ROUND((V81*I81)+(U81*(I81*1,15/22*10))+(T81*(I81*1,35/22*6))+(S81*(I81*2/22*2))+(R81*(I81*3/22*1));0);"")</f>
        <v>79</v>
      </c>
      <c s="160" r="N81">
        <v>23.0</v>
      </c>
      <c t="str" s="161" r="O81">
        <f>IF(ISTEXT(F81);ROUND((V81*I81)+(U81*(I81*1,15/22*10))+(T81*(I81*1,35/22*6))+(S81*(I81*2/22*2))+(R81*(I81*3/22*1));0);"")</f>
        <v/>
      </c>
      <c s="161" r="P81">
        <v>16.0</v>
      </c>
      <c s="162" r="Q81"/>
      <c s="39" r="R81">
        <v>41.0</v>
      </c>
      <c s="39" r="S81">
        <v>11.0</v>
      </c>
      <c s="39" r="T81">
        <v>25.0</v>
      </c>
      <c s="39" r="U81">
        <v>14.0</v>
      </c>
      <c s="39" r="V81">
        <v>5.0</v>
      </c>
      <c s="38" r="W81"/>
      <c s="38" r="X81"/>
    </row>
    <row customHeight="1" r="82" ht="15.0">
      <c t="s" s="152" r="B82">
        <v>347</v>
      </c>
      <c s="251" r="C82"/>
      <c s="154" r="D82"/>
      <c s="155" r="E82"/>
      <c t="s" s="154" r="F82">
        <v>348</v>
      </c>
      <c s="252" r="G82"/>
      <c t="str" s="157" r="H82">
        <f>IF(ISTEXT(F82);VLOOKUP(I82;'Réference'!$A$3:$E$18;5;FALSE);IF(ISTEXT(E82);VLOOKUP(I82;'Réference'!$B$3:$E$18;4;FALSE);IF(ISTEXT(G82);VLOOKUP(I82;'Réference'!$C$3:$E$18;3;FALSE);IF(ISTEXT(D82);VLOOKUP(I82;'Réference'!$D$3:$E$18;2;FALSE);""))))</f>
        <v>11</v>
      </c>
      <c s="158" r="I82">
        <v>1.6</v>
      </c>
      <c s="158" r="J82">
        <v>15.0</v>
      </c>
      <c t="str" s="159" r="K82">
        <f>IF(ISTEXT(D82);(V82*I82)+(U82*(I82*1,15/22*10))+(T82*(I82*1,35/22*6))+(S82*(I82*2/22*2))+(R82*(I82*3/22*1));"")</f>
        <v/>
      </c>
      <c t="str" s="159" r="L82">
        <f>ROUND((V82*J82);1)+ROUND((U82*(J82*1,15/22*10));2)+ROUND((T82*(J82*1,35/22*6));2)+ROUNDDOWN((S82*(J82*2/22*2));2)+ROUNDDOWN((R82*(J82*3/22*1));2)</f>
        <v>721,14</v>
      </c>
      <c t="str" s="160" r="M82">
        <f>IF(ISTEXT(E82);ROUND((V82*I82)+(U82*(I82*1,15/22*10))+(T82*(I82*1,35/22*6))+(S82*(I82*2/22*2))+(R82*(I82*3/22*1));0);"")</f>
        <v/>
      </c>
      <c s="160" r="N82">
        <v>20.0</v>
      </c>
      <c t="str" s="161" r="O82">
        <f>IF(ISTEXT(F82);ROUND((V82*I82)+(U82*(I82*1,15/22*10))+(T82*(I82*1,35/22*6))+(S82*(I82*2/22*2))+(R82*(I82*3/22*1));0);"")</f>
        <v>77</v>
      </c>
      <c s="161" r="P82">
        <v>15.0</v>
      </c>
      <c s="162" r="Q82"/>
      <c s="39" r="R82">
        <v>62.0</v>
      </c>
      <c s="39" r="S82">
        <v>6.0</v>
      </c>
      <c s="39" r="T82">
        <v>12.0</v>
      </c>
      <c s="39" r="U82">
        <v>27.0</v>
      </c>
      <c s="39" r="V82">
        <v>20.0</v>
      </c>
      <c s="38" r="W82"/>
      <c s="38" r="X82"/>
    </row>
    <row customHeight="1" r="83" ht="15.0">
      <c t="s" s="203" r="B83">
        <v>349</v>
      </c>
      <c s="253" r="C83"/>
      <c s="166" r="D83"/>
      <c s="167" r="E83"/>
      <c s="168" r="F83"/>
      <c t="s" s="254" r="G83">
        <v>350</v>
      </c>
      <c t="str" s="169" r="H83">
        <f>IF(ISTEXT(F83);VLOOKUP(I83;'Réference'!$A$3:$E$18;5;FALSE);IF(ISTEXT(E83);VLOOKUP(I83;'Réference'!$B$3:$E$18;4;FALSE);IF(ISTEXT(G83);VLOOKUP(I83;'Réference'!$C$3:$E$18;3;FALSE);IF(ISTEXT(D83);VLOOKUP(I83;'Réference'!$D$3:$E$18;2;FALSE);""))))</f>
        <v>17</v>
      </c>
      <c s="170" r="I83">
        <v>13.65</v>
      </c>
      <c s="158" r="J83">
        <v>15.0</v>
      </c>
      <c t="str" s="159" r="K83">
        <f>IF(ISTEXT(D83);(V83*I83)+(U83*(I83*1,15/22*10))+(T83*(I83*1,35/22*6))+(S83*(I83*2/22*2))+(R83*(I83*3/22*1));"")</f>
        <v/>
      </c>
      <c t="str" s="159" r="L83">
        <f>ROUND((V83*J83);1)+ROUND((U83*(J83*1,15/22*10));2)+ROUND((T83*(J83*1,35/22*6));2)+ROUNDDOWN((S83*(J83*2/22*2));2)+ROUNDDOWN((R83*(J83*3/22*1));2)</f>
        <v>0,00</v>
      </c>
      <c t="str" s="160" r="M83">
        <f>IF(ISTEXT(E83);ROUND((V83*I83)+(U83*(I83*1,15/22*10))+(T83*(I83*1,35/22*6))+(S83*(I83*2/22*2))+(R83*(I83*3/22*1));0);"")</f>
        <v/>
      </c>
      <c s="160" r="N83"/>
      <c t="str" s="161" r="O83">
        <f>IF(ISTEXT(F83);ROUND((V83*I83)+(U83*(I83*1,15/22*10))+(T83*(I83*1,35/22*6))+(S83*(I83*2/22*2))+(R83*(I83*3/22*1));0);"")</f>
        <v/>
      </c>
      <c s="161" r="P83"/>
      <c t="str" s="162" r="Q83">
        <f>IF(ISTEXT(G83);ROUND((V83*I83)+(U83*(I83*1,15/22*10))+(T83*(I83*1,35/22*6))+(S83*(I83*2/22*2))+(R83*(I83*3/22*1));0);"")</f>
        <v>0</v>
      </c>
      <c s="39" r="R83"/>
      <c s="39" r="S83"/>
      <c s="39" r="T83"/>
      <c s="39" r="U83"/>
      <c s="39" r="V83"/>
      <c s="38" r="W83"/>
      <c s="38" r="X83"/>
    </row>
    <row customHeight="1" r="84" ht="15.0">
      <c s="26" r="B84"/>
      <c s="51" r="C84"/>
      <c s="32" r="D84"/>
      <c s="32" r="E84"/>
      <c s="32" r="F84"/>
      <c s="255" r="G84"/>
      <c s="26" r="H84"/>
      <c s="32" r="I84"/>
      <c t="s" s="171" r="J84">
        <v>351</v>
      </c>
      <c t="str" s="172" r="K84">
        <f>SUM(K79:K83)</f>
        <v>2154,73</v>
      </c>
      <c s="172" r="L84">
        <v>2041.68</v>
      </c>
      <c t="str" s="173" r="M84">
        <f>SUM(M79:M83)</f>
        <v>79</v>
      </c>
      <c t="str" s="173" r="N84">
        <f>SUM(N79:N83)</f>
        <v>84</v>
      </c>
      <c t="str" s="174" r="O84">
        <f>SUM(O79:O83)</f>
        <v>100</v>
      </c>
      <c t="str" s="174" r="P84">
        <f>SUM(P79:P83)</f>
        <v>62</v>
      </c>
      <c t="str" s="174" r="Q84">
        <f>SUM(Q79:Q83)</f>
        <v>0</v>
      </c>
      <c t="str" s="173" r="R84">
        <f>SUM(R79:R83)</f>
        <v>224</v>
      </c>
      <c t="str" s="173" r="S84">
        <f>SUM(S79:S83)</f>
        <v>44</v>
      </c>
      <c t="str" s="173" r="T84">
        <f>SUM(T79:T83)</f>
        <v>45</v>
      </c>
      <c t="str" s="173" r="U84">
        <f>SUM(U79:U83)</f>
        <v>71</v>
      </c>
      <c t="str" s="173" r="V84">
        <f>SUM(V79:V83)</f>
        <v>44</v>
      </c>
      <c s="38" r="W84"/>
      <c s="38" r="X84"/>
    </row>
    <row customHeight="1" r="85" ht="15.0">
      <c s="241" r="B85"/>
      <c s="38" r="C85"/>
      <c s="32" r="D85"/>
      <c s="32" r="E85"/>
      <c s="32" r="F85"/>
      <c s="32" r="G85"/>
      <c s="26" r="H85"/>
      <c s="95" r="I85"/>
      <c t="s" s="256" r="J85">
        <v>352</v>
      </c>
      <c t="s" s="257" r="K85">
        <v>353</v>
      </c>
      <c t="str" s="258" r="L85">
        <f>K84-L84</f>
        <v>113,05</v>
      </c>
      <c t="s" s="259" r="M85">
        <v>354</v>
      </c>
      <c t="str" s="260" r="N85">
        <f>M84-N84</f>
        <v>-5</v>
      </c>
      <c t="s" s="261" r="O85">
        <v>355</v>
      </c>
      <c t="str" s="262" r="P85">
        <f>O84-P84</f>
        <v>38</v>
      </c>
      <c t="s" s="261" r="Q85">
        <v>356</v>
      </c>
      <c t="str" s="260" r="R85">
        <f>Q84</f>
        <v>0</v>
      </c>
      <c s="38" r="W85"/>
      <c s="38" r="X85"/>
    </row>
    <row customHeight="1" r="86" ht="15.0">
      <c s="244" r="A86"/>
      <c s="37" r="B86"/>
      <c s="38" r="C86"/>
      <c s="204" r="D86"/>
      <c s="204" r="E86"/>
      <c s="204" r="F86"/>
      <c s="204" r="G86"/>
      <c s="37" r="H86"/>
      <c s="243" r="I86"/>
      <c s="243" r="J86"/>
      <c s="231" r="K86"/>
      <c s="231" r="L86"/>
      <c s="204" r="M86"/>
      <c s="204" r="N86"/>
      <c s="202" r="O86"/>
      <c s="202" r="P86"/>
      <c s="202" r="Q86"/>
      <c s="204" r="R86"/>
      <c s="204" r="S86"/>
      <c s="204" r="T86"/>
      <c s="204" r="U86"/>
      <c s="204" r="V86"/>
      <c s="38" r="W86"/>
      <c s="38" r="X86"/>
    </row>
    <row customHeight="1" r="87" ht="15.0">
      <c s="244" r="A87"/>
      <c s="37" r="B87"/>
      <c s="38" r="C87"/>
      <c s="204" r="D87"/>
      <c s="204" r="E87"/>
      <c s="204" r="F87"/>
      <c s="204" r="G87"/>
      <c s="37" r="H87"/>
      <c s="243" r="I87"/>
      <c s="243" r="J87"/>
      <c s="231" r="K87"/>
      <c s="231" r="L87"/>
      <c s="204" r="M87"/>
      <c s="204" r="N87"/>
      <c s="202" r="O87"/>
      <c s="202" r="P87"/>
      <c s="202" r="Q87"/>
      <c s="204" r="R87"/>
      <c s="204" r="S87"/>
      <c s="204" r="T87"/>
      <c s="204" r="U87"/>
      <c s="204" r="V87"/>
      <c s="38" r="W87"/>
      <c s="38" r="X87"/>
    </row>
    <row customHeight="1" r="88" ht="15.0">
      <c s="244" r="A88"/>
      <c s="37" r="B88"/>
      <c s="38" r="C88"/>
      <c s="204" r="D88"/>
      <c s="204" r="E88"/>
      <c s="204" r="F88"/>
      <c s="204" r="G88"/>
      <c s="37" r="H88"/>
      <c s="243" r="I88"/>
      <c s="243" r="J88"/>
      <c s="231" r="K88"/>
      <c s="231" r="L88"/>
      <c s="204" r="M88"/>
      <c s="204" r="N88"/>
      <c s="202" r="O88"/>
      <c s="202" r="P88"/>
      <c s="202" r="Q88"/>
      <c s="204" r="R88"/>
      <c s="204" r="S88"/>
      <c s="204" r="T88"/>
      <c s="204" r="U88"/>
      <c s="204" r="V88"/>
      <c s="38" r="W88"/>
      <c s="38" r="X88"/>
    </row>
    <row customHeight="1" r="89" ht="15.0">
      <c s="244" r="A89"/>
      <c s="37" r="B89"/>
      <c s="38" r="C89"/>
      <c s="204" r="D89"/>
      <c s="204" r="E89"/>
      <c s="204" r="F89"/>
      <c s="204" r="G89"/>
      <c s="37" r="H89"/>
      <c s="243" r="I89"/>
      <c s="243" r="J89"/>
      <c s="231" r="K89"/>
      <c s="231" r="L89"/>
      <c s="204" r="M89"/>
      <c s="204" r="N89"/>
      <c s="202" r="O89"/>
      <c s="202" r="P89"/>
      <c s="202" r="Q89"/>
      <c s="204" r="R89"/>
      <c s="204" r="S89"/>
      <c s="204" r="T89"/>
      <c s="204" r="U89"/>
      <c s="204" r="V89"/>
      <c s="38" r="W89"/>
      <c s="38" r="X89"/>
    </row>
    <row customHeight="1" r="90" ht="15.0">
      <c s="244" r="A90"/>
      <c s="37" r="B90"/>
      <c s="38" r="C90"/>
      <c s="37" r="D90"/>
      <c s="37" r="E90"/>
      <c s="37" r="F90"/>
      <c s="37" r="G90"/>
      <c s="37" r="H90"/>
      <c s="37" r="I90"/>
      <c s="204" r="J90"/>
      <c s="231" r="K90"/>
      <c s="231" r="L90"/>
      <c s="204" r="M90"/>
      <c s="204" r="N90"/>
      <c s="202" r="O90"/>
      <c s="202" r="P90"/>
      <c s="202" r="Q90"/>
      <c s="204" r="R90"/>
      <c s="204" r="S90"/>
      <c s="204" r="T90"/>
      <c s="204" r="U90"/>
      <c s="204" r="V90"/>
      <c s="38" r="W90"/>
      <c s="38" r="X90"/>
    </row>
    <row customHeight="1" r="91" ht="15.0">
      <c s="244" r="A91"/>
      <c s="37" r="B91"/>
      <c s="38" r="C91"/>
      <c s="37" r="D91"/>
      <c s="37" r="E91"/>
      <c s="37" r="F91"/>
      <c s="37" r="G91"/>
      <c s="37" r="H91"/>
      <c s="37" r="I91"/>
      <c s="205" r="J91"/>
      <c s="206" r="K91"/>
      <c s="206" r="L91"/>
      <c s="207" r="M91"/>
      <c s="207" r="N91"/>
      <c s="208" r="O91"/>
      <c s="208" r="P91"/>
      <c s="208" r="Q91"/>
      <c s="37" r="R91"/>
      <c s="37" r="S91"/>
      <c s="37" r="T91"/>
      <c s="37" r="U91"/>
      <c s="37" r="V91"/>
      <c s="38" r="W91"/>
      <c s="70" r="X91"/>
    </row>
    <row customHeight="1" r="92" ht="15.0">
      <c s="244" r="A92"/>
      <c s="37" r="B92"/>
      <c s="38" r="C92"/>
      <c s="37" r="D92"/>
      <c s="37" r="E92"/>
      <c s="37" r="F92"/>
      <c s="37" r="G92"/>
      <c s="37" r="H92"/>
      <c s="37" r="I92"/>
      <c s="37" r="J92"/>
      <c s="204" r="K92"/>
      <c s="204" r="L92"/>
      <c s="204" r="M92"/>
      <c s="204" r="N92"/>
      <c s="163" r="O92"/>
      <c s="70" r="P92"/>
      <c s="70" r="Q92"/>
      <c s="37" r="R92"/>
      <c s="37" r="S92"/>
      <c s="37" r="T92"/>
      <c s="37" r="U92"/>
      <c s="37" r="V92"/>
      <c s="38" r="W92"/>
      <c s="70" r="X92"/>
    </row>
    <row customHeight="1" r="93" ht="15.0">
      <c s="244" r="A93"/>
      <c s="37" r="B93"/>
      <c s="38" r="C93"/>
      <c s="37" r="D93"/>
      <c s="37" r="E93"/>
      <c s="37" r="F93"/>
      <c s="37" r="G93"/>
      <c s="37" r="H93"/>
      <c s="37" r="I93"/>
      <c s="37" r="J93"/>
      <c s="231" r="K93"/>
      <c s="204" r="L93"/>
      <c s="204" r="M93"/>
      <c s="204" r="N93"/>
      <c s="163" r="O93"/>
      <c s="70" r="P93"/>
      <c s="70" r="Q93"/>
      <c s="37" r="R93"/>
      <c s="37" r="S93"/>
      <c s="37" r="T93"/>
      <c s="37" r="U93"/>
      <c s="37" r="V93"/>
      <c s="38" r="W93"/>
      <c s="70" r="X93"/>
    </row>
    <row customHeight="1" r="94" ht="15.0">
      <c s="244" r="A94"/>
      <c s="37" r="B94"/>
      <c s="38" r="C94"/>
      <c s="37" r="D94"/>
      <c s="37" r="E94"/>
      <c s="37" r="F94"/>
      <c s="37" r="G94"/>
      <c s="37" r="H94"/>
      <c s="37" r="I94"/>
      <c s="37" r="J94"/>
      <c s="231" r="K94"/>
      <c s="204" r="L94"/>
      <c s="204" r="M94"/>
      <c s="204" r="N94"/>
      <c s="163" r="O94"/>
      <c s="70" r="P94"/>
      <c s="70" r="Q94"/>
      <c s="37" r="R94"/>
      <c s="37" r="S94"/>
      <c s="37" r="T94"/>
      <c s="37" r="U94"/>
      <c s="37" r="V94"/>
      <c s="38" r="W94"/>
      <c s="70" r="X94"/>
    </row>
    <row customHeight="1" r="95" ht="15.0">
      <c s="38" r="A95"/>
      <c s="37" r="B95"/>
      <c s="38" r="C95"/>
      <c s="37" r="D95"/>
      <c s="37" r="E95"/>
      <c s="37" r="F95"/>
      <c s="37" r="G95"/>
      <c s="37" r="H95"/>
      <c s="37" r="I95"/>
      <c s="37" r="J95"/>
      <c s="231" r="K95"/>
      <c s="204" r="L95"/>
      <c s="231" r="M95"/>
      <c s="204" r="N95"/>
      <c s="163" r="O95"/>
      <c s="70" r="P95"/>
      <c s="70" r="Q95"/>
      <c s="37" r="R95"/>
      <c s="37" r="S95"/>
      <c s="37" r="T95"/>
      <c s="37" r="U95"/>
      <c s="37" r="V95"/>
      <c s="38" r="W95"/>
      <c s="70" r="X95"/>
    </row>
    <row customHeight="1" r="96" ht="15.0">
      <c s="38" r="A96"/>
      <c s="37" r="B96"/>
      <c s="38" r="C96"/>
      <c s="37" r="D96"/>
      <c s="37" r="E96"/>
      <c s="37" r="F96"/>
      <c s="37" r="G96"/>
      <c s="37" r="H96"/>
      <c s="37" r="I96"/>
      <c s="37" r="J96"/>
      <c s="231" r="K96"/>
      <c s="204" r="L96"/>
      <c s="204" r="M96"/>
      <c s="204" r="N96"/>
      <c s="163" r="O96"/>
      <c s="70" r="P96"/>
      <c s="70" r="Q96"/>
      <c s="37" r="R96"/>
      <c s="37" r="S96"/>
      <c s="37" r="T96"/>
      <c s="37" r="U96"/>
      <c s="37" r="V96"/>
      <c s="38" r="W96"/>
      <c s="70" r="X96"/>
    </row>
    <row customHeight="1" r="97" ht="15.0">
      <c s="38" r="A97"/>
      <c s="37" r="B97"/>
      <c s="38" r="C97"/>
      <c s="37" r="D97"/>
      <c s="37" r="E97"/>
      <c s="37" r="F97"/>
      <c s="37" r="G97"/>
      <c s="37" r="H97"/>
      <c s="37" r="I97"/>
      <c s="37" r="J97"/>
      <c s="231" r="K97"/>
      <c s="204" r="L97"/>
      <c s="204" r="M97"/>
      <c s="204" r="N97"/>
      <c s="163" r="O97"/>
      <c s="70" r="P97"/>
      <c s="70" r="Q97"/>
      <c s="37" r="R97"/>
      <c s="37" r="S97"/>
      <c s="37" r="T97"/>
      <c s="37" r="U97"/>
      <c s="37" r="V97"/>
      <c s="38" r="W97"/>
      <c s="70" r="X97"/>
    </row>
    <row customHeight="1" r="98" ht="15.0">
      <c s="38" r="A98"/>
      <c s="37" r="B98"/>
      <c s="38" r="C98"/>
      <c s="37" r="D98"/>
      <c s="37" r="E98"/>
      <c s="37" r="F98"/>
      <c s="37" r="G98"/>
      <c s="37" r="H98"/>
      <c s="37" r="I98"/>
      <c s="37" r="J98"/>
      <c s="231" r="K98"/>
      <c s="204" r="L98"/>
      <c s="204" r="M98"/>
      <c s="204" r="N98"/>
      <c s="163" r="O98"/>
      <c s="70" r="P98"/>
      <c s="70" r="Q98"/>
      <c s="37" r="R98"/>
      <c s="37" r="S98"/>
      <c s="37" r="T98"/>
      <c s="37" r="U98"/>
      <c s="37" r="V98"/>
      <c s="38" r="W98"/>
      <c s="70" r="X98"/>
    </row>
    <row customHeight="1" r="99" ht="15.0">
      <c s="38" r="A99"/>
      <c s="37" r="B99"/>
      <c s="38" r="C99"/>
      <c s="37" r="D99"/>
      <c s="37" r="E99"/>
      <c s="37" r="F99"/>
      <c s="37" r="G99"/>
      <c s="37" r="H99"/>
      <c s="37" r="I99"/>
      <c s="37" r="J99"/>
      <c s="204" r="K99"/>
      <c s="204" r="L99"/>
      <c s="204" r="M99"/>
      <c s="204" r="N99"/>
      <c s="163" r="O99"/>
      <c s="70" r="P99"/>
      <c s="70" r="Q99"/>
      <c s="37" r="R99"/>
      <c s="37" r="S99"/>
      <c s="37" r="T99"/>
      <c s="37" r="U99"/>
      <c s="37" r="V99"/>
      <c s="38" r="W99"/>
      <c s="70" r="X99"/>
    </row>
    <row customHeight="1" r="100" ht="15.0">
      <c s="38" r="A100"/>
      <c s="37" r="B100"/>
      <c s="38" r="C100"/>
      <c s="37" r="D100"/>
      <c s="37" r="E100"/>
      <c s="37" r="F100"/>
      <c s="37" r="G100"/>
      <c s="37" r="H100"/>
      <c s="37" r="I100"/>
      <c s="37" r="J100"/>
      <c s="204" r="K100"/>
      <c s="204" r="L100"/>
      <c s="204" r="M100"/>
      <c s="204" r="N100"/>
      <c s="163" r="O100"/>
      <c s="70" r="P100"/>
      <c s="70" r="Q100"/>
      <c s="37" r="R100"/>
      <c s="37" r="S100"/>
      <c s="37" r="T100"/>
      <c s="37" r="U100"/>
      <c s="37" r="V100"/>
      <c s="38" r="W100"/>
      <c s="70" r="X100"/>
    </row>
    <row customHeight="1" r="101" ht="15.0">
      <c s="38" r="A101"/>
      <c s="37" r="B101"/>
      <c s="38" r="C101"/>
      <c s="37" r="D101"/>
      <c s="37" r="E101"/>
      <c s="37" r="F101"/>
      <c s="37" r="G101"/>
      <c s="37" r="H101"/>
      <c s="37" r="I101"/>
      <c s="37" r="J101"/>
      <c s="204" r="K101"/>
      <c s="204" r="L101"/>
      <c s="204" r="M101"/>
      <c s="204" r="N101"/>
      <c s="163" r="O101"/>
      <c s="70" r="P101"/>
      <c s="70" r="Q101"/>
      <c s="37" r="R101"/>
      <c s="37" r="S101"/>
      <c s="37" r="T101"/>
      <c s="37" r="U101"/>
      <c s="37" r="V101"/>
      <c s="38" r="W101"/>
      <c s="70" r="X101"/>
    </row>
    <row customHeight="1" r="102" ht="15.0">
      <c s="38" r="A102"/>
      <c s="37" r="B102"/>
      <c s="38" r="C102"/>
      <c s="37" r="D102"/>
      <c s="37" r="E102"/>
      <c s="37" r="F102"/>
      <c s="37" r="G102"/>
      <c s="37" r="H102"/>
      <c s="37" r="I102"/>
      <c s="37" r="J102"/>
      <c s="204" r="K102"/>
      <c s="204" r="L102"/>
      <c s="204" r="M102"/>
      <c s="204" r="N102"/>
      <c s="163" r="O102"/>
      <c s="70" r="P102"/>
      <c s="70" r="Q102"/>
      <c s="37" r="R102"/>
      <c s="37" r="S102"/>
      <c s="37" r="T102"/>
      <c s="37" r="U102"/>
      <c s="37" r="V102"/>
      <c s="38" r="W102"/>
      <c s="70" r="X102"/>
    </row>
    <row customHeight="1" r="103" ht="15.0">
      <c s="38" r="A103"/>
      <c s="37" r="B103"/>
      <c s="38" r="C103"/>
      <c s="37" r="D103"/>
      <c s="37" r="E103"/>
      <c s="37" r="F103"/>
      <c s="37" r="G103"/>
      <c s="37" r="H103"/>
      <c s="37" r="I103"/>
      <c s="37" r="J103"/>
      <c s="204" r="K103"/>
      <c s="204" r="L103"/>
      <c s="204" r="M103"/>
      <c s="204" r="N103"/>
      <c s="163" r="O103"/>
      <c s="70" r="P103"/>
      <c s="70" r="Q103"/>
      <c s="37" r="R103"/>
      <c s="37" r="S103"/>
      <c s="37" r="T103"/>
      <c s="37" r="U103"/>
      <c s="37" r="V103"/>
      <c s="38" r="W103"/>
      <c s="70" r="X103"/>
    </row>
    <row customHeight="1" r="104" ht="15.0">
      <c s="38" r="A104"/>
      <c s="37" r="B104"/>
      <c s="38" r="C104"/>
      <c s="37" r="D104"/>
      <c s="37" r="E104"/>
      <c s="37" r="F104"/>
      <c s="37" r="G104"/>
      <c s="37" r="H104"/>
      <c s="37" r="I104"/>
      <c s="37" r="J104"/>
      <c s="204" r="K104"/>
      <c s="204" r="L104"/>
      <c s="204" r="M104"/>
      <c s="204" r="N104"/>
      <c s="163" r="O104"/>
      <c s="70" r="P104"/>
      <c s="70" r="Q104"/>
      <c s="37" r="R104"/>
      <c s="37" r="S104"/>
      <c s="37" r="T104"/>
      <c s="37" r="U104"/>
      <c s="37" r="V104"/>
      <c s="38" r="W104"/>
      <c s="70" r="X104"/>
    </row>
    <row customHeight="1" r="105" ht="15.0">
      <c s="38" r="A105"/>
      <c s="37" r="B105"/>
      <c s="38" r="C105"/>
      <c s="37" r="D105"/>
      <c s="37" r="E105"/>
      <c s="37" r="F105"/>
      <c s="37" r="G105"/>
      <c s="37" r="H105"/>
      <c s="37" r="I105"/>
      <c s="37" r="J105"/>
      <c s="204" r="K105"/>
      <c s="204" r="L105"/>
      <c s="204" r="M105"/>
      <c s="204" r="N105"/>
      <c s="163" r="O105"/>
      <c s="70" r="P105"/>
      <c s="70" r="Q105"/>
      <c s="37" r="R105"/>
      <c s="37" r="S105"/>
      <c s="37" r="T105"/>
      <c s="37" r="U105"/>
      <c s="37" r="V105"/>
      <c s="38" r="W105"/>
      <c s="70" r="X105"/>
    </row>
    <row customHeight="1" r="106" ht="15.0">
      <c s="38" r="A106"/>
      <c s="37" r="B106"/>
      <c s="38" r="C106"/>
      <c s="37" r="D106"/>
      <c s="37" r="E106"/>
      <c s="37" r="F106"/>
      <c s="37" r="G106"/>
      <c s="37" r="H106"/>
      <c s="37" r="I106"/>
      <c s="37" r="J106"/>
      <c s="204" r="K106"/>
      <c s="204" r="L106"/>
      <c s="204" r="M106"/>
      <c s="204" r="N106"/>
      <c s="163" r="O106"/>
      <c s="70" r="P106"/>
      <c s="70" r="Q106"/>
      <c s="37" r="R106"/>
      <c s="37" r="S106"/>
      <c s="37" r="T106"/>
      <c s="37" r="U106"/>
      <c s="37" r="V106"/>
      <c s="38" r="W106"/>
      <c s="70" r="X106"/>
    </row>
    <row customHeight="1" r="107" ht="15.0">
      <c s="38" r="A107"/>
      <c s="37" r="B107"/>
      <c s="38" r="C107"/>
      <c s="37" r="D107"/>
      <c s="37" r="E107"/>
      <c s="37" r="F107"/>
      <c s="37" r="G107"/>
      <c s="37" r="H107"/>
      <c s="37" r="I107"/>
      <c s="37" r="J107"/>
      <c s="204" r="K107"/>
      <c s="204" r="L107"/>
      <c s="204" r="M107"/>
      <c s="204" r="N107"/>
      <c s="163" r="O107"/>
      <c s="70" r="P107"/>
      <c s="70" r="Q107"/>
      <c s="37" r="R107"/>
      <c s="37" r="S107"/>
      <c s="37" r="T107"/>
      <c s="37" r="U107"/>
      <c s="37" r="V107"/>
      <c s="38" r="W107"/>
      <c s="70" r="X107"/>
    </row>
    <row customHeight="1" r="108" ht="15.0">
      <c s="38" r="A108"/>
      <c s="37" r="B108"/>
      <c s="38" r="C108"/>
      <c s="37" r="D108"/>
      <c s="37" r="E108"/>
      <c s="37" r="F108"/>
      <c s="37" r="G108"/>
      <c s="37" r="H108"/>
      <c s="37" r="I108"/>
      <c s="37" r="J108"/>
      <c s="204" r="K108"/>
      <c s="204" r="L108"/>
      <c s="204" r="M108"/>
      <c s="204" r="N108"/>
      <c s="163" r="O108"/>
      <c s="70" r="P108"/>
      <c s="70" r="Q108"/>
      <c s="37" r="R108"/>
      <c s="37" r="S108"/>
      <c s="37" r="T108"/>
      <c s="37" r="U108"/>
      <c s="37" r="V108"/>
      <c s="38" r="W108"/>
      <c s="70" r="X108"/>
    </row>
    <row customHeight="1" r="109" ht="15.0">
      <c s="38" r="A109"/>
      <c s="37" r="B109"/>
      <c s="38" r="C109"/>
      <c s="37" r="D109"/>
      <c s="37" r="E109"/>
      <c s="37" r="F109"/>
      <c s="37" r="G109"/>
      <c s="37" r="H109"/>
      <c s="37" r="I109"/>
      <c s="37" r="J109"/>
      <c s="204" r="K109"/>
      <c s="204" r="L109"/>
      <c s="204" r="M109"/>
      <c s="204" r="N109"/>
      <c s="163" r="O109"/>
      <c s="70" r="P109"/>
      <c s="70" r="Q109"/>
      <c s="37" r="R109"/>
      <c s="37" r="S109"/>
      <c s="37" r="T109"/>
      <c s="37" r="U109"/>
      <c s="37" r="V109"/>
      <c s="38" r="W109"/>
      <c s="70" r="X109"/>
    </row>
    <row customHeight="1" r="110" ht="15.0">
      <c s="38" r="A110"/>
      <c s="37" r="B110"/>
      <c s="38" r="C110"/>
      <c s="37" r="D110"/>
      <c s="37" r="E110"/>
      <c s="37" r="F110"/>
      <c s="37" r="G110"/>
      <c s="37" r="H110"/>
      <c s="37" r="I110"/>
      <c s="37" r="J110"/>
      <c s="204" r="K110"/>
      <c s="204" r="L110"/>
      <c s="204" r="M110"/>
      <c s="204" r="N110"/>
      <c s="163" r="O110"/>
      <c s="70" r="P110"/>
      <c s="70" r="Q110"/>
      <c s="37" r="R110"/>
      <c s="37" r="S110"/>
      <c s="37" r="T110"/>
      <c s="37" r="U110"/>
      <c s="37" r="V110"/>
      <c s="38" r="W110"/>
      <c s="70" r="X110"/>
    </row>
    <row customHeight="1" r="111" ht="15.0">
      <c s="38" r="A111"/>
      <c s="37" r="B111"/>
      <c s="38" r="C111"/>
      <c s="37" r="D111"/>
      <c s="37" r="E111"/>
      <c s="37" r="F111"/>
      <c s="37" r="G111"/>
      <c s="37" r="H111"/>
      <c s="37" r="I111"/>
      <c s="37" r="J111"/>
      <c s="204" r="K111"/>
      <c s="204" r="L111"/>
      <c s="204" r="M111"/>
      <c s="204" r="N111"/>
      <c s="163" r="O111"/>
      <c s="70" r="P111"/>
      <c s="70" r="Q111"/>
      <c s="37" r="R111"/>
      <c s="37" r="S111"/>
      <c s="37" r="T111"/>
      <c s="37" r="U111"/>
      <c s="37" r="V111"/>
      <c s="38" r="W111"/>
      <c s="70" r="X111"/>
    </row>
    <row customHeight="1" r="112" ht="15.0">
      <c s="38" r="A112"/>
      <c s="37" r="B112"/>
      <c s="38" r="C112"/>
      <c s="37" r="D112"/>
      <c s="37" r="E112"/>
      <c s="37" r="F112"/>
      <c s="37" r="G112"/>
      <c s="37" r="H112"/>
      <c s="37" r="I112"/>
      <c s="37" r="J112"/>
      <c s="204" r="K112"/>
      <c s="204" r="L112"/>
      <c s="204" r="M112"/>
      <c s="204" r="N112"/>
      <c s="163" r="O112"/>
      <c s="70" r="P112"/>
      <c s="70" r="Q112"/>
      <c s="37" r="R112"/>
      <c s="37" r="S112"/>
      <c s="37" r="T112"/>
      <c s="37" r="U112"/>
      <c s="37" r="V112"/>
      <c s="38" r="W112"/>
      <c s="70" r="X112"/>
    </row>
    <row customHeight="1" r="113" ht="15.0">
      <c s="38" r="A113"/>
      <c s="37" r="B113"/>
      <c s="38" r="C113"/>
      <c s="37" r="D113"/>
      <c s="37" r="E113"/>
      <c s="37" r="F113"/>
      <c s="37" r="G113"/>
      <c s="37" r="H113"/>
      <c s="37" r="I113"/>
      <c s="37" r="J113"/>
      <c s="204" r="K113"/>
      <c s="204" r="L113"/>
      <c s="204" r="M113"/>
      <c s="204" r="N113"/>
      <c s="163" r="O113"/>
      <c s="70" r="P113"/>
      <c s="70" r="Q113"/>
      <c s="37" r="R113"/>
      <c s="37" r="S113"/>
      <c s="37" r="T113"/>
      <c s="37" r="U113"/>
      <c s="37" r="V113"/>
      <c s="38" r="W113"/>
      <c s="70" r="X113"/>
    </row>
    <row customHeight="1" r="114" ht="15.0">
      <c s="38" r="A114"/>
      <c s="37" r="B114"/>
      <c s="38" r="C114"/>
      <c s="37" r="D114"/>
      <c s="37" r="E114"/>
      <c s="37" r="F114"/>
      <c s="37" r="G114"/>
      <c s="37" r="H114"/>
      <c s="37" r="I114"/>
      <c s="37" r="J114"/>
      <c s="204" r="K114"/>
      <c s="204" r="L114"/>
      <c s="204" r="M114"/>
      <c s="204" r="N114"/>
      <c s="163" r="O114"/>
      <c s="70" r="P114"/>
      <c s="70" r="Q114"/>
      <c s="37" r="R114"/>
      <c s="37" r="S114"/>
      <c s="37" r="T114"/>
      <c s="37" r="U114"/>
      <c s="37" r="V114"/>
      <c s="38" r="W114"/>
      <c s="70" r="X114"/>
    </row>
    <row customHeight="1" r="115" ht="15.0">
      <c s="38" r="A115"/>
      <c s="37" r="B115"/>
      <c s="38" r="C115"/>
      <c s="37" r="D115"/>
      <c s="37" r="E115"/>
      <c s="37" r="F115"/>
      <c s="37" r="G115"/>
      <c s="37" r="H115"/>
      <c s="37" r="I115"/>
      <c s="37" r="J115"/>
      <c s="204" r="K115"/>
      <c s="204" r="L115"/>
      <c s="204" r="M115"/>
      <c s="204" r="N115"/>
      <c s="163" r="O115"/>
      <c s="70" r="P115"/>
      <c s="70" r="Q115"/>
      <c s="37" r="R115"/>
      <c s="37" r="S115"/>
      <c s="37" r="T115"/>
      <c s="37" r="U115"/>
      <c s="37" r="V115"/>
      <c s="38" r="W115"/>
      <c s="70" r="X115"/>
    </row>
    <row customHeight="1" r="116" ht="15.0">
      <c s="38" r="A116"/>
      <c s="37" r="B116"/>
      <c s="38" r="C116"/>
      <c s="37" r="D116"/>
      <c s="37" r="E116"/>
      <c s="37" r="F116"/>
      <c s="37" r="G116"/>
      <c s="37" r="H116"/>
      <c s="37" r="I116"/>
      <c s="37" r="J116"/>
      <c s="204" r="K116"/>
      <c s="204" r="L116"/>
      <c s="204" r="M116"/>
      <c s="204" r="N116"/>
      <c s="163" r="O116"/>
      <c s="70" r="P116"/>
      <c s="70" r="Q116"/>
      <c s="37" r="R116"/>
      <c s="37" r="S116"/>
      <c s="37" r="T116"/>
      <c s="37" r="U116"/>
      <c s="37" r="V116"/>
      <c s="38" r="W116"/>
      <c s="70" r="X116"/>
    </row>
    <row customHeight="1" r="117" ht="15.0">
      <c s="38" r="A117"/>
      <c s="37" r="B117"/>
      <c s="38" r="C117"/>
      <c s="37" r="D117"/>
      <c s="37" r="E117"/>
      <c s="37" r="F117"/>
      <c s="37" r="G117"/>
      <c s="37" r="H117"/>
      <c s="37" r="I117"/>
      <c s="37" r="J117"/>
      <c s="204" r="K117"/>
      <c s="204" r="L117"/>
      <c s="204" r="M117"/>
      <c s="204" r="N117"/>
      <c s="163" r="O117"/>
      <c s="70" r="P117"/>
      <c s="70" r="Q117"/>
      <c s="37" r="R117"/>
      <c s="37" r="S117"/>
      <c s="37" r="T117"/>
      <c s="37" r="U117"/>
      <c s="37" r="V117"/>
      <c s="38" r="W117"/>
      <c s="70" r="X117"/>
    </row>
    <row customHeight="1" r="118" ht="15.0">
      <c s="38" r="A118"/>
      <c s="37" r="B118"/>
      <c s="38" r="C118"/>
      <c s="37" r="D118"/>
      <c s="37" r="E118"/>
      <c s="37" r="F118"/>
      <c s="37" r="G118"/>
      <c s="37" r="H118"/>
      <c s="37" r="I118"/>
      <c s="37" r="J118"/>
      <c s="204" r="K118"/>
      <c s="204" r="L118"/>
      <c s="204" r="M118"/>
      <c s="204" r="N118"/>
      <c s="163" r="O118"/>
      <c s="70" r="P118"/>
      <c s="70" r="Q118"/>
      <c s="37" r="R118"/>
      <c s="37" r="S118"/>
      <c s="37" r="T118"/>
      <c s="37" r="U118"/>
      <c s="37" r="V118"/>
      <c s="38" r="W118"/>
      <c s="70" r="X118"/>
    </row>
    <row customHeight="1" r="119" ht="15.0">
      <c s="38" r="A119"/>
      <c s="37" r="B119"/>
      <c s="38" r="C119"/>
      <c s="37" r="D119"/>
      <c s="37" r="E119"/>
      <c s="37" r="F119"/>
      <c s="37" r="G119"/>
      <c s="37" r="H119"/>
      <c s="37" r="I119"/>
      <c s="37" r="J119"/>
      <c s="204" r="K119"/>
      <c s="204" r="L119"/>
      <c s="204" r="M119"/>
      <c s="204" r="N119"/>
      <c s="163" r="O119"/>
      <c s="70" r="P119"/>
      <c s="70" r="Q119"/>
      <c s="37" r="R119"/>
      <c s="37" r="S119"/>
      <c s="37" r="T119"/>
      <c s="37" r="U119"/>
      <c s="37" r="V119"/>
      <c s="38" r="W119"/>
      <c s="70" r="X119"/>
    </row>
    <row customHeight="1" r="120" ht="15.0">
      <c s="38" r="A120"/>
      <c s="37" r="B120"/>
      <c s="38" r="C120"/>
      <c s="37" r="D120"/>
      <c s="37" r="E120"/>
      <c s="37" r="F120"/>
      <c s="37" r="G120"/>
      <c s="37" r="H120"/>
      <c s="37" r="I120"/>
      <c s="37" r="J120"/>
      <c s="204" r="K120"/>
      <c s="204" r="L120"/>
      <c s="204" r="M120"/>
      <c s="204" r="N120"/>
      <c s="163" r="O120"/>
      <c s="70" r="P120"/>
      <c s="70" r="Q120"/>
      <c s="37" r="R120"/>
      <c s="37" r="S120"/>
      <c s="37" r="T120"/>
      <c s="37" r="U120"/>
      <c s="37" r="V120"/>
      <c s="38" r="W120"/>
      <c s="38" r="X120"/>
    </row>
    <row customHeight="1" r="121" ht="15.0">
      <c s="38" r="A121"/>
      <c s="37" r="B121"/>
      <c s="38" r="C121"/>
      <c s="37" r="D121"/>
      <c s="37" r="E121"/>
      <c s="37" r="F121"/>
      <c s="37" r="G121"/>
      <c s="37" r="H121"/>
      <c s="37" r="I121"/>
      <c s="37" r="J121"/>
      <c s="204" r="K121"/>
      <c s="204" r="L121"/>
      <c s="204" r="M121"/>
      <c s="204" r="N121"/>
      <c s="163" r="O121"/>
      <c s="70" r="P121"/>
      <c s="70" r="Q121"/>
      <c s="37" r="R121"/>
      <c s="37" r="S121"/>
      <c s="37" r="T121"/>
      <c s="37" r="U121"/>
      <c s="37" r="V121"/>
      <c s="38" r="W121"/>
      <c s="38" r="X121"/>
    </row>
    <row customHeight="1" r="122" ht="15.0">
      <c s="38" r="A122"/>
      <c s="37" r="B122"/>
      <c s="38" r="C122"/>
      <c s="37" r="D122"/>
      <c s="37" r="E122"/>
      <c s="37" r="F122"/>
      <c s="37" r="G122"/>
      <c s="37" r="H122"/>
      <c s="37" r="I122"/>
      <c s="37" r="J122"/>
      <c s="204" r="K122"/>
      <c s="204" r="L122"/>
      <c s="204" r="M122"/>
      <c s="204" r="N122"/>
      <c s="163" r="O122"/>
      <c s="70" r="P122"/>
      <c s="70" r="Q122"/>
      <c s="37" r="R122"/>
      <c s="37" r="S122"/>
      <c s="37" r="T122"/>
      <c s="37" r="U122"/>
      <c s="37" r="V122"/>
      <c s="38" r="W122"/>
      <c s="38" r="X122"/>
    </row>
    <row customHeight="1" r="123" ht="15.0">
      <c s="38" r="A123"/>
      <c s="37" r="B123"/>
      <c s="38" r="C123"/>
      <c s="37" r="D123"/>
      <c s="37" r="E123"/>
      <c s="37" r="F123"/>
      <c s="37" r="G123"/>
      <c s="37" r="H123"/>
      <c s="37" r="I123"/>
      <c s="37" r="J123"/>
      <c s="204" r="K123"/>
      <c s="204" r="L123"/>
      <c s="204" r="M123"/>
      <c s="204" r="N123"/>
      <c s="163" r="O123"/>
      <c s="70" r="P123"/>
      <c s="70" r="Q123"/>
      <c s="37" r="R123"/>
      <c s="37" r="S123"/>
      <c s="37" r="T123"/>
      <c s="37" r="U123"/>
      <c s="37" r="V123"/>
      <c s="38" r="W123"/>
      <c s="38" r="X123"/>
    </row>
    <row customHeight="1" r="124" ht="15.0">
      <c s="38" r="A124"/>
      <c s="37" r="B124"/>
      <c s="38" r="C124"/>
      <c s="37" r="D124"/>
      <c s="37" r="E124"/>
      <c s="37" r="F124"/>
      <c s="37" r="G124"/>
      <c s="37" r="H124"/>
      <c s="37" r="I124"/>
      <c s="37" r="J124"/>
      <c s="204" r="K124"/>
      <c s="204" r="L124"/>
      <c s="204" r="M124"/>
      <c s="204" r="N124"/>
      <c s="163" r="O124"/>
      <c s="70" r="P124"/>
      <c s="70" r="Q124"/>
      <c s="37" r="R124"/>
      <c s="37" r="S124"/>
      <c s="37" r="T124"/>
      <c s="37" r="U124"/>
      <c s="37" r="V124"/>
      <c s="38" r="W124"/>
      <c s="38" r="X124"/>
    </row>
    <row customHeight="1" r="125" ht="15.0">
      <c s="38" r="A125"/>
      <c s="37" r="B125"/>
      <c s="38" r="C125"/>
      <c s="37" r="D125"/>
      <c s="37" r="E125"/>
      <c s="37" r="F125"/>
      <c s="37" r="G125"/>
      <c s="37" r="H125"/>
      <c s="37" r="I125"/>
      <c s="37" r="J125"/>
      <c s="204" r="K125"/>
      <c s="204" r="L125"/>
      <c s="204" r="M125"/>
      <c s="204" r="N125"/>
      <c s="163" r="O125"/>
      <c s="70" r="P125"/>
      <c s="70" r="Q125"/>
      <c s="37" r="R125"/>
      <c s="37" r="S125"/>
      <c s="37" r="T125"/>
      <c s="37" r="U125"/>
      <c s="37" r="V125"/>
      <c s="38" r="W125"/>
      <c s="38" r="X125"/>
    </row>
    <row customHeight="1" r="126" ht="15.0">
      <c s="38" r="A126"/>
      <c s="37" r="B126"/>
      <c s="38" r="C126"/>
      <c s="37" r="D126"/>
      <c s="37" r="E126"/>
      <c s="37" r="F126"/>
      <c s="37" r="G126"/>
      <c s="37" r="H126"/>
      <c s="37" r="I126"/>
      <c s="37" r="J126"/>
      <c s="204" r="K126"/>
      <c s="204" r="L126"/>
      <c s="204" r="M126"/>
      <c s="204" r="N126"/>
      <c s="163" r="O126"/>
      <c s="70" r="P126"/>
      <c s="70" r="Q126"/>
      <c s="37" r="R126"/>
      <c s="37" r="S126"/>
      <c s="37" r="T126"/>
      <c s="37" r="U126"/>
      <c s="37" r="V126"/>
      <c s="38" r="W126"/>
      <c s="38" r="X126"/>
    </row>
    <row customHeight="1" r="127" ht="15.0">
      <c s="38" r="A127"/>
      <c s="37" r="B127"/>
      <c s="38" r="C127"/>
      <c s="37" r="D127"/>
      <c s="37" r="E127"/>
      <c s="37" r="F127"/>
      <c s="37" r="G127"/>
      <c s="37" r="H127"/>
      <c s="37" r="I127"/>
      <c s="37" r="J127"/>
      <c s="204" r="K127"/>
      <c s="204" r="L127"/>
      <c s="204" r="M127"/>
      <c s="204" r="N127"/>
      <c s="163" r="O127"/>
      <c s="70" r="P127"/>
      <c s="70" r="Q127"/>
      <c s="37" r="R127"/>
      <c s="37" r="S127"/>
      <c s="37" r="T127"/>
      <c s="37" r="U127"/>
      <c s="37" r="V127"/>
      <c s="38" r="W127"/>
      <c s="38" r="X127"/>
    </row>
    <row customHeight="1" r="128" ht="15.0">
      <c s="38" r="A128"/>
      <c s="37" r="B128"/>
      <c s="38" r="C128"/>
      <c s="37" r="D128"/>
      <c s="37" r="E128"/>
      <c s="37" r="F128"/>
      <c s="37" r="G128"/>
      <c s="37" r="H128"/>
      <c s="37" r="I128"/>
      <c s="37" r="J128"/>
      <c s="204" r="K128"/>
      <c s="204" r="L128"/>
      <c s="204" r="M128"/>
      <c s="204" r="N128"/>
      <c s="163" r="O128"/>
      <c s="70" r="P128"/>
      <c s="70" r="Q128"/>
      <c s="37" r="R128"/>
      <c s="37" r="S128"/>
      <c s="37" r="T128"/>
      <c s="37" r="U128"/>
      <c s="37" r="V128"/>
      <c s="38" r="W128"/>
      <c s="38" r="X128"/>
    </row>
    <row customHeight="1" r="129" ht="15.0">
      <c s="38" r="A129"/>
      <c s="37" r="B129"/>
      <c s="38" r="C129"/>
      <c s="37" r="D129"/>
      <c s="37" r="E129"/>
      <c s="37" r="F129"/>
      <c s="37" r="G129"/>
      <c s="37" r="H129"/>
      <c s="37" r="I129"/>
      <c s="37" r="J129"/>
      <c s="204" r="K129"/>
      <c s="204" r="L129"/>
      <c s="204" r="M129"/>
      <c s="204" r="N129"/>
      <c s="163" r="O129"/>
      <c s="70" r="P129"/>
      <c s="70" r="Q129"/>
      <c s="37" r="R129"/>
      <c s="37" r="S129"/>
      <c s="37" r="T129"/>
      <c s="37" r="U129"/>
      <c s="37" r="V129"/>
      <c s="38" r="W129"/>
      <c s="38" r="X129"/>
    </row>
    <row customHeight="1" r="130" ht="15.0">
      <c s="38" r="A130"/>
      <c s="37" r="B130"/>
      <c s="38" r="C130"/>
      <c s="37" r="D130"/>
      <c s="37" r="E130"/>
      <c s="37" r="F130"/>
      <c s="37" r="G130"/>
      <c s="37" r="H130"/>
      <c s="37" r="I130"/>
      <c s="37" r="J130"/>
      <c s="204" r="K130"/>
      <c s="204" r="L130"/>
      <c s="204" r="M130"/>
      <c s="204" r="N130"/>
      <c s="163" r="O130"/>
      <c s="70" r="P130"/>
      <c s="70" r="Q130"/>
      <c s="37" r="R130"/>
      <c s="37" r="S130"/>
      <c s="37" r="T130"/>
      <c s="37" r="U130"/>
      <c s="37" r="V130"/>
      <c s="38" r="W130"/>
      <c s="38" r="X130"/>
    </row>
    <row customHeight="1" r="131" ht="15.0">
      <c s="38" r="A131"/>
      <c s="37" r="B131"/>
      <c s="38" r="C131"/>
      <c s="37" r="D131"/>
      <c s="37" r="E131"/>
      <c s="37" r="F131"/>
      <c s="37" r="G131"/>
      <c s="37" r="H131"/>
      <c s="37" r="I131"/>
      <c s="37" r="J131"/>
      <c s="37" r="K131"/>
      <c s="37" r="L131"/>
      <c s="37" r="M131"/>
      <c s="37" r="N131"/>
      <c s="70" r="O131"/>
      <c s="70" r="P131"/>
      <c s="70" r="Q131"/>
      <c s="37" r="R131"/>
      <c s="37" r="S131"/>
      <c s="37" r="T131"/>
      <c s="37" r="U131"/>
      <c s="37" r="V131"/>
      <c s="38" r="W131"/>
      <c s="38" r="X131"/>
    </row>
  </sheetData>
  <mergeCells count="139">
    <mergeCell ref="P66:P67"/>
    <mergeCell ref="Q55:Q56"/>
    <mergeCell ref="T66:T67"/>
    <mergeCell ref="S66:S67"/>
    <mergeCell ref="T44:T45"/>
    <mergeCell ref="L44:L45"/>
    <mergeCell ref="M44:M45"/>
    <mergeCell ref="N44:N45"/>
    <mergeCell ref="O44:O45"/>
    <mergeCell ref="L66:L67"/>
    <mergeCell ref="M66:M67"/>
    <mergeCell ref="N66:N67"/>
    <mergeCell ref="U66:U67"/>
    <mergeCell ref="O66:O67"/>
    <mergeCell ref="V66:V67"/>
    <mergeCell ref="R66:R67"/>
    <mergeCell ref="H66:H67"/>
    <mergeCell ref="H77:H78"/>
    <mergeCell ref="I77:I78"/>
    <mergeCell ref="D77:F77"/>
    <mergeCell ref="D66:F66"/>
    <mergeCell ref="J66:J67"/>
    <mergeCell ref="K66:K67"/>
    <mergeCell ref="T77:T78"/>
    <mergeCell ref="R77:R78"/>
    <mergeCell ref="S77:S78"/>
    <mergeCell ref="T55:T56"/>
    <mergeCell ref="U55:U56"/>
    <mergeCell ref="V55:V56"/>
    <mergeCell ref="R55:R56"/>
    <mergeCell ref="S55:S56"/>
    <mergeCell ref="P44:P45"/>
    <mergeCell ref="Q44:Q45"/>
    <mergeCell ref="H44:H45"/>
    <mergeCell ref="I44:I45"/>
    <mergeCell ref="J44:J45"/>
    <mergeCell ref="K44:K45"/>
    <mergeCell ref="U44:U45"/>
    <mergeCell ref="V44:V45"/>
    <mergeCell ref="O77:O78"/>
    <mergeCell ref="P77:P78"/>
    <mergeCell ref="J77:J78"/>
    <mergeCell ref="K77:K78"/>
    <mergeCell ref="M77:M78"/>
    <mergeCell ref="N77:N78"/>
    <mergeCell ref="L77:L78"/>
    <mergeCell ref="U77:U78"/>
    <mergeCell ref="V77:V78"/>
    <mergeCell ref="Q77:Q78"/>
    <mergeCell ref="C11:C12"/>
    <mergeCell ref="B8:C9"/>
    <mergeCell ref="B11:B12"/>
    <mergeCell ref="B55:B56"/>
    <mergeCell ref="C55:C56"/>
    <mergeCell ref="A77:A85"/>
    <mergeCell ref="B77:B78"/>
    <mergeCell ref="C77:C78"/>
    <mergeCell ref="A11:A19"/>
    <mergeCell ref="A22:A30"/>
    <mergeCell ref="C44:C45"/>
    <mergeCell ref="A33:A41"/>
    <mergeCell ref="B44:B45"/>
    <mergeCell ref="A44:A52"/>
    <mergeCell ref="A55:A63"/>
    <mergeCell ref="A66:A74"/>
    <mergeCell ref="Q11:Q12"/>
    <mergeCell ref="P11:P12"/>
    <mergeCell ref="I1:S1"/>
    <mergeCell ref="T1:V1"/>
    <mergeCell ref="I11:I12"/>
    <mergeCell ref="H11:H12"/>
    <mergeCell ref="J11:J12"/>
    <mergeCell ref="K11:K12"/>
    <mergeCell ref="R11:R12"/>
    <mergeCell ref="T11:T12"/>
    <mergeCell ref="S11:S12"/>
    <mergeCell ref="C22:C23"/>
    <mergeCell ref="D22:F22"/>
    <mergeCell ref="D44:F44"/>
    <mergeCell ref="D55:F55"/>
    <mergeCell ref="I66:I67"/>
    <mergeCell ref="H55:H56"/>
    <mergeCell ref="I55:I56"/>
    <mergeCell ref="D11:F11"/>
    <mergeCell ref="B6:F6"/>
    <mergeCell ref="B1:F1"/>
    <mergeCell ref="B3:C3"/>
    <mergeCell ref="B33:B34"/>
    <mergeCell ref="C33:C34"/>
    <mergeCell ref="B22:B23"/>
    <mergeCell ref="H22:H23"/>
    <mergeCell ref="I22:I23"/>
    <mergeCell ref="J22:J23"/>
    <mergeCell ref="D33:F33"/>
    <mergeCell ref="M22:M23"/>
    <mergeCell ref="N22:N23"/>
    <mergeCell ref="L11:L12"/>
    <mergeCell ref="M11:M12"/>
    <mergeCell ref="O11:O12"/>
    <mergeCell ref="N11:N12"/>
    <mergeCell ref="O22:O23"/>
    <mergeCell ref="L22:L23"/>
    <mergeCell ref="K22:K23"/>
    <mergeCell ref="J55:J56"/>
    <mergeCell ref="K55:K56"/>
    <mergeCell ref="L55:L56"/>
    <mergeCell ref="M55:M56"/>
    <mergeCell ref="N55:N56"/>
    <mergeCell ref="O55:O56"/>
    <mergeCell ref="P55:P56"/>
    <mergeCell ref="Q33:Q34"/>
    <mergeCell ref="S33:S34"/>
    <mergeCell ref="R33:R34"/>
    <mergeCell ref="R44:R45"/>
    <mergeCell ref="S44:S45"/>
    <mergeCell ref="Q66:Q67"/>
    <mergeCell ref="U11:U12"/>
    <mergeCell ref="V11:V12"/>
    <mergeCell ref="U22:U23"/>
    <mergeCell ref="V22:V23"/>
    <mergeCell ref="T33:T34"/>
    <mergeCell ref="U33:U34"/>
    <mergeCell ref="V33:V34"/>
    <mergeCell ref="B66:B67"/>
    <mergeCell ref="C66:C67"/>
    <mergeCell ref="L33:L34"/>
    <mergeCell ref="M33:M34"/>
    <mergeCell ref="P22:P23"/>
    <mergeCell ref="Q22:Q23"/>
    <mergeCell ref="R22:R23"/>
    <mergeCell ref="S22:S23"/>
    <mergeCell ref="T22:T23"/>
    <mergeCell ref="K33:K34"/>
    <mergeCell ref="H33:H34"/>
    <mergeCell ref="I33:I34"/>
    <mergeCell ref="J33:J34"/>
    <mergeCell ref="N33:N34"/>
    <mergeCell ref="P33:P34"/>
    <mergeCell ref="O33:O34"/>
  </mergeCells>
  <conditionalFormatting sqref="L3:L9 O3:O9 R3:R9">
    <cfRule priority="1" type="cellIs" operator="greaterThan" dxfId="0">
      <formula>0</formula>
    </cfRule>
  </conditionalFormatting>
  <conditionalFormatting sqref="L3:L9 O3:O9 R3:R9">
    <cfRule priority="2" type="cellIs" operator="equal" dxfId="1">
      <formula>0</formula>
    </cfRule>
  </conditionalFormatting>
  <conditionalFormatting sqref="L3:L9 O3:O9 R3:R9">
    <cfRule priority="3" type="cellIs" operator="lessThan" dxfId="2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11" ySplit="10.0" xSplit="1.0" activePane="bottomRight" state="frozen"/>
      <selection sqref="B1" activeCell="B1" pane="topRight"/>
      <selection sqref="A11" activeCell="A11" pane="bottomLeft"/>
      <selection sqref="B11" activeCell="B11" pane="bottomRight"/>
    </sheetView>
  </sheetViews>
  <sheetFormatPr customHeight="1" defaultColWidth="17.29" defaultRowHeight="15.75"/>
  <cols>
    <col min="1" customWidth="1" max="1" width="9.43"/>
    <col min="2" customWidth="1" max="2" width="10.0"/>
    <col min="3" customWidth="1" max="3" width="18.14"/>
    <col min="4" customWidth="1" max="14" width="10.0"/>
    <col min="15" customWidth="1" max="17" width="11.43"/>
    <col min="18" customWidth="1" max="22" width="10.0"/>
    <col min="23" customWidth="1" max="23" width="12.71"/>
    <col min="24" customWidth="1" max="24" width="20.43"/>
    <col min="25" customWidth="1" max="32" width="10.0"/>
  </cols>
  <sheetData>
    <row customHeight="1" r="1" ht="15.0">
      <c s="44" r="A1"/>
      <c t="s" s="45" r="B1">
        <v>357</v>
      </c>
      <c s="46" r="G1"/>
      <c s="47" r="H1"/>
      <c t="s" s="48" r="I1">
        <v>358</v>
      </c>
      <c t="s" s="49" r="T1">
        <v>359</v>
      </c>
      <c s="50" r="W1"/>
      <c s="51" r="X1"/>
      <c s="52" r="Y1"/>
      <c s="52" r="Z1"/>
      <c s="52" r="AA1"/>
      <c s="52" r="AB1"/>
      <c s="52" r="AC1"/>
      <c s="52" r="AD1"/>
      <c s="52" r="AE1"/>
      <c s="52" r="AF1"/>
    </row>
    <row customHeight="1" r="2" ht="15.0">
      <c s="53" r="A2"/>
      <c s="54" r="B2"/>
      <c s="55" r="C2"/>
      <c t="s" s="56" r="D2">
        <v>360</v>
      </c>
      <c t="s" s="56" r="E2">
        <v>361</v>
      </c>
      <c t="s" s="56" r="F2">
        <v>362</v>
      </c>
      <c t="s" s="57" r="G2">
        <v>363</v>
      </c>
      <c s="58" r="H2"/>
      <c t="s" s="59" r="I2">
        <v>364</v>
      </c>
      <c t="s" s="60" r="J2">
        <v>365</v>
      </c>
      <c t="s" s="61" r="K2">
        <v>366</v>
      </c>
      <c t="s" s="62" r="L2">
        <v>367</v>
      </c>
      <c t="s" s="63" r="M2">
        <v>368</v>
      </c>
      <c t="s" s="63" r="N2">
        <v>369</v>
      </c>
      <c t="s" s="64" r="O2">
        <v>370</v>
      </c>
      <c t="s" s="65" r="P2">
        <v>371</v>
      </c>
      <c t="s" s="65" r="Q2">
        <v>372</v>
      </c>
      <c t="s" s="66" r="R2">
        <v>373</v>
      </c>
      <c t="s" s="67" r="S2">
        <v>374</v>
      </c>
      <c s="68" r="T2"/>
      <c t="s" s="68" r="U2">
        <v>375</v>
      </c>
      <c t="s" s="69" r="V2">
        <v>376</v>
      </c>
      <c s="70" r="W2"/>
      <c s="38" r="X2"/>
      <c s="26" r="Y2"/>
      <c s="26" r="Z2"/>
      <c s="26" r="AA2"/>
      <c s="26" r="AB2"/>
      <c s="71" r="AC2"/>
      <c s="71" r="AD2"/>
      <c s="71" r="AE2"/>
      <c s="26" r="AF2"/>
    </row>
    <row customHeight="1" r="3" ht="15.0">
      <c s="53" r="A3"/>
      <c t="s" s="56" r="B3">
        <v>377</v>
      </c>
      <c t="str" s="72" r="D3">
        <f>L10</f>
        <v>900,11</v>
      </c>
      <c t="str" s="73" r="E3">
        <f>O10</f>
        <v>-69</v>
      </c>
      <c t="str" s="73" r="F3">
        <f>R10</f>
        <v>178</v>
      </c>
      <c t="str" s="74" r="G3">
        <f>S10</f>
        <v>0</v>
      </c>
      <c s="75" r="H3"/>
      <c t="s" s="76" r="I3">
        <v>378</v>
      </c>
      <c t="str" s="77" r="J3">
        <f>K18</f>
        <v>2061,29</v>
      </c>
      <c t="str" s="77" r="K3">
        <f>L18</f>
        <v>1895,64</v>
      </c>
      <c t="str" s="78" r="L3">
        <f>J3-K3</f>
        <v>165,65</v>
      </c>
      <c t="str" s="79" r="M3">
        <f>M18</f>
        <v>97</v>
      </c>
      <c t="str" s="79" r="N3">
        <f>N18</f>
        <v>80</v>
      </c>
      <c t="str" s="80" r="O3">
        <f>M3-N3</f>
        <v>17</v>
      </c>
      <c t="str" s="81" r="P3">
        <f>O18</f>
        <v>77</v>
      </c>
      <c t="str" s="81" r="Q3">
        <f>P18</f>
        <v>60</v>
      </c>
      <c t="str" s="82" r="R3">
        <f>P3-Q3</f>
        <v>17</v>
      </c>
      <c t="str" s="83" r="S3">
        <f>Q18</f>
        <v>0</v>
      </c>
      <c t="s" s="56" r="T3">
        <v>379</v>
      </c>
      <c s="56" r="U3"/>
      <c t="str" s="57" r="V3">
        <f>U3*19</f>
        <v>0</v>
      </c>
      <c s="84" r="W3"/>
      <c s="38" r="X3"/>
      <c s="26" r="Y3"/>
      <c s="26" r="Z3"/>
      <c s="26" r="AA3"/>
      <c s="26" r="AB3"/>
      <c s="71" r="AC3"/>
      <c s="71" r="AD3"/>
      <c s="71" r="AE3"/>
      <c s="26" r="AF3"/>
    </row>
    <row customHeight="1" r="4" ht="15.0">
      <c s="85" r="A4"/>
      <c s="56" r="B4"/>
      <c s="84" r="C4"/>
      <c s="56" r="D4"/>
      <c t="str" s="72" r="E4">
        <f>(F3*19)+(E3*14)+D3+(G3*7)</f>
        <v>3316,11</v>
      </c>
      <c s="56" r="F4"/>
      <c s="57" r="G4"/>
      <c s="75" r="H4"/>
      <c t="s" s="86" r="I4">
        <v>380</v>
      </c>
      <c t="str" s="87" r="J4">
        <f>K29</f>
        <v>1491,76</v>
      </c>
      <c t="str" s="87" r="K4">
        <f>L29</f>
        <v>1785,56</v>
      </c>
      <c t="str" s="88" r="L4">
        <f>J4-K4</f>
        <v>-293,80</v>
      </c>
      <c t="str" s="89" r="M4">
        <f>M29</f>
        <v>70</v>
      </c>
      <c t="str" s="89" r="N4">
        <f>N29</f>
        <v>85</v>
      </c>
      <c t="str" s="90" r="O4">
        <f>M4-N4</f>
        <v>-15</v>
      </c>
      <c t="str" s="91" r="P4">
        <f>O29</f>
        <v>100</v>
      </c>
      <c t="str" s="91" r="Q4">
        <f>P29</f>
        <v>63</v>
      </c>
      <c t="str" s="92" r="R4">
        <f>P4-Q4</f>
        <v>37</v>
      </c>
      <c t="str" s="93" r="S4">
        <f>Q29</f>
        <v>0</v>
      </c>
      <c t="s" s="56" r="T4">
        <v>381</v>
      </c>
      <c s="56" r="U4"/>
      <c t="str" s="57" r="V4">
        <f>U4*14</f>
        <v>0</v>
      </c>
      <c s="84" r="W4"/>
      <c s="38" r="X4"/>
      <c s="26" r="Y4"/>
      <c s="26" r="Z4"/>
      <c s="26" r="AA4"/>
      <c s="26" r="AB4"/>
      <c s="71" r="AC4"/>
      <c s="71" r="AD4"/>
      <c s="71" r="AE4"/>
      <c s="26" r="AF4"/>
    </row>
    <row customHeight="1" r="5" ht="15.0">
      <c s="85" r="A5"/>
      <c s="26" r="B5"/>
      <c s="38" r="C5"/>
      <c s="26" r="D5"/>
      <c s="26" r="E5"/>
      <c s="94" r="F5"/>
      <c s="95" r="G5"/>
      <c s="75" r="H5"/>
      <c t="s" s="86" r="I5">
        <v>382</v>
      </c>
      <c t="str" s="87" r="J5">
        <f>K40</f>
        <v>1339,94</v>
      </c>
      <c t="str" s="87" r="K5">
        <f>L40</f>
        <v>1990,32</v>
      </c>
      <c t="str" s="88" r="L5">
        <f>J5-K5</f>
        <v>-650,38</v>
      </c>
      <c t="str" s="96" r="M5">
        <f>M40</f>
        <v>79</v>
      </c>
      <c t="str" s="96" r="N5">
        <f>N40</f>
        <v>86</v>
      </c>
      <c t="str" s="90" r="O5">
        <f>M5-N5</f>
        <v>-7</v>
      </c>
      <c t="str" s="97" r="P5">
        <f>O40</f>
        <v>116</v>
      </c>
      <c t="str" s="97" r="Q5">
        <f>P40</f>
        <v>63</v>
      </c>
      <c t="str" s="92" r="R5">
        <f>P5-Q5</f>
        <v>53</v>
      </c>
      <c t="str" s="98" r="S5">
        <f>Q40</f>
        <v>0</v>
      </c>
      <c s="99" r="T5"/>
      <c t="s" s="100" r="U5">
        <v>383</v>
      </c>
      <c t="str" s="57" r="V5">
        <f>V3+V4</f>
        <v>0</v>
      </c>
      <c s="84" r="W5"/>
      <c s="38" r="X5"/>
      <c s="26" r="Y5"/>
      <c s="26" r="Z5"/>
      <c s="26" r="AA5"/>
      <c s="26" r="AB5"/>
      <c s="71" r="AC5"/>
      <c s="71" r="AD5"/>
      <c s="71" r="AE5"/>
      <c s="26" r="AF5"/>
    </row>
    <row customHeight="1" r="6" ht="15.0">
      <c s="85" r="A6"/>
      <c t="s" s="101" r="B6">
        <v>384</v>
      </c>
      <c s="102" r="G6"/>
      <c s="75" r="H6"/>
      <c t="s" s="86" r="I6">
        <v>385</v>
      </c>
      <c t="str" s="87" r="J6">
        <f>K51</f>
        <v>1608,50</v>
      </c>
      <c t="str" s="87" r="K6">
        <f>L51</f>
        <v>1938,18</v>
      </c>
      <c t="str" s="88" r="L6">
        <f>J6-K6</f>
        <v>-329,68</v>
      </c>
      <c t="str" s="96" r="M6">
        <f>M51</f>
        <v>75</v>
      </c>
      <c t="str" s="96" r="N6">
        <f>N51</f>
        <v>82</v>
      </c>
      <c t="str" s="90" r="O6">
        <f>M6-N6</f>
        <v>-7</v>
      </c>
      <c t="str" s="97" r="P6">
        <f>O51</f>
        <v>107</v>
      </c>
      <c t="str" s="97" r="Q6">
        <f>P51</f>
        <v>61</v>
      </c>
      <c t="str" s="92" r="R6">
        <f>P6-Q6</f>
        <v>46</v>
      </c>
      <c t="str" s="103" r="S6">
        <f>Q51</f>
        <v>0</v>
      </c>
      <c s="56" r="T6"/>
      <c s="56" r="U6"/>
      <c s="57" r="V6"/>
      <c s="84" r="W6"/>
      <c s="38" r="X6">
        <v>326.0</v>
      </c>
      <c s="38" r="Y6">
        <v>113.0</v>
      </c>
      <c s="26" r="Z6"/>
      <c s="26" r="AA6"/>
      <c s="26" r="AB6"/>
      <c s="71" r="AC6"/>
      <c s="71" r="AD6"/>
      <c s="71" r="AE6"/>
      <c s="26" r="AF6"/>
    </row>
    <row customHeight="1" r="7" ht="15.0">
      <c s="85" r="A7"/>
      <c s="72" r="B7"/>
      <c s="104" r="C7"/>
      <c s="52" r="D7"/>
      <c s="26" r="E7"/>
      <c s="52" r="F7"/>
      <c s="105" r="G7"/>
      <c s="75" r="H7"/>
      <c t="s" s="86" r="I7">
        <v>386</v>
      </c>
      <c t="str" s="106" r="J7">
        <f>K62</f>
        <v>2174,71</v>
      </c>
      <c t="str" s="106" r="K7">
        <f>L62</f>
        <v>1814,66</v>
      </c>
      <c t="str" s="88" r="L7">
        <f>J7-K7</f>
        <v>360,05</v>
      </c>
      <c t="str" s="89" r="M7">
        <f>M62</f>
        <v>56</v>
      </c>
      <c t="str" s="89" r="N7">
        <f>N62</f>
        <v>78</v>
      </c>
      <c t="str" s="90" r="O7">
        <f>M7-N7</f>
        <v>-22</v>
      </c>
      <c t="str" s="97" r="P7">
        <f>O62</f>
        <v>83</v>
      </c>
      <c t="str" s="97" r="Q7">
        <f>P62</f>
        <v>58</v>
      </c>
      <c t="str" s="92" r="R7">
        <f>P7-Q7</f>
        <v>25</v>
      </c>
      <c t="str" s="98" r="S7">
        <f>Q62</f>
        <v>0</v>
      </c>
      <c s="56" r="T7"/>
      <c s="56" r="U7"/>
      <c s="57" r="V7"/>
      <c s="84" r="W7"/>
      <c s="38" r="X7"/>
      <c s="26" r="Y7"/>
      <c s="26" r="Z7"/>
      <c s="26" r="AA7"/>
      <c s="26" r="AB7"/>
      <c s="71" r="AC7"/>
      <c s="71" r="AD7"/>
      <c s="71" r="AE7"/>
      <c s="26" r="AF7"/>
    </row>
    <row customHeight="1" r="8" ht="15.75">
      <c s="85" r="A8"/>
      <c s="107" r="B8"/>
      <c t="s" s="56" r="D8">
        <v>387</v>
      </c>
      <c t="s" s="56" r="E8">
        <v>388</v>
      </c>
      <c t="s" s="56" r="F8">
        <v>389</v>
      </c>
      <c t="s" s="57" r="G8">
        <v>390</v>
      </c>
      <c s="75" r="H8"/>
      <c t="s" s="86" r="I8">
        <v>391</v>
      </c>
      <c t="str" s="106" r="J8">
        <f>K73</f>
        <v>2719,83</v>
      </c>
      <c t="str" s="106" r="K8">
        <f>L73</f>
        <v>1756,22</v>
      </c>
      <c t="str" s="88" r="L8">
        <f>J8-K8</f>
        <v>963,61</v>
      </c>
      <c t="str" s="96" r="M8">
        <f>M73</f>
        <v>60</v>
      </c>
      <c t="str" s="96" r="N8">
        <f>N73</f>
        <v>79</v>
      </c>
      <c t="str" s="90" r="O8">
        <f>M8-N8</f>
        <v>-19</v>
      </c>
      <c t="str" s="97" r="P8">
        <f>O73</f>
        <v>58</v>
      </c>
      <c t="str" s="97" r="Q8">
        <f>P73</f>
        <v>59</v>
      </c>
      <c t="str" s="92" r="R8">
        <f>P8-Q8</f>
        <v>-1</v>
      </c>
      <c t="str" s="98" r="S8">
        <f>Q73</f>
        <v>0</v>
      </c>
      <c s="56" r="T8"/>
      <c s="56" r="U8"/>
      <c s="57" r="V8"/>
      <c s="38" r="W8"/>
      <c s="38" r="X8">
        <v>347.0</v>
      </c>
      <c s="26" r="Y8">
        <v>131.0</v>
      </c>
      <c s="26" r="Z8"/>
      <c s="26" r="AA8"/>
      <c s="26" r="AB8"/>
      <c s="71" r="AC8"/>
      <c s="71" r="AD8"/>
      <c s="71" r="AE8"/>
      <c s="26" r="AF8"/>
    </row>
    <row customHeight="1" r="9" ht="15.75">
      <c s="85" r="A9"/>
      <c t="str" s="108" r="D9">
        <f>(D3-'Semaine 25 au 31mai'!D3)/ABS('Semaine 25 au 31mai'!D3)</f>
        <v>162,52%</v>
      </c>
      <c t="str" s="108" r="E9">
        <f>(E3-'Semaine 25 au 31mai'!E3)/ABS('Semaine 25 au 31mai'!E3)</f>
        <v>-213,11%</v>
      </c>
      <c t="str" s="108" r="F9">
        <f>(F3-'Semaine 25 au 31mai'!F3)/ABS('Semaine 25 au 31mai'!F3)</f>
        <v>13,38%</v>
      </c>
      <c t="str" s="108" r="G9">
        <f>(G3-#REF!D3)/ABS(#REF!D3)</f>
        <v>#ERROR!</v>
      </c>
      <c s="75" r="H9"/>
      <c t="s" s="109" r="I9">
        <v>392</v>
      </c>
      <c t="str" s="110" r="J9">
        <f>K84</f>
        <v>2111,45</v>
      </c>
      <c t="str" s="110" r="K9">
        <f>L84</f>
        <v>1426,80</v>
      </c>
      <c t="str" s="111" r="L9">
        <f>J9-K9</f>
        <v>684,65</v>
      </c>
      <c t="str" s="112" r="M9">
        <f>M84</f>
        <v>50</v>
      </c>
      <c t="str" s="112" r="N9">
        <f>N84</f>
        <v>66</v>
      </c>
      <c t="str" s="113" r="O9">
        <f>M9-N9</f>
        <v>-16</v>
      </c>
      <c t="str" s="114" r="P9">
        <f>O84</f>
        <v>50</v>
      </c>
      <c t="str" s="114" r="Q9">
        <f>P84</f>
        <v>49</v>
      </c>
      <c t="str" s="115" r="R9">
        <f>P9-Q9</f>
        <v>1</v>
      </c>
      <c t="str" s="116" r="S9">
        <f>Q84</f>
        <v>0</v>
      </c>
      <c s="56" r="T9"/>
      <c s="56" r="U9"/>
      <c s="57" r="V9"/>
      <c s="38" r="W9"/>
      <c s="38" r="X9"/>
      <c s="26" r="Y9"/>
      <c s="26" r="Z9"/>
      <c s="26" r="AA9"/>
      <c s="26" r="AB9"/>
      <c s="117" r="AC9"/>
      <c s="117" r="AD9"/>
      <c s="117" r="AE9"/>
      <c s="26" r="AF9"/>
    </row>
    <row customHeight="1" r="10" ht="15.75">
      <c s="118" r="A10"/>
      <c s="119" r="B10"/>
      <c s="120" r="C10"/>
      <c s="121" r="D10"/>
      <c t="str" s="121" r="E10">
        <f>(E4-'Semaine 25 au 31mai'!E4)/ABS('Semaine 25 au 31mai'!E4)</f>
        <v>38,33%</v>
      </c>
      <c s="121" r="F10"/>
      <c s="122" r="G10"/>
      <c s="123" r="H10"/>
      <c t="s" s="124" r="I10">
        <v>393</v>
      </c>
      <c t="str" s="125" r="J10">
        <f>SUM(J3:J9)</f>
        <v>13507,49</v>
      </c>
      <c t="str" s="125" r="K10">
        <f>SUM(K3:K9)</f>
        <v>12607,38</v>
      </c>
      <c t="str" s="126" r="L10">
        <f>SUM(L3:L9)</f>
        <v>900,11</v>
      </c>
      <c t="str" s="127" r="M10">
        <f>SUM(M3:M9)</f>
        <v>487</v>
      </c>
      <c t="str" s="127" r="N10">
        <f>SUM(N3:N9)</f>
        <v>556</v>
      </c>
      <c t="str" s="128" r="O10">
        <f>SUM(O3:O9)</f>
        <v>-69</v>
      </c>
      <c t="str" s="128" r="P10">
        <f>SUM(P3:P9)</f>
        <v>591</v>
      </c>
      <c t="str" s="129" r="Q10">
        <f>SUM(Q3:Q9)</f>
        <v>413</v>
      </c>
      <c t="str" s="130" r="R10">
        <f>SUM(R3:R9)</f>
        <v>178</v>
      </c>
      <c t="str" s="131" r="S10">
        <f>SUM(S3:S9)</f>
        <v>0</v>
      </c>
      <c s="132" r="T10"/>
      <c s="133" r="U10"/>
      <c s="134" r="V10"/>
      <c s="135" r="W10"/>
      <c s="135" r="X10"/>
      <c s="94" r="Y10"/>
      <c s="94" r="Z10"/>
      <c s="94" r="AA10"/>
      <c s="94" r="AB10"/>
      <c s="94" r="AC10"/>
      <c s="94" r="AD10"/>
      <c s="94" r="AE10"/>
      <c s="94" r="AF10"/>
    </row>
    <row customHeight="1" r="11" ht="13.5">
      <c t="s" s="136" r="A11">
        <v>394</v>
      </c>
      <c t="s" s="69" r="B11">
        <v>395</v>
      </c>
      <c t="s" s="137" r="C11">
        <v>396</v>
      </c>
      <c t="s" s="138" r="D11">
        <v>397</v>
      </c>
      <c s="56" r="G11"/>
      <c t="s" s="139" r="H11">
        <v>398</v>
      </c>
      <c t="s" s="140" r="I11">
        <v>399</v>
      </c>
      <c t="s" s="140" r="J11">
        <v>400</v>
      </c>
      <c t="s" s="141" r="K11">
        <v>401</v>
      </c>
      <c t="s" s="142" r="L11">
        <v>402</v>
      </c>
      <c t="s" s="143" r="M11">
        <v>403</v>
      </c>
      <c t="s" s="143" r="N11">
        <v>404</v>
      </c>
      <c t="s" s="144" r="O11">
        <v>405</v>
      </c>
      <c t="s" s="144" r="P11">
        <v>406</v>
      </c>
      <c t="s" s="145" r="Q11">
        <v>407</v>
      </c>
      <c t="s" s="146" r="R11">
        <v>408</v>
      </c>
      <c t="s" s="146" r="S11">
        <v>409</v>
      </c>
      <c t="s" s="146" r="T11">
        <v>410</v>
      </c>
      <c t="s" s="146" r="U11">
        <v>411</v>
      </c>
      <c t="s" s="146" r="V11">
        <v>412</v>
      </c>
      <c s="147" r="W11"/>
      <c s="148" r="X11"/>
      <c s="149" r="Y11"/>
      <c s="149" r="Z11"/>
      <c s="149" r="AA11"/>
      <c s="149" r="AB11"/>
      <c s="149" r="AC11"/>
      <c s="149" r="AD11"/>
      <c s="149" r="AE11"/>
      <c s="149" r="AF11"/>
    </row>
    <row customHeight="1" r="12" ht="15.0">
      <c t="s" s="150" r="D12">
        <v>413</v>
      </c>
      <c t="s" s="56" r="E12">
        <v>414</v>
      </c>
      <c t="s" s="56" r="F12">
        <v>415</v>
      </c>
      <c t="s" s="56" r="G12">
        <v>416</v>
      </c>
      <c s="147" r="W12"/>
      <c s="148" r="X12"/>
      <c s="149" r="Y12"/>
      <c s="149" r="Z12"/>
      <c s="149" r="AA12"/>
      <c s="149" r="AB12"/>
      <c s="149" r="AC12"/>
      <c s="151" r="AD12"/>
      <c s="151" r="AE12"/>
      <c s="149" r="AF12"/>
    </row>
    <row customHeight="1" r="13" ht="15.0">
      <c t="s" s="152" r="B13">
        <v>417</v>
      </c>
      <c t="s" s="153" r="C13">
        <v>418</v>
      </c>
      <c t="s" s="154" r="D13">
        <v>419</v>
      </c>
      <c s="155" r="E13"/>
      <c s="156" r="F13"/>
      <c s="154" r="G13"/>
      <c t="str" s="157" r="H13">
        <f>IF(ISTEXT(F13);VLOOKUP(I13;'Réference'!$A$3:$E$18;5;FALSE);IF(ISTEXT(E13);VLOOKUP(I13;'Réference'!$B$3:$E$18;4;FALSE);IF(ISTEXT(G13);VLOOKUP(I13;'Réference'!$C$3:$E$18;3;FALSE);IF(ISTEXT(D13);VLOOKUP(I13;'Réference'!$D$3:$E$18;2;FALSE);""))))</f>
        <v>7</v>
      </c>
      <c s="158" r="I13">
        <v>48.83</v>
      </c>
      <c s="158" r="J13">
        <v>15.0</v>
      </c>
      <c t="str" s="159" r="K13">
        <f>IF(ISTEXT(D13);(V13*I13)+(U13*(I13*1,15/22*10))+(T13*(I13*1,35/22*6))+(S13*(I13*2/22*2))+(R13*(I13*3/22*1));"")</f>
        <v>2061,29</v>
      </c>
      <c t="str" s="159" r="L13">
        <f>ROUND((V13*J13);1)+ROUND((U13*(J13*1,15/22*10));2)+ROUND((T13*(J13*1,35/22*6));2)+ROUNDDOWN((S13*(J13*2/22*2));2)+ROUNDDOWN((R13*(J13*3/22*1));2)</f>
        <v>633,20</v>
      </c>
      <c t="str" s="160" r="M13">
        <f>IF(ISTEXT(E13);ROUND((V13*I13)+(U13*(I13*1,15/22*10))+(T13*(I13*1,35/22*6))+(S13*(I13*2/22*2))+(R13*(I13*3/22*1));0);"")</f>
        <v/>
      </c>
      <c s="160" r="N13">
        <v>32.0</v>
      </c>
      <c t="str" s="161" r="O13">
        <f>IF(ISTEXT(F13);ROUND((V13*I13)+(U13*(I13*1,15/22*10))+(T13*(I13*1,35/22*6))+(S13*(I13*2/22*2))+(R13*(I13*3/22*1));0);"")</f>
        <v/>
      </c>
      <c s="161" r="P13">
        <v>24.0</v>
      </c>
      <c s="162" r="Q13"/>
      <c s="39" r="R13">
        <v>92.0</v>
      </c>
      <c s="39" r="S13">
        <v>14.0</v>
      </c>
      <c s="39" r="T13">
        <v>7.0</v>
      </c>
      <c s="39" r="U13">
        <v>24.0</v>
      </c>
      <c s="39" r="V13">
        <v>12.0</v>
      </c>
      <c s="38" r="W13"/>
      <c s="163" r="X13"/>
      <c s="32" r="Y13"/>
      <c s="32" r="Z13"/>
      <c s="149" r="AA13"/>
      <c s="32" r="AB13"/>
      <c s="32" r="AC13"/>
      <c s="164" r="AD13"/>
      <c s="164" r="AE13"/>
      <c s="149" r="AF13"/>
    </row>
    <row customHeight="1" r="14" ht="15.0">
      <c t="s" s="152" r="B14">
        <v>420</v>
      </c>
      <c t="s" s="153" r="C14">
        <v>421</v>
      </c>
      <c s="154" r="D14"/>
      <c s="155" r="E14"/>
      <c t="s" s="156" r="F14">
        <v>422</v>
      </c>
      <c s="154" r="G14"/>
      <c t="str" s="157" r="H14">
        <f>IF(ISTEXT(F14);VLOOKUP(I14;'Réference'!$A$3:$E$18;5;FALSE);IF(ISTEXT(E14);VLOOKUP(I14;'Réference'!$B$3:$E$18;4;FALSE);IF(ISTEXT(G14);VLOOKUP(I14;'Réference'!$C$3:$E$18;3;FALSE);IF(ISTEXT(D14);VLOOKUP(I14;'Réference'!$D$3:$E$18;2;FALSE);""))))</f>
        <v>10</v>
      </c>
      <c s="158" r="I14">
        <v>1.52</v>
      </c>
      <c s="158" r="J14">
        <v>15.0</v>
      </c>
      <c t="str" s="159" r="K14">
        <f>IF(ISTEXT(D14);(V14*I14)+(U14*(I14*1,15/22*10))+(T14*(I14*1,35/22*6))+(S14*(I14*2/22*2))+(R14*(I14*3/22*1));"")</f>
        <v/>
      </c>
      <c t="str" s="159" r="L14">
        <f>ROUND((V14*J14);1)+ROUND((U14*(J14*1,15/22*10));2)+ROUND((T14*(J14*1,35/22*6));2)+ROUNDDOWN((S14*(J14*2/22*2));2)+ROUNDDOWN((R14*(J14*3/22*1));2)</f>
        <v>188,92</v>
      </c>
      <c t="str" s="160" r="M14">
        <f>IF(ISTEXT(E14);ROUND((V14*I14)+(U14*(I14*1,15/22*10))+(T14*(I14*1,35/22*6))+(S14*(I14*2/22*2))+(R14*(I14*3/22*1));0);"")</f>
        <v/>
      </c>
      <c s="160" r="N14">
        <v>6.0</v>
      </c>
      <c t="str" s="161" r="O14">
        <f>IF(ISTEXT(F14);ROUND((V14*I14)+(U14*(I14*1,15/22*10))+(T14*(I14*1,35/22*6))+(S14*(I14*2/22*2))+(R14*(I14*3/22*1));0);"")</f>
        <v>19</v>
      </c>
      <c s="161" r="P14">
        <v>5.0</v>
      </c>
      <c s="162" r="Q14"/>
      <c s="39" r="R14">
        <v>43.0</v>
      </c>
      <c s="39" r="S14">
        <v>1.0</v>
      </c>
      <c s="39" r="T14">
        <v>1.0</v>
      </c>
      <c s="39" r="U14">
        <v>8.0</v>
      </c>
      <c s="39" r="V14">
        <v>2.0</v>
      </c>
      <c s="38" r="W14"/>
      <c s="38" r="X14"/>
      <c s="32" r="Z14"/>
      <c s="149" r="AA14"/>
      <c s="32" r="AB14"/>
      <c s="32" r="AC14"/>
      <c s="164" r="AD14"/>
      <c s="164" r="AE14"/>
      <c s="149" r="AF14"/>
    </row>
    <row customHeight="1" r="15" ht="15.0">
      <c t="s" s="152" r="B15">
        <v>423</v>
      </c>
      <c t="s" s="153" r="C15">
        <v>424</v>
      </c>
      <c s="154" r="D15"/>
      <c t="s" s="155" r="E15">
        <v>425</v>
      </c>
      <c s="156" r="F15"/>
      <c s="154" r="G15"/>
      <c t="str" s="157" r="H15">
        <f>IF(ISTEXT(F15);VLOOKUP(I15;'Réference'!$A$3:$E$18;5;FALSE);IF(ISTEXT(E15);VLOOKUP(I15;'Réference'!$B$3:$E$18;4;FALSE);IF(ISTEXT(G15);VLOOKUP(I15;'Réference'!$C$3:$E$18;3;FALSE);IF(ISTEXT(D15);VLOOKUP(I15;'Réference'!$D$3:$E$18;2;FALSE);""))))</f>
        <v>17</v>
      </c>
      <c s="158" r="I15">
        <v>2.73</v>
      </c>
      <c s="158" r="J15">
        <v>15.0</v>
      </c>
      <c t="str" s="159" r="K15">
        <f>IF(ISTEXT(D15);(V15*I15)+(U15*(I15*1,15/22*10))+(T15*(I15*1,35/22*6))+(S15*(I15*2/22*2))+(R15*(I15*3/22*1));"")</f>
        <v/>
      </c>
      <c t="str" s="159" r="L15">
        <f>ROUND((V15*J15);1)+ROUND((U15*(J15*1,15/22*10));2)+ROUND((T15*(J15*1,35/22*6));2)+ROUNDDOWN((S15*(J15*2/22*2));2)+ROUNDDOWN((R15*(J15*3/22*1));2)</f>
        <v>532,08</v>
      </c>
      <c t="str" s="160" r="M15">
        <f>IF(ISTEXT(E15);ROUND((V15*I15)+(U15*(I15*1,15/22*10))+(T15*(I15*1,35/22*6))+(S15*(I15*2/22*2))+(R15*(I15*3/22*1));0);"")</f>
        <v>97</v>
      </c>
      <c s="160" r="N15">
        <v>22.0</v>
      </c>
      <c t="str" s="161" r="O15">
        <f>IF(ISTEXT(F15);ROUND((V15*I15)+(U15*(I15*1,15/22*10))+(T15*(I15*1,35/22*6))+(S15*(I15*2/22*2))+(R15*(I15*3/22*1));0);"")</f>
        <v/>
      </c>
      <c s="161" r="P15">
        <v>16.0</v>
      </c>
      <c s="162" r="Q15"/>
      <c s="39" r="R15">
        <v>70.0</v>
      </c>
      <c s="39" r="S15">
        <v>15.0</v>
      </c>
      <c s="39" r="T15">
        <v>24.0</v>
      </c>
      <c s="39" r="U15">
        <v>16.0</v>
      </c>
      <c s="39" r="V15">
        <v>6.0</v>
      </c>
      <c s="38" r="W15"/>
      <c s="38" r="X15"/>
      <c s="32" r="AB15"/>
      <c s="32" r="AC15"/>
      <c s="164" r="AD15"/>
      <c s="164" r="AE15"/>
      <c s="149" r="AF15"/>
    </row>
    <row customHeight="1" r="16" ht="15.0">
      <c t="s" s="152" r="B16">
        <v>426</v>
      </c>
      <c t="s" s="153" r="C16">
        <v>427</v>
      </c>
      <c s="154" r="D16"/>
      <c s="155" r="E16"/>
      <c t="s" s="156" r="F16">
        <v>428</v>
      </c>
      <c s="154" r="G16"/>
      <c t="str" s="157" r="H16">
        <f>IF(ISTEXT(F16);VLOOKUP(I16;'Réference'!$A$3:$E$18;5;FALSE);IF(ISTEXT(E16);VLOOKUP(I16;'Réference'!$B$3:$E$18;4;FALSE);IF(ISTEXT(G16);VLOOKUP(I16;'Réference'!$C$3:$E$18;3;FALSE);IF(ISTEXT(D16);VLOOKUP(I16;'Réference'!$D$3:$E$18;2;FALSE);""))))</f>
        <v>11</v>
      </c>
      <c s="158" r="I16">
        <v>1.6</v>
      </c>
      <c s="158" r="J16">
        <v>15.0</v>
      </c>
      <c t="str" s="159" r="K16">
        <f>IF(ISTEXT(D16);(V16*I16)+(U16*(I16*1,15/22*10))+(T16*(I16*1,35/22*6))+(S16*(I16*2/22*2))+(R16*(I16*3/22*1));"")</f>
        <v/>
      </c>
      <c t="str" s="159" r="L16">
        <f>ROUND((V16*J16);1)+ROUND((U16*(J16*1,15/22*10));2)+ROUND((T16*(J16*1,35/22*6));2)+ROUNDDOWN((S16*(J16*2/22*2));2)+ROUNDDOWN((R16*(J16*3/22*1));2)</f>
        <v>543,48</v>
      </c>
      <c t="str" s="160" r="M16">
        <f>IF(ISTEXT(E16);ROUND((V16*I16)+(U16*(I16*1,15/22*10))+(T16*(I16*1,35/22*6))+(S16*(I16*2/22*2))+(R16*(I16*3/22*1));0);"")</f>
        <v/>
      </c>
      <c s="160" r="N16">
        <v>20.0</v>
      </c>
      <c t="str" s="161" r="O16">
        <f>IF(ISTEXT(F16);ROUND((V16*I16)+(U16*(I16*1,15/22*10))+(T16*(I16*1,35/22*6))+(S16*(I16*2/22*2))+(R16*(I16*3/22*1));0);"")</f>
        <v>58</v>
      </c>
      <c s="161" r="P16">
        <v>15.0</v>
      </c>
      <c s="162" r="Q16"/>
      <c s="39" r="R16">
        <v>89.0</v>
      </c>
      <c s="39" r="S16">
        <v>11.0</v>
      </c>
      <c s="39" r="T16">
        <v>6.0</v>
      </c>
      <c s="39" r="U16">
        <v>17.0</v>
      </c>
      <c s="39" r="V16">
        <v>11.0</v>
      </c>
      <c s="38" r="W16"/>
      <c s="38" r="X16"/>
      <c s="32" r="AB16"/>
      <c s="32" r="AC16"/>
      <c s="164" r="AD16"/>
      <c s="164" r="AE16"/>
      <c s="149" r="AF16"/>
    </row>
    <row customHeight="1" r="17" ht="15.0">
      <c t="s" s="27" r="B17">
        <v>429</v>
      </c>
      <c t="s" s="165" r="C17">
        <v>430</v>
      </c>
      <c s="166" r="D17"/>
      <c s="167" r="E17"/>
      <c s="166" r="F17"/>
      <c t="s" s="168" r="G17">
        <v>431</v>
      </c>
      <c t="str" s="169" r="H17">
        <f>IF(ISTEXT(F17);VLOOKUP(I17;'Réference'!$A$3:$E$18;5;FALSE);IF(ISTEXT(E17);VLOOKUP(I17;'Réference'!$B$3:$E$18;4;FALSE);IF(ISTEXT(G17);VLOOKUP(I17;'Réference'!$C$3:$E$18;3;FALSE);IF(ISTEXT(D17);VLOOKUP(I17;'Réference'!$D$3:$E$18;2;FALSE);""))))</f>
        <v>17</v>
      </c>
      <c s="170" r="I17">
        <v>13.65</v>
      </c>
      <c s="158" r="J17">
        <v>15.0</v>
      </c>
      <c t="str" s="159" r="K17">
        <f>IF(ISTEXT(D17);(V17*I17)+(U17*(I17*1,15/22*10))+(T17*(I17*1,35/22*6))+(S17*(I17*2/22*2))+(R17*(I17*3/22*1));"")</f>
        <v/>
      </c>
      <c t="str" s="159" r="L17">
        <f>ROUND((V17*J17);1)+ROUND((U17*(J17*1,15/22*10));2)+ROUND((T17*(J17*1,35/22*6));2)+ROUNDDOWN((S17*(J17*2/22*2));2)+ROUNDDOWN((R17*(J17*3/22*1));2)</f>
        <v>0,00</v>
      </c>
      <c t="str" s="160" r="M17">
        <f>IF(ISTEXT(E17);ROUND((V17*I17)+(U17*(I17*1,15/22*10))+(T17*(I17*1,35/22*6))+(S17*(I17*2/22*2))+(R17*(I17*3/22*1));0);"")</f>
        <v/>
      </c>
      <c s="160" r="N17"/>
      <c t="str" s="161" r="O17">
        <f>IF(ISTEXT(F17);ROUND((V17*I17)+(U17*(I17*1,15/22*10))+(T17*(I17*1,35/22*6))+(S17*(I17*2/22*2))+(R17*(I17*3/22*1));0);"")</f>
        <v/>
      </c>
      <c s="161" r="P17"/>
      <c t="str" s="162" r="Q17">
        <f>IF(ISTEXT(G17);ROUND((V17*I17)+(U17*(I17*1,15/22*10))+(T17*(I17*1,35/22*6))+(S17*(I17*2/22*2))+(R17*(I17*3/22*1));0);"")</f>
        <v>0</v>
      </c>
      <c s="39" r="R17"/>
      <c s="39" r="S17"/>
      <c s="39" r="T17"/>
      <c s="39" r="U17"/>
      <c s="39" r="V17"/>
      <c s="38" r="W17"/>
      <c s="38" r="X17"/>
      <c s="32" r="AB17"/>
      <c s="32" r="AC17"/>
      <c s="164" r="AD17"/>
      <c s="164" r="AE17"/>
      <c s="149" r="AF17"/>
    </row>
    <row customHeight="1" r="18" ht="15.0">
      <c s="38" r="C18"/>
      <c s="32" r="D18"/>
      <c s="32" r="E18"/>
      <c s="32" r="F18"/>
      <c s="32" r="G18"/>
      <c s="32" r="I18"/>
      <c t="s" s="171" r="J18">
        <v>432</v>
      </c>
      <c t="str" s="172" r="K18">
        <f>SUM(K13:K17)</f>
        <v>2061,29</v>
      </c>
      <c s="172" r="L18">
        <v>1895.64</v>
      </c>
      <c t="str" s="173" r="M18">
        <f>SUM(M13:M17)</f>
        <v>97</v>
      </c>
      <c t="str" s="173" r="N18">
        <f>SUM(N13:N17)</f>
        <v>80</v>
      </c>
      <c t="str" s="174" r="O18">
        <f>SUM(O13:O17)</f>
        <v>77</v>
      </c>
      <c t="str" s="174" r="P18">
        <f>SUM(P13:P17)</f>
        <v>60</v>
      </c>
      <c t="str" s="174" r="Q18">
        <f>SUM(Q13:Q17)</f>
        <v>0</v>
      </c>
      <c t="str" s="173" r="R18">
        <f>SUM(R13:R17)</f>
        <v>294</v>
      </c>
      <c t="str" s="173" r="S18">
        <f>SUM(S13:S17)</f>
        <v>41</v>
      </c>
      <c t="str" s="173" r="T18">
        <f>SUM(T13:T17)</f>
        <v>38</v>
      </c>
      <c t="str" s="173" r="U18">
        <f>SUM(U13:U17)</f>
        <v>65</v>
      </c>
      <c t="str" s="173" r="V18">
        <f>SUM(V13:V17)</f>
        <v>31</v>
      </c>
      <c s="38" r="W18"/>
      <c s="38" r="X18"/>
      <c s="32" r="AB18"/>
      <c s="32" r="AC18"/>
      <c s="164" r="AD18"/>
      <c s="164" r="AE18"/>
      <c s="149" r="AF18"/>
    </row>
    <row customHeight="1" r="19" ht="15.0">
      <c s="38" r="C19"/>
      <c s="32" r="D19"/>
      <c s="32" r="E19"/>
      <c s="32" r="F19"/>
      <c s="32" r="G19"/>
      <c t="s" s="175" r="J19">
        <v>433</v>
      </c>
      <c t="s" s="176" r="K19">
        <v>434</v>
      </c>
      <c t="str" s="177" r="L19">
        <f>K18-L18</f>
        <v>165,65</v>
      </c>
      <c t="s" s="178" r="M19">
        <v>435</v>
      </c>
      <c t="str" s="49" r="N19">
        <f>M18-N18</f>
        <v>17</v>
      </c>
      <c t="s" s="179" r="O19">
        <v>436</v>
      </c>
      <c t="str" s="180" r="P19">
        <f>O18-P18</f>
        <v>17</v>
      </c>
      <c t="s" s="179" r="Q19">
        <v>437</v>
      </c>
      <c t="str" s="49" r="R19">
        <f>Q18</f>
        <v>0</v>
      </c>
      <c s="38" r="W19"/>
      <c s="38" r="X19"/>
      <c s="32" r="AB19"/>
      <c s="32" r="AC19"/>
      <c s="164" r="AD19"/>
      <c s="164" r="AE19"/>
      <c s="149" r="AF19"/>
    </row>
    <row customHeight="1" r="20" ht="15.0">
      <c s="181" r="A20"/>
      <c s="38" r="C20"/>
      <c s="32" r="D20"/>
      <c s="32" r="E20"/>
      <c s="32" r="F20"/>
      <c s="32" r="G20"/>
      <c s="26" r="H20"/>
      <c s="26" r="I20"/>
      <c s="26" r="J20"/>
      <c s="32" r="K20"/>
      <c s="32" r="L20"/>
      <c s="32" r="M20"/>
      <c s="32" r="N20"/>
      <c s="163" r="O20"/>
      <c s="163" r="P20"/>
      <c s="163" r="Q20"/>
      <c s="26" r="R20"/>
      <c s="38" r="W20"/>
      <c s="38" r="X20"/>
    </row>
    <row customHeight="1" r="21" ht="15.0">
      <c s="182" r="A21"/>
      <c s="183" r="B21"/>
      <c s="184" r="C21"/>
      <c s="185" r="D21"/>
      <c s="185" r="E21"/>
      <c s="185" r="F21"/>
      <c s="186" r="G21"/>
      <c s="185" r="H21"/>
      <c s="185" r="I21"/>
      <c s="185" r="J21"/>
      <c s="187" r="K21"/>
      <c s="188" r="L21"/>
      <c s="189" r="M21"/>
      <c s="189" r="N21"/>
      <c s="190" r="O21"/>
      <c s="190" r="P21"/>
      <c s="191" r="Q21"/>
      <c s="189" r="R21"/>
      <c s="189" r="S21"/>
      <c s="189" r="T21"/>
      <c s="189" r="U21"/>
      <c s="189" r="V21"/>
      <c s="38" r="W21"/>
      <c s="38" r="X21"/>
    </row>
    <row customHeight="1" r="22" ht="12.75">
      <c t="s" s="136" r="A22">
        <v>438</v>
      </c>
      <c t="s" s="69" r="B22">
        <v>439</v>
      </c>
      <c t="s" s="137" r="C22">
        <v>440</v>
      </c>
      <c t="s" s="138" r="D22">
        <v>441</v>
      </c>
      <c s="69" r="G22"/>
      <c t="s" s="192" r="H22">
        <v>442</v>
      </c>
      <c t="s" s="193" r="I22">
        <v>443</v>
      </c>
      <c t="s" s="193" r="J22">
        <v>444</v>
      </c>
      <c t="s" s="194" r="K22">
        <v>445</v>
      </c>
      <c t="s" s="195" r="L22">
        <v>446</v>
      </c>
      <c t="s" s="196" r="M22">
        <v>447</v>
      </c>
      <c t="s" s="196" r="N22">
        <v>448</v>
      </c>
      <c t="s" s="197" r="O22">
        <v>449</v>
      </c>
      <c t="s" s="197" r="P22">
        <v>450</v>
      </c>
      <c t="s" s="198" r="Q22">
        <v>451</v>
      </c>
      <c t="s" s="199" r="R22">
        <v>452</v>
      </c>
      <c t="s" s="199" r="S22">
        <v>453</v>
      </c>
      <c t="s" s="199" r="T22">
        <v>454</v>
      </c>
      <c t="s" s="199" r="U22">
        <v>455</v>
      </c>
      <c t="s" s="199" r="V22">
        <v>456</v>
      </c>
      <c s="38" r="W22"/>
      <c s="38" r="X22"/>
      <c s="32" r="AC22"/>
      <c s="200" r="AF22"/>
    </row>
    <row customHeight="1" r="23" ht="15.0">
      <c t="s" s="150" r="D23">
        <v>457</v>
      </c>
      <c t="s" s="56" r="E23">
        <v>458</v>
      </c>
      <c t="s" s="56" r="F23">
        <v>459</v>
      </c>
      <c t="s" s="57" r="G23">
        <v>460</v>
      </c>
      <c s="38" r="W23"/>
      <c s="70" r="X23"/>
      <c s="32" r="AC23"/>
      <c s="200" r="AF23"/>
    </row>
    <row customHeight="1" r="24" ht="15.0">
      <c t="s" s="152" r="B24">
        <v>461</v>
      </c>
      <c t="s" s="153" r="C24">
        <v>462</v>
      </c>
      <c t="s" s="154" r="D24">
        <v>463</v>
      </c>
      <c s="155" r="E24"/>
      <c s="156" r="F24"/>
      <c s="201" r="G24"/>
      <c t="str" s="157" r="H24">
        <f>IF(ISTEXT(F24);VLOOKUP(I24;'Réference'!$A$3:$E$18;5;FALSE);IF(ISTEXT(E24);VLOOKUP(I24;'Réference'!$B$3:$E$18;4;FALSE);IF(ISTEXT(G24);VLOOKUP(I24;'Réference'!$C$3:$E$18;3;FALSE);IF(ISTEXT(D24);VLOOKUP(I24;'Réference'!$D$3:$E$18;2;FALSE);""))))</f>
        <v>7</v>
      </c>
      <c s="158" r="I24">
        <v>48.83</v>
      </c>
      <c s="158" r="J24">
        <v>15.0</v>
      </c>
      <c t="str" s="159" r="K24">
        <f>IF(ISTEXT(D24);(V24*I24)+(U24*(I24*1,15/22*10))+(T24*(I24*1,35/22*6))+(S24*(I24*2/22*2))+(R24*(I24*3/22*1));"")</f>
        <v>1491,76</v>
      </c>
      <c t="str" s="159" r="L24">
        <f>ROUND((V24*J24);1)+ROUND((U24*(J24*1,15/22*10));2)+ROUND((T24*(J24*1,35/22*6));2)+ROUNDDOWN((S24*(J24*2/22*2));2)+ROUNDDOWN((R24*(J24*3/22*1));2)</f>
        <v>458,24</v>
      </c>
      <c t="str" s="160" r="M24">
        <f>IF(ISTEXT(E24);ROUND((V24*I24)+(U24*(I24*1,15/22*10))+(T24*(I24*1,35/22*6))+(S24*(I24*2/22*2))+(R24*(I24*3/22*1));0);"")</f>
        <v/>
      </c>
      <c s="160" r="N24">
        <v>30.0</v>
      </c>
      <c t="str" s="161" r="O24">
        <f>IF(ISTEXT(F24);ROUND((V24*I24)+(U24*(I24*1,15/22*10))+(T24*(I24*1,35/22*6))+(S24*(I24*2/22*2))+(R24*(I24*3/22*1));0);"")</f>
        <v/>
      </c>
      <c s="161" r="P24">
        <v>22.0</v>
      </c>
      <c s="162" r="Q24"/>
      <c s="39" r="R24">
        <v>49.0</v>
      </c>
      <c s="39" r="S24">
        <v>15.0</v>
      </c>
      <c s="39" r="T24">
        <v>6.0</v>
      </c>
      <c s="39" r="U24">
        <v>19.0</v>
      </c>
      <c s="39" r="V24">
        <v>9.0</v>
      </c>
      <c s="38" r="W24"/>
      <c s="70" r="X24"/>
    </row>
    <row customHeight="1" r="25" ht="15.0">
      <c t="s" s="152" r="B25">
        <v>464</v>
      </c>
      <c t="s" s="153" r="C25">
        <v>465</v>
      </c>
      <c s="154" r="D25"/>
      <c s="155" r="E25"/>
      <c t="s" s="156" r="F25">
        <v>466</v>
      </c>
      <c s="154" r="G25"/>
      <c t="str" s="157" r="H25">
        <f>IF(ISTEXT(F25);VLOOKUP(I25;'Réference'!$A$3:$E$18;5;FALSE);IF(ISTEXT(E25);VLOOKUP(I25;'Réference'!$B$3:$E$18;4;FALSE);IF(ISTEXT(G25);VLOOKUP(I25;'Réference'!$C$3:$E$18;3;FALSE);IF(ISTEXT(D25);VLOOKUP(I25;'Réference'!$D$3:$E$18;2;FALSE);""))))</f>
        <v>10</v>
      </c>
      <c s="158" r="I25">
        <v>1.52</v>
      </c>
      <c s="158" r="J25">
        <v>15.0</v>
      </c>
      <c t="str" s="159" r="K25">
        <f>IF(ISTEXT(D25);(V25*I25)+(U25*(I25*1,15/22*10))+(T25*(I25*1,35/22*6))+(S25*(I25*2/22*2))+(R25*(I25*3/22*1));"")</f>
        <v/>
      </c>
      <c t="str" s="159" r="L25">
        <f>ROUND((V25*J25);1)+ROUND((U25*(J25*1,15/22*10));2)+ROUND((T25*(J25*1,35/22*6));2)+ROUNDDOWN((S25*(J25*2/22*2));2)+ROUNDDOWN((R25*(J25*3/22*1));2)</f>
        <v>193,01</v>
      </c>
      <c t="str" s="160" r="M25">
        <f>IF(ISTEXT(E25);ROUND((V25*I25)+(U25*(I25*1,15/22*10))+(T25*(I25*1,35/22*6))+(S25*(I25*2/22*2))+(R25*(I25*3/22*1));0);"")</f>
        <v/>
      </c>
      <c s="160" r="N25">
        <v>7.0</v>
      </c>
      <c t="str" s="161" r="O25">
        <f>IF(ISTEXT(F25);ROUND((V25*I25)+(U25*(I25*1,15/22*10))+(T25*(I25*1,35/22*6))+(S25*(I25*2/22*2))+(R25*(I25*3/22*1));0);"")</f>
        <v>20</v>
      </c>
      <c s="161" r="P25">
        <v>5.0</v>
      </c>
      <c s="162" r="Q25"/>
      <c s="39" r="R25">
        <v>30.0</v>
      </c>
      <c s="39" r="S25">
        <v>1.0</v>
      </c>
      <c s="39" r="T25">
        <v>1.0</v>
      </c>
      <c s="39" r="U25">
        <v>10.0</v>
      </c>
      <c s="39" r="V25">
        <v>3.0</v>
      </c>
      <c s="202" r="W25"/>
      <c s="38" r="X25"/>
    </row>
    <row customHeight="1" r="26" ht="15.0">
      <c t="s" s="152" r="B26">
        <v>467</v>
      </c>
      <c t="s" s="153" r="C26">
        <v>468</v>
      </c>
      <c s="154" r="D26"/>
      <c t="s" s="155" r="E26">
        <v>469</v>
      </c>
      <c s="156" r="F26"/>
      <c s="154" r="G26"/>
      <c t="str" s="157" r="H26">
        <f>IF(ISTEXT(F26);VLOOKUP(I26;'Réference'!$A$3:$E$18;5;FALSE);IF(ISTEXT(E26);VLOOKUP(I26;'Réference'!$B$3:$E$18;4;FALSE);IF(ISTEXT(G26);VLOOKUP(I26;'Réference'!$C$3:$E$18;3;FALSE);IF(ISTEXT(D26);VLOOKUP(I26;'Réference'!$D$3:$E$18;2;FALSE);""))))</f>
        <v>17</v>
      </c>
      <c s="158" r="I26">
        <v>2.73</v>
      </c>
      <c s="158" r="J26">
        <v>15.0</v>
      </c>
      <c t="str" s="159" r="K26">
        <f>IF(ISTEXT(D26);(V26*I26)+(U26*(I26*1,15/22*10))+(T26*(I26*1,35/22*6))+(S26*(I26*2/22*2))+(R26*(I26*3/22*1));"")</f>
        <v/>
      </c>
      <c t="str" s="159" r="L26">
        <f>ROUND((V26*J26);1)+ROUND((U26*(J26*1,15/22*10));2)+ROUND((T26*(J26*1,35/22*6));2)+ROUNDDOWN((S26*(J26*2/22*2));2)+ROUNDDOWN((R26*(J26*3/22*1));2)</f>
        <v>382,28</v>
      </c>
      <c t="str" s="160" r="M26">
        <f>IF(ISTEXT(E26);ROUND((V26*I26)+(U26*(I26*1,15/22*10))+(T26*(I26*1,35/22*6))+(S26*(I26*2/22*2))+(R26*(I26*3/22*1));0);"")</f>
        <v>70</v>
      </c>
      <c s="160" r="N26">
        <v>19.0</v>
      </c>
      <c t="str" s="161" r="O26">
        <f>IF(ISTEXT(F26);ROUND((V26*I26)+(U26*(I26*1,15/22*10))+(T26*(I26*1,35/22*6))+(S26*(I26*2/22*2))+(R26*(I26*3/22*1));0);"")</f>
        <v/>
      </c>
      <c s="161" r="P26">
        <v>14.0</v>
      </c>
      <c s="162" r="Q26"/>
      <c s="39" r="R26">
        <v>36.0</v>
      </c>
      <c s="39" r="S26">
        <v>4.0</v>
      </c>
      <c s="39" r="T26">
        <v>22.0</v>
      </c>
      <c s="39" r="U26">
        <v>11.0</v>
      </c>
      <c s="39" r="V26">
        <v>6.0</v>
      </c>
      <c s="38" r="W26"/>
      <c s="38" r="X26"/>
    </row>
    <row customHeight="1" r="27" ht="15.0">
      <c t="s" s="152" r="B27">
        <v>470</v>
      </c>
      <c t="s" s="153" r="C27">
        <v>471</v>
      </c>
      <c s="154" r="D27"/>
      <c s="155" r="E27"/>
      <c t="s" s="156" r="F27">
        <v>472</v>
      </c>
      <c s="154" r="G27"/>
      <c t="str" s="157" r="H27">
        <f>IF(ISTEXT(F27);VLOOKUP(I27;'Réference'!$A$3:$E$18;5;FALSE);IF(ISTEXT(E27);VLOOKUP(I27;'Réference'!$B$3:$E$18;4;FALSE);IF(ISTEXT(G27);VLOOKUP(I27;'Réference'!$C$3:$E$18;3;FALSE);IF(ISTEXT(D27);VLOOKUP(I27;'Réference'!$D$3:$E$18;2;FALSE);""))))</f>
        <v>11</v>
      </c>
      <c s="158" r="I27">
        <v>1.6</v>
      </c>
      <c s="158" r="J27">
        <v>15.0</v>
      </c>
      <c t="str" s="159" r="K27">
        <f>IF(ISTEXT(D27);(V27*I27)+(U27*(I27*1,15/22*10))+(T27*(I27*1,35/22*6))+(S27*(I27*2/22*2))+(R27*(I27*3/22*1));"")</f>
        <v/>
      </c>
      <c t="str" s="159" r="L27">
        <f>ROUND((V27*J27);1)+ROUND((U27*(J27*1,15/22*10));2)+ROUND((T27*(J27*1,35/22*6));2)+ROUNDDOWN((S27*(J27*2/22*2));2)+ROUNDDOWN((R27*(J27*3/22*1));2)</f>
        <v>753,74</v>
      </c>
      <c t="str" s="160" r="M27">
        <f>IF(ISTEXT(E27);ROUND((V27*I27)+(U27*(I27*1,15/22*10))+(T27*(I27*1,35/22*6))+(S27*(I27*2/22*2))+(R27*(I27*3/22*1));0);"")</f>
        <v/>
      </c>
      <c s="160" r="N27">
        <v>29.0</v>
      </c>
      <c t="str" s="161" r="O27">
        <f>IF(ISTEXT(F27);ROUND((V27*I27)+(U27*(I27*1,15/22*10))+(T27*(I27*1,35/22*6))+(S27*(I27*2/22*2))+(R27*(I27*3/22*1));0);"")</f>
        <v>80</v>
      </c>
      <c s="161" r="P27">
        <v>22.0</v>
      </c>
      <c s="162" r="Q27"/>
      <c s="39" r="R27">
        <v>126.0</v>
      </c>
      <c s="39" r="S27">
        <v>19.0</v>
      </c>
      <c s="39" r="T27">
        <v>10.0</v>
      </c>
      <c s="39" r="U27">
        <v>19.0</v>
      </c>
      <c s="39" r="V27">
        <v>16.0</v>
      </c>
      <c s="38" r="W27"/>
      <c s="38" r="X27"/>
    </row>
    <row customHeight="1" r="28" ht="15.0">
      <c t="s" s="203" r="B28">
        <v>473</v>
      </c>
      <c t="s" s="165" r="C28">
        <v>474</v>
      </c>
      <c s="166" r="D28"/>
      <c s="167" r="E28"/>
      <c s="166" r="F28"/>
      <c t="s" s="168" r="G28">
        <v>475</v>
      </c>
      <c t="str" s="169" r="H28">
        <f>IF(ISTEXT(F28);VLOOKUP(I28;'Réference'!$A$3:$E$18;5;FALSE);IF(ISTEXT(E28);VLOOKUP(I28;'Réference'!$B$3:$E$18;4;FALSE);IF(ISTEXT(G28);VLOOKUP(I28;'Réference'!$C$3:$E$18;3;FALSE);IF(ISTEXT(D28);VLOOKUP(I28;'Réference'!$D$3:$E$18;2;FALSE);""))))</f>
        <v>17</v>
      </c>
      <c s="170" r="I28">
        <v>13.65</v>
      </c>
      <c s="158" r="J28">
        <v>15.0</v>
      </c>
      <c t="str" s="159" r="K28">
        <f>IF(ISTEXT(D28);(V28*I28)+(U28*(I28*1,15/22*10))+(T28*(I28*1,35/22*6))+(S28*(I28*2/22*2))+(R28*(I28*3/22*1));"")</f>
        <v/>
      </c>
      <c t="str" s="159" r="L28">
        <f>ROUND((V28*J28);1)+ROUND((U28*(J28*1,15/22*10));2)+ROUND((T28*(J28*1,35/22*6));2)+ROUNDDOWN((S28*(J28*2/22*2));2)+ROUNDDOWN((R28*(J28*3/22*1));2)</f>
        <v>0,00</v>
      </c>
      <c t="str" s="160" r="M28">
        <f>IF(ISTEXT(E28);ROUND((V28*I28)+(U28*(I28*1,15/22*10))+(T28*(I28*1,35/22*6))+(S28*(I28*2/22*2))+(R28*(I28*3/22*1));0);"")</f>
        <v/>
      </c>
      <c s="160" r="N28"/>
      <c t="str" s="161" r="O28">
        <f>IF(ISTEXT(F28);ROUND((V28*I28)+(U28*(I28*1,15/22*10))+(T28*(I28*1,35/22*6))+(S28*(I28*2/22*2))+(R28*(I28*3/22*1));0);"")</f>
        <v/>
      </c>
      <c s="161" r="P28"/>
      <c t="str" s="162" r="Q28">
        <f>IF(ISTEXT(G28);ROUND((V28*I28)+(U28*(I28*1,15/22*10))+(T28*(I28*1,35/22*6))+(S28*(I28*2/22*2))+(R28*(I28*3/22*1));0);"")</f>
        <v>0</v>
      </c>
      <c s="39" r="R28"/>
      <c s="39" r="S28"/>
      <c s="39" r="T28"/>
      <c s="39" r="U28"/>
      <c s="39" r="V28"/>
      <c s="38" r="W28"/>
      <c s="38" r="X28"/>
    </row>
    <row customHeight="1" r="29" ht="15.0">
      <c s="38" r="C29"/>
      <c s="32" r="D29"/>
      <c s="32" r="E29"/>
      <c s="32" r="F29"/>
      <c s="32" r="G29"/>
      <c s="32" r="I29"/>
      <c t="s" s="171" r="J29">
        <v>476</v>
      </c>
      <c t="str" s="172" r="K29">
        <f>SUM(K24:K28)</f>
        <v>1491,76</v>
      </c>
      <c s="172" r="L29">
        <v>1785.56</v>
      </c>
      <c t="str" s="173" r="M29">
        <f>SUM(M24:M28)</f>
        <v>70</v>
      </c>
      <c t="str" s="173" r="N29">
        <f>SUM(N24:N28)</f>
        <v>85</v>
      </c>
      <c t="str" s="174" r="O29">
        <f>SUM(O24:O28)</f>
        <v>100</v>
      </c>
      <c t="str" s="174" r="P29">
        <f>SUM(P24:P28)</f>
        <v>63</v>
      </c>
      <c t="str" s="174" r="Q29">
        <f>SUM(Q24:Q28)</f>
        <v>0</v>
      </c>
      <c t="str" s="173" r="R29">
        <f>SUM(R24:R28)</f>
        <v>241</v>
      </c>
      <c t="str" s="173" r="S29">
        <f>SUM(S24:S28)</f>
        <v>39</v>
      </c>
      <c t="str" s="173" r="T29">
        <f>SUM(T24:T28)</f>
        <v>39</v>
      </c>
      <c t="str" s="173" r="U29">
        <f>SUM(U24:U28)</f>
        <v>59</v>
      </c>
      <c t="str" s="173" r="V29">
        <f>SUM(V24:V28)</f>
        <v>34</v>
      </c>
      <c s="38" r="W29"/>
      <c s="38" r="X29"/>
    </row>
    <row customHeight="1" r="30" ht="15.0">
      <c s="38" r="C30"/>
      <c s="32" r="D30"/>
      <c s="32" r="E30"/>
      <c s="32" r="F30"/>
      <c s="32" r="G30"/>
      <c t="s" s="175" r="J30">
        <v>477</v>
      </c>
      <c t="s" s="176" r="K30">
        <v>478</v>
      </c>
      <c t="str" s="177" r="L30">
        <f>K29-L29</f>
        <v>-293,80</v>
      </c>
      <c t="s" s="178" r="M30">
        <v>479</v>
      </c>
      <c t="str" s="49" r="N30">
        <f>M29-N29</f>
        <v>-15</v>
      </c>
      <c t="s" s="179" r="O30">
        <v>480</v>
      </c>
      <c t="str" s="180" r="P30">
        <f>O29-P29</f>
        <v>37</v>
      </c>
      <c t="s" s="179" r="Q30">
        <v>481</v>
      </c>
      <c t="str" s="49" r="R30">
        <f>Q29</f>
        <v>0</v>
      </c>
      <c s="38" r="W30"/>
      <c s="38" r="X30"/>
    </row>
    <row customHeight="1" r="31" ht="15.0">
      <c s="181" r="A31"/>
      <c s="37" r="B31"/>
      <c s="38" r="C31"/>
      <c s="204" r="D31"/>
      <c s="204" r="E31"/>
      <c s="204" r="F31"/>
      <c s="204" r="G31"/>
      <c s="37" r="H31"/>
      <c s="37" r="I31"/>
      <c s="205" r="J31"/>
      <c s="206" r="K31"/>
      <c s="206" r="L31"/>
      <c s="207" r="M31"/>
      <c s="207" r="N31"/>
      <c s="208" r="O31"/>
      <c s="208" r="P31"/>
      <c s="208" r="Q31"/>
      <c s="37" r="R31"/>
      <c s="37" r="S31"/>
      <c s="37" r="T31"/>
      <c s="37" r="U31"/>
      <c s="37" r="V31"/>
      <c s="38" r="W31"/>
      <c s="38" r="X31"/>
    </row>
    <row customHeight="1" r="32" ht="15.0">
      <c s="182" r="A32"/>
      <c s="37" r="B32"/>
      <c s="38" r="C32"/>
      <c s="204" r="D32"/>
      <c s="204" r="E32"/>
      <c s="204" r="F32"/>
      <c s="204" r="G32"/>
      <c s="37" r="H32"/>
      <c s="37" r="I32"/>
      <c s="37" r="J32"/>
      <c s="204" r="K32"/>
      <c s="204" r="L32"/>
      <c s="204" r="M32"/>
      <c s="204" r="N32"/>
      <c s="163" r="O32"/>
      <c s="163" r="P32"/>
      <c s="163" r="Q32"/>
      <c s="37" r="R32"/>
      <c s="37" r="S32"/>
      <c s="37" r="T32"/>
      <c s="37" r="U32"/>
      <c s="37" r="V32"/>
      <c s="38" r="W32"/>
      <c s="38" r="X32"/>
    </row>
    <row customHeight="1" r="33" ht="32.25">
      <c t="s" s="209" r="A33">
        <v>482</v>
      </c>
      <c t="s" s="210" r="B33">
        <v>483</v>
      </c>
      <c t="s" s="137" r="C33">
        <v>484</v>
      </c>
      <c t="s" s="138" r="D33">
        <v>485</v>
      </c>
      <c s="68" r="G33"/>
      <c t="s" s="211" r="H33">
        <v>486</v>
      </c>
      <c t="s" s="212" r="I33">
        <v>487</v>
      </c>
      <c t="s" s="212" r="J33">
        <v>488</v>
      </c>
      <c t="s" s="213" r="K33">
        <v>489</v>
      </c>
      <c t="s" s="214" r="L33">
        <v>490</v>
      </c>
      <c t="s" s="215" r="M33">
        <v>491</v>
      </c>
      <c t="s" s="215" r="N33">
        <v>492</v>
      </c>
      <c t="s" s="216" r="O33">
        <v>493</v>
      </c>
      <c t="s" s="216" r="P33">
        <v>494</v>
      </c>
      <c t="s" s="217" r="Q33">
        <v>495</v>
      </c>
      <c t="s" s="218" r="R33">
        <v>496</v>
      </c>
      <c t="s" s="218" r="S33">
        <v>497</v>
      </c>
      <c t="s" s="218" r="T33">
        <v>498</v>
      </c>
      <c t="s" s="218" r="U33">
        <v>499</v>
      </c>
      <c t="s" s="218" r="V33">
        <v>500</v>
      </c>
      <c s="38" r="W33"/>
      <c s="70" r="X33"/>
    </row>
    <row customHeight="1" r="34" ht="15.0">
      <c t="s" s="150" r="D34">
        <v>501</v>
      </c>
      <c t="s" s="219" r="E34">
        <v>502</v>
      </c>
      <c t="s" s="219" r="F34">
        <v>503</v>
      </c>
      <c t="s" s="220" r="G34">
        <v>504</v>
      </c>
      <c s="38" r="W34"/>
      <c s="70" r="X34"/>
    </row>
    <row customHeight="1" r="35" ht="15.0">
      <c t="s" s="152" r="B35">
        <v>505</v>
      </c>
      <c t="s" s="153" r="C35">
        <v>506</v>
      </c>
      <c t="s" s="221" r="D35">
        <v>507</v>
      </c>
      <c s="222" r="E35"/>
      <c s="223" r="F35"/>
      <c s="221" r="G35"/>
      <c t="str" s="224" r="H35">
        <f>IF(ISTEXT(F35);VLOOKUP(I35;'Réference'!$A$3:$E$18;5;FALSE);IF(ISTEXT(E35);VLOOKUP(I35;'Réference'!$B$3:$E$18;4;FALSE);IF(ISTEXT(G35);VLOOKUP(I35;'Réference'!$C$3:$E$18;3;FALSE);IF(ISTEXT(D35);VLOOKUP(I35;'Réference'!$D$3:$E$18;2;FALSE);""))))</f>
        <v>7</v>
      </c>
      <c s="225" r="I35">
        <v>48.83</v>
      </c>
      <c s="225" r="J35">
        <v>15.0</v>
      </c>
      <c t="str" s="226" r="K35">
        <f>IF(ISTEXT(D35);(V35*I35)+(U35*(I35*1,15/22*10))+(T35*(I35*1,35/22*6))+(S35*(I35*2/22*2))+(R35*(I35*3/22*1));"")</f>
        <v>1339,94</v>
      </c>
      <c t="str" s="226" r="L35">
        <f>ROUND((V35*J35);1)+ROUND((U35*(J35*1,15/22*10));2)+ROUND((T35*(J35*1,35/22*6));2)+ROUNDDOWN((S35*(J35*2/22*2));2)+ROUNDDOWN((R35*(J35*3/22*1));2)</f>
        <v>411,61</v>
      </c>
      <c t="str" s="227" r="M35">
        <f>IF(ISTEXT(E35);ROUND((V35*I35)+(U35*(I35*1,15/22*10))+(T35*(I35*1,35/22*6))+(S35*(I35*2/22*2))+(R35*(I35*3/22*1));0);"")</f>
        <v/>
      </c>
      <c s="227" r="N35">
        <v>29.0</v>
      </c>
      <c t="str" s="228" r="O35">
        <f>IF(ISTEXT(F35);ROUND((V35*I35)+(U35*(I35*1,15/22*10))+(T35*(I35*1,35/22*6))+(S35*(I35*2/22*2))+(R35*(I35*3/22*1));0);"")</f>
        <v/>
      </c>
      <c s="228" r="P35">
        <v>21.0</v>
      </c>
      <c s="229" r="Q35"/>
      <c s="230" r="R35">
        <v>55.0</v>
      </c>
      <c s="230" r="S35">
        <v>6.0</v>
      </c>
      <c s="230" r="T35">
        <v>7.0</v>
      </c>
      <c s="230" r="U35">
        <v>12.0</v>
      </c>
      <c s="230" r="V35">
        <v>10.0</v>
      </c>
      <c s="38" r="W35"/>
      <c s="70" r="X35"/>
    </row>
    <row customHeight="1" r="36" ht="15.0">
      <c t="s" s="152" r="B36">
        <v>508</v>
      </c>
      <c t="s" s="153" r="C36">
        <v>509</v>
      </c>
      <c s="154" r="D36"/>
      <c s="155" r="E36"/>
      <c t="s" s="156" r="F36">
        <v>510</v>
      </c>
      <c s="154" r="G36"/>
      <c t="str" s="157" r="H36">
        <f>IF(ISTEXT(F36);VLOOKUP(I36;'Réference'!$A$3:$E$18;5;FALSE);IF(ISTEXT(E36);VLOOKUP(I36;'Réference'!$B$3:$E$18;4;FALSE);IF(ISTEXT(G36);VLOOKUP(I36;'Réference'!$C$3:$E$18;3;FALSE);IF(ISTEXT(D36);VLOOKUP(I36;'Réference'!$D$3:$E$18;2;FALSE);""))))</f>
        <v>10</v>
      </c>
      <c s="158" r="I36">
        <v>1.52</v>
      </c>
      <c s="158" r="J36">
        <v>15.0</v>
      </c>
      <c t="str" s="159" r="K36">
        <f>IF(ISTEXT(D36);(V36*I36)+(U36*(I36*1,15/22*10))+(T36*(I36*1,35/22*6))+(S36*(I36*2/22*2))+(R36*(I36*3/22*1));"")</f>
        <v/>
      </c>
      <c t="str" s="159" r="L36">
        <f>ROUND((V36*J36);1)+ROUND((U36*(J36*1,15/22*10));2)+ROUND((T36*(J36*1,35/22*6));2)+ROUNDDOWN((S36*(J36*2/22*2));2)+ROUNDDOWN((R36*(J36*3/22*1));2)</f>
        <v>235,22</v>
      </c>
      <c t="str" s="160" r="M36">
        <f>IF(ISTEXT(E36);ROUND((V36*I36)+(U36*(I36*1,15/22*10))+(T36*(I36*1,35/22*6))+(S36*(I36*2/22*2))+(R36*(I36*3/22*1));0);"")</f>
        <v/>
      </c>
      <c s="160" r="N36">
        <v>8.0</v>
      </c>
      <c t="str" s="161" r="O36">
        <f>IF(ISTEXT(F36);ROUND((V36*I36)+(U36*(I36*1,15/22*10))+(T36*(I36*1,35/22*6))+(S36*(I36*2/22*2))+(R36*(I36*3/22*1));0);"")</f>
        <v>24</v>
      </c>
      <c s="161" r="P36">
        <v>6.0</v>
      </c>
      <c s="162" r="Q36"/>
      <c s="39" r="R36">
        <v>35.0</v>
      </c>
      <c s="39" r="S36">
        <v>2.0</v>
      </c>
      <c s="39" r="T36">
        <v>5.0</v>
      </c>
      <c s="39" r="U36">
        <v>9.0</v>
      </c>
      <c s="39" r="V36">
        <v>4.0</v>
      </c>
      <c s="38" r="W36"/>
      <c s="70" r="X36"/>
    </row>
    <row customHeight="1" r="37" ht="15.0">
      <c t="s" s="152" r="B37">
        <v>511</v>
      </c>
      <c t="s" s="153" r="C37">
        <v>512</v>
      </c>
      <c s="154" r="D37"/>
      <c t="s" s="155" r="E37">
        <v>513</v>
      </c>
      <c s="156" r="F37"/>
      <c s="154" r="G37"/>
      <c t="str" s="157" r="H37">
        <f>IF(ISTEXT(F37);VLOOKUP(I37;'Réference'!$A$3:$E$18;5;FALSE);IF(ISTEXT(E37);VLOOKUP(I37;'Réference'!$B$3:$E$18;4;FALSE);IF(ISTEXT(G37);VLOOKUP(I37;'Réference'!$C$3:$E$18;3;FALSE);IF(ISTEXT(D37);VLOOKUP(I37;'Réference'!$D$3:$E$18;2;FALSE);""))))</f>
        <v>17</v>
      </c>
      <c s="158" r="I37">
        <v>2.73</v>
      </c>
      <c s="158" r="J37">
        <v>15.0</v>
      </c>
      <c t="str" s="159" r="K37">
        <f>IF(ISTEXT(D37);(V37*I37)+(U37*(I37*1,15/22*10))+(T37*(I37*1,35/22*6))+(S37*(I37*2/22*2))+(R37*(I37*3/22*1));"")</f>
        <v/>
      </c>
      <c t="str" s="159" r="L37">
        <f>ROUND((V37*J37);1)+ROUND((U37*(J37*1,15/22*10));2)+ROUND((T37*(J37*1,35/22*6));2)+ROUNDDOWN((S37*(J37*2/22*2));2)+ROUNDDOWN((R37*(J37*3/22*1));2)</f>
        <v>435,06</v>
      </c>
      <c t="str" s="160" r="M37">
        <f>IF(ISTEXT(E37);ROUND((V37*I37)+(U37*(I37*1,15/22*10))+(T37*(I37*1,35/22*6))+(S37*(I37*2/22*2))+(R37*(I37*3/22*1));0);"")</f>
        <v>79</v>
      </c>
      <c s="160" r="N37">
        <v>22.0</v>
      </c>
      <c t="str" s="161" r="O37">
        <f>IF(ISTEXT(F37);ROUND((V37*I37)+(U37*(I37*1,15/22*10))+(T37*(I37*1,35/22*6))+(S37*(I37*2/22*2))+(R37*(I37*3/22*1));0);"")</f>
        <v/>
      </c>
      <c s="161" r="P37">
        <v>16.0</v>
      </c>
      <c s="162" r="Q37"/>
      <c s="39" r="R37">
        <v>51.0</v>
      </c>
      <c s="39" r="S37">
        <v>5.0</v>
      </c>
      <c s="39" r="T37">
        <v>21.0</v>
      </c>
      <c s="39" r="U37">
        <v>18.0</v>
      </c>
      <c s="39" r="V37">
        <v>4.0</v>
      </c>
      <c s="38" r="W37"/>
      <c s="38" r="X37"/>
    </row>
    <row customHeight="1" r="38" ht="15.0">
      <c t="s" s="152" r="B38">
        <v>514</v>
      </c>
      <c t="s" s="153" r="C38">
        <v>515</v>
      </c>
      <c s="154" r="D38"/>
      <c s="155" r="E38"/>
      <c t="s" s="156" r="F38">
        <v>516</v>
      </c>
      <c s="154" r="G38"/>
      <c t="str" s="157" r="H38">
        <f>IF(ISTEXT(F38);VLOOKUP(I38;'Réference'!$A$3:$E$18;5;FALSE);IF(ISTEXT(E38);VLOOKUP(I38;'Réference'!$B$3:$E$18;4;FALSE);IF(ISTEXT(G38);VLOOKUP(I38;'Réference'!$C$3:$E$18;3;FALSE);IF(ISTEXT(D38);VLOOKUP(I38;'Réference'!$D$3:$E$18;2;FALSE);""))))</f>
        <v>10</v>
      </c>
      <c s="158" r="I38">
        <v>1.52</v>
      </c>
      <c s="158" r="J38">
        <v>15.0</v>
      </c>
      <c t="str" s="159" r="K38">
        <f>IF(ISTEXT(D38);(V38*I38)+(U38*(I38*1,15/22*10))+(T38*(I38*1,35/22*6))+(S38*(I38*2/22*2))+(R38*(I38*3/22*1));"")</f>
        <v/>
      </c>
      <c t="str" s="159" r="L38">
        <f>ROUND((V38*J38);1)+ROUND((U38*(J38*1,15/22*10));2)+ROUND((T38*(J38*1,35/22*6));2)+ROUNDDOWN((S38*(J38*2/22*2));2)+ROUNDDOWN((R38*(J38*3/22*1));2)</f>
        <v>910,29</v>
      </c>
      <c t="str" s="160" r="M38">
        <f>IF(ISTEXT(E38);ROUND((V38*I38)+(U38*(I38*1,15/22*10))+(T38*(I38*1,35/22*6))+(S38*(I38*2/22*2))+(R38*(I38*3/22*1));0);"")</f>
        <v/>
      </c>
      <c s="160" r="N38">
        <v>27.0</v>
      </c>
      <c t="str" s="161" r="O38">
        <f>IF(ISTEXT(F38);ROUND((V38*I38)+(U38*(I38*1,15/22*10))+(T38*(I38*1,35/22*6))+(S38*(I38*2/22*2))+(R38*(I38*3/22*1));0);"")</f>
        <v>92</v>
      </c>
      <c s="161" r="P38">
        <v>20.0</v>
      </c>
      <c s="162" r="Q38"/>
      <c s="39" r="R38">
        <v>131.0</v>
      </c>
      <c s="39" r="S38">
        <v>17.0</v>
      </c>
      <c s="39" r="T38">
        <v>11.0</v>
      </c>
      <c s="39" r="U38">
        <v>30.0</v>
      </c>
      <c s="39" r="V38">
        <v>20.0</v>
      </c>
      <c s="38" r="W38"/>
      <c s="38" r="X38"/>
    </row>
    <row customHeight="1" r="39" ht="15.0">
      <c t="s" s="203" r="B39">
        <v>517</v>
      </c>
      <c t="s" s="165" r="C39">
        <v>518</v>
      </c>
      <c s="166" r="D39"/>
      <c s="167" r="E39"/>
      <c s="166" r="F39"/>
      <c t="s" s="168" r="G39">
        <v>519</v>
      </c>
      <c t="str" s="169" r="H39">
        <f>IF(ISTEXT(F39);VLOOKUP(I39;'Réference'!$A$3:$E$18;5;FALSE);IF(ISTEXT(E39);VLOOKUP(I39;'Réference'!$B$3:$E$18;4;FALSE);IF(ISTEXT(G39);VLOOKUP(I39;'Réference'!$C$3:$E$18;3;FALSE);IF(ISTEXT(D39);VLOOKUP(I39;'Réference'!$D$3:$E$18;2;FALSE);""))))</f>
        <v>17</v>
      </c>
      <c s="170" r="I39">
        <v>13.65</v>
      </c>
      <c s="158" r="J39">
        <v>15.0</v>
      </c>
      <c t="str" s="159" r="K39">
        <f>IF(ISTEXT(D39);(V39*I39)+(U39*(I39*1,15/22*10))+(T39*(I39*1,35/22*6))+(S39*(I39*2/22*2))+(R39*(I39*3/22*1));"")</f>
        <v/>
      </c>
      <c t="str" s="159" r="L39">
        <f>ROUND((V39*J39);1)+ROUND((U39*(J39*1,15/22*10));2)+ROUND((T39*(J39*1,35/22*6));2)+ROUNDDOWN((S39*(J39*2/22*2));2)+ROUNDDOWN((R39*(J39*3/22*1));2)</f>
        <v>0,00</v>
      </c>
      <c t="str" s="160" r="M39">
        <f>IF(ISTEXT(E39);ROUND((V39*I39)+(U39*(I39*1,15/22*10))+(T39*(I39*1,35/22*6))+(S39*(I39*2/22*2))+(R39*(I39*3/22*1));0);"")</f>
        <v/>
      </c>
      <c s="160" r="N39"/>
      <c t="str" s="161" r="O39">
        <f>IF(ISTEXT(F39);ROUND((V39*I39)+(U39*(I39*1,15/22*10))+(T39*(I39*1,35/22*6))+(S39*(I39*2/22*2))+(R39*(I39*3/22*1));0);"")</f>
        <v/>
      </c>
      <c s="161" r="P39"/>
      <c t="str" s="162" r="Q39">
        <f>IF(ISTEXT(G39);ROUND((V39*I39)+(U39*(I39*1,15/22*10))+(T39*(I39*1,35/22*6))+(S39*(I39*2/22*2))+(R39*(I39*3/22*1));0);"")</f>
        <v>0</v>
      </c>
      <c s="39" r="R39"/>
      <c s="39" r="S39"/>
      <c s="39" r="T39"/>
      <c s="39" r="U39"/>
      <c s="39" r="V39"/>
      <c s="38" r="W39"/>
      <c s="38" r="X39"/>
    </row>
    <row customHeight="1" r="40" ht="15.0">
      <c s="38" r="C40"/>
      <c s="32" r="D40"/>
      <c s="32" r="E40"/>
      <c s="32" r="F40"/>
      <c s="32" r="G40"/>
      <c s="32" r="I40"/>
      <c t="s" s="171" r="J40">
        <v>520</v>
      </c>
      <c t="str" s="172" r="K40">
        <f>SUM(K35:K39)</f>
        <v>1339,94</v>
      </c>
      <c s="172" r="L40">
        <v>1990.32</v>
      </c>
      <c t="str" s="173" r="M40">
        <f>SUM(M35:M39)</f>
        <v>79</v>
      </c>
      <c t="str" s="173" r="N40">
        <f>SUM(N35:N39)</f>
        <v>86</v>
      </c>
      <c t="str" s="174" r="O40">
        <f>SUM(O35:O39)</f>
        <v>116</v>
      </c>
      <c t="str" s="174" r="P40">
        <f>SUM(P35:P39)</f>
        <v>63</v>
      </c>
      <c t="str" s="174" r="Q40">
        <f>SUM(Q35:Q39)</f>
        <v>0</v>
      </c>
      <c t="str" s="173" r="R40">
        <f>SUM(R35:R39)</f>
        <v>272</v>
      </c>
      <c t="str" s="173" r="S40">
        <f>SUM(S35:S39)</f>
        <v>30</v>
      </c>
      <c t="str" s="173" r="T40">
        <f>SUM(T35:T39)</f>
        <v>44</v>
      </c>
      <c t="str" s="173" r="U40">
        <f>SUM(U35:U39)</f>
        <v>69</v>
      </c>
      <c t="str" s="173" r="V40">
        <f>SUM(V35:V39)</f>
        <v>38</v>
      </c>
      <c s="38" r="W40"/>
      <c s="38" r="X40"/>
    </row>
    <row customHeight="1" r="41" ht="15.0">
      <c s="38" r="C41"/>
      <c s="32" r="D41"/>
      <c s="32" r="E41"/>
      <c s="32" r="F41"/>
      <c s="32" r="G41"/>
      <c t="s" s="175" r="J41">
        <v>521</v>
      </c>
      <c t="s" s="176" r="K41">
        <v>522</v>
      </c>
      <c t="str" s="177" r="L41">
        <f>K40-L40</f>
        <v>-650,38</v>
      </c>
      <c t="s" s="178" r="M41">
        <v>523</v>
      </c>
      <c t="str" s="49" r="N41">
        <f>M40-N40</f>
        <v>-7</v>
      </c>
      <c t="s" s="179" r="O41">
        <v>524</v>
      </c>
      <c t="str" s="180" r="P41">
        <f>O40-P40</f>
        <v>53</v>
      </c>
      <c t="s" s="179" r="Q41">
        <v>525</v>
      </c>
      <c t="str" s="49" r="R41">
        <f>Q40</f>
        <v>0</v>
      </c>
      <c s="38" r="W41"/>
      <c s="38" r="X41"/>
    </row>
    <row customHeight="1" r="42" ht="15.0">
      <c s="181" r="A42"/>
      <c s="37" r="B42"/>
      <c s="38" r="C42"/>
      <c s="204" r="D42"/>
      <c s="204" r="E42"/>
      <c s="204" r="F42"/>
      <c s="204" r="G42"/>
      <c s="37" r="H42"/>
      <c s="204" r="I42"/>
      <c s="204" r="J42"/>
      <c s="231" r="K42"/>
      <c s="231" r="L42"/>
      <c s="204" r="M42"/>
      <c s="204" r="N42"/>
      <c s="202" r="O42"/>
      <c s="202" r="P42"/>
      <c s="202" r="Q42"/>
      <c s="204" r="R42"/>
      <c s="204" r="S42"/>
      <c s="204" r="T42"/>
      <c s="204" r="U42"/>
      <c s="204" r="V42"/>
      <c s="38" r="W42"/>
      <c s="38" r="X42"/>
    </row>
    <row customHeight="1" r="43" ht="15.0">
      <c s="232" r="A43"/>
      <c s="37" r="B43"/>
      <c s="38" r="C43"/>
      <c s="204" r="D43"/>
      <c s="204" r="E43"/>
      <c s="204" r="F43"/>
      <c s="233" r="G43"/>
      <c s="234" r="H43"/>
      <c s="234" r="I43"/>
      <c s="235" r="J43"/>
      <c s="236" r="K43"/>
      <c s="236" r="L43"/>
      <c s="237" r="M43"/>
      <c s="237" r="N43"/>
      <c s="238" r="O43"/>
      <c s="238" r="P43"/>
      <c s="238" r="Q43"/>
      <c s="234" r="R43"/>
      <c s="234" r="S43"/>
      <c s="234" r="T43"/>
      <c s="234" r="U43"/>
      <c s="234" r="V43"/>
      <c s="38" r="W43"/>
      <c s="38" r="X43"/>
    </row>
    <row customHeight="1" r="44" ht="47.25">
      <c t="s" s="239" r="A44">
        <v>526</v>
      </c>
      <c t="s" s="212" r="B44">
        <v>527</v>
      </c>
      <c t="s" s="137" r="C44">
        <v>528</v>
      </c>
      <c t="s" s="138" r="D44">
        <v>529</v>
      </c>
      <c s="56" r="G44"/>
      <c t="s" s="139" r="H44">
        <v>530</v>
      </c>
      <c t="s" s="140" r="I44">
        <v>531</v>
      </c>
      <c t="s" s="140" r="J44">
        <v>532</v>
      </c>
      <c t="s" s="141" r="K44">
        <v>533</v>
      </c>
      <c t="s" s="142" r="L44">
        <v>534</v>
      </c>
      <c t="s" s="143" r="M44">
        <v>535</v>
      </c>
      <c t="s" s="143" r="N44">
        <v>536</v>
      </c>
      <c t="s" s="144" r="O44">
        <v>537</v>
      </c>
      <c t="s" s="144" r="P44">
        <v>538</v>
      </c>
      <c t="s" s="240" r="Q44">
        <v>539</v>
      </c>
      <c t="s" s="146" r="R44">
        <v>540</v>
      </c>
      <c t="s" s="146" r="S44">
        <v>541</v>
      </c>
      <c t="s" s="146" r="T44">
        <v>542</v>
      </c>
      <c t="s" s="146" r="U44">
        <v>543</v>
      </c>
      <c t="s" s="146" r="V44">
        <v>544</v>
      </c>
      <c s="38" r="W44"/>
      <c s="38" r="X44"/>
    </row>
    <row customHeight="1" r="45" ht="15.0">
      <c t="s" s="150" r="D45">
        <v>545</v>
      </c>
      <c t="s" s="219" r="E45">
        <v>546</v>
      </c>
      <c t="s" s="56" r="F45">
        <v>547</v>
      </c>
      <c t="s" s="56" r="G45">
        <v>548</v>
      </c>
      <c s="38" r="W45"/>
      <c s="38" r="X45"/>
    </row>
    <row customHeight="1" r="46" ht="15.0">
      <c t="s" s="13" r="B46">
        <v>549</v>
      </c>
      <c t="s" s="153" r="C46">
        <v>550</v>
      </c>
      <c t="s" s="154" r="D46">
        <v>551</v>
      </c>
      <c s="155" r="E46"/>
      <c s="156" r="F46"/>
      <c s="154" r="G46"/>
      <c t="str" s="157" r="H46">
        <f>IF(ISTEXT(F46);VLOOKUP(I46;'Réference'!$A$3:$E$18;5;FALSE);IF(ISTEXT(E46);VLOOKUP(I46;'Réference'!$B$3:$E$18;4;FALSE);IF(ISTEXT(G46);VLOOKUP(I46;'Réference'!$C$3:$E$18;3;FALSE);IF(ISTEXT(D46);VLOOKUP(I46;'Réference'!$D$3:$E$18;2;FALSE);""))))</f>
        <v>7</v>
      </c>
      <c s="158" r="I46">
        <v>48.83</v>
      </c>
      <c s="158" r="J46">
        <v>15.0</v>
      </c>
      <c t="str" s="159" r="K46">
        <f>IF(ISTEXT(D46);(V46*I46)+(U46*(I46*1,15/22*10))+(T46*(I46*1,35/22*6))+(S46*(I46*2/22*2))+(R46*(I46*3/22*1));"")</f>
        <v>1608,50</v>
      </c>
      <c t="str" s="159" r="L46">
        <f>ROUND((V46*J46);1)+ROUND((U46*(J46*1,15/22*10));2)+ROUND((T46*(J46*1,35/22*6));2)+ROUNDDOWN((S46*(J46*2/22*2));2)+ROUNDDOWN((R46*(J46*3/22*1));2)</f>
        <v>494,11</v>
      </c>
      <c t="str" s="160" r="M46">
        <f>IF(ISTEXT(E46);ROUND((V46*I46)+(U46*(I46*1,15/22*10))+(T46*(I46*1,35/22*6))+(S46*(I46*2/22*2))+(R46*(I46*3/22*1));0);"")</f>
        <v/>
      </c>
      <c s="160" r="N46">
        <v>37.0</v>
      </c>
      <c t="str" s="161" r="O46">
        <f>IF(ISTEXT(F46);ROUND((V46*I46)+(U46*(I46*1,15/22*10))+(T46*(I46*1,35/22*6))+(S46*(I46*2/22*2))+(R46*(I46*3/22*1));0);"")</f>
        <v/>
      </c>
      <c s="161" r="P46">
        <v>28.0</v>
      </c>
      <c s="162" r="Q46"/>
      <c s="39" r="R46">
        <v>85.0</v>
      </c>
      <c s="39" r="S46">
        <v>14.0</v>
      </c>
      <c s="39" r="T46">
        <v>7.0</v>
      </c>
      <c s="39" r="U46">
        <v>10.0</v>
      </c>
      <c s="39" r="V46">
        <v>11.0</v>
      </c>
      <c s="38" r="W46"/>
      <c s="38" r="X46"/>
    </row>
    <row customHeight="1" r="47" ht="15.0">
      <c t="s" s="13" r="B47">
        <v>552</v>
      </c>
      <c t="s" s="153" r="C47">
        <v>553</v>
      </c>
      <c s="154" r="D47"/>
      <c s="155" r="E47"/>
      <c t="s" s="156" r="F47">
        <v>554</v>
      </c>
      <c s="154" r="G47"/>
      <c t="str" s="157" r="H47">
        <f>IF(ISTEXT(F47);VLOOKUP(I47;'Réference'!$A$3:$E$18;5;FALSE);IF(ISTEXT(E47);VLOOKUP(I47;'Réference'!$B$3:$E$18;4;FALSE);IF(ISTEXT(G47);VLOOKUP(I47;'Réference'!$C$3:$E$18;3;FALSE);IF(ISTEXT(D47);VLOOKUP(I47;'Réference'!$D$3:$E$18;2;FALSE);""))))</f>
        <v>10</v>
      </c>
      <c s="158" r="I47">
        <v>1.52</v>
      </c>
      <c s="158" r="J47">
        <v>15.0</v>
      </c>
      <c t="str" s="159" r="K47">
        <f>IF(ISTEXT(D47);(V47*I47)+(U47*(I47*1,15/22*10))+(T47*(I47*1,35/22*6))+(S47*(I47*2/22*2))+(R47*(I47*3/22*1));"")</f>
        <v/>
      </c>
      <c t="str" s="159" r="L47">
        <f>ROUND((V47*J47);1)+ROUND((U47*(J47*1,15/22*10));2)+ROUND((T47*(J47*1,35/22*6));2)+ROUNDDOWN((S47*(J47*2/22*2));2)+ROUNDDOWN((R47*(J47*3/22*1));2)</f>
        <v>284,85</v>
      </c>
      <c t="str" s="160" r="M47">
        <f>IF(ISTEXT(E47);ROUND((V47*I47)+(U47*(I47*1,15/22*10))+(T47*(I47*1,35/22*6))+(S47*(I47*2/22*2))+(R47*(I47*3/22*1));0);"")</f>
        <v/>
      </c>
      <c s="160" r="N47">
        <v>9.0</v>
      </c>
      <c t="str" s="161" r="O47">
        <f>IF(ISTEXT(F47);ROUND((V47*I47)+(U47*(I47*1,15/22*10))+(T47*(I47*1,35/22*6))+(S47*(I47*2/22*2))+(R47*(I47*3/22*1));0);"")</f>
        <v>29</v>
      </c>
      <c s="161" r="P47">
        <v>7.0</v>
      </c>
      <c s="162" r="Q47"/>
      <c s="39" r="R47">
        <v>40.0</v>
      </c>
      <c s="39" r="S47">
        <v>2.0</v>
      </c>
      <c s="39" r="T47">
        <v>8.0</v>
      </c>
      <c s="39" r="U47">
        <v>10.0</v>
      </c>
      <c s="39" r="V47">
        <v>5.0</v>
      </c>
      <c s="38" r="W47"/>
      <c s="38" r="X47"/>
    </row>
    <row customHeight="1" r="48" ht="15.0">
      <c t="s" s="13" r="B48">
        <v>555</v>
      </c>
      <c t="s" s="153" r="C48">
        <v>556</v>
      </c>
      <c s="154" r="D48"/>
      <c t="s" s="155" r="E48">
        <v>557</v>
      </c>
      <c s="156" r="F48"/>
      <c s="154" r="G48"/>
      <c t="str" s="157" r="H48">
        <f>IF(ISTEXT(F48);VLOOKUP(I48;'Réference'!$A$3:$E$18;5;FALSE);IF(ISTEXT(E48);VLOOKUP(I48;'Réference'!$B$3:$E$18;4;FALSE);IF(ISTEXT(G48);VLOOKUP(I48;'Réference'!$C$3:$E$18;3;FALSE);IF(ISTEXT(D48);VLOOKUP(I48;'Réference'!$D$3:$E$18;2;FALSE);""))))</f>
        <v>17</v>
      </c>
      <c s="158" r="I48">
        <v>2.73</v>
      </c>
      <c s="158" r="J48">
        <v>16.0</v>
      </c>
      <c t="str" s="159" r="K48">
        <f>IF(ISTEXT(D48);(V48*I48)+(U48*(I48*1,15/22*10))+(T48*(I48*1,35/22*6))+(S48*(I48*2/22*2))+(R48*(I48*3/22*1));"")</f>
        <v/>
      </c>
      <c t="str" s="159" r="L48">
        <f>ROUND((V48*J48);1)+ROUND((U48*(J48*1,15/22*10));2)+ROUND((T48*(J48*1,35/22*6));2)+ROUNDDOWN((S48*(J48*2/22*2));2)+ROUNDDOWN((R48*(J48*3/22*1));2)</f>
        <v>438,40</v>
      </c>
      <c t="str" s="160" r="M48">
        <f>IF(ISTEXT(E48);ROUND((V48*I48)+(U48*(I48*1,15/22*10))+(T48*(I48*1,35/22*6))+(S48*(I48*2/22*2))+(R48*(I48*3/22*1));0);"")</f>
        <v>75</v>
      </c>
      <c s="160" r="N48">
        <v>16.0</v>
      </c>
      <c t="str" s="161" r="O48">
        <f>IF(ISTEXT(F48);ROUND((V48*I48)+(U48*(I48*1,15/22*10))+(T48*(I48*1,35/22*6))+(S48*(I48*2/22*2))+(R48*(I48*3/22*1));0);"")</f>
        <v/>
      </c>
      <c s="161" r="P48">
        <v>12.0</v>
      </c>
      <c s="162" r="Q48"/>
      <c s="39" r="R48">
        <v>39.0</v>
      </c>
      <c s="39" r="S48">
        <v>10.0</v>
      </c>
      <c s="39" r="T48">
        <v>23.0</v>
      </c>
      <c s="39" r="U48">
        <v>13.0</v>
      </c>
      <c s="39" r="V48">
        <v>5.0</v>
      </c>
      <c s="38" r="W48"/>
      <c s="38" r="X48"/>
    </row>
    <row customHeight="1" r="49" ht="15.0">
      <c t="s" s="13" r="B49">
        <v>558</v>
      </c>
      <c t="s" s="153" r="C49">
        <v>559</v>
      </c>
      <c s="154" r="D49"/>
      <c s="155" r="E49"/>
      <c t="s" s="156" r="F49">
        <v>560</v>
      </c>
      <c s="154" r="G49"/>
      <c t="str" s="157" r="H49">
        <f>IF(ISTEXT(F49);VLOOKUP(I49;'Réference'!$A$3:$E$18;5;FALSE);IF(ISTEXT(E49);VLOOKUP(I49;'Réference'!$B$3:$E$18;4;FALSE);IF(ISTEXT(G49);VLOOKUP(I49;'Réference'!$C$3:$E$18;3;FALSE);IF(ISTEXT(D49);VLOOKUP(I49;'Réference'!$D$3:$E$18;2;FALSE);""))))</f>
        <v>11</v>
      </c>
      <c s="158" r="I49">
        <v>1.6</v>
      </c>
      <c s="158" r="J49">
        <v>15.0</v>
      </c>
      <c t="str" s="159" r="K49">
        <f>IF(ISTEXT(D49);(V49*I49)+(U49*(I49*1,15/22*10))+(T49*(I49*1,35/22*6))+(S49*(I49*2/22*2))+(R49*(I49*3/22*1));"")</f>
        <v/>
      </c>
      <c t="str" s="159" r="L49">
        <f>ROUND((V49*J49);1)+ROUND((U49*(J49*1,15/22*10));2)+ROUND((T49*(J49*1,35/22*6));2)+ROUNDDOWN((S49*(J49*2/22*2));2)+ROUNDDOWN((R49*(J49*3/22*1));2)</f>
        <v>735,75</v>
      </c>
      <c t="str" s="160" r="M49">
        <f>IF(ISTEXT(E49);ROUND((V49*I49)+(U49*(I49*1,15/22*10))+(T49*(I49*1,35/22*6))+(S49*(I49*2/22*2))+(R49*(I49*3/22*1));0);"")</f>
        <v/>
      </c>
      <c s="160" r="N49">
        <v>20.0</v>
      </c>
      <c t="str" s="161" r="O49">
        <f>IF(ISTEXT(F49);ROUND((V49*I49)+(U49*(I49*1,15/22*10))+(T49*(I49*1,35/22*6))+(S49*(I49*2/22*2))+(R49*(I49*3/22*1));0);"")</f>
        <v>78</v>
      </c>
      <c s="161" r="P49">
        <v>14.0</v>
      </c>
      <c s="162" r="Q49"/>
      <c s="39" r="R49">
        <v>125.0</v>
      </c>
      <c s="39" r="S49">
        <v>14.0</v>
      </c>
      <c s="39" r="T49">
        <v>11.0</v>
      </c>
      <c s="39" r="U49">
        <v>18.0</v>
      </c>
      <c s="39" r="V49">
        <v>16.0</v>
      </c>
      <c s="38" r="W49"/>
      <c s="38" r="X49"/>
    </row>
    <row customHeight="1" r="50" ht="15.0">
      <c t="s" s="27" r="B50">
        <v>561</v>
      </c>
      <c t="s" s="165" r="C50">
        <v>562</v>
      </c>
      <c s="166" r="D50"/>
      <c s="167" r="E50"/>
      <c s="166" r="F50"/>
      <c t="s" s="168" r="G50">
        <v>563</v>
      </c>
      <c t="str" s="169" r="H50">
        <f>IF(ISTEXT(F50);VLOOKUP(I50;'Réference'!$A$3:$E$18;5;FALSE);IF(ISTEXT(E50);VLOOKUP(I50;'Réference'!$B$3:$E$18;4;FALSE);IF(ISTEXT(G50);VLOOKUP(I50;'Réference'!$C$3:$E$18;3;FALSE);IF(ISTEXT(D50);VLOOKUP(I50;'Réference'!$D$3:$E$18;2;FALSE);""))))</f>
        <v>17</v>
      </c>
      <c s="170" r="I50">
        <v>13.65</v>
      </c>
      <c s="158" r="J50">
        <v>15.0</v>
      </c>
      <c t="str" s="159" r="K50">
        <f>IF(ISTEXT(D50);(V50*I50)+(U50*(I50*1,15/22*10))+(T50*(I50*1,35/22*6))+(S50*(I50*2/22*2))+(R50*(I50*3/22*1));"")</f>
        <v/>
      </c>
      <c t="str" s="159" r="L50">
        <f>ROUND((V50*J50);1)+ROUND((U50*(J50*1,15/22*10));2)+ROUND((T50*(J50*1,35/22*6));2)+ROUNDDOWN((S50*(J50*2/22*2));2)+ROUNDDOWN((R50*(J50*3/22*1));2)</f>
        <v>0,00</v>
      </c>
      <c t="str" s="160" r="M50">
        <f>IF(ISTEXT(E50);ROUND((V50*I50)+(U50*(I50*1,15/22*10))+(T50*(I50*1,35/22*6))+(S50*(I50*2/22*2))+(R50*(I50*3/22*1));0);"")</f>
        <v/>
      </c>
      <c s="160" r="N50"/>
      <c t="str" s="161" r="O50">
        <f>IF(ISTEXT(F50);ROUND((V50*I50)+(U50*(I50*1,15/22*10))+(T50*(I50*1,35/22*6))+(S50*(I50*2/22*2))+(R50*(I50*3/22*1));0);"")</f>
        <v/>
      </c>
      <c s="161" r="P50"/>
      <c t="str" s="162" r="Q50">
        <f>IF(ISTEXT(G50);ROUND((V50*I50)+(U50*(I50*1,15/22*10))+(T50*(I50*1,35/22*6))+(S50*(I50*2/22*2))+(R50*(I50*3/22*1));0);"")</f>
        <v>0</v>
      </c>
      <c s="39" r="R50"/>
      <c s="39" r="S50"/>
      <c s="39" r="T50"/>
      <c s="39" r="U50"/>
      <c s="39" r="V50"/>
      <c s="38" r="W50"/>
      <c s="38" r="X50"/>
    </row>
    <row customHeight="1" r="51" ht="15.0">
      <c s="241" r="B51"/>
      <c s="38" r="C51"/>
      <c s="32" r="D51"/>
      <c s="32" r="E51"/>
      <c s="32" r="F51"/>
      <c s="32" r="G51"/>
      <c s="32" r="I51"/>
      <c t="s" s="171" r="J51">
        <v>564</v>
      </c>
      <c t="str" s="172" r="K51">
        <f>SUM(K46:K50)</f>
        <v>1608,50</v>
      </c>
      <c s="172" r="L51">
        <v>1938.18</v>
      </c>
      <c t="str" s="173" r="M51">
        <f>SUM(M46:M50)</f>
        <v>75</v>
      </c>
      <c t="str" s="173" r="N51">
        <f>SUM(N46:N50)</f>
        <v>82</v>
      </c>
      <c t="str" s="174" r="O51">
        <f>SUM(O46:O50)</f>
        <v>107</v>
      </c>
      <c t="str" s="174" r="P51">
        <f>SUM(P46:P50)</f>
        <v>61</v>
      </c>
      <c t="str" s="174" r="Q51">
        <f>SUM(Q46:Q50)</f>
        <v>0</v>
      </c>
      <c t="str" s="173" r="R51">
        <f>SUM(R46:R50)</f>
        <v>289</v>
      </c>
      <c t="str" s="173" r="S51">
        <f>SUM(S46:S50)</f>
        <v>40</v>
      </c>
      <c t="str" s="173" r="T51">
        <f>SUM(T46:T50)</f>
        <v>49</v>
      </c>
      <c t="str" s="173" r="U51">
        <f>SUM(U46:U50)</f>
        <v>51</v>
      </c>
      <c t="str" s="173" r="V51">
        <f>SUM(V46:V50)</f>
        <v>37</v>
      </c>
      <c s="38" r="W51"/>
      <c s="38" r="X51"/>
    </row>
    <row customHeight="1" r="52" ht="15.0">
      <c s="241" r="B52"/>
      <c s="38" r="C52"/>
      <c s="32" r="D52"/>
      <c s="32" r="E52"/>
      <c s="32" r="F52"/>
      <c s="32" r="G52"/>
      <c t="s" s="175" r="J52">
        <v>565</v>
      </c>
      <c t="s" s="176" r="K52">
        <v>566</v>
      </c>
      <c t="str" s="177" r="L52">
        <f>K51-L51</f>
        <v>-329,68</v>
      </c>
      <c t="s" s="178" r="M52">
        <v>567</v>
      </c>
      <c t="str" s="49" r="N52">
        <f>M51-N51</f>
        <v>-7</v>
      </c>
      <c t="s" s="179" r="O52">
        <v>568</v>
      </c>
      <c t="str" s="180" r="P52">
        <f>O51-P51</f>
        <v>46</v>
      </c>
      <c t="s" s="179" r="Q52">
        <v>569</v>
      </c>
      <c t="str" s="49" r="R52">
        <f>Q51</f>
        <v>0</v>
      </c>
      <c s="38" r="W52"/>
      <c s="38" r="X52"/>
    </row>
    <row customHeight="1" r="53" ht="15.0">
      <c s="181" r="A53"/>
      <c s="242" r="B53"/>
      <c s="38" r="C53"/>
      <c s="204" r="D53"/>
      <c s="204" r="E53"/>
      <c s="204" r="F53"/>
      <c s="204" r="G53"/>
      <c s="37" r="H53"/>
      <c s="243" r="I53"/>
      <c s="243" r="J53"/>
      <c s="231" r="K53"/>
      <c s="231" r="L53"/>
      <c s="204" r="M53"/>
      <c s="204" r="N53"/>
      <c s="202" r="O53"/>
      <c s="202" r="P53"/>
      <c s="202" r="Q53"/>
      <c s="204" r="R53"/>
      <c s="204" r="S53"/>
      <c s="204" r="T53"/>
      <c s="204" r="U53"/>
      <c s="204" r="V53"/>
      <c s="38" r="W53"/>
      <c s="38" r="X53"/>
    </row>
    <row customHeight="1" r="54" ht="15.0">
      <c s="244" r="A54"/>
      <c s="242" r="B54"/>
      <c s="38" r="C54"/>
      <c s="204" r="D54"/>
      <c s="204" r="E54"/>
      <c s="204" r="F54"/>
      <c s="233" r="G54"/>
      <c s="234" r="H54"/>
      <c s="233" r="I54"/>
      <c s="233" r="J54"/>
      <c s="245" r="K54"/>
      <c s="245" r="L54"/>
      <c s="233" r="M54"/>
      <c s="233" r="N54"/>
      <c s="246" r="O54"/>
      <c s="246" r="P54"/>
      <c s="246" r="Q54"/>
      <c s="233" r="R54"/>
      <c s="233" r="S54"/>
      <c s="233" r="T54"/>
      <c s="233" r="U54"/>
      <c s="233" r="V54"/>
      <c s="38" r="W54"/>
      <c s="38" r="X54"/>
    </row>
    <row customHeight="1" r="55" ht="30.0">
      <c t="s" s="247" r="A55">
        <v>570</v>
      </c>
      <c t="s" s="69" r="B55">
        <v>571</v>
      </c>
      <c t="s" s="137" r="C55">
        <v>572</v>
      </c>
      <c t="s" s="138" r="D55">
        <v>573</v>
      </c>
      <c s="56" r="G55"/>
      <c t="s" s="139" r="H55">
        <v>574</v>
      </c>
      <c t="s" s="140" r="I55">
        <v>575</v>
      </c>
      <c t="s" s="140" r="J55">
        <v>576</v>
      </c>
      <c t="s" s="141" r="K55">
        <v>577</v>
      </c>
      <c t="s" s="142" r="L55">
        <v>578</v>
      </c>
      <c t="s" s="143" r="M55">
        <v>579</v>
      </c>
      <c t="s" s="143" r="N55">
        <v>580</v>
      </c>
      <c t="s" s="144" r="O55">
        <v>581</v>
      </c>
      <c t="s" s="144" r="P55">
        <v>582</v>
      </c>
      <c t="s" s="240" r="Q55">
        <v>583</v>
      </c>
      <c t="s" s="146" r="R55">
        <v>584</v>
      </c>
      <c t="s" s="146" r="S55">
        <v>585</v>
      </c>
      <c t="s" s="146" r="T55">
        <v>586</v>
      </c>
      <c t="s" s="146" r="U55">
        <v>587</v>
      </c>
      <c t="s" s="146" r="V55">
        <v>588</v>
      </c>
      <c s="38" r="W55"/>
      <c s="38" r="X55"/>
    </row>
    <row customHeight="1" r="56" ht="15.0">
      <c t="s" s="150" r="D56">
        <v>589</v>
      </c>
      <c t="s" s="219" r="E56">
        <v>590</v>
      </c>
      <c t="s" s="56" r="F56">
        <v>591</v>
      </c>
      <c t="s" s="56" r="G56">
        <v>592</v>
      </c>
      <c s="38" r="W56"/>
      <c s="38" r="X56"/>
    </row>
    <row customHeight="1" r="57" ht="15.0">
      <c t="s" s="152" r="B57">
        <v>593</v>
      </c>
      <c t="s" s="153" r="C57">
        <v>594</v>
      </c>
      <c t="s" s="154" r="D57">
        <v>595</v>
      </c>
      <c s="155" r="E57"/>
      <c s="156" r="F57"/>
      <c s="154" r="G57"/>
      <c t="str" s="157" r="H57">
        <f>IF(ISTEXT(F57);VLOOKUP(I57;'Réference'!$A$3:$E$18;5;FALSE);IF(ISTEXT(E57);VLOOKUP(I57;'Réference'!$B$3:$E$18;4;FALSE);IF(ISTEXT(G57);VLOOKUP(I57;'Réference'!$C$3:$E$18;3;FALSE);IF(ISTEXT(D57);VLOOKUP(I57;'Réference'!$D$3:$E$18;2;FALSE);""))))</f>
        <v>7</v>
      </c>
      <c s="158" r="I57">
        <v>48.83</v>
      </c>
      <c s="158" r="J57">
        <v>15.0</v>
      </c>
      <c t="str" s="159" r="K57">
        <f>IF(ISTEXT(D57);(V57*I57)+(U57*(I57*1,15/22*10))+(T57*(I57*1,35/22*6))+(S57*(I57*2/22*2))+(R57*(I57*3/22*1));"")</f>
        <v>2174,71</v>
      </c>
      <c t="str" s="159" r="L57">
        <f>ROUND((V57*J57);1)+ROUND((U57*(J57*1,15/22*10));2)+ROUND((T57*(J57*1,35/22*6));2)+ROUNDDOWN((S57*(J57*2/22*2));2)+ROUNDDOWN((R57*(J57*3/22*1));2)</f>
        <v>668,04</v>
      </c>
      <c t="str" s="160" r="M57">
        <f>IF(ISTEXT(E57);ROUND((V57*I57)+(U57*(I57*1,15/22*10))+(T57*(I57*1,35/22*6))+(S57*(I57*2/22*2))+(R57*(I57*3/22*1));0);"")</f>
        <v/>
      </c>
      <c s="160" r="N57">
        <v>46.0</v>
      </c>
      <c t="str" s="161" r="O57">
        <f>IF(ISTEXT(F57);ROUND((V57*I57)+(U57*(I57*1,15/22*10))+(T57*(I57*1,35/22*6))+(S57*(I57*2/22*2))+(R57*(I57*3/22*1));0);"")</f>
        <v/>
      </c>
      <c s="161" r="P57">
        <v>34.0</v>
      </c>
      <c s="162" r="Q57"/>
      <c s="39" r="R57">
        <v>127.0</v>
      </c>
      <c s="39" r="S57">
        <v>18.0</v>
      </c>
      <c s="39" r="T57">
        <v>3.0</v>
      </c>
      <c s="39" r="U57">
        <v>15.0</v>
      </c>
      <c s="39" r="V57">
        <v>15.0</v>
      </c>
      <c s="38" r="W57"/>
      <c s="38" r="X57"/>
    </row>
    <row customHeight="1" r="58" ht="15.0">
      <c t="s" s="152" r="B58">
        <v>596</v>
      </c>
      <c t="s" s="153" r="C58">
        <v>597</v>
      </c>
      <c s="154" r="D58"/>
      <c s="155" r="E58"/>
      <c t="s" s="156" r="F58">
        <v>598</v>
      </c>
      <c s="154" r="G58"/>
      <c t="str" s="157" r="H58">
        <f>IF(ISTEXT(F58);VLOOKUP(I58;'Réference'!$A$3:$E$18;5;FALSE);IF(ISTEXT(E58);VLOOKUP(I58;'Réference'!$B$3:$E$18;4;FALSE);IF(ISTEXT(G58);VLOOKUP(I58;'Réference'!$C$3:$E$18;3;FALSE);IF(ISTEXT(D58);VLOOKUP(I58;'Réference'!$D$3:$E$18;2;FALSE);""))))</f>
        <v>10</v>
      </c>
      <c s="158" r="I58">
        <v>1.52</v>
      </c>
      <c s="158" r="J58">
        <v>15.0</v>
      </c>
      <c t="str" s="159" r="K58">
        <f>IF(ISTEXT(D58);(V58*I58)+(U58*(I58*1,15/22*10))+(T58*(I58*1,35/22*6))+(S58*(I58*2/22*2))+(R58*(I58*3/22*1));"")</f>
        <v/>
      </c>
      <c t="str" s="159" r="L58">
        <f>ROUND((V58*J58);1)+ROUND((U58*(J58*1,15/22*10));2)+ROUND((T58*(J58*1,35/22*6));2)+ROUNDDOWN((S58*(J58*2/22*2));2)+ROUNDDOWN((R58*(J58*3/22*1));2)</f>
        <v>226,76</v>
      </c>
      <c t="str" s="160" r="M58">
        <f>IF(ISTEXT(E58);ROUND((V58*I58)+(U58*(I58*1,15/22*10))+(T58*(I58*1,35/22*6))+(S58*(I58*2/22*2))+(R58*(I58*3/22*1));0);"")</f>
        <v/>
      </c>
      <c s="160" r="N58">
        <v>5.0</v>
      </c>
      <c t="str" s="161" r="O58">
        <f>IF(ISTEXT(F58);ROUND((V58*I58)+(U58*(I58*1,15/22*10))+(T58*(I58*1,35/22*6))+(S58*(I58*2/22*2))+(R58*(I58*3/22*1));0);"")</f>
        <v>23</v>
      </c>
      <c s="161" r="P58">
        <v>4.0</v>
      </c>
      <c s="162" r="Q58"/>
      <c s="39" r="R58">
        <v>28.0</v>
      </c>
      <c s="39" r="S58">
        <v>1.0</v>
      </c>
      <c s="39" r="T58">
        <v>1.0</v>
      </c>
      <c s="39" r="U58">
        <v>11.0</v>
      </c>
      <c s="39" r="V58">
        <v>5.0</v>
      </c>
      <c s="38" r="W58"/>
      <c s="38" r="X58"/>
    </row>
    <row customHeight="1" r="59" ht="15.0">
      <c t="s" s="152" r="B59">
        <v>599</v>
      </c>
      <c t="s" s="153" r="C59">
        <v>600</v>
      </c>
      <c s="154" r="D59"/>
      <c t="s" s="155" r="E59">
        <v>601</v>
      </c>
      <c s="156" r="F59"/>
      <c s="154" r="G59"/>
      <c t="str" s="157" r="H59">
        <f>IF(ISTEXT(F59);VLOOKUP(I59;'Réference'!$A$3:$E$18;5;FALSE);IF(ISTEXT(E59);VLOOKUP(I59;'Réference'!$B$3:$E$18;4;FALSE);IF(ISTEXT(G59);VLOOKUP(I59;'Réference'!$C$3:$E$18;3;FALSE);IF(ISTEXT(D59);VLOOKUP(I59;'Réference'!$D$3:$E$18;2;FALSE);""))))</f>
        <v>17</v>
      </c>
      <c s="158" r="I59">
        <v>2.73</v>
      </c>
      <c s="158" r="J59">
        <v>16.0</v>
      </c>
      <c t="str" s="159" r="K59">
        <f>IF(ISTEXT(D59);(V59*I59)+(U59*(I59*1,15/22*10))+(T59*(I59*1,35/22*6))+(S59*(I59*2/22*2))+(R59*(I59*3/22*1));"")</f>
        <v/>
      </c>
      <c t="str" s="159" r="L59">
        <f>ROUND((V59*J59);1)+ROUND((U59*(J59*1,15/22*10));2)+ROUND((T59*(J59*1,35/22*6));2)+ROUNDDOWN((S59*(J59*2/22*2));2)+ROUNDDOWN((R59*(J59*3/22*1));2)</f>
        <v>330,68</v>
      </c>
      <c t="str" s="160" r="M59">
        <f>IF(ISTEXT(E59);ROUND((V59*I59)+(U59*(I59*1,15/22*10))+(T59*(I59*1,35/22*6))+(S59*(I59*2/22*2))+(R59*(I59*3/22*1));0);"")</f>
        <v>56</v>
      </c>
      <c s="160" r="N59">
        <v>13.0</v>
      </c>
      <c t="str" s="161" r="O59">
        <f>IF(ISTEXT(F59);ROUND((V59*I59)+(U59*(I59*1,15/22*10))+(T59*(I59*1,35/22*6))+(S59*(I59*2/22*2))+(R59*(I59*3/22*1));0);"")</f>
        <v/>
      </c>
      <c s="161" r="P59">
        <v>9.0</v>
      </c>
      <c s="162" r="Q59"/>
      <c s="39" r="R59">
        <v>38.0</v>
      </c>
      <c s="39" r="S59">
        <v>4.0</v>
      </c>
      <c s="39" r="T59">
        <v>22.0</v>
      </c>
      <c s="39" r="U59">
        <v>7.0</v>
      </c>
      <c s="39" r="V59">
        <v>3.0</v>
      </c>
      <c s="38" r="W59"/>
      <c s="38" r="X59"/>
    </row>
    <row customHeight="1" r="60" ht="15.0">
      <c t="s" s="152" r="B60">
        <v>602</v>
      </c>
      <c t="s" s="153" r="C60">
        <v>603</v>
      </c>
      <c s="154" r="D60"/>
      <c s="155" r="E60"/>
      <c t="s" s="156" r="F60">
        <v>604</v>
      </c>
      <c s="154" r="G60"/>
      <c t="str" s="263" r="H60">
        <f>IF(ISTEXT(F60);VLOOKUP(I60;'Réference'!$A$3:$E$18;5;FALSE);IF(ISTEXT(E60);VLOOKUP(I60;'Réference'!$B$3:$E$18;4;FALSE);IF(ISTEXT(G60);VLOOKUP(I60;'Réference'!$C$3:$E$18;3;FALSE);IF(ISTEXT(D60);VLOOKUP(I60;'Réference'!$D$3:$E$18;2;FALSE);""))))</f>
        <v>10</v>
      </c>
      <c s="158" r="I60">
        <v>1.52</v>
      </c>
      <c s="158" r="J60">
        <v>15.0</v>
      </c>
      <c t="str" s="159" r="K60">
        <f>IF(ISTEXT(D60);(V60*I60)+(U60*(I60*1,15/22*10))+(T60*(I60*1,35/22*6))+(S60*(I60*2/22*2))+(R60*(I60*3/22*1));"")</f>
        <v/>
      </c>
      <c t="str" s="159" r="L60">
        <f>ROUND((V60*J60);1)+ROUND((U60*(J60*1,15/22*10));2)+ROUND((T60*(J60*1,35/22*6));2)+ROUNDDOWN((S60*(J60*2/22*2));2)+ROUNDDOWN((R60*(J60*3/22*1));2)</f>
        <v>590,92</v>
      </c>
      <c t="str" s="160" r="M60">
        <f>IF(ISTEXT(E60);ROUND((V60*I60)+(U60*(I60*1,15/22*10))+(T60*(I60*1,35/22*6))+(S60*(I60*2/22*2))+(R60*(I60*3/22*1));0);"")</f>
        <v/>
      </c>
      <c s="160" r="N60">
        <v>14.0</v>
      </c>
      <c t="str" s="161" r="O60">
        <f>IF(ISTEXT(F60);ROUND((V60*I60)+(U60*(I60*1,15/22*10))+(T60*(I60*1,35/22*6))+(S60*(I60*2/22*2))+(R60*(I60*3/22*1));0);"")</f>
        <v>60</v>
      </c>
      <c s="161" r="P60">
        <v>11.0</v>
      </c>
      <c s="162" r="Q60"/>
      <c s="39" r="R60">
        <v>87.0</v>
      </c>
      <c s="39" r="S60">
        <v>12.0</v>
      </c>
      <c s="39" r="T60">
        <v>12.0</v>
      </c>
      <c s="39" r="U60">
        <v>19.0</v>
      </c>
      <c s="39" r="V60">
        <v>11.0</v>
      </c>
      <c s="38" r="W60"/>
      <c s="38" r="X60"/>
    </row>
    <row customHeight="1" r="61" ht="15.0">
      <c t="s" s="203" r="B61">
        <v>605</v>
      </c>
      <c t="s" s="165" r="C61">
        <v>606</v>
      </c>
      <c s="166" r="D61"/>
      <c s="167" r="E61"/>
      <c s="166" r="F61"/>
      <c t="s" s="168" r="G61">
        <v>607</v>
      </c>
      <c t="str" s="169" r="H61">
        <f>IF(ISTEXT(F61);VLOOKUP(I61;'Réference'!$A$3:$E$18;5;FALSE);IF(ISTEXT(E61);VLOOKUP(I61;'Réference'!$B$3:$E$18;4;FALSE);IF(ISTEXT(G61);VLOOKUP(I61;'Réference'!$C$3:$E$18;3;FALSE);IF(ISTEXT(D61);VLOOKUP(I61;'Réference'!$D$3:$E$18;2;FALSE);""))))</f>
        <v>17</v>
      </c>
      <c s="170" r="I61">
        <v>13.65</v>
      </c>
      <c s="158" r="J61">
        <v>15.0</v>
      </c>
      <c t="str" s="159" r="K61">
        <f>IF(ISTEXT(D61);(V61*I61)+(U61*(I61*1,15/22*10))+(T61*(I61*1,35/22*6))+(S61*(I61*2/22*2))+(R61*(I61*3/22*1));"")</f>
        <v/>
      </c>
      <c t="str" s="159" r="L61">
        <f>ROUND((V61*J61);1)+ROUND((U61*(J61*1,15/22*10));2)+ROUND((T61*(J61*1,35/22*6));2)+ROUNDDOWN((S61*(J61*2/22*2));2)+ROUNDDOWN((R61*(J61*3/22*1));2)</f>
        <v>0,00</v>
      </c>
      <c t="str" s="160" r="M61">
        <f>IF(ISTEXT(E61);ROUND((V61*I61)+(U61*(I61*1,15/22*10))+(T61*(I61*1,35/22*6))+(S61*(I61*2/22*2))+(R61*(I61*3/22*1));0);"")</f>
        <v/>
      </c>
      <c s="160" r="N61"/>
      <c t="str" s="161" r="O61">
        <f>IF(ISTEXT(F61);ROUND((V61*I61)+(U61*(I61*1,15/22*10))+(T61*(I61*1,35/22*6))+(S61*(I61*2/22*2))+(R61*(I61*3/22*1));0);"")</f>
        <v/>
      </c>
      <c s="161" r="P61"/>
      <c t="str" s="162" r="Q61">
        <f>IF(ISTEXT(G61);ROUND((V61*I61)+(U61*(I61*1,15/22*10))+(T61*(I61*1,35/22*6))+(S61*(I61*2/22*2))+(R61*(I61*3/22*1));0);"")</f>
        <v>0</v>
      </c>
      <c s="39" r="R61"/>
      <c s="39" r="S61"/>
      <c s="39" r="T61"/>
      <c s="39" r="U61"/>
      <c s="39" r="V61"/>
      <c s="38" r="W61"/>
      <c s="38" r="X61"/>
    </row>
    <row customHeight="1" r="62" ht="15.0">
      <c s="38" r="C62"/>
      <c s="32" r="D62"/>
      <c s="32" r="E62"/>
      <c s="32" r="F62"/>
      <c s="32" r="G62"/>
      <c s="32" r="I62"/>
      <c t="s" s="171" r="J62">
        <v>608</v>
      </c>
      <c t="str" s="172" r="K62">
        <f>SUM(K57:K61)</f>
        <v>2174,71</v>
      </c>
      <c s="172" r="L62">
        <v>1814.66</v>
      </c>
      <c t="str" s="173" r="M62">
        <f>SUM(M57:M61)</f>
        <v>56</v>
      </c>
      <c t="str" s="173" r="N62">
        <f>SUM(N57:N61)</f>
        <v>78</v>
      </c>
      <c t="str" s="174" r="O62">
        <f>SUM(O57:O61)</f>
        <v>83</v>
      </c>
      <c t="str" s="174" r="P62">
        <f>SUM(P57:P61)</f>
        <v>58</v>
      </c>
      <c t="str" s="174" r="Q62">
        <f>SUM(Q57:Q61)</f>
        <v>0</v>
      </c>
      <c t="str" s="173" r="R62">
        <f>SUM(R57:R61)</f>
        <v>280</v>
      </c>
      <c t="str" s="173" r="S62">
        <f>SUM(S57:S61)</f>
        <v>35</v>
      </c>
      <c t="str" s="173" r="T62">
        <f>SUM(T57:T61)</f>
        <v>38</v>
      </c>
      <c t="str" s="173" r="U62">
        <f>SUM(U57:U61)</f>
        <v>52</v>
      </c>
      <c t="str" s="173" r="V62">
        <f>SUM(V57:V61)</f>
        <v>34</v>
      </c>
      <c s="38" r="W62"/>
      <c s="38" r="X62"/>
    </row>
    <row customHeight="1" r="63" ht="15.0">
      <c s="38" r="C63"/>
      <c s="32" r="D63"/>
      <c s="32" r="E63"/>
      <c s="32" r="F63"/>
      <c s="32" r="G63"/>
      <c t="s" s="175" r="J63">
        <v>609</v>
      </c>
      <c t="s" s="176" r="K63">
        <v>610</v>
      </c>
      <c t="str" s="177" r="L63">
        <f>K62-L62</f>
        <v>360,05</v>
      </c>
      <c t="s" s="178" r="M63">
        <v>611</v>
      </c>
      <c t="str" s="49" r="N63">
        <f>M62-N62</f>
        <v>-22</v>
      </c>
      <c t="s" s="179" r="O63">
        <v>612</v>
      </c>
      <c t="str" s="180" r="P63">
        <f>O62-P62</f>
        <v>25</v>
      </c>
      <c t="s" s="179" r="Q63">
        <v>613</v>
      </c>
      <c t="str" s="49" r="R63">
        <f>Q62</f>
        <v>0</v>
      </c>
      <c s="38" r="W63"/>
      <c s="38" r="X63"/>
    </row>
    <row customHeight="1" r="64" ht="15.0">
      <c s="248" r="A64"/>
      <c s="242" r="B64"/>
      <c s="38" r="C64"/>
      <c s="204" r="D64"/>
      <c s="204" r="E64"/>
      <c s="204" r="F64"/>
      <c s="204" r="G64"/>
      <c s="37" r="H64"/>
      <c s="243" r="I64"/>
      <c s="243" r="J64"/>
      <c s="231" r="K64"/>
      <c s="231" r="L64"/>
      <c s="204" r="M64"/>
      <c s="204" r="N64"/>
      <c s="202" r="O64"/>
      <c s="202" r="P64"/>
      <c s="202" r="Q64"/>
      <c s="204" r="R64"/>
      <c s="204" r="S64"/>
      <c s="204" r="T64"/>
      <c s="204" r="U64"/>
      <c s="204" r="V64"/>
      <c s="38" r="W64"/>
      <c s="38" r="X64"/>
    </row>
    <row customHeight="1" r="65" ht="15.0">
      <c s="244" r="A65"/>
      <c s="242" r="B65"/>
      <c s="38" r="C65"/>
      <c s="204" r="D65"/>
      <c s="204" r="E65"/>
      <c s="204" r="F65"/>
      <c s="233" r="G65"/>
      <c s="234" r="H65"/>
      <c s="249" r="I65"/>
      <c s="249" r="J65"/>
      <c s="245" r="K65"/>
      <c s="245" r="L65"/>
      <c s="233" r="M65"/>
      <c s="233" r="N65"/>
      <c s="246" r="O65"/>
      <c s="246" r="P65"/>
      <c s="246" r="Q65"/>
      <c s="233" r="R65"/>
      <c s="233" r="S65"/>
      <c s="233" r="T65"/>
      <c s="233" r="U65"/>
      <c s="233" r="V65"/>
      <c s="38" r="W65"/>
      <c s="38" r="X65"/>
    </row>
    <row customHeight="1" r="66" ht="48.75">
      <c t="s" s="209" r="A66">
        <v>614</v>
      </c>
      <c t="s" s="212" r="B66">
        <v>615</v>
      </c>
      <c t="s" s="137" r="C66">
        <v>616</v>
      </c>
      <c t="s" s="138" r="D66">
        <v>617</v>
      </c>
      <c s="56" r="G66"/>
      <c t="s" s="139" r="H66">
        <v>618</v>
      </c>
      <c t="s" s="140" r="I66">
        <v>619</v>
      </c>
      <c t="s" s="140" r="J66">
        <v>620</v>
      </c>
      <c t="s" s="141" r="K66">
        <v>621</v>
      </c>
      <c t="s" s="142" r="L66">
        <v>622</v>
      </c>
      <c t="s" s="143" r="M66">
        <v>623</v>
      </c>
      <c t="s" s="143" r="N66">
        <v>624</v>
      </c>
      <c t="s" s="144" r="O66">
        <v>625</v>
      </c>
      <c t="s" s="144" r="P66">
        <v>626</v>
      </c>
      <c t="s" s="240" r="Q66">
        <v>627</v>
      </c>
      <c t="s" s="146" r="R66">
        <v>628</v>
      </c>
      <c t="s" s="146" r="S66">
        <v>629</v>
      </c>
      <c t="s" s="146" r="T66">
        <v>630</v>
      </c>
      <c t="s" s="146" r="U66">
        <v>631</v>
      </c>
      <c t="s" s="146" r="V66">
        <v>632</v>
      </c>
      <c s="38" r="W66"/>
      <c s="38" r="X66"/>
    </row>
    <row customHeight="1" r="67" ht="15.0">
      <c t="s" s="150" r="D67">
        <v>633</v>
      </c>
      <c t="s" s="219" r="E67">
        <v>634</v>
      </c>
      <c t="s" s="56" r="F67">
        <v>635</v>
      </c>
      <c t="s" s="56" r="G67">
        <v>636</v>
      </c>
      <c s="38" r="W67"/>
      <c s="38" r="X67"/>
    </row>
    <row customHeight="1" r="68" ht="15.0">
      <c t="s" s="13" r="B68">
        <v>637</v>
      </c>
      <c t="s" s="153" r="C68">
        <v>638</v>
      </c>
      <c t="s" s="154" r="D68">
        <v>639</v>
      </c>
      <c s="155" r="E68"/>
      <c s="156" r="F68"/>
      <c s="154" r="G68"/>
      <c t="str" s="157" r="H68">
        <f>IF(ISTEXT(F68);VLOOKUP(I68;'Réference'!$A$3:$E$18;5;FALSE);IF(ISTEXT(E68);VLOOKUP(I68;'Réference'!$B$3:$E$18;4;FALSE);IF(ISTEXT(G68);VLOOKUP(I68;'Réference'!$C$3:$E$18;3;FALSE);IF(ISTEXT(D68);VLOOKUP(I68;'Réference'!$D$3:$E$18;2;FALSE);""))))</f>
        <v>7</v>
      </c>
      <c s="158" r="I68">
        <v>48.83</v>
      </c>
      <c s="158" r="J68">
        <v>15.0</v>
      </c>
      <c t="str" s="159" r="K68">
        <f>IF(ISTEXT(D68);(V68*I68)+(U68*(I68*1,15/22*10))+(T68*(I68*1,35/22*6))+(S68*(I68*2/22*2))+(R68*(I68*3/22*1));"")</f>
        <v>2719,83</v>
      </c>
      <c t="str" s="159" r="L68">
        <f>ROUND((V68*J68);1)+ROUND((U68*(J68*1,15/22*10));2)+ROUND((T68*(J68*1,35/22*6));2)+ROUNDDOWN((S68*(J68*2/22*2));2)+ROUNDDOWN((R68*(J68*3/22*1));2)</f>
        <v>835,49</v>
      </c>
      <c t="str" s="160" r="M68">
        <f>IF(ISTEXT(E68);ROUND((V68*I68)+(U68*(I68*1,15/22*10))+(T68*(I68*1,35/22*6))+(S68*(I68*2/22*2))+(R68*(I68*3/22*1));0);"")</f>
        <v/>
      </c>
      <c s="160" r="N68">
        <v>55.0</v>
      </c>
      <c t="str" s="161" r="O68">
        <f>IF(ISTEXT(F68);ROUND((V68*I68)+(U68*(I68*1,15/22*10))+(T68*(I68*1,35/22*6))+(S68*(I68*2/22*2))+(R68*(I68*3/22*1));0);"")</f>
        <v/>
      </c>
      <c s="161" r="P68">
        <v>41.0</v>
      </c>
      <c s="162" r="Q68"/>
      <c s="39" r="R68">
        <v>150.0</v>
      </c>
      <c s="39" r="S68">
        <v>20.0</v>
      </c>
      <c s="39" r="T68">
        <v>14.0</v>
      </c>
      <c s="39" r="U68">
        <v>20.0</v>
      </c>
      <c s="39" r="V68">
        <v>16.0</v>
      </c>
      <c s="38" r="W68"/>
      <c s="38" r="X68"/>
    </row>
    <row customHeight="1" r="69" ht="15.0">
      <c t="s" s="13" r="B69">
        <v>640</v>
      </c>
      <c t="s" s="153" r="C69">
        <v>641</v>
      </c>
      <c s="154" r="D69"/>
      <c s="155" r="E69"/>
      <c t="s" s="156" r="F69">
        <v>642</v>
      </c>
      <c s="154" r="G69"/>
      <c t="str" s="157" r="H69">
        <f>IF(ISTEXT(F69);VLOOKUP(I69;'Réference'!$A$3:$E$18;5;FALSE);IF(ISTEXT(E69);VLOOKUP(I69;'Réference'!$B$3:$E$18;4;FALSE);IF(ISTEXT(G69);VLOOKUP(I69;'Réference'!$C$3:$E$18;3;FALSE);IF(ISTEXT(D69);VLOOKUP(I69;'Réference'!$D$3:$E$18;2;FALSE);""))))</f>
        <v>10</v>
      </c>
      <c s="158" r="I69">
        <v>1.52</v>
      </c>
      <c s="158" r="J69">
        <v>15.0</v>
      </c>
      <c t="str" s="159" r="K69">
        <f>IF(ISTEXT(D69);(V69*I69)+(U69*(I69*1,15/22*10))+(T69*(I69*1,35/22*6))+(S69*(I69*2/22*2))+(R69*(I69*3/22*1));"")</f>
        <v/>
      </c>
      <c t="str" s="159" r="L69">
        <f>ROUND((V69*J69);1)+ROUND((U69*(J69*1,15/22*10));2)+ROUND((T69*(J69*1,35/22*6));2)+ROUNDDOWN((S69*(J69*2/22*2));2)+ROUNDDOWN((R69*(J69*3/22*1));2)</f>
        <v>186,61</v>
      </c>
      <c t="str" s="160" r="M69">
        <f>IF(ISTEXT(E69);ROUND((V69*I69)+(U69*(I69*1,15/22*10))+(T69*(I69*1,35/22*6))+(S69*(I69*2/22*2))+(R69*(I69*3/22*1));0);"")</f>
        <v/>
      </c>
      <c s="160" r="N69">
        <v>7.0</v>
      </c>
      <c t="str" s="161" r="O69">
        <f>IF(ISTEXT(F69);ROUND((V69*I69)+(U69*(I69*1,15/22*10))+(T69*(I69*1,35/22*6))+(S69*(I69*2/22*2))+(R69*(I69*3/22*1));0);"")</f>
        <v>19</v>
      </c>
      <c s="161" r="P69">
        <v>6.0</v>
      </c>
      <c s="162" r="Q69"/>
      <c s="39" r="R69">
        <v>40.0</v>
      </c>
      <c s="39" r="S69">
        <v>3.0</v>
      </c>
      <c s="39" r="T69">
        <v>2.0</v>
      </c>
      <c s="39" r="U69">
        <v>9.0</v>
      </c>
      <c s="39" r="V69">
        <v>1.0</v>
      </c>
      <c s="38" r="W69"/>
      <c s="38" r="X69"/>
    </row>
    <row customHeight="1" r="70" ht="15.0">
      <c t="s" s="13" r="B70">
        <v>643</v>
      </c>
      <c t="s" s="153" r="C70">
        <v>644</v>
      </c>
      <c s="154" r="D70"/>
      <c t="s" s="155" r="E70">
        <v>645</v>
      </c>
      <c s="156" r="F70"/>
      <c s="154" r="G70"/>
      <c t="str" s="157" r="H70">
        <f>IF(ISTEXT(F70);VLOOKUP(I70;'Réference'!$A$3:$E$18;5;FALSE);IF(ISTEXT(E70);VLOOKUP(I70;'Réference'!$B$3:$E$18;4;FALSE);IF(ISTEXT(G70);VLOOKUP(I70;'Réference'!$C$3:$E$18;3;FALSE);IF(ISTEXT(D70);VLOOKUP(I70;'Réference'!$D$3:$E$18;2;FALSE);""))))</f>
        <v>17</v>
      </c>
      <c s="158" r="I70">
        <v>2.73</v>
      </c>
      <c s="158" r="J70">
        <v>16.0</v>
      </c>
      <c t="str" s="159" r="K70">
        <f>IF(ISTEXT(D70);(V70*I70)+(U70*(I70*1,15/22*10))+(T70*(I70*1,35/22*6))+(S70*(I70*2/22*2))+(R70*(I70*3/22*1));"")</f>
        <v/>
      </c>
      <c t="str" s="159" r="L70">
        <f>ROUND((V70*J70);1)+ROUND((U70*(J70*1,15/22*10));2)+ROUND((T70*(J70*1,35/22*6));2)+ROUNDDOWN((S70*(J70*2/22*2));2)+ROUNDDOWN((R70*(J70*3/22*1));2)</f>
        <v>352,58</v>
      </c>
      <c t="str" s="160" r="M70">
        <f>IF(ISTEXT(E70);ROUND((V70*I70)+(U70*(I70*1,15/22*10))+(T70*(I70*1,35/22*6))+(S70*(I70*2/22*2))+(R70*(I70*3/22*1));0);"")</f>
        <v>60</v>
      </c>
      <c s="160" r="N70">
        <v>17.0</v>
      </c>
      <c t="str" s="161" r="O70">
        <f>IF(ISTEXT(F70);ROUND((V70*I70)+(U70*(I70*1,15/22*10))+(T70*(I70*1,35/22*6))+(S70*(I70*2/22*2))+(R70*(I70*3/22*1));0);"")</f>
        <v/>
      </c>
      <c s="161" r="P70">
        <v>12.0</v>
      </c>
      <c s="162" r="Q70"/>
      <c s="39" r="R70">
        <v>61.0</v>
      </c>
      <c s="39" r="S70">
        <v>5.0</v>
      </c>
      <c s="39" r="T70">
        <v>18.0</v>
      </c>
      <c s="39" r="U70">
        <v>8.0</v>
      </c>
      <c s="39" r="V70">
        <v>2.0</v>
      </c>
      <c s="38" r="W70"/>
      <c s="38" r="X70"/>
    </row>
    <row customHeight="1" r="71" ht="15.0">
      <c t="s" s="13" r="B71">
        <v>646</v>
      </c>
      <c t="s" s="153" r="C71">
        <v>647</v>
      </c>
      <c s="154" r="D71"/>
      <c s="155" r="E71"/>
      <c t="s" s="156" r="F71">
        <v>648</v>
      </c>
      <c s="154" r="G71"/>
      <c t="str" s="157" r="H71">
        <f>IF(ISTEXT(F71);VLOOKUP(I71;'Réference'!$A$3:$E$18;5;FALSE);IF(ISTEXT(E71);VLOOKUP(I71;'Réference'!$B$3:$E$18;4;FALSE);IF(ISTEXT(G71);VLOOKUP(I71;'Réference'!$C$3:$E$18;3;FALSE);IF(ISTEXT(D71);VLOOKUP(I71;'Réference'!$D$3:$E$18;2;FALSE);""))))</f>
        <v>10</v>
      </c>
      <c s="158" r="I71">
        <v>1.52</v>
      </c>
      <c s="158" r="J71">
        <v>15.0</v>
      </c>
      <c t="str" s="159" r="K71">
        <f>IF(ISTEXT(D71);(V71*I71)+(U71*(I71*1,15/22*10))+(T71*(I71*1,35/22*6))+(S71*(I71*2/22*2))+(R71*(I71*3/22*1));"")</f>
        <v/>
      </c>
      <c t="str" s="159" r="L71">
        <f>ROUND((V71*J71);1)+ROUND((U71*(J71*1,15/22*10));2)+ROUND((T71*(J71*1,35/22*6));2)+ROUNDDOWN((S71*(J71*2/22*2));2)+ROUNDDOWN((R71*(J71*3/22*1));2)</f>
        <v>383,38</v>
      </c>
      <c t="str" s="160" r="M71">
        <f>IF(ISTEXT(E71);ROUND((V71*I71)+(U71*(I71*1,15/22*10))+(T71*(I71*1,35/22*6))+(S71*(I71*2/22*2))+(R71*(I71*3/22*1));0);"")</f>
        <v/>
      </c>
      <c s="160" r="N71"/>
      <c t="str" s="161" r="O71">
        <f>IF(ISTEXT(F71);ROUND((V71*I71)+(U71*(I71*1,15/22*10))+(T71*(I71*1,35/22*6))+(S71*(I71*2/22*2))+(R71*(I71*3/22*1));0);"")</f>
        <v>39</v>
      </c>
      <c s="161" r="P71"/>
      <c s="162" r="Q71"/>
      <c s="39" r="R71">
        <v>50.0</v>
      </c>
      <c s="39" r="S71">
        <v>9.0</v>
      </c>
      <c s="39" r="T71">
        <v>13.0</v>
      </c>
      <c s="39" r="U71">
        <v>14.0</v>
      </c>
      <c s="39" r="V71">
        <v>5.0</v>
      </c>
      <c s="38" r="W71"/>
      <c s="38" r="X71"/>
    </row>
    <row customHeight="1" r="72" ht="15.0">
      <c t="s" s="27" r="B72">
        <v>649</v>
      </c>
      <c t="s" s="165" r="C72">
        <v>650</v>
      </c>
      <c s="166" r="D72"/>
      <c s="167" r="E72"/>
      <c s="166" r="F72"/>
      <c t="s" s="168" r="G72">
        <v>651</v>
      </c>
      <c t="str" s="169" r="H72">
        <f>IF(ISTEXT(F72);VLOOKUP(I72;'Réference'!$A$3:$E$18;5;FALSE);IF(ISTEXT(E72);VLOOKUP(I72;'Réference'!$B$3:$E$18;4;FALSE);IF(ISTEXT(G72);VLOOKUP(I72;'Réference'!$C$3:$E$18;3;FALSE);IF(ISTEXT(D72);VLOOKUP(I72;'Réference'!$D$3:$E$18;2;FALSE);""))))</f>
        <v>17</v>
      </c>
      <c s="170" r="I72">
        <v>13.65</v>
      </c>
      <c s="158" r="J72">
        <v>15.0</v>
      </c>
      <c t="str" s="159" r="K72">
        <f>IF(ISTEXT(D72);(V72*I72)+(U72*(I72*1,15/22*10))+(T72*(I72*1,35/22*6))+(S72*(I72*2/22*2))+(R72*(I72*3/22*1));"")</f>
        <v/>
      </c>
      <c t="str" s="159" r="L72">
        <f>ROUND((V72*J72);1)+ROUND((U72*(J72*1,15/22*10));2)+ROUND((T72*(J72*1,35/22*6));2)+ROUNDDOWN((S72*(J72*2/22*2));2)+ROUNDDOWN((R72*(J72*3/22*1));2)</f>
        <v>0,00</v>
      </c>
      <c t="str" s="160" r="M72">
        <f>IF(ISTEXT(E72);ROUND((V72*I72)+(U72*(I72*1,15/22*10))+(T72*(I72*1,35/22*6))+(S72*(I72*2/22*2))+(R72*(I72*3/22*1));0);"")</f>
        <v/>
      </c>
      <c s="160" r="N72"/>
      <c t="str" s="161" r="O72">
        <f>IF(ISTEXT(F72);ROUND((V72*I72)+(U72*(I72*1,15/22*10))+(T72*(I72*1,35/22*6))+(S72*(I72*2/22*2))+(R72*(I72*3/22*1));0);"")</f>
        <v/>
      </c>
      <c s="161" r="P72"/>
      <c t="str" s="162" r="Q72">
        <f>IF(ISTEXT(G72);ROUND((V72*I72)+(U72*(I72*1,15/22*10))+(T72*(I72*1,35/22*6))+(S72*(I72*2/22*2))+(R72*(I72*3/22*1));0);"")</f>
        <v>0</v>
      </c>
      <c s="39" r="R72"/>
      <c s="39" r="S72"/>
      <c s="39" r="T72"/>
      <c s="39" r="U72"/>
      <c s="39" r="V72"/>
      <c s="38" r="W72"/>
      <c s="38" r="X72"/>
    </row>
    <row customHeight="1" r="73" ht="15.0">
      <c s="241" r="B73"/>
      <c s="38" r="C73"/>
      <c s="32" r="D73"/>
      <c s="32" r="E73"/>
      <c s="32" r="F73"/>
      <c s="32" r="G73"/>
      <c s="32" r="I73"/>
      <c t="s" s="171" r="J73">
        <v>652</v>
      </c>
      <c t="str" s="172" r="K73">
        <f>SUM(K68:K72)</f>
        <v>2719,83</v>
      </c>
      <c s="172" r="L73">
        <v>1756.22</v>
      </c>
      <c t="str" s="173" r="M73">
        <f>SUM(M68:M72)</f>
        <v>60</v>
      </c>
      <c t="str" s="173" r="N73">
        <f>SUM(N68:N72)</f>
        <v>79</v>
      </c>
      <c t="str" s="174" r="O73">
        <f>SUM(O68:O72)</f>
        <v>58</v>
      </c>
      <c t="str" s="174" r="P73">
        <f>SUM(P68:P72)</f>
        <v>59</v>
      </c>
      <c t="str" s="174" r="Q73">
        <f>SUM(Q68:Q72)</f>
        <v>0</v>
      </c>
      <c t="str" s="173" r="R73">
        <f>SUM(R68:R72)</f>
        <v>301</v>
      </c>
      <c t="str" s="173" r="S73">
        <f>SUM(S68:S72)</f>
        <v>37</v>
      </c>
      <c t="str" s="173" r="T73">
        <f>SUM(T68:T72)</f>
        <v>47</v>
      </c>
      <c t="str" s="173" r="U73">
        <f>SUM(U68:U72)</f>
        <v>51</v>
      </c>
      <c t="str" s="173" r="V73">
        <f>SUM(V68:V72)</f>
        <v>24</v>
      </c>
      <c s="38" r="W73"/>
      <c s="38" r="X73"/>
    </row>
    <row customHeight="1" r="74" ht="15.0">
      <c s="241" r="B74"/>
      <c s="38" r="C74"/>
      <c s="32" r="D74"/>
      <c s="32" r="E74"/>
      <c s="32" r="F74"/>
      <c s="32" r="G74"/>
      <c t="s" s="175" r="J74">
        <v>653</v>
      </c>
      <c t="s" s="176" r="K74">
        <v>654</v>
      </c>
      <c t="str" s="177" r="L74">
        <f>K73-L73</f>
        <v>963,61</v>
      </c>
      <c t="s" s="178" r="M74">
        <v>655</v>
      </c>
      <c t="str" s="49" r="N74">
        <f>M73-N73</f>
        <v>-19</v>
      </c>
      <c t="s" s="179" r="O74">
        <v>656</v>
      </c>
      <c t="str" s="180" r="P74">
        <f>O73-P73</f>
        <v>-1</v>
      </c>
      <c t="s" s="179" r="Q74">
        <v>657</v>
      </c>
      <c t="str" s="49" r="R74">
        <f>Q73</f>
        <v>0</v>
      </c>
      <c s="38" r="W74"/>
      <c s="38" r="X74"/>
    </row>
    <row customHeight="1" r="75" ht="15.0">
      <c s="181" r="A75"/>
      <c s="37" r="B75"/>
      <c s="38" r="C75"/>
      <c s="204" r="D75"/>
      <c s="204" r="E75"/>
      <c s="204" r="F75"/>
      <c s="204" r="G75"/>
      <c s="37" r="H75"/>
      <c s="243" r="I75"/>
      <c s="243" r="J75"/>
      <c s="231" r="K75"/>
      <c s="231" r="L75"/>
      <c s="204" r="M75"/>
      <c s="204" r="N75"/>
      <c s="202" r="O75"/>
      <c s="202" r="P75"/>
      <c s="202" r="Q75"/>
      <c s="204" r="R75"/>
      <c s="204" r="S75"/>
      <c s="204" r="T75"/>
      <c s="204" r="U75"/>
      <c s="204" r="V75"/>
      <c s="38" r="W75"/>
      <c s="38" r="X75"/>
    </row>
    <row customHeight="1" r="76" ht="15.0">
      <c s="232" r="A76"/>
      <c s="37" r="B76"/>
      <c s="38" r="C76"/>
      <c s="204" r="D76"/>
      <c s="204" r="E76"/>
      <c s="204" r="F76"/>
      <c s="204" r="G76"/>
      <c s="37" r="H76"/>
      <c s="243" r="I76"/>
      <c s="243" r="J76"/>
      <c s="231" r="K76"/>
      <c s="231" r="L76"/>
      <c s="204" r="M76"/>
      <c s="204" r="N76"/>
      <c s="202" r="O76"/>
      <c s="202" r="P76"/>
      <c s="202" r="Q76"/>
      <c s="204" r="R76"/>
      <c s="204" r="S76"/>
      <c s="204" r="T76"/>
      <c s="204" r="U76"/>
      <c s="204" r="V76"/>
      <c s="38" r="W76"/>
      <c s="38" r="X76"/>
    </row>
    <row customHeight="1" r="77" ht="39.75">
      <c t="s" s="209" r="A77">
        <v>658</v>
      </c>
      <c t="s" s="69" r="B77">
        <v>659</v>
      </c>
      <c t="s" s="137" r="C77">
        <v>660</v>
      </c>
      <c t="s" s="138" r="D77">
        <v>661</v>
      </c>
      <c s="138" r="G77"/>
      <c t="s" s="192" r="H77">
        <v>662</v>
      </c>
      <c t="s" s="193" r="I77">
        <v>663</v>
      </c>
      <c t="s" s="193" r="J77">
        <v>664</v>
      </c>
      <c t="s" s="194" r="K77">
        <v>665</v>
      </c>
      <c t="s" s="195" r="L77">
        <v>666</v>
      </c>
      <c t="s" s="196" r="M77">
        <v>667</v>
      </c>
      <c t="s" s="196" r="N77">
        <v>668</v>
      </c>
      <c t="s" s="197" r="O77">
        <v>669</v>
      </c>
      <c t="s" s="197" r="P77">
        <v>670</v>
      </c>
      <c t="s" s="217" r="Q77">
        <v>671</v>
      </c>
      <c t="s" s="199" r="R77">
        <v>672</v>
      </c>
      <c t="s" s="199" r="S77">
        <v>673</v>
      </c>
      <c t="s" s="199" r="T77">
        <v>674</v>
      </c>
      <c t="s" s="199" r="U77">
        <v>675</v>
      </c>
      <c t="s" s="199" r="V77">
        <v>676</v>
      </c>
      <c s="38" r="W77"/>
      <c s="38" r="X77"/>
    </row>
    <row customHeight="1" r="78" ht="15.0">
      <c t="s" s="150" r="D78">
        <v>677</v>
      </c>
      <c t="s" s="219" r="E78">
        <v>678</v>
      </c>
      <c t="s" s="56" r="F78">
        <v>679</v>
      </c>
      <c t="s" s="250" r="G78">
        <v>680</v>
      </c>
      <c s="38" r="W78"/>
      <c s="38" r="X78"/>
    </row>
    <row customHeight="1" r="79" ht="15.0">
      <c t="s" s="152" r="B79">
        <v>681</v>
      </c>
      <c t="s" s="153" r="C79">
        <v>682</v>
      </c>
      <c t="s" s="154" r="D79">
        <v>683</v>
      </c>
      <c s="155" r="E79"/>
      <c s="154" r="F79"/>
      <c s="252" r="G79"/>
      <c t="str" s="157" r="H79">
        <f>IF(ISTEXT(F79);VLOOKUP(I79;'Réference'!$A$3:$E$18;5;FALSE);IF(ISTEXT(E79);VLOOKUP(I79;'Réference'!$B$3:$E$18;4;FALSE);IF(ISTEXT(G79);VLOOKUP(I79;'Réference'!$C$3:$E$18;3;FALSE);IF(ISTEXT(D79);VLOOKUP(I79;'Réference'!$D$3:$E$18;2;FALSE);""))))</f>
        <v>7</v>
      </c>
      <c s="158" r="I79">
        <v>48.83</v>
      </c>
      <c s="158" r="J79">
        <v>15.0</v>
      </c>
      <c t="str" s="159" r="K79">
        <f>IF(ISTEXT(D79);(V79*I79)+(U79*(I79*1,15/22*10))+(T79*(I79*1,35/22*6))+(S79*(I79*2/22*2))+(R79*(I79*3/22*1));"")</f>
        <v>2111,45</v>
      </c>
      <c t="str" s="159" r="L79">
        <f>ROUND((V79*J79);1)+ROUND((U79*(J79*1,15/22*10));2)+ROUND((T79*(J79*1,35/22*6));2)+ROUNDDOWN((S79*(J79*2/22*2));2)+ROUNDDOWN((R79*(J79*3/22*1));2)</f>
        <v>648,60</v>
      </c>
      <c t="str" s="160" r="M79">
        <f>IF(ISTEXT(E79);ROUND((V79*I79)+(U79*(I79*1,15/22*10))+(T79*(I79*1,35/22*6))+(S79*(I79*2/22*2))+(R79*(I79*3/22*1));0);"")</f>
        <v/>
      </c>
      <c s="160" r="N79">
        <v>51.0</v>
      </c>
      <c t="str" s="161" r="O79">
        <f>IF(ISTEXT(F79);ROUND((V79*I79)+(U79*(I79*1,15/22*10))+(T79*(I79*1,35/22*6))+(S79*(I79*2/22*2))+(R79*(I79*3/22*1));0);"")</f>
        <v/>
      </c>
      <c s="161" r="P79">
        <v>38.0</v>
      </c>
      <c s="162" r="Q79"/>
      <c s="39" r="R79">
        <v>123.0</v>
      </c>
      <c s="39" r="S79">
        <v>15.0</v>
      </c>
      <c s="39" r="T79">
        <v>8.0</v>
      </c>
      <c s="39" r="U79">
        <v>13.0</v>
      </c>
      <c s="39" r="V79">
        <v>14.0</v>
      </c>
      <c s="38" r="W79"/>
      <c s="38" r="X79"/>
    </row>
    <row customHeight="1" r="80" ht="15.0">
      <c t="s" s="152" r="B80">
        <v>684</v>
      </c>
      <c t="s" s="153" r="C80">
        <v>685</v>
      </c>
      <c s="154" r="D80"/>
      <c s="155" r="E80"/>
      <c t="s" s="154" r="F80">
        <v>686</v>
      </c>
      <c s="252" r="G80"/>
      <c t="str" s="157" r="H80">
        <f>IF(ISTEXT(F80);VLOOKUP(I80;'Réference'!$A$3:$E$18;5;FALSE);IF(ISTEXT(E80);VLOOKUP(I80;'Réference'!$B$3:$E$18;4;FALSE);IF(ISTEXT(G80);VLOOKUP(I80;'Réference'!$C$3:$E$18;3;FALSE);IF(ISTEXT(D80);VLOOKUP(I80;'Réference'!$D$3:$E$18;2;FALSE);""))))</f>
        <v>10</v>
      </c>
      <c s="158" r="I80">
        <v>1.52</v>
      </c>
      <c s="158" r="J80">
        <v>15.0</v>
      </c>
      <c t="str" s="159" r="K80">
        <f>IF(ISTEXT(D80);(V80*I80)+(U80*(I80*1,15/22*10))+(T80*(I80*1,35/22*6))+(S80*(I80*2/22*2))+(R80*(I80*3/22*1));"")</f>
        <v/>
      </c>
      <c t="str" s="159" r="L80">
        <f>ROUND((V80*J80);1)+ROUND((U80*(J80*1,15/22*10));2)+ROUND((T80*(J80*1,35/22*6));2)+ROUNDDOWN((S80*(J80*2/22*2));2)+ROUNDDOWN((R80*(J80*3/22*1));2)</f>
        <v>198,06</v>
      </c>
      <c t="str" s="160" r="M80">
        <f>IF(ISTEXT(E80);ROUND((V80*I80)+(U80*(I80*1,15/22*10))+(T80*(I80*1,35/22*6))+(S80*(I80*2/22*2))+(R80*(I80*3/22*1));0);"")</f>
        <v/>
      </c>
      <c s="160" r="N80">
        <v>5.0</v>
      </c>
      <c t="str" s="161" r="O80">
        <f>IF(ISTEXT(F80);ROUND((V80*I80)+(U80*(I80*1,15/22*10))+(T80*(I80*1,35/22*6))+(S80*(I80*2/22*2))+(R80*(I80*3/22*1));0);"")</f>
        <v>20</v>
      </c>
      <c s="161" r="P80">
        <v>4.0</v>
      </c>
      <c s="162" r="Q80"/>
      <c s="39" r="R80">
        <v>24.0</v>
      </c>
      <c s="39" r="S80">
        <v>1.0</v>
      </c>
      <c s="39" r="T80">
        <v>0.0</v>
      </c>
      <c s="39" r="U80">
        <v>11.0</v>
      </c>
      <c s="39" r="V80">
        <v>4.0</v>
      </c>
      <c s="38" r="W80"/>
      <c s="38" r="X80"/>
    </row>
    <row customHeight="1" r="81" ht="15.0">
      <c t="s" s="152" r="B81">
        <v>687</v>
      </c>
      <c t="s" s="153" r="C81">
        <v>688</v>
      </c>
      <c s="154" r="D81"/>
      <c t="s" s="155" r="E81">
        <v>689</v>
      </c>
      <c s="154" r="F81"/>
      <c s="252" r="G81"/>
      <c t="str" s="157" r="H81">
        <f>IF(ISTEXT(F81);VLOOKUP(I81;'Réference'!$A$3:$E$18;5;FALSE);IF(ISTEXT(E81);VLOOKUP(I81;'Réference'!$B$3:$E$18;4;FALSE);IF(ISTEXT(G81);VLOOKUP(I81;'Réference'!$C$3:$E$18;3;FALSE);IF(ISTEXT(D81);VLOOKUP(I81;'Réference'!$D$3:$E$18;2;FALSE);""))))</f>
        <v>17</v>
      </c>
      <c s="158" r="I81">
        <v>2.73</v>
      </c>
      <c s="158" r="J81">
        <v>15.0</v>
      </c>
      <c t="str" s="159" r="K81">
        <f>IF(ISTEXT(D81);(V81*I81)+(U81*(I81*1,15/22*10))+(T81*(I81*1,35/22*6))+(S81*(I81*2/22*2))+(R81*(I81*3/22*1));"")</f>
        <v/>
      </c>
      <c t="str" s="159" r="L81">
        <f>ROUND((V81*J81);1)+ROUND((U81*(J81*1,15/22*10));2)+ROUND((T81*(J81*1,35/22*6));2)+ROUNDDOWN((S81*(J81*2/22*2));2)+ROUNDDOWN((R81*(J81*3/22*1));2)</f>
        <v>272,38</v>
      </c>
      <c t="str" s="160" r="M81">
        <f>IF(ISTEXT(E81);ROUND((V81*I81)+(U81*(I81*1,15/22*10))+(T81*(I81*1,35/22*6))+(S81*(I81*2/22*2))+(R81*(I81*3/22*1));0);"")</f>
        <v>50</v>
      </c>
      <c s="160" r="N81">
        <v>10.0</v>
      </c>
      <c t="str" s="161" r="O81">
        <f>IF(ISTEXT(F81);ROUND((V81*I81)+(U81*(I81*1,15/22*10))+(T81*(I81*1,35/22*6))+(S81*(I81*2/22*2))+(R81*(I81*3/22*1));0);"")</f>
        <v/>
      </c>
      <c s="161" r="P81">
        <v>7.0</v>
      </c>
      <c s="162" r="Q81"/>
      <c s="39" r="R81">
        <v>43.0</v>
      </c>
      <c s="39" r="S81">
        <v>7.0</v>
      </c>
      <c s="39" r="T81">
        <v>5.0</v>
      </c>
      <c s="39" r="U81">
        <v>8.0</v>
      </c>
      <c s="39" r="V81">
        <v>5.0</v>
      </c>
      <c s="38" r="W81"/>
      <c s="38" r="X81"/>
    </row>
    <row customHeight="1" r="82" ht="15.0">
      <c t="s" s="152" r="B82">
        <v>690</v>
      </c>
      <c t="s" s="153" r="C82">
        <v>691</v>
      </c>
      <c s="154" r="D82"/>
      <c s="155" r="E82"/>
      <c t="s" s="154" r="F82">
        <v>692</v>
      </c>
      <c s="252" r="G82"/>
      <c t="str" s="157" r="H82">
        <f>IF(ISTEXT(F82);VLOOKUP(I82;'Réference'!$A$3:$E$18;5;FALSE);IF(ISTEXT(E82);VLOOKUP(I82;'Réference'!$B$3:$E$18;4;FALSE);IF(ISTEXT(G82);VLOOKUP(I82;'Réference'!$C$3:$E$18;3;FALSE);IF(ISTEXT(D82);VLOOKUP(I82;'Réference'!$D$3:$E$18;2;FALSE);""))))</f>
        <v>10</v>
      </c>
      <c s="158" r="I82">
        <v>1.52</v>
      </c>
      <c s="158" r="J82">
        <v>15.0</v>
      </c>
      <c t="str" s="159" r="K82">
        <f>IF(ISTEXT(D82);(V82*I82)+(U82*(I82*1,15/22*10))+(T82*(I82*1,35/22*6))+(S82*(I82*2/22*2))+(R82*(I82*3/22*1));"")</f>
        <v/>
      </c>
      <c t="str" s="159" r="L82">
        <f>ROUND((V82*J82);1)+ROUND((U82*(J82*1,15/22*10));2)+ROUND((T82*(J82*1,35/22*6));2)+ROUNDDOWN((S82*(J82*2/22*2));2)+ROUNDDOWN((R82*(J82*3/22*1));2)</f>
        <v>299,78</v>
      </c>
      <c t="str" s="160" r="M82">
        <f>IF(ISTEXT(E82);ROUND((V82*I82)+(U82*(I82*1,15/22*10))+(T82*(I82*1,35/22*6))+(S82*(I82*2/22*2))+(R82*(I82*3/22*1));0);"")</f>
        <v/>
      </c>
      <c s="160" r="N82"/>
      <c t="str" s="161" r="O82">
        <f>IF(ISTEXT(F82);ROUND((V82*I82)+(U82*(I82*1,15/22*10))+(T82*(I82*1,35/22*6))+(S82*(I82*2/22*2))+(R82*(I82*3/22*1));0);"")</f>
        <v>30</v>
      </c>
      <c s="161" r="P82"/>
      <c s="162" r="Q82"/>
      <c s="39" r="R82">
        <v>27.0</v>
      </c>
      <c s="39" r="S82">
        <v>8.0</v>
      </c>
      <c s="39" r="T82">
        <v>7.0</v>
      </c>
      <c s="39" r="U82">
        <v>12.0</v>
      </c>
      <c s="39" r="V82">
        <v>6.0</v>
      </c>
      <c s="38" r="W82"/>
      <c s="38" r="X82"/>
    </row>
    <row customHeight="1" r="83" ht="15.0">
      <c t="s" s="203" r="B83">
        <v>693</v>
      </c>
      <c t="s" s="165" r="C83">
        <v>694</v>
      </c>
      <c s="166" r="D83"/>
      <c s="167" r="E83"/>
      <c s="168" r="F83"/>
      <c t="s" s="254" r="G83">
        <v>695</v>
      </c>
      <c t="str" s="169" r="H83">
        <f>IF(ISTEXT(F83);VLOOKUP(I83;'Réference'!$A$3:$E$18;5;FALSE);IF(ISTEXT(E83);VLOOKUP(I83;'Réference'!$B$3:$E$18;4;FALSE);IF(ISTEXT(G83);VLOOKUP(I83;'Réference'!$C$3:$E$18;3;FALSE);IF(ISTEXT(D83);VLOOKUP(I83;'Réference'!$D$3:$E$18;2;FALSE);""))))</f>
        <v>17</v>
      </c>
      <c s="170" r="I83">
        <v>13.65</v>
      </c>
      <c s="158" r="J83">
        <v>15.0</v>
      </c>
      <c t="str" s="159" r="K83">
        <f>IF(ISTEXT(D83);(V83*I83)+(U83*(I83*1,15/22*10))+(T83*(I83*1,35/22*6))+(S83*(I83*2/22*2))+(R83*(I83*3/22*1));"")</f>
        <v/>
      </c>
      <c t="str" s="159" r="L83">
        <f>ROUND((V83*J83);1)+ROUND((U83*(J83*1,15/22*10));2)+ROUND((T83*(J83*1,35/22*6));2)+ROUNDDOWN((S83*(J83*2/22*2));2)+ROUNDDOWN((R83*(J83*3/22*1));2)</f>
        <v>0,00</v>
      </c>
      <c t="str" s="160" r="M83">
        <f>IF(ISTEXT(E83);ROUND((V83*I83)+(U83*(I83*1,15/22*10))+(T83*(I83*1,35/22*6))+(S83*(I83*2/22*2))+(R83*(I83*3/22*1));0);"")</f>
        <v/>
      </c>
      <c s="160" r="N83"/>
      <c t="str" s="161" r="O83">
        <f>IF(ISTEXT(F83);ROUND((V83*I83)+(U83*(I83*1,15/22*10))+(T83*(I83*1,35/22*6))+(S83*(I83*2/22*2))+(R83*(I83*3/22*1));0);"")</f>
        <v/>
      </c>
      <c s="161" r="P83"/>
      <c t="str" s="162" r="Q83">
        <f>IF(ISTEXT(G83);ROUND((V83*I83)+(U83*(I83*1,15/22*10))+(T83*(I83*1,35/22*6))+(S83*(I83*2/22*2))+(R83*(I83*3/22*1));0);"")</f>
        <v>0</v>
      </c>
      <c s="39" r="R83"/>
      <c s="39" r="S83"/>
      <c s="39" r="T83"/>
      <c s="39" r="U83"/>
      <c s="39" r="V83"/>
      <c s="38" r="W83"/>
      <c s="38" r="X83"/>
    </row>
    <row customHeight="1" r="84" ht="15.0">
      <c s="26" r="B84"/>
      <c s="51" r="C84"/>
      <c s="32" r="D84"/>
      <c s="32" r="E84"/>
      <c s="32" r="F84"/>
      <c s="255" r="G84"/>
      <c s="26" r="H84"/>
      <c s="32" r="I84"/>
      <c t="s" s="171" r="J84">
        <v>696</v>
      </c>
      <c t="str" s="172" r="K84">
        <f>SUM(K79:K83)</f>
        <v>2111,45</v>
      </c>
      <c s="172" r="L84">
        <v>1426.8</v>
      </c>
      <c t="str" s="173" r="M84">
        <f>SUM(M79:M83)</f>
        <v>50</v>
      </c>
      <c t="str" s="173" r="N84">
        <f>SUM(N79:N83)</f>
        <v>66</v>
      </c>
      <c t="str" s="174" r="O84">
        <f>SUM(O79:O83)</f>
        <v>50</v>
      </c>
      <c t="str" s="174" r="P84">
        <f>SUM(P79:P83)</f>
        <v>49</v>
      </c>
      <c t="str" s="174" r="Q84">
        <f>SUM(Q79:Q83)</f>
        <v>0</v>
      </c>
      <c t="str" s="173" r="R84">
        <f>SUM(R79:R83)</f>
        <v>217</v>
      </c>
      <c t="str" s="173" r="S84">
        <f>SUM(S79:S83)</f>
        <v>31</v>
      </c>
      <c t="str" s="173" r="T84">
        <f>SUM(T79:T83)</f>
        <v>20</v>
      </c>
      <c t="str" s="173" r="U84">
        <f>SUM(U79:U83)</f>
        <v>44</v>
      </c>
      <c t="str" s="173" r="V84">
        <f>SUM(V79:V83)</f>
        <v>29</v>
      </c>
      <c s="38" r="W84"/>
      <c s="38" r="X84"/>
    </row>
    <row customHeight="1" r="85" ht="15.0">
      <c s="241" r="B85"/>
      <c s="38" r="C85"/>
      <c s="32" r="D85"/>
      <c s="32" r="E85"/>
      <c s="32" r="F85"/>
      <c s="32" r="G85"/>
      <c s="26" r="H85"/>
      <c s="95" r="I85"/>
      <c t="s" s="256" r="J85">
        <v>697</v>
      </c>
      <c t="s" s="257" r="K85">
        <v>698</v>
      </c>
      <c t="str" s="258" r="L85">
        <f>K84-L84</f>
        <v>684,65</v>
      </c>
      <c t="s" s="259" r="M85">
        <v>699</v>
      </c>
      <c t="str" s="260" r="N85">
        <f>M84-N84</f>
        <v>-16</v>
      </c>
      <c t="s" s="261" r="O85">
        <v>700</v>
      </c>
      <c t="str" s="262" r="P85">
        <f>O84-P84</f>
        <v>1</v>
      </c>
      <c t="s" s="261" r="Q85">
        <v>701</v>
      </c>
      <c t="str" s="260" r="R85">
        <f>Q84</f>
        <v>0</v>
      </c>
      <c s="38" r="W85"/>
      <c s="38" r="X85"/>
    </row>
    <row customHeight="1" r="86" ht="15.0">
      <c s="244" r="A86"/>
      <c s="37" r="B86"/>
      <c s="38" r="C86"/>
      <c s="204" r="D86"/>
      <c s="204" r="E86"/>
      <c s="204" r="F86"/>
      <c s="204" r="G86"/>
      <c s="37" r="H86"/>
      <c s="243" r="I86"/>
      <c s="243" r="J86"/>
      <c s="231" r="K86"/>
      <c s="231" r="L86"/>
      <c s="204" r="M86"/>
      <c s="204" r="N86"/>
      <c s="202" r="O86"/>
      <c s="202" r="P86"/>
      <c s="202" r="Q86"/>
      <c s="204" r="R86"/>
      <c s="204" r="S86"/>
      <c s="204" r="T86"/>
      <c s="204" r="U86"/>
      <c s="204" r="V86"/>
      <c s="38" r="W86"/>
      <c s="38" r="X86"/>
    </row>
    <row customHeight="1" r="87" ht="15.0">
      <c s="244" r="A87"/>
      <c s="37" r="B87"/>
      <c s="264" r="C87"/>
      <c s="265" r="D87"/>
      <c s="265" r="E87"/>
      <c s="265" r="F87"/>
      <c s="265" r="G87"/>
      <c s="265" r="H87"/>
      <c s="265" r="I87"/>
      <c s="265" r="J87"/>
      <c s="265" r="K87"/>
      <c s="265" r="L87"/>
      <c s="265" r="M87"/>
      <c s="265" r="N87"/>
      <c s="264" r="O87"/>
      <c s="264" r="P87"/>
      <c s="264" r="Q87"/>
      <c s="265" r="R87"/>
      <c s="265" r="S87"/>
      <c s="265" r="T87"/>
      <c s="265" r="U87"/>
      <c s="265" r="V87"/>
      <c s="38" r="W87"/>
      <c s="38" r="X87"/>
    </row>
    <row customHeight="1" r="88" ht="15.0">
      <c s="244" r="A88"/>
      <c s="37" r="B88"/>
      <c s="264" r="C88"/>
      <c s="265" r="D88"/>
      <c s="265" r="E88"/>
      <c s="265" r="F88"/>
      <c s="265" r="G88"/>
      <c s="265" r="H88"/>
      <c s="265" r="I88"/>
      <c s="265" r="J88"/>
      <c s="265" r="K88"/>
      <c s="265" r="L88"/>
      <c s="265" r="M88"/>
      <c s="265" r="N88"/>
      <c s="264" r="O88"/>
      <c s="264" r="P88"/>
      <c s="264" r="Q88"/>
      <c s="265" r="R88"/>
      <c s="265" r="S88"/>
      <c s="265" r="T88"/>
      <c s="265" r="U88"/>
      <c s="265" r="V88"/>
      <c s="38" r="W88"/>
      <c s="38" r="X88"/>
    </row>
    <row customHeight="1" r="89" ht="15.0">
      <c s="244" r="A89"/>
      <c s="37" r="B89"/>
      <c s="264" r="C89"/>
      <c s="265" r="D89"/>
      <c s="265" r="E89"/>
      <c s="265" r="F89"/>
      <c s="265" r="G89"/>
      <c s="265" r="H89"/>
      <c s="265" r="I89"/>
      <c s="265" r="J89"/>
      <c s="265" r="K89"/>
      <c s="265" r="L89"/>
      <c s="265" r="M89"/>
      <c s="265" r="N89"/>
      <c s="264" r="O89"/>
      <c s="264" r="P89"/>
      <c s="264" r="Q89"/>
      <c s="265" r="R89"/>
      <c s="265" r="S89"/>
      <c s="265" r="T89"/>
      <c s="265" r="U89"/>
      <c s="265" r="V89"/>
      <c s="38" r="W89"/>
      <c s="38" r="X89"/>
    </row>
    <row customHeight="1" r="90" ht="15.75">
      <c s="244" r="A90"/>
      <c s="37" r="B90"/>
      <c s="264" r="C90"/>
      <c s="265" r="D90"/>
      <c s="265" r="E90"/>
      <c s="265" r="F90"/>
      <c s="265" r="G90"/>
      <c s="265" r="H90"/>
      <c s="265" r="I90"/>
      <c s="265" r="J90"/>
      <c s="265" r="K90"/>
      <c s="265" r="L90"/>
      <c s="265" r="M90"/>
      <c s="265" r="N90"/>
      <c s="264" r="O90"/>
      <c s="264" r="P90"/>
      <c s="264" r="Q90"/>
      <c s="265" r="R90"/>
      <c s="265" r="S90"/>
      <c s="265" r="T90"/>
      <c s="265" r="U90"/>
      <c s="265" r="V90"/>
      <c s="38" r="W90"/>
      <c s="38" r="X90"/>
    </row>
    <row customHeight="1" r="91" ht="15.0">
      <c s="244" r="A91"/>
      <c s="37" r="B91"/>
      <c s="38" r="C91"/>
      <c s="37" r="D91"/>
      <c s="37" r="E91"/>
      <c s="37" r="F91"/>
      <c s="37" r="G91"/>
      <c s="37" r="H91"/>
      <c s="37" r="I91"/>
      <c s="205" r="J91"/>
      <c s="206" r="K91"/>
      <c s="206" r="L91"/>
      <c s="207" r="M91"/>
      <c s="207" r="N91"/>
      <c s="208" r="O91"/>
      <c s="208" r="P91"/>
      <c s="208" r="Q91"/>
      <c s="37" r="R91"/>
      <c s="37" r="S91"/>
      <c s="37" r="T91"/>
      <c s="37" r="U91"/>
      <c s="37" r="V91"/>
      <c s="38" r="W91"/>
      <c s="70" r="X91"/>
    </row>
    <row customHeight="1" r="92" ht="15.0">
      <c s="244" r="A92"/>
      <c s="37" r="B92"/>
      <c s="38" r="C92"/>
      <c s="37" r="D92"/>
      <c s="37" r="E92"/>
      <c s="37" r="F92"/>
      <c s="37" r="G92"/>
      <c s="37" r="H92"/>
      <c s="37" r="I92"/>
      <c s="37" r="J92"/>
      <c s="204" r="K92"/>
      <c s="204" r="L92"/>
      <c s="204" r="M92"/>
      <c s="204" r="N92"/>
      <c s="163" r="O92"/>
      <c s="70" r="P92"/>
      <c s="70" r="Q92"/>
      <c s="37" r="R92"/>
      <c s="37" r="S92"/>
      <c s="37" r="T92"/>
      <c s="37" r="U92"/>
      <c s="37" r="V92"/>
      <c s="38" r="W92"/>
      <c s="70" r="X92"/>
    </row>
    <row customHeight="1" r="93" ht="15.0">
      <c s="244" r="A93"/>
      <c s="37" r="B93"/>
      <c s="38" r="C93"/>
      <c s="37" r="D93"/>
      <c s="37" r="E93"/>
      <c s="37" r="F93"/>
      <c s="37" r="G93"/>
      <c s="37" r="H93"/>
      <c s="37" r="I93"/>
      <c s="37" r="J93"/>
      <c s="231" r="K93"/>
      <c s="204" r="L93"/>
      <c s="204" r="M93"/>
      <c s="204" r="N93"/>
      <c s="163" r="O93"/>
      <c s="70" r="P93"/>
      <c s="70" r="Q93"/>
      <c s="37" r="R93"/>
      <c s="37" r="S93"/>
      <c s="37" r="T93"/>
      <c s="37" r="U93"/>
      <c s="37" r="V93"/>
      <c s="38" r="W93"/>
      <c s="70" r="X93"/>
    </row>
    <row customHeight="1" r="94" ht="15.0">
      <c s="244" r="A94"/>
      <c s="37" r="B94"/>
      <c s="38" r="C94"/>
      <c s="37" r="D94"/>
      <c s="37" r="E94"/>
      <c s="37" r="F94"/>
      <c s="37" r="G94"/>
      <c s="37" r="H94"/>
      <c s="37" r="I94"/>
      <c s="37" r="J94"/>
      <c s="231" r="K94"/>
      <c s="204" r="L94"/>
      <c s="204" r="M94"/>
      <c s="204" r="N94"/>
      <c s="163" r="O94"/>
      <c s="70" r="P94"/>
      <c s="70" r="Q94"/>
      <c s="37" r="R94"/>
      <c s="37" r="S94"/>
      <c s="37" r="T94"/>
      <c s="37" r="U94"/>
      <c s="37" r="V94"/>
      <c s="38" r="W94"/>
      <c s="70" r="X94"/>
    </row>
    <row customHeight="1" r="95" ht="15.0">
      <c s="38" r="A95"/>
      <c s="37" r="B95"/>
      <c s="38" r="C95"/>
      <c s="37" r="D95"/>
      <c s="37" r="E95"/>
      <c s="37" r="F95"/>
      <c s="37" r="G95"/>
      <c s="37" r="H95"/>
      <c s="37" r="I95"/>
      <c s="37" r="J95"/>
      <c s="231" r="K95"/>
      <c s="204" r="L95"/>
      <c s="231" r="M95"/>
      <c s="204" r="N95"/>
      <c s="163" r="O95"/>
      <c s="70" r="P95"/>
      <c s="70" r="Q95"/>
      <c s="37" r="R95"/>
      <c s="37" r="S95"/>
      <c s="37" r="T95"/>
      <c s="37" r="U95"/>
      <c s="37" r="V95"/>
      <c s="38" r="W95"/>
      <c s="70" r="X95"/>
    </row>
    <row customHeight="1" r="96" ht="15.0">
      <c s="38" r="A96"/>
      <c s="37" r="B96"/>
      <c s="38" r="C96"/>
      <c s="37" r="D96"/>
      <c s="37" r="E96"/>
      <c s="37" r="F96"/>
      <c s="37" r="G96"/>
      <c s="37" r="H96"/>
      <c s="37" r="I96"/>
      <c s="37" r="J96"/>
      <c s="231" r="K96"/>
      <c s="204" r="L96"/>
      <c s="204" r="M96"/>
      <c s="204" r="N96"/>
      <c s="163" r="O96"/>
      <c s="70" r="P96"/>
      <c s="70" r="Q96"/>
      <c s="37" r="R96"/>
      <c s="37" r="S96"/>
      <c s="37" r="T96"/>
      <c s="37" r="U96"/>
      <c s="37" r="V96"/>
      <c s="38" r="W96"/>
      <c s="70" r="X96"/>
    </row>
    <row customHeight="1" r="97" ht="15.0">
      <c s="38" r="A97"/>
      <c s="37" r="B97"/>
      <c s="38" r="C97"/>
      <c s="37" r="D97"/>
      <c s="37" r="E97"/>
      <c s="37" r="F97"/>
      <c s="37" r="G97"/>
      <c s="37" r="H97"/>
      <c s="37" r="I97"/>
      <c s="37" r="J97"/>
      <c s="231" r="K97"/>
      <c s="204" r="L97"/>
      <c s="204" r="M97"/>
      <c s="204" r="N97"/>
      <c s="163" r="O97"/>
      <c s="70" r="P97"/>
      <c s="70" r="Q97"/>
      <c s="37" r="R97"/>
      <c s="37" r="S97"/>
      <c s="37" r="T97"/>
      <c s="37" r="U97"/>
      <c s="37" r="V97"/>
      <c s="38" r="W97"/>
      <c s="70" r="X97"/>
    </row>
    <row customHeight="1" r="98" ht="15.0">
      <c s="38" r="A98"/>
      <c s="37" r="B98"/>
      <c s="38" r="C98"/>
      <c s="37" r="D98"/>
      <c s="37" r="E98"/>
      <c s="37" r="F98"/>
      <c s="37" r="G98"/>
      <c s="37" r="H98"/>
      <c s="37" r="I98"/>
      <c s="37" r="J98"/>
      <c s="231" r="K98"/>
      <c s="204" r="L98"/>
      <c s="204" r="M98"/>
      <c s="204" r="N98"/>
      <c s="163" r="O98"/>
      <c s="70" r="P98"/>
      <c s="70" r="Q98"/>
      <c s="37" r="R98"/>
      <c s="37" r="S98"/>
      <c s="37" r="T98"/>
      <c s="37" r="U98"/>
      <c s="37" r="V98"/>
      <c s="38" r="W98"/>
      <c s="70" r="X98"/>
    </row>
    <row customHeight="1" r="99" ht="15.0">
      <c s="38" r="A99"/>
      <c s="37" r="B99"/>
      <c s="38" r="C99"/>
      <c s="37" r="D99"/>
      <c s="37" r="E99"/>
      <c s="37" r="F99"/>
      <c s="37" r="G99"/>
      <c s="37" r="H99"/>
      <c s="37" r="I99"/>
      <c s="37" r="J99"/>
      <c s="204" r="K99"/>
      <c s="204" r="L99"/>
      <c s="204" r="M99"/>
      <c s="204" r="N99"/>
      <c s="163" r="O99"/>
      <c s="70" r="P99"/>
      <c s="70" r="Q99"/>
      <c s="37" r="R99"/>
      <c s="37" r="S99"/>
      <c s="37" r="T99"/>
      <c s="37" r="U99"/>
      <c s="37" r="V99"/>
      <c s="38" r="W99"/>
      <c s="70" r="X99"/>
    </row>
    <row customHeight="1" r="100" ht="15.0">
      <c s="38" r="A100"/>
      <c s="37" r="B100"/>
      <c s="38" r="C100"/>
      <c s="37" r="D100"/>
      <c s="37" r="E100"/>
      <c s="37" r="F100"/>
      <c s="37" r="G100"/>
      <c s="37" r="H100"/>
      <c s="37" r="I100"/>
      <c s="37" r="J100"/>
      <c s="204" r="K100"/>
      <c s="204" r="L100"/>
      <c s="204" r="M100"/>
      <c s="204" r="N100"/>
      <c s="163" r="O100"/>
      <c s="70" r="P100"/>
      <c s="70" r="Q100"/>
      <c s="37" r="R100"/>
      <c s="37" r="S100"/>
      <c s="37" r="T100"/>
      <c s="37" r="U100"/>
      <c s="37" r="V100"/>
      <c s="38" r="W100"/>
      <c s="70" r="X100"/>
    </row>
    <row customHeight="1" r="101" ht="15.0">
      <c s="38" r="A101"/>
      <c s="37" r="B101"/>
      <c s="38" r="C101"/>
      <c s="37" r="D101"/>
      <c s="37" r="E101"/>
      <c s="37" r="F101"/>
      <c s="37" r="G101"/>
      <c s="37" r="H101"/>
      <c s="37" r="I101"/>
      <c s="37" r="J101"/>
      <c s="204" r="K101"/>
      <c s="204" r="L101"/>
      <c s="204" r="M101"/>
      <c s="204" r="N101"/>
      <c s="163" r="O101"/>
      <c s="70" r="P101"/>
      <c s="70" r="Q101"/>
      <c s="37" r="R101"/>
      <c s="37" r="S101"/>
      <c s="37" r="T101"/>
      <c s="37" r="U101"/>
      <c s="37" r="V101"/>
      <c s="38" r="W101"/>
      <c s="70" r="X101"/>
    </row>
    <row customHeight="1" r="102" ht="15.0">
      <c s="38" r="A102"/>
      <c s="37" r="B102"/>
      <c s="38" r="C102"/>
      <c s="37" r="D102"/>
      <c s="37" r="E102"/>
      <c s="37" r="F102"/>
      <c s="37" r="G102"/>
      <c s="37" r="H102"/>
      <c s="37" r="I102"/>
      <c s="37" r="J102"/>
      <c s="204" r="K102"/>
      <c s="204" r="L102"/>
      <c s="204" r="M102"/>
      <c s="204" r="N102"/>
      <c s="163" r="O102"/>
      <c s="70" r="P102"/>
      <c s="70" r="Q102"/>
      <c s="37" r="R102"/>
      <c s="37" r="S102"/>
      <c s="37" r="T102"/>
      <c s="37" r="U102"/>
      <c s="37" r="V102"/>
      <c s="38" r="W102"/>
      <c s="70" r="X102"/>
    </row>
    <row customHeight="1" r="103" ht="15.0">
      <c s="38" r="A103"/>
      <c s="37" r="B103"/>
      <c s="38" r="C103"/>
      <c s="37" r="D103"/>
      <c s="37" r="E103"/>
      <c s="37" r="F103"/>
      <c s="37" r="G103"/>
      <c s="37" r="H103"/>
      <c s="37" r="I103"/>
      <c s="37" r="J103"/>
      <c s="204" r="K103"/>
      <c s="204" r="L103"/>
      <c s="204" r="M103"/>
      <c s="204" r="N103"/>
      <c s="163" r="O103"/>
      <c s="70" r="P103"/>
      <c s="70" r="Q103"/>
      <c s="37" r="R103"/>
      <c s="37" r="S103"/>
      <c s="37" r="T103"/>
      <c s="37" r="U103"/>
      <c s="37" r="V103"/>
      <c s="38" r="W103"/>
      <c s="70" r="X103"/>
    </row>
    <row customHeight="1" r="104" ht="15.0">
      <c s="38" r="A104"/>
      <c s="37" r="B104"/>
      <c s="38" r="C104"/>
      <c s="37" r="D104"/>
      <c s="37" r="E104"/>
      <c s="37" r="F104"/>
      <c s="37" r="G104"/>
      <c s="37" r="H104"/>
      <c s="37" r="I104"/>
      <c s="37" r="J104"/>
      <c s="204" r="K104"/>
      <c s="204" r="L104"/>
      <c s="204" r="M104"/>
      <c s="204" r="N104"/>
      <c s="163" r="O104"/>
      <c s="70" r="P104"/>
      <c s="70" r="Q104"/>
      <c s="37" r="R104"/>
      <c s="37" r="S104"/>
      <c s="37" r="T104"/>
      <c s="37" r="U104"/>
      <c s="37" r="V104"/>
      <c s="38" r="W104"/>
      <c s="70" r="X104"/>
    </row>
    <row customHeight="1" r="105" ht="15.0">
      <c s="38" r="A105"/>
      <c s="37" r="B105"/>
      <c s="38" r="C105"/>
      <c s="37" r="D105"/>
      <c s="37" r="E105"/>
      <c s="37" r="F105"/>
      <c s="37" r="G105"/>
      <c s="37" r="H105"/>
      <c s="37" r="I105"/>
      <c s="37" r="J105"/>
      <c s="204" r="K105"/>
      <c s="204" r="L105"/>
      <c s="204" r="M105"/>
      <c s="204" r="N105"/>
      <c s="163" r="O105"/>
      <c s="70" r="P105"/>
      <c s="70" r="Q105"/>
      <c s="37" r="R105"/>
      <c s="37" r="S105"/>
      <c s="37" r="T105"/>
      <c s="37" r="U105"/>
      <c s="37" r="V105"/>
      <c s="38" r="W105"/>
      <c s="70" r="X105"/>
    </row>
    <row customHeight="1" r="106" ht="15.0">
      <c s="38" r="A106"/>
      <c s="37" r="B106"/>
      <c s="38" r="C106"/>
      <c s="37" r="D106"/>
      <c s="37" r="E106"/>
      <c s="37" r="F106"/>
      <c s="37" r="G106"/>
      <c s="37" r="H106"/>
      <c s="37" r="I106"/>
      <c s="37" r="J106"/>
      <c s="204" r="K106"/>
      <c s="204" r="L106"/>
      <c s="204" r="M106"/>
      <c s="204" r="N106"/>
      <c s="163" r="O106"/>
      <c s="70" r="P106"/>
      <c s="70" r="Q106"/>
      <c s="37" r="R106"/>
      <c s="37" r="S106"/>
      <c s="37" r="T106"/>
      <c s="37" r="U106"/>
      <c s="37" r="V106"/>
      <c s="38" r="W106"/>
      <c s="70" r="X106"/>
    </row>
    <row customHeight="1" r="107" ht="15.0">
      <c s="38" r="A107"/>
      <c s="37" r="B107"/>
      <c s="38" r="C107"/>
      <c s="37" r="D107"/>
      <c s="37" r="E107"/>
      <c s="37" r="F107"/>
      <c s="37" r="G107"/>
      <c s="37" r="H107"/>
      <c s="37" r="I107"/>
      <c s="37" r="J107"/>
      <c s="204" r="K107"/>
      <c s="204" r="L107"/>
      <c s="204" r="M107"/>
      <c s="204" r="N107"/>
      <c s="163" r="O107"/>
      <c s="70" r="P107"/>
      <c s="70" r="Q107"/>
      <c s="37" r="R107"/>
      <c s="37" r="S107"/>
      <c s="37" r="T107"/>
      <c s="37" r="U107"/>
      <c s="37" r="V107"/>
      <c s="38" r="W107"/>
      <c s="70" r="X107"/>
    </row>
    <row customHeight="1" r="108" ht="15.0">
      <c s="38" r="A108"/>
      <c s="37" r="B108"/>
      <c s="38" r="C108"/>
      <c s="37" r="D108"/>
      <c s="37" r="E108"/>
      <c s="37" r="F108"/>
      <c s="37" r="G108"/>
      <c s="37" r="H108"/>
      <c s="37" r="I108"/>
      <c s="37" r="J108"/>
      <c s="204" r="K108"/>
      <c s="204" r="L108"/>
      <c s="204" r="M108"/>
      <c s="204" r="N108"/>
      <c s="163" r="O108"/>
      <c s="70" r="P108"/>
      <c s="70" r="Q108"/>
      <c s="37" r="R108"/>
      <c s="37" r="S108"/>
      <c s="37" r="T108"/>
      <c s="37" r="U108"/>
      <c s="37" r="V108"/>
      <c s="38" r="W108"/>
      <c s="70" r="X108"/>
    </row>
    <row customHeight="1" r="109" ht="15.0">
      <c s="38" r="A109"/>
      <c s="37" r="B109"/>
      <c s="38" r="C109"/>
      <c s="37" r="D109"/>
      <c s="37" r="E109"/>
      <c s="37" r="F109"/>
      <c s="37" r="G109"/>
      <c s="37" r="H109"/>
      <c s="37" r="I109"/>
      <c s="37" r="J109"/>
      <c s="204" r="K109"/>
      <c s="204" r="L109"/>
      <c s="204" r="M109"/>
      <c s="204" r="N109"/>
      <c s="163" r="O109"/>
      <c s="70" r="P109"/>
      <c s="70" r="Q109"/>
      <c s="37" r="R109"/>
      <c s="37" r="S109"/>
      <c s="37" r="T109"/>
      <c s="37" r="U109"/>
      <c s="37" r="V109"/>
      <c s="38" r="W109"/>
      <c s="70" r="X109"/>
    </row>
    <row customHeight="1" r="110" ht="15.0">
      <c s="38" r="A110"/>
      <c s="37" r="B110"/>
      <c s="38" r="C110"/>
      <c s="37" r="D110"/>
      <c s="37" r="E110"/>
      <c s="37" r="F110"/>
      <c s="37" r="G110"/>
      <c s="37" r="H110"/>
      <c s="37" r="I110"/>
      <c s="37" r="J110"/>
      <c s="204" r="K110"/>
      <c s="204" r="L110"/>
      <c s="204" r="M110"/>
      <c s="204" r="N110"/>
      <c s="163" r="O110"/>
      <c s="70" r="P110"/>
      <c s="70" r="Q110"/>
      <c s="37" r="R110"/>
      <c s="37" r="S110"/>
      <c s="37" r="T110"/>
      <c s="37" r="U110"/>
      <c s="37" r="V110"/>
      <c s="38" r="W110"/>
      <c s="70" r="X110"/>
    </row>
    <row customHeight="1" r="111" ht="15.0">
      <c s="38" r="A111"/>
      <c s="37" r="B111"/>
      <c s="38" r="C111"/>
      <c s="37" r="D111"/>
      <c s="37" r="E111"/>
      <c s="37" r="F111"/>
      <c s="37" r="G111"/>
      <c s="37" r="H111"/>
      <c s="37" r="I111"/>
      <c s="37" r="J111"/>
      <c s="204" r="K111"/>
      <c s="204" r="L111"/>
      <c s="204" r="M111"/>
      <c s="204" r="N111"/>
      <c s="163" r="O111"/>
      <c s="70" r="P111"/>
      <c s="70" r="Q111"/>
      <c s="37" r="R111"/>
      <c s="37" r="S111"/>
      <c s="37" r="T111"/>
      <c s="37" r="U111"/>
      <c s="37" r="V111"/>
      <c s="38" r="W111"/>
      <c s="70" r="X111"/>
    </row>
    <row customHeight="1" r="112" ht="15.0">
      <c s="38" r="A112"/>
      <c s="37" r="B112"/>
      <c s="38" r="C112"/>
      <c s="37" r="D112"/>
      <c s="37" r="E112"/>
      <c s="37" r="F112"/>
      <c s="37" r="G112"/>
      <c s="37" r="H112"/>
      <c s="37" r="I112"/>
      <c s="37" r="J112"/>
      <c s="204" r="K112"/>
      <c s="204" r="L112"/>
      <c s="204" r="M112"/>
      <c s="204" r="N112"/>
      <c s="163" r="O112"/>
      <c s="70" r="P112"/>
      <c s="70" r="Q112"/>
      <c s="37" r="R112"/>
      <c s="37" r="S112"/>
      <c s="37" r="T112"/>
      <c s="37" r="U112"/>
      <c s="37" r="V112"/>
      <c s="38" r="W112"/>
      <c s="70" r="X112"/>
    </row>
    <row customHeight="1" r="113" ht="15.0">
      <c s="38" r="A113"/>
      <c s="37" r="B113"/>
      <c s="38" r="C113"/>
      <c s="37" r="D113"/>
      <c s="37" r="E113"/>
      <c s="37" r="F113"/>
      <c s="37" r="G113"/>
      <c s="37" r="H113"/>
      <c s="37" r="I113"/>
      <c s="37" r="J113"/>
      <c s="204" r="K113"/>
      <c s="204" r="L113"/>
      <c s="204" r="M113"/>
      <c s="204" r="N113"/>
      <c s="163" r="O113"/>
      <c s="70" r="P113"/>
      <c s="70" r="Q113"/>
      <c s="37" r="R113"/>
      <c s="37" r="S113"/>
      <c s="37" r="T113"/>
      <c s="37" r="U113"/>
      <c s="37" r="V113"/>
      <c s="38" r="W113"/>
      <c s="70" r="X113"/>
    </row>
    <row customHeight="1" r="114" ht="15.0">
      <c s="38" r="A114"/>
      <c s="37" r="B114"/>
      <c s="38" r="C114"/>
      <c s="37" r="D114"/>
      <c s="37" r="E114"/>
      <c s="37" r="F114"/>
      <c s="37" r="G114"/>
      <c s="37" r="H114"/>
      <c s="37" r="I114"/>
      <c s="37" r="J114"/>
      <c s="204" r="K114"/>
      <c s="204" r="L114"/>
      <c s="204" r="M114"/>
      <c s="204" r="N114"/>
      <c s="163" r="O114"/>
      <c s="70" r="P114"/>
      <c s="70" r="Q114"/>
      <c s="37" r="R114"/>
      <c s="37" r="S114"/>
      <c s="37" r="T114"/>
      <c s="37" r="U114"/>
      <c s="37" r="V114"/>
      <c s="38" r="W114"/>
      <c s="70" r="X114"/>
    </row>
    <row customHeight="1" r="115" ht="15.0">
      <c s="38" r="A115"/>
      <c s="37" r="B115"/>
      <c s="38" r="C115"/>
      <c s="37" r="D115"/>
      <c s="37" r="E115"/>
      <c s="37" r="F115"/>
      <c s="37" r="G115"/>
      <c s="37" r="H115"/>
      <c s="37" r="I115"/>
      <c s="37" r="J115"/>
      <c s="204" r="K115"/>
      <c s="204" r="L115"/>
      <c s="204" r="M115"/>
      <c s="204" r="N115"/>
      <c s="163" r="O115"/>
      <c s="70" r="P115"/>
      <c s="70" r="Q115"/>
      <c s="37" r="R115"/>
      <c s="37" r="S115"/>
      <c s="37" r="T115"/>
      <c s="37" r="U115"/>
      <c s="37" r="V115"/>
      <c s="38" r="W115"/>
      <c s="70" r="X115"/>
    </row>
    <row customHeight="1" r="116" ht="15.0">
      <c s="38" r="A116"/>
      <c s="37" r="B116"/>
      <c s="38" r="C116"/>
      <c s="37" r="D116"/>
      <c s="37" r="E116"/>
      <c s="37" r="F116"/>
      <c s="37" r="G116"/>
      <c s="37" r="H116"/>
      <c s="37" r="I116"/>
      <c s="37" r="J116"/>
      <c s="204" r="K116"/>
      <c s="204" r="L116"/>
      <c s="204" r="M116"/>
      <c s="204" r="N116"/>
      <c s="163" r="O116"/>
      <c s="70" r="P116"/>
      <c s="70" r="Q116"/>
      <c s="37" r="R116"/>
      <c s="37" r="S116"/>
      <c s="37" r="T116"/>
      <c s="37" r="U116"/>
      <c s="37" r="V116"/>
      <c s="38" r="W116"/>
      <c s="70" r="X116"/>
    </row>
    <row customHeight="1" r="117" ht="15.0">
      <c s="38" r="A117"/>
      <c s="37" r="B117"/>
      <c s="38" r="C117"/>
      <c s="37" r="D117"/>
      <c s="37" r="E117"/>
      <c s="37" r="F117"/>
      <c s="37" r="G117"/>
      <c s="37" r="H117"/>
      <c s="37" r="I117"/>
      <c s="37" r="J117"/>
      <c s="204" r="K117"/>
      <c s="204" r="L117"/>
      <c s="204" r="M117"/>
      <c s="204" r="N117"/>
      <c s="163" r="O117"/>
      <c s="70" r="P117"/>
      <c s="70" r="Q117"/>
      <c s="37" r="R117"/>
      <c s="37" r="S117"/>
      <c s="37" r="T117"/>
      <c s="37" r="U117"/>
      <c s="37" r="V117"/>
      <c s="38" r="W117"/>
      <c s="70" r="X117"/>
    </row>
    <row customHeight="1" r="118" ht="15.0">
      <c s="38" r="A118"/>
      <c s="37" r="B118"/>
      <c s="38" r="C118"/>
      <c s="37" r="D118"/>
      <c s="37" r="E118"/>
      <c s="37" r="F118"/>
      <c s="37" r="G118"/>
      <c s="37" r="H118"/>
      <c s="37" r="I118"/>
      <c s="37" r="J118"/>
      <c s="204" r="K118"/>
      <c s="204" r="L118"/>
      <c s="204" r="M118"/>
      <c s="204" r="N118"/>
      <c s="163" r="O118"/>
      <c s="70" r="P118"/>
      <c s="70" r="Q118"/>
      <c s="37" r="R118"/>
      <c s="37" r="S118"/>
      <c s="37" r="T118"/>
      <c s="37" r="U118"/>
      <c s="37" r="V118"/>
      <c s="38" r="W118"/>
      <c s="70" r="X118"/>
    </row>
    <row customHeight="1" r="119" ht="15.0">
      <c s="38" r="A119"/>
      <c s="37" r="B119"/>
      <c s="38" r="C119"/>
      <c s="37" r="D119"/>
      <c s="37" r="E119"/>
      <c s="37" r="F119"/>
      <c s="37" r="G119"/>
      <c s="37" r="H119"/>
      <c s="37" r="I119"/>
      <c s="37" r="J119"/>
      <c s="204" r="K119"/>
      <c s="204" r="L119"/>
      <c s="204" r="M119"/>
      <c s="204" r="N119"/>
      <c s="163" r="O119"/>
      <c s="70" r="P119"/>
      <c s="70" r="Q119"/>
      <c s="37" r="R119"/>
      <c s="37" r="S119"/>
      <c s="37" r="T119"/>
      <c s="37" r="U119"/>
      <c s="37" r="V119"/>
      <c s="38" r="W119"/>
      <c s="70" r="X119"/>
    </row>
    <row customHeight="1" r="120" ht="15.0">
      <c s="38" r="A120"/>
      <c s="37" r="B120"/>
      <c s="38" r="C120"/>
      <c s="37" r="D120"/>
      <c s="37" r="E120"/>
      <c s="37" r="F120"/>
      <c s="37" r="G120"/>
      <c s="37" r="H120"/>
      <c s="37" r="I120"/>
      <c s="37" r="J120"/>
      <c s="204" r="K120"/>
      <c s="204" r="L120"/>
      <c s="204" r="M120"/>
      <c s="204" r="N120"/>
      <c s="163" r="O120"/>
      <c s="70" r="P120"/>
      <c s="70" r="Q120"/>
      <c s="37" r="R120"/>
      <c s="37" r="S120"/>
      <c s="37" r="T120"/>
      <c s="37" r="U120"/>
      <c s="37" r="V120"/>
      <c s="38" r="W120"/>
      <c s="38" r="X120"/>
    </row>
    <row customHeight="1" r="121" ht="15.0">
      <c s="38" r="A121"/>
      <c s="37" r="B121"/>
      <c s="38" r="C121"/>
      <c s="37" r="D121"/>
      <c s="37" r="E121"/>
      <c s="37" r="F121"/>
      <c s="37" r="G121"/>
      <c s="37" r="H121"/>
      <c s="37" r="I121"/>
      <c s="37" r="J121"/>
      <c s="204" r="K121"/>
      <c s="204" r="L121"/>
      <c s="204" r="M121"/>
      <c s="204" r="N121"/>
      <c s="163" r="O121"/>
      <c s="70" r="P121"/>
      <c s="70" r="Q121"/>
      <c s="37" r="R121"/>
      <c s="37" r="S121"/>
      <c s="37" r="T121"/>
      <c s="37" r="U121"/>
      <c s="37" r="V121"/>
      <c s="38" r="W121"/>
      <c s="38" r="X121"/>
    </row>
    <row customHeight="1" r="122" ht="15.0">
      <c s="38" r="A122"/>
      <c s="37" r="B122"/>
      <c s="38" r="C122"/>
      <c s="37" r="D122"/>
      <c s="37" r="E122"/>
      <c s="37" r="F122"/>
      <c s="37" r="G122"/>
      <c s="37" r="H122"/>
      <c s="37" r="I122"/>
      <c s="37" r="J122"/>
      <c s="204" r="K122"/>
      <c s="204" r="L122"/>
      <c s="204" r="M122"/>
      <c s="204" r="N122"/>
      <c s="163" r="O122"/>
      <c s="70" r="P122"/>
      <c s="70" r="Q122"/>
      <c s="37" r="R122"/>
      <c s="37" r="S122"/>
      <c s="37" r="T122"/>
      <c s="37" r="U122"/>
      <c s="37" r="V122"/>
      <c s="38" r="W122"/>
      <c s="38" r="X122"/>
    </row>
    <row customHeight="1" r="123" ht="15.0">
      <c s="38" r="A123"/>
      <c s="37" r="B123"/>
      <c s="38" r="C123"/>
      <c s="37" r="D123"/>
      <c s="37" r="E123"/>
      <c s="37" r="F123"/>
      <c s="37" r="G123"/>
      <c s="37" r="H123"/>
      <c s="37" r="I123"/>
      <c s="37" r="J123"/>
      <c s="204" r="K123"/>
      <c s="204" r="L123"/>
      <c s="204" r="M123"/>
      <c s="204" r="N123"/>
      <c s="163" r="O123"/>
      <c s="70" r="P123"/>
      <c s="70" r="Q123"/>
      <c s="37" r="R123"/>
      <c s="37" r="S123"/>
      <c s="37" r="T123"/>
      <c s="37" r="U123"/>
      <c s="37" r="V123"/>
      <c s="38" r="W123"/>
      <c s="38" r="X123"/>
    </row>
    <row customHeight="1" r="124" ht="15.0">
      <c s="38" r="A124"/>
      <c s="37" r="B124"/>
      <c s="38" r="C124"/>
      <c s="37" r="D124"/>
      <c s="37" r="E124"/>
      <c s="37" r="F124"/>
      <c s="37" r="G124"/>
      <c s="37" r="H124"/>
      <c s="37" r="I124"/>
      <c s="37" r="J124"/>
      <c s="204" r="K124"/>
      <c s="204" r="L124"/>
      <c s="204" r="M124"/>
      <c s="204" r="N124"/>
      <c s="163" r="O124"/>
      <c s="70" r="P124"/>
      <c s="70" r="Q124"/>
      <c s="37" r="R124"/>
      <c s="37" r="S124"/>
      <c s="37" r="T124"/>
      <c s="37" r="U124"/>
      <c s="37" r="V124"/>
      <c s="38" r="W124"/>
      <c s="38" r="X124"/>
    </row>
    <row customHeight="1" r="125" ht="15.0">
      <c s="38" r="A125"/>
      <c s="37" r="B125"/>
      <c s="38" r="C125"/>
      <c s="37" r="D125"/>
      <c s="37" r="E125"/>
      <c s="37" r="F125"/>
      <c s="37" r="G125"/>
      <c s="37" r="H125"/>
      <c s="37" r="I125"/>
      <c s="37" r="J125"/>
      <c s="204" r="K125"/>
      <c s="204" r="L125"/>
      <c s="204" r="M125"/>
      <c s="204" r="N125"/>
      <c s="163" r="O125"/>
      <c s="70" r="P125"/>
      <c s="70" r="Q125"/>
      <c s="37" r="R125"/>
      <c s="37" r="S125"/>
      <c s="37" r="T125"/>
      <c s="37" r="U125"/>
      <c s="37" r="V125"/>
      <c s="38" r="W125"/>
      <c s="38" r="X125"/>
    </row>
    <row customHeight="1" r="126" ht="15.0">
      <c s="38" r="A126"/>
      <c s="37" r="B126"/>
      <c s="38" r="C126"/>
      <c s="37" r="D126"/>
      <c s="37" r="E126"/>
      <c s="37" r="F126"/>
      <c s="37" r="G126"/>
      <c s="37" r="H126"/>
      <c s="37" r="I126"/>
      <c s="37" r="J126"/>
      <c s="204" r="K126"/>
      <c s="204" r="L126"/>
      <c s="204" r="M126"/>
      <c s="204" r="N126"/>
      <c s="163" r="O126"/>
      <c s="70" r="P126"/>
      <c s="70" r="Q126"/>
      <c s="37" r="R126"/>
      <c s="37" r="S126"/>
      <c s="37" r="T126"/>
      <c s="37" r="U126"/>
      <c s="37" r="V126"/>
      <c s="38" r="W126"/>
      <c s="38" r="X126"/>
    </row>
    <row customHeight="1" r="127" ht="15.0">
      <c s="38" r="A127"/>
      <c s="37" r="B127"/>
      <c s="38" r="C127"/>
      <c s="37" r="D127"/>
      <c s="37" r="E127"/>
      <c s="37" r="F127"/>
      <c s="37" r="G127"/>
      <c s="37" r="H127"/>
      <c s="37" r="I127"/>
      <c s="37" r="J127"/>
      <c s="204" r="K127"/>
      <c s="204" r="L127"/>
      <c s="204" r="M127"/>
      <c s="204" r="N127"/>
      <c s="163" r="O127"/>
      <c s="70" r="P127"/>
      <c s="70" r="Q127"/>
      <c s="37" r="R127"/>
      <c s="37" r="S127"/>
      <c s="37" r="T127"/>
      <c s="37" r="U127"/>
      <c s="37" r="V127"/>
      <c s="38" r="W127"/>
      <c s="38" r="X127"/>
    </row>
    <row customHeight="1" r="128" ht="15.0">
      <c s="38" r="A128"/>
      <c s="37" r="B128"/>
      <c s="38" r="C128"/>
      <c s="37" r="D128"/>
      <c s="37" r="E128"/>
      <c s="37" r="F128"/>
      <c s="37" r="G128"/>
      <c s="37" r="H128"/>
      <c s="37" r="I128"/>
      <c s="37" r="J128"/>
      <c s="204" r="K128"/>
      <c s="204" r="L128"/>
      <c s="204" r="M128"/>
      <c s="204" r="N128"/>
      <c s="163" r="O128"/>
      <c s="70" r="P128"/>
      <c s="70" r="Q128"/>
      <c s="37" r="R128"/>
      <c s="37" r="S128"/>
      <c s="37" r="T128"/>
      <c s="37" r="U128"/>
      <c s="37" r="V128"/>
      <c s="38" r="W128"/>
      <c s="38" r="X128"/>
    </row>
    <row customHeight="1" r="129" ht="15.0">
      <c s="38" r="A129"/>
      <c s="37" r="B129"/>
      <c s="38" r="C129"/>
      <c s="37" r="D129"/>
      <c s="37" r="E129"/>
      <c s="37" r="F129"/>
      <c s="37" r="G129"/>
      <c s="37" r="H129"/>
      <c s="37" r="I129"/>
      <c s="37" r="J129"/>
      <c s="204" r="K129"/>
      <c s="204" r="L129"/>
      <c s="204" r="M129"/>
      <c s="204" r="N129"/>
      <c s="163" r="O129"/>
      <c s="70" r="P129"/>
      <c s="70" r="Q129"/>
      <c s="37" r="R129"/>
      <c s="37" r="S129"/>
      <c s="37" r="T129"/>
      <c s="37" r="U129"/>
      <c s="37" r="V129"/>
      <c s="38" r="W129"/>
      <c s="38" r="X129"/>
    </row>
    <row customHeight="1" r="130" ht="15.0">
      <c s="38" r="A130"/>
      <c s="37" r="B130"/>
      <c s="38" r="C130"/>
      <c s="37" r="D130"/>
      <c s="37" r="E130"/>
      <c s="37" r="F130"/>
      <c s="37" r="G130"/>
      <c s="37" r="H130"/>
      <c s="37" r="I130"/>
      <c s="37" r="J130"/>
      <c s="204" r="K130"/>
      <c s="204" r="L130"/>
      <c s="204" r="M130"/>
      <c s="204" r="N130"/>
      <c s="163" r="O130"/>
      <c s="70" r="P130"/>
      <c s="70" r="Q130"/>
      <c s="37" r="R130"/>
      <c s="37" r="S130"/>
      <c s="37" r="T130"/>
      <c s="37" r="U130"/>
      <c s="37" r="V130"/>
      <c s="38" r="W130"/>
      <c s="38" r="X130"/>
    </row>
    <row customHeight="1" r="131" ht="15.0">
      <c s="38" r="A131"/>
      <c s="37" r="B131"/>
      <c s="38" r="C131"/>
      <c s="37" r="D131"/>
      <c s="37" r="E131"/>
      <c s="37" r="F131"/>
      <c s="37" r="G131"/>
      <c s="37" r="H131"/>
      <c s="37" r="I131"/>
      <c s="37" r="J131"/>
      <c s="37" r="K131"/>
      <c s="37" r="L131"/>
      <c s="37" r="M131"/>
      <c s="37" r="N131"/>
      <c s="70" r="O131"/>
      <c s="70" r="P131"/>
      <c s="70" r="Q131"/>
      <c s="37" r="R131"/>
      <c s="37" r="S131"/>
      <c s="37" r="T131"/>
      <c s="37" r="U131"/>
      <c s="37" r="V131"/>
      <c s="38" r="W131"/>
      <c s="38" r="X131"/>
    </row>
  </sheetData>
  <mergeCells count="139">
    <mergeCell ref="P66:P67"/>
    <mergeCell ref="Q55:Q56"/>
    <mergeCell ref="T66:T67"/>
    <mergeCell ref="S66:S67"/>
    <mergeCell ref="T44:T45"/>
    <mergeCell ref="L44:L45"/>
    <mergeCell ref="M44:M45"/>
    <mergeCell ref="N44:N45"/>
    <mergeCell ref="O44:O45"/>
    <mergeCell ref="L66:L67"/>
    <mergeCell ref="M66:M67"/>
    <mergeCell ref="N66:N67"/>
    <mergeCell ref="U66:U67"/>
    <mergeCell ref="O66:O67"/>
    <mergeCell ref="V66:V67"/>
    <mergeCell ref="R66:R67"/>
    <mergeCell ref="H66:H67"/>
    <mergeCell ref="H77:H78"/>
    <mergeCell ref="I77:I78"/>
    <mergeCell ref="D77:F77"/>
    <mergeCell ref="D66:F66"/>
    <mergeCell ref="J66:J67"/>
    <mergeCell ref="K66:K67"/>
    <mergeCell ref="T77:T78"/>
    <mergeCell ref="R77:R78"/>
    <mergeCell ref="S77:S78"/>
    <mergeCell ref="T55:T56"/>
    <mergeCell ref="U55:U56"/>
    <mergeCell ref="V55:V56"/>
    <mergeCell ref="R55:R56"/>
    <mergeCell ref="S55:S56"/>
    <mergeCell ref="P44:P45"/>
    <mergeCell ref="Q44:Q45"/>
    <mergeCell ref="H44:H45"/>
    <mergeCell ref="I44:I45"/>
    <mergeCell ref="J44:J45"/>
    <mergeCell ref="K44:K45"/>
    <mergeCell ref="U44:U45"/>
    <mergeCell ref="V44:V45"/>
    <mergeCell ref="O77:O78"/>
    <mergeCell ref="P77:P78"/>
    <mergeCell ref="J77:J78"/>
    <mergeCell ref="K77:K78"/>
    <mergeCell ref="M77:M78"/>
    <mergeCell ref="N77:N78"/>
    <mergeCell ref="L77:L78"/>
    <mergeCell ref="U77:U78"/>
    <mergeCell ref="V77:V78"/>
    <mergeCell ref="Q77:Q78"/>
    <mergeCell ref="C11:C12"/>
    <mergeCell ref="B8:C9"/>
    <mergeCell ref="B11:B12"/>
    <mergeCell ref="B55:B56"/>
    <mergeCell ref="C55:C56"/>
    <mergeCell ref="A77:A85"/>
    <mergeCell ref="B77:B78"/>
    <mergeCell ref="C77:C78"/>
    <mergeCell ref="A11:A19"/>
    <mergeCell ref="A22:A30"/>
    <mergeCell ref="C44:C45"/>
    <mergeCell ref="A33:A41"/>
    <mergeCell ref="B44:B45"/>
    <mergeCell ref="A44:A52"/>
    <mergeCell ref="A55:A63"/>
    <mergeCell ref="A66:A74"/>
    <mergeCell ref="Q11:Q12"/>
    <mergeCell ref="P11:P12"/>
    <mergeCell ref="I1:S1"/>
    <mergeCell ref="T1:V1"/>
    <mergeCell ref="I11:I12"/>
    <mergeCell ref="H11:H12"/>
    <mergeCell ref="J11:J12"/>
    <mergeCell ref="K11:K12"/>
    <mergeCell ref="R11:R12"/>
    <mergeCell ref="T11:T12"/>
    <mergeCell ref="S11:S12"/>
    <mergeCell ref="C22:C23"/>
    <mergeCell ref="D22:F22"/>
    <mergeCell ref="D44:F44"/>
    <mergeCell ref="D55:F55"/>
    <mergeCell ref="I66:I67"/>
    <mergeCell ref="H55:H56"/>
    <mergeCell ref="I55:I56"/>
    <mergeCell ref="D11:F11"/>
    <mergeCell ref="B6:F6"/>
    <mergeCell ref="B1:F1"/>
    <mergeCell ref="B3:C3"/>
    <mergeCell ref="B33:B34"/>
    <mergeCell ref="C33:C34"/>
    <mergeCell ref="B22:B23"/>
    <mergeCell ref="H22:H23"/>
    <mergeCell ref="I22:I23"/>
    <mergeCell ref="J22:J23"/>
    <mergeCell ref="D33:F33"/>
    <mergeCell ref="M22:M23"/>
    <mergeCell ref="N22:N23"/>
    <mergeCell ref="L11:L12"/>
    <mergeCell ref="M11:M12"/>
    <mergeCell ref="O11:O12"/>
    <mergeCell ref="N11:N12"/>
    <mergeCell ref="O22:O23"/>
    <mergeCell ref="L22:L23"/>
    <mergeCell ref="K22:K23"/>
    <mergeCell ref="J55:J56"/>
    <mergeCell ref="K55:K56"/>
    <mergeCell ref="L55:L56"/>
    <mergeCell ref="M55:M56"/>
    <mergeCell ref="N55:N56"/>
    <mergeCell ref="O55:O56"/>
    <mergeCell ref="P55:P56"/>
    <mergeCell ref="Q33:Q34"/>
    <mergeCell ref="S33:S34"/>
    <mergeCell ref="R33:R34"/>
    <mergeCell ref="R44:R45"/>
    <mergeCell ref="S44:S45"/>
    <mergeCell ref="Q66:Q67"/>
    <mergeCell ref="U11:U12"/>
    <mergeCell ref="V11:V12"/>
    <mergeCell ref="U22:U23"/>
    <mergeCell ref="V22:V23"/>
    <mergeCell ref="T33:T34"/>
    <mergeCell ref="U33:U34"/>
    <mergeCell ref="V33:V34"/>
    <mergeCell ref="B66:B67"/>
    <mergeCell ref="C66:C67"/>
    <mergeCell ref="L33:L34"/>
    <mergeCell ref="M33:M34"/>
    <mergeCell ref="P22:P23"/>
    <mergeCell ref="Q22:Q23"/>
    <mergeCell ref="R22:R23"/>
    <mergeCell ref="S22:S23"/>
    <mergeCell ref="T22:T23"/>
    <mergeCell ref="K33:K34"/>
    <mergeCell ref="H33:H34"/>
    <mergeCell ref="I33:I34"/>
    <mergeCell ref="J33:J34"/>
    <mergeCell ref="N33:N34"/>
    <mergeCell ref="P33:P34"/>
    <mergeCell ref="O33:O34"/>
  </mergeCells>
  <conditionalFormatting sqref="L3:L9 O3:O9 R3:R9">
    <cfRule priority="1" type="cellIs" operator="greaterThan" dxfId="0">
      <formula>0</formula>
    </cfRule>
  </conditionalFormatting>
  <conditionalFormatting sqref="L3:L9 O3:O9 R3:R9">
    <cfRule priority="2" type="cellIs" operator="equal" dxfId="1">
      <formula>0</formula>
    </cfRule>
  </conditionalFormatting>
  <conditionalFormatting sqref="L3:L9 O3:O9 R3:R9">
    <cfRule priority="3" type="cellIs" operator="lessThan" dxfId="2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11" ySplit="10.0" xSplit="1.0" activePane="bottomRight" state="frozen"/>
      <selection sqref="B1" activeCell="B1" pane="topRight"/>
      <selection sqref="A11" activeCell="A11" pane="bottomLeft"/>
      <selection sqref="B11" activeCell="B11" pane="bottomRight"/>
    </sheetView>
  </sheetViews>
  <sheetFormatPr customHeight="1" defaultColWidth="17.29" defaultRowHeight="15.75"/>
  <cols>
    <col min="1" customWidth="1" max="1" width="9.43"/>
    <col min="2" customWidth="1" max="2" width="10.0"/>
    <col min="3" customWidth="1" max="3" width="18.14"/>
    <col min="4" customWidth="1" max="14" width="10.0"/>
    <col min="15" customWidth="1" max="17" width="11.43"/>
    <col min="18" customWidth="1" max="22" width="10.0"/>
    <col min="23" customWidth="1" max="23" width="12.71"/>
    <col min="24" customWidth="1" max="24" width="20.43"/>
    <col min="25" customWidth="1" max="32" width="10.0"/>
  </cols>
  <sheetData>
    <row customHeight="1" r="1" ht="15.0">
      <c s="44" r="A1"/>
      <c t="s" s="45" r="B1">
        <v>702</v>
      </c>
      <c s="46" r="G1"/>
      <c s="47" r="H1"/>
      <c t="s" s="48" r="I1">
        <v>703</v>
      </c>
      <c t="s" s="49" r="T1">
        <v>704</v>
      </c>
      <c s="50" r="W1"/>
      <c s="51" r="X1"/>
      <c s="52" r="Y1"/>
      <c s="52" r="Z1"/>
      <c s="52" r="AA1"/>
      <c s="52" r="AB1"/>
      <c s="52" r="AC1"/>
      <c s="52" r="AD1"/>
      <c s="52" r="AE1"/>
      <c s="52" r="AF1"/>
    </row>
    <row customHeight="1" r="2" ht="15.0">
      <c s="53" r="A2"/>
      <c s="54" r="B2"/>
      <c s="55" r="C2"/>
      <c t="s" s="56" r="D2">
        <v>705</v>
      </c>
      <c t="s" s="56" r="E2">
        <v>706</v>
      </c>
      <c t="s" s="56" r="F2">
        <v>707</v>
      </c>
      <c t="s" s="57" r="G2">
        <v>708</v>
      </c>
      <c s="58" r="H2"/>
      <c t="s" s="59" r="I2">
        <v>709</v>
      </c>
      <c t="s" s="60" r="J2">
        <v>710</v>
      </c>
      <c t="s" s="61" r="K2">
        <v>711</v>
      </c>
      <c t="s" s="62" r="L2">
        <v>712</v>
      </c>
      <c t="s" s="63" r="M2">
        <v>713</v>
      </c>
      <c t="s" s="63" r="N2">
        <v>714</v>
      </c>
      <c t="s" s="64" r="O2">
        <v>715</v>
      </c>
      <c t="s" s="65" r="P2">
        <v>716</v>
      </c>
      <c t="s" s="65" r="Q2">
        <v>717</v>
      </c>
      <c t="s" s="66" r="R2">
        <v>718</v>
      </c>
      <c t="s" s="67" r="S2">
        <v>719</v>
      </c>
      <c s="68" r="T2"/>
      <c t="s" s="68" r="U2">
        <v>720</v>
      </c>
      <c t="s" s="69" r="V2">
        <v>721</v>
      </c>
      <c s="70" r="W2"/>
      <c s="38" r="X2"/>
      <c s="26" r="Y2"/>
      <c s="26" r="Z2"/>
      <c s="26" r="AA2"/>
      <c s="26" r="AB2"/>
      <c s="71" r="AC2"/>
      <c s="71" r="AD2"/>
      <c s="71" r="AE2"/>
      <c s="26" r="AF2"/>
    </row>
    <row customHeight="1" r="3" ht="15.0">
      <c s="53" r="A3"/>
      <c t="s" s="56" r="B3">
        <v>722</v>
      </c>
      <c t="str" s="72" r="D3">
        <f>L10</f>
        <v>4733,57</v>
      </c>
      <c t="str" s="73" r="E3">
        <f>O10</f>
        <v>-115</v>
      </c>
      <c t="str" s="73" r="F3">
        <f>R10</f>
        <v>94</v>
      </c>
      <c s="74" r="G3">
        <v>0.0</v>
      </c>
      <c s="75" r="H3"/>
      <c t="s" s="76" r="I3">
        <v>723</v>
      </c>
      <c t="str" s="77" r="J3">
        <f>K18</f>
        <v>3019,69</v>
      </c>
      <c t="str" s="77" r="K3">
        <f>L18</f>
        <v>1792,20</v>
      </c>
      <c t="str" s="78" r="L3">
        <f>J3-K3</f>
        <v>1227,49</v>
      </c>
      <c t="str" s="79" r="M3">
        <f>M18</f>
        <v>39</v>
      </c>
      <c t="str" s="79" r="N3">
        <f>N18</f>
        <v>79</v>
      </c>
      <c t="str" s="80" r="O3">
        <f>M3-N3</f>
        <v>-40</v>
      </c>
      <c t="str" s="81" r="P3">
        <f>O18</f>
        <v>67</v>
      </c>
      <c t="str" s="81" r="Q3">
        <f>P18</f>
        <v>59</v>
      </c>
      <c t="str" s="82" r="R3">
        <f>P3-Q3</f>
        <v>8</v>
      </c>
      <c t="str" s="83" r="S3">
        <f>Q18</f>
        <v>0</v>
      </c>
      <c t="s" s="56" r="T3">
        <v>724</v>
      </c>
      <c s="56" r="U3"/>
      <c t="str" s="57" r="V3">
        <f>U3*19</f>
        <v>0</v>
      </c>
      <c s="84" r="W3"/>
      <c s="38" r="X3"/>
      <c s="26" r="Y3"/>
      <c s="26" r="Z3"/>
      <c s="26" r="AA3"/>
      <c s="26" r="AB3"/>
      <c s="71" r="AC3"/>
      <c s="71" r="AD3"/>
      <c s="71" r="AE3"/>
      <c s="26" r="AF3"/>
    </row>
    <row customHeight="1" r="4" ht="15.0">
      <c s="85" r="A4"/>
      <c s="56" r="B4"/>
      <c s="84" r="C4"/>
      <c s="56" r="D4"/>
      <c t="str" s="72" r="E4">
        <f>(F3*19)+(E3*14)+D3+(G3*7)</f>
        <v>4909,57</v>
      </c>
      <c s="56" r="F4"/>
      <c s="57" r="G4"/>
      <c s="75" r="H4"/>
      <c t="s" s="86" r="I4">
        <v>725</v>
      </c>
      <c t="str" s="87" r="J4">
        <f>K29</f>
        <v>2500,54</v>
      </c>
      <c t="str" s="87" r="K4">
        <f>L29</f>
        <v>1625,12</v>
      </c>
      <c t="str" s="88" r="L4">
        <f>J4-K4</f>
        <v>875,42</v>
      </c>
      <c t="str" s="89" r="M4">
        <f>M29</f>
        <v>45</v>
      </c>
      <c t="str" s="89" r="N4">
        <f>N29</f>
        <v>84</v>
      </c>
      <c t="str" s="90" r="O4">
        <f>M4-N4</f>
        <v>-39</v>
      </c>
      <c t="str" s="91" r="P4">
        <f>O29</f>
        <v>62</v>
      </c>
      <c t="str" s="91" r="Q4">
        <f>P29</f>
        <v>63</v>
      </c>
      <c t="str" s="92" r="R4">
        <f>P4-Q4</f>
        <v>-1</v>
      </c>
      <c t="str" s="93" r="S4">
        <f>Q29</f>
        <v>0</v>
      </c>
      <c t="s" s="56" r="T4">
        <v>726</v>
      </c>
      <c s="56" r="U4"/>
      <c t="str" s="57" r="V4">
        <f>U4*14</f>
        <v>0</v>
      </c>
      <c s="84" r="W4"/>
      <c s="38" r="X4"/>
      <c s="26" r="Y4"/>
      <c s="26" r="Z4"/>
      <c s="26" r="AA4"/>
      <c s="26" r="AB4"/>
      <c s="71" r="AC4"/>
      <c s="71" r="AD4"/>
      <c s="71" r="AE4"/>
      <c s="26" r="AF4"/>
    </row>
    <row customHeight="1" r="5" ht="15.0">
      <c s="85" r="A5"/>
      <c s="26" r="B5"/>
      <c s="38" r="C5"/>
      <c s="26" r="D5"/>
      <c s="26" r="E5"/>
      <c s="94" r="F5"/>
      <c s="95" r="G5"/>
      <c s="75" r="H5"/>
      <c t="s" s="86" r="I5">
        <v>727</v>
      </c>
      <c t="str" s="87" r="J5">
        <f>K40</f>
        <v>2456,15</v>
      </c>
      <c t="str" s="87" r="K5">
        <f>L40</f>
        <v>1639,92</v>
      </c>
      <c t="str" s="88" r="L5">
        <f>J5-K5</f>
        <v>816,23</v>
      </c>
      <c t="str" s="96" r="M5">
        <f>M40</f>
        <v>49</v>
      </c>
      <c t="str" s="96" r="N5">
        <f>N40</f>
        <v>82</v>
      </c>
      <c t="str" s="90" r="O5">
        <f>M5-N5</f>
        <v>-33</v>
      </c>
      <c t="str" s="97" r="P5">
        <f>O40</f>
        <v>63</v>
      </c>
      <c t="str" s="97" r="Q5">
        <f>P40</f>
        <v>68</v>
      </c>
      <c t="str" s="92" r="R5">
        <f>P5-Q5</f>
        <v>-5</v>
      </c>
      <c t="str" s="98" r="S5">
        <f>Q40</f>
        <v>0</v>
      </c>
      <c s="99" r="T5"/>
      <c t="s" s="100" r="U5">
        <v>728</v>
      </c>
      <c t="str" s="57" r="V5">
        <f>V3+V4</f>
        <v>0</v>
      </c>
      <c s="84" r="W5"/>
      <c s="38" r="X5"/>
      <c s="26" r="Y5"/>
      <c s="26" r="Z5"/>
      <c s="26" r="AA5"/>
      <c s="26" r="AB5"/>
      <c s="71" r="AC5"/>
      <c s="71" r="AD5"/>
      <c s="71" r="AE5"/>
      <c s="26" r="AF5"/>
    </row>
    <row customHeight="1" r="6" ht="15.0">
      <c s="85" r="A6"/>
      <c t="s" s="101" r="B6">
        <v>729</v>
      </c>
      <c s="102" r="G6"/>
      <c s="75" r="H6"/>
      <c t="s" s="86" r="I6">
        <v>730</v>
      </c>
      <c t="str" s="87" r="J6">
        <f>K51</f>
        <v>2710,95</v>
      </c>
      <c t="str" s="87" r="K6">
        <f>L51</f>
        <v>1622,18</v>
      </c>
      <c t="str" s="88" r="L6">
        <f>J6-K6</f>
        <v>1088,77</v>
      </c>
      <c t="str" s="96" r="M6">
        <f>M51</f>
        <v>35</v>
      </c>
      <c t="str" s="96" r="N6">
        <f>N51</f>
        <v>84</v>
      </c>
      <c t="str" s="90" r="O6">
        <f>M6-N6</f>
        <v>-49</v>
      </c>
      <c t="str" s="97" r="P6">
        <f>O51</f>
        <v>60</v>
      </c>
      <c t="str" s="97" r="Q6">
        <f>P51</f>
        <v>62</v>
      </c>
      <c t="str" s="92" r="R6">
        <f>P6-Q6</f>
        <v>-2</v>
      </c>
      <c t="str" s="103" r="S6">
        <f>Q51</f>
        <v>0</v>
      </c>
      <c s="56" r="T6"/>
      <c s="56" r="U6"/>
      <c s="57" r="V6"/>
      <c s="84" r="W6"/>
      <c s="38" r="X6">
        <v>326.0</v>
      </c>
      <c s="38" r="Y6">
        <v>113.0</v>
      </c>
      <c s="26" r="Z6"/>
      <c s="26" r="AA6"/>
      <c s="26" r="AB6"/>
      <c s="71" r="AC6"/>
      <c s="71" r="AD6"/>
      <c s="71" r="AE6"/>
      <c s="26" r="AF6"/>
    </row>
    <row customHeight="1" r="7" ht="15.0">
      <c s="85" r="A7"/>
      <c s="72" r="B7"/>
      <c s="104" r="C7"/>
      <c s="52" r="D7"/>
      <c s="26" r="E7"/>
      <c s="52" r="F7"/>
      <c s="105" r="G7"/>
      <c s="75" r="H7"/>
      <c t="s" s="86" r="I7">
        <v>731</v>
      </c>
      <c t="str" s="106" r="J7">
        <f>K62</f>
        <v>2756,90</v>
      </c>
      <c t="str" s="106" r="K7">
        <f>L62</f>
        <v>1685,00</v>
      </c>
      <c t="str" s="88" r="L7">
        <f>J7-K7</f>
        <v>1071,90</v>
      </c>
      <c t="str" s="89" r="M7">
        <f>M62</f>
        <v>41</v>
      </c>
      <c t="str" s="89" r="N7">
        <f>N62</f>
        <v>25</v>
      </c>
      <c t="str" s="90" r="O7">
        <f>M7-N7</f>
        <v>16</v>
      </c>
      <c t="str" s="97" r="P7">
        <f>O62</f>
        <v>62</v>
      </c>
      <c t="str" s="97" r="Q7">
        <f>P62</f>
        <v>19</v>
      </c>
      <c t="str" s="92" r="R7">
        <f>P7-Q7</f>
        <v>43</v>
      </c>
      <c t="str" s="98" r="S7">
        <f>Q62</f>
        <v>0</v>
      </c>
      <c s="56" r="T7"/>
      <c s="56" r="U7"/>
      <c s="57" r="V7"/>
      <c s="84" r="W7"/>
      <c s="38" r="X7"/>
      <c s="26" r="Y7"/>
      <c s="26" r="Z7"/>
      <c s="26" r="AA7"/>
      <c s="26" r="AB7"/>
      <c s="71" r="AC7"/>
      <c s="71" r="AD7"/>
      <c s="71" r="AE7"/>
      <c s="26" r="AF7"/>
    </row>
    <row customHeight="1" r="8" ht="15.75">
      <c s="85" r="A8"/>
      <c s="107" r="B8"/>
      <c t="s" s="56" r="D8">
        <v>732</v>
      </c>
      <c t="s" s="56" r="E8">
        <v>733</v>
      </c>
      <c t="s" s="56" r="F8">
        <v>734</v>
      </c>
      <c t="s" s="57" r="G8">
        <v>735</v>
      </c>
      <c s="75" r="H8"/>
      <c t="s" s="86" r="I8">
        <v>736</v>
      </c>
      <c t="str" s="106" r="J8">
        <f>K73</f>
        <v>1479,55</v>
      </c>
      <c t="str" s="106" r="K8">
        <f>L73</f>
        <v>1148,04</v>
      </c>
      <c t="str" s="88" r="L8">
        <f>J8-K8</f>
        <v>331,51</v>
      </c>
      <c t="str" s="96" r="M8">
        <f>M73</f>
        <v>38</v>
      </c>
      <c t="str" s="96" r="N8">
        <f>N73</f>
        <v>31</v>
      </c>
      <c t="str" s="90" r="O8">
        <f>M8-N8</f>
        <v>7</v>
      </c>
      <c t="str" s="97" r="P8">
        <f>O73</f>
        <v>50</v>
      </c>
      <c t="str" s="97" r="Q8">
        <f>P73</f>
        <v>24</v>
      </c>
      <c t="str" s="92" r="R8">
        <f>P8-Q8</f>
        <v>26</v>
      </c>
      <c t="str" s="98" r="S8">
        <f>Q73</f>
        <v>0</v>
      </c>
      <c s="56" r="T8"/>
      <c s="56" r="U8"/>
      <c s="57" r="V8"/>
      <c s="38" r="W8"/>
      <c s="38" r="X8">
        <v>347.0</v>
      </c>
      <c s="26" r="Y8">
        <v>131.0</v>
      </c>
      <c s="26" r="Z8"/>
      <c s="26" r="AA8"/>
      <c s="26" r="AB8"/>
      <c s="71" r="AC8"/>
      <c s="71" r="AD8"/>
      <c s="71" r="AE8"/>
      <c s="26" r="AF8"/>
    </row>
    <row customHeight="1" r="9" ht="15.75">
      <c s="85" r="A9"/>
      <c t="str" s="108" r="D9">
        <f>(D3-'Semaine 01 au 07 juin'!D3)/ABS('Semaine 01 au 07 juin'!D3)</f>
        <v>425,89%</v>
      </c>
      <c t="str" s="108" r="E9">
        <f>(E3-'Semaine 01 au 07 juin'!E3)/ABS('Semaine 01 au 07 juin'!E3)</f>
        <v>-66,67%</v>
      </c>
      <c t="str" s="108" r="F9">
        <f>(F3-'Semaine 01 au 07 juin'!F3)/ABS('Semaine 01 au 07 juin'!F3)</f>
        <v>-47,19%</v>
      </c>
      <c t="str" s="108" r="G9">
        <f>(G3-'Semaine 01 au 07 juin'!G3)/ABS('Semaine 01 au 07 juin'!G3)</f>
        <v>#DIV/0!</v>
      </c>
      <c s="75" r="H9"/>
      <c t="s" s="109" r="I9">
        <v>737</v>
      </c>
      <c t="str" s="110" r="J9">
        <f>K84</f>
        <v>48,83</v>
      </c>
      <c t="str" s="110" r="K9">
        <f>L84</f>
        <v>726,58</v>
      </c>
      <c t="str" s="111" r="L9">
        <f>J9-K9</f>
        <v>-677,75</v>
      </c>
      <c t="str" s="112" r="M9">
        <f>M84</f>
        <v>50</v>
      </c>
      <c t="str" s="112" r="N9">
        <f>N84</f>
        <v>27</v>
      </c>
      <c t="str" s="113" r="O9">
        <f>M9-N9</f>
        <v>23</v>
      </c>
      <c t="str" s="114" r="P9">
        <f>O84</f>
        <v>45</v>
      </c>
      <c t="str" s="114" r="Q9">
        <f>P84</f>
        <v>20</v>
      </c>
      <c t="str" s="115" r="R9">
        <f>P9-Q9</f>
        <v>25</v>
      </c>
      <c t="str" s="116" r="S9">
        <f>Q84</f>
        <v>0</v>
      </c>
      <c s="56" r="T9"/>
      <c s="56" r="U9"/>
      <c s="57" r="V9"/>
      <c s="38" r="W9"/>
      <c s="38" r="X9"/>
      <c s="26" r="Y9"/>
      <c s="26" r="Z9"/>
      <c s="26" r="AA9"/>
      <c s="26" r="AB9"/>
      <c s="117" r="AC9"/>
      <c s="117" r="AD9"/>
      <c s="117" r="AE9"/>
      <c s="26" r="AF9"/>
    </row>
    <row customHeight="1" r="10" ht="15.75">
      <c s="118" r="A10"/>
      <c s="119" r="B10"/>
      <c s="120" r="C10"/>
      <c s="121" r="D10"/>
      <c t="str" s="121" r="E10">
        <f>(E4-'Semaine 01 au 07 juin'!E4)/ABS('Semaine 01 au 07 juin'!E4)</f>
        <v>48,05%</v>
      </c>
      <c s="121" r="F10"/>
      <c s="122" r="G10"/>
      <c s="123" r="H10"/>
      <c t="s" s="124" r="I10">
        <v>738</v>
      </c>
      <c t="str" s="125" r="J10">
        <f>SUM(J3:J9)</f>
        <v>14972,61</v>
      </c>
      <c t="str" s="125" r="K10">
        <f>SUM(K3:K9)</f>
        <v>10239,04</v>
      </c>
      <c t="str" s="126" r="L10">
        <f>SUM(L3:L9)</f>
        <v>4733,57</v>
      </c>
      <c t="str" s="127" r="M10">
        <f>SUM(M3:M9)</f>
        <v>297</v>
      </c>
      <c t="str" s="127" r="N10">
        <f>SUM(N3:N9)</f>
        <v>412</v>
      </c>
      <c t="str" s="128" r="O10">
        <f>SUM(O3:O9)</f>
        <v>-115</v>
      </c>
      <c t="str" s="128" r="P10">
        <f>SUM(P3:P9)</f>
        <v>409</v>
      </c>
      <c t="str" s="129" r="Q10">
        <f>SUM(Q3:Q9)</f>
        <v>315</v>
      </c>
      <c t="str" s="130" r="R10">
        <f>SUM(R3:R9)</f>
        <v>94</v>
      </c>
      <c t="str" s="131" r="S10">
        <f>SUM(S3:S9)</f>
        <v>0</v>
      </c>
      <c s="132" r="T10"/>
      <c s="133" r="U10"/>
      <c s="134" r="V10"/>
      <c s="135" r="W10"/>
      <c s="135" r="X10"/>
      <c s="94" r="Y10"/>
      <c s="94" r="Z10"/>
      <c s="94" r="AA10"/>
      <c s="94" r="AB10"/>
      <c s="94" r="AC10"/>
      <c s="94" r="AD10"/>
      <c s="94" r="AE10"/>
      <c s="94" r="AF10"/>
    </row>
    <row customHeight="1" r="11" ht="13.5">
      <c t="s" s="136" r="A11">
        <v>739</v>
      </c>
      <c t="s" s="69" r="B11">
        <v>740</v>
      </c>
      <c t="s" s="137" r="C11">
        <v>741</v>
      </c>
      <c t="s" s="138" r="D11">
        <v>742</v>
      </c>
      <c s="56" r="G11"/>
      <c t="s" s="139" r="H11">
        <v>743</v>
      </c>
      <c t="s" s="140" r="I11">
        <v>744</v>
      </c>
      <c t="s" s="140" r="J11">
        <v>745</v>
      </c>
      <c t="s" s="141" r="K11">
        <v>746</v>
      </c>
      <c t="s" s="142" r="L11">
        <v>747</v>
      </c>
      <c t="s" s="143" r="M11">
        <v>748</v>
      </c>
      <c t="s" s="143" r="N11">
        <v>749</v>
      </c>
      <c t="s" s="144" r="O11">
        <v>750</v>
      </c>
      <c t="s" s="144" r="P11">
        <v>751</v>
      </c>
      <c t="s" s="145" r="Q11">
        <v>752</v>
      </c>
      <c t="s" s="146" r="R11">
        <v>753</v>
      </c>
      <c t="s" s="146" r="S11">
        <v>754</v>
      </c>
      <c t="s" s="146" r="T11">
        <v>755</v>
      </c>
      <c t="s" s="146" r="U11">
        <v>756</v>
      </c>
      <c t="s" s="146" r="V11">
        <v>757</v>
      </c>
      <c s="147" r="W11"/>
      <c s="148" r="X11"/>
      <c s="149" r="Y11"/>
      <c s="149" r="Z11"/>
      <c s="149" r="AA11"/>
      <c s="149" r="AB11"/>
      <c s="149" r="AC11"/>
      <c s="149" r="AD11"/>
      <c s="149" r="AE11"/>
      <c s="149" r="AF11"/>
    </row>
    <row customHeight="1" r="12" ht="15.0">
      <c t="s" s="150" r="D12">
        <v>758</v>
      </c>
      <c t="s" s="56" r="E12">
        <v>759</v>
      </c>
      <c t="s" s="56" r="F12">
        <v>760</v>
      </c>
      <c t="s" s="56" r="G12">
        <v>761</v>
      </c>
      <c s="147" r="W12"/>
      <c s="148" r="X12"/>
      <c s="149" r="Y12"/>
      <c s="149" r="Z12"/>
      <c s="149" r="AA12"/>
      <c s="149" r="AB12"/>
      <c s="149" r="AC12"/>
      <c s="151" r="AD12"/>
      <c s="151" r="AE12"/>
      <c s="149" r="AF12"/>
    </row>
    <row customHeight="1" r="13" ht="15.0">
      <c t="s" s="152" r="B13">
        <v>762</v>
      </c>
      <c t="s" s="153" r="C13">
        <v>763</v>
      </c>
      <c t="s" s="154" r="D13">
        <v>764</v>
      </c>
      <c s="155" r="E13"/>
      <c s="156" r="F13"/>
      <c s="154" r="G13"/>
      <c t="str" s="157" r="H13">
        <f>IF(ISTEXT(F13);VLOOKUP(I13;'Réference'!$A$3:$E$18;5;FALSE);IF(ISTEXT(E13);VLOOKUP(I13;'Réference'!$B$3:$E$18;4;FALSE);IF(ISTEXT(G13);VLOOKUP(I13;'Réference'!$C$3:$E$18;3;FALSE);IF(ISTEXT(D13);VLOOKUP(I13;'Réference'!$D$3:$E$18;2;FALSE);""))))</f>
        <v>7</v>
      </c>
      <c s="158" r="I13">
        <v>48.83</v>
      </c>
      <c s="158" r="J13">
        <v>15.0</v>
      </c>
      <c t="str" s="159" r="K13">
        <f>IF(ISTEXT(D13);(V13*I13)+(U13*(I13*1,15/22*10))+(T13*(I13*1,35/22*6))+(S13*(I13*2/22*2))+(R13*(I13*3/22*1));"")</f>
        <v>3019,69</v>
      </c>
      <c t="str" s="159" r="L13">
        <f>ROUND((V13*J13);1)+ROUND((U13*(J13*1,15/22*10));2)+ROUND((T13*(J13*1,35/22*6));2)+ROUNDDOWN((S13*(J13*2/22*2));2)+ROUNDDOWN((R13*(J13*3/22*1));2)</f>
        <v>927,60</v>
      </c>
      <c t="str" s="160" r="M13">
        <f>IF(ISTEXT(E13);ROUND((V13*I13)+(U13*(I13*1,15/22*10))+(T13*(I13*1,35/22*6))+(S13*(I13*2/22*2))+(R13*(I13*3/22*1));0);"")</f>
        <v/>
      </c>
      <c s="160" r="N13">
        <v>49.0</v>
      </c>
      <c t="str" s="161" r="O13">
        <f>IF(ISTEXT(F13);ROUND((V13*I13)+(U13*(I13*1,15/22*10))+(T13*(I13*1,35/22*6))+(S13*(I13*2/22*2))+(R13*(I13*3/22*1));0);"")</f>
        <v/>
      </c>
      <c s="161" r="P13">
        <v>37.0</v>
      </c>
      <c s="162" r="Q13"/>
      <c s="39" r="R13">
        <v>177.0</v>
      </c>
      <c s="39" r="S13">
        <v>15.0</v>
      </c>
      <c s="39" r="T13">
        <v>15.0</v>
      </c>
      <c s="39" r="U13">
        <v>20.0</v>
      </c>
      <c s="39" r="V13">
        <v>19.0</v>
      </c>
      <c s="38" r="W13"/>
      <c s="163" r="X13"/>
      <c s="32" r="Y13"/>
      <c s="32" r="Z13"/>
      <c s="149" r="AA13"/>
      <c s="32" r="AB13"/>
      <c s="32" r="AC13"/>
      <c s="164" r="AD13"/>
      <c s="164" r="AE13"/>
      <c s="149" r="AF13"/>
    </row>
    <row customHeight="1" r="14" ht="15.0">
      <c t="s" s="152" r="B14">
        <v>765</v>
      </c>
      <c t="s" s="153" r="C14">
        <v>766</v>
      </c>
      <c s="154" r="D14"/>
      <c s="155" r="E14"/>
      <c t="s" s="156" r="F14">
        <v>767</v>
      </c>
      <c s="154" r="G14"/>
      <c t="str" s="157" r="H14">
        <f>IF(ISTEXT(F14);VLOOKUP(I14;'Réference'!$A$3:$E$18;5;FALSE);IF(ISTEXT(E14);VLOOKUP(I14;'Réference'!$B$3:$E$18;4;FALSE);IF(ISTEXT(G14);VLOOKUP(I14;'Réference'!$C$3:$E$18;3;FALSE);IF(ISTEXT(D14);VLOOKUP(I14;'Réference'!$D$3:$E$18;2;FALSE);""))))</f>
        <v>10</v>
      </c>
      <c s="158" r="I14">
        <v>1.52</v>
      </c>
      <c s="158" r="J14">
        <v>15.0</v>
      </c>
      <c t="str" s="159" r="K14">
        <f>IF(ISTEXT(D14);(V14*I14)+(U14*(I14*1,15/22*10))+(T14*(I14*1,35/22*6))+(S14*(I14*2/22*2))+(R14*(I14*3/22*1));"")</f>
        <v/>
      </c>
      <c t="str" s="159" r="L14">
        <f>ROUND((V14*J14);1)+ROUND((U14*(J14*1,15/22*10));2)+ROUND((T14*(J14*1,35/22*6));2)+ROUNDDOWN((S14*(J14*2/22*2));2)+ROUNDDOWN((R14*(J14*3/22*1));2)</f>
        <v>183,33</v>
      </c>
      <c t="str" s="160" r="M14">
        <f>IF(ISTEXT(E14);ROUND((V14*I14)+(U14*(I14*1,15/22*10))+(T14*(I14*1,35/22*6))+(S14*(I14*2/22*2))+(R14*(I14*3/22*1));0);"")</f>
        <v/>
      </c>
      <c s="160" r="N14">
        <v>5.0</v>
      </c>
      <c t="str" s="161" r="O14">
        <f>IF(ISTEXT(F14);ROUND((V14*I14)+(U14*(I14*1,15/22*10))+(T14*(I14*1,35/22*6))+(S14*(I14*2/22*2))+(R14*(I14*3/22*1));0);"")</f>
        <v>19</v>
      </c>
      <c s="161" r="P14">
        <v>4.0</v>
      </c>
      <c s="162" r="Q14"/>
      <c s="39" r="R14">
        <v>45.0</v>
      </c>
      <c s="39" r="S14"/>
      <c s="39" r="T14">
        <v>4.0</v>
      </c>
      <c s="39" r="U14">
        <v>5.0</v>
      </c>
      <c s="39" r="V14">
        <v>2.0</v>
      </c>
      <c s="38" r="W14"/>
      <c s="38" r="X14"/>
      <c s="32" r="Z14"/>
      <c s="149" r="AA14"/>
      <c s="32" r="AB14"/>
      <c s="32" r="AC14"/>
      <c s="164" r="AD14"/>
      <c s="164" r="AE14"/>
      <c s="149" r="AF14"/>
    </row>
    <row customHeight="1" r="15" ht="15.0">
      <c t="s" s="152" r="B15">
        <v>768</v>
      </c>
      <c t="s" s="153" r="C15">
        <v>769</v>
      </c>
      <c s="154" r="D15"/>
      <c t="s" s="155" r="E15">
        <v>770</v>
      </c>
      <c s="156" r="F15"/>
      <c s="154" r="G15"/>
      <c t="str" s="157" r="H15">
        <f>IF(ISTEXT(F15);VLOOKUP(I15;'Réference'!$A$3:$E$18;5;FALSE);IF(ISTEXT(E15);VLOOKUP(I15;'Réference'!$B$3:$E$18;4;FALSE);IF(ISTEXT(G15);VLOOKUP(I15;'Réference'!$C$3:$E$18;3;FALSE);IF(ISTEXT(D15);VLOOKUP(I15;'Réference'!$D$3:$E$18;2;FALSE);""))))</f>
        <v>17</v>
      </c>
      <c s="158" r="I15">
        <v>2.73</v>
      </c>
      <c s="158" r="J15">
        <v>15.0</v>
      </c>
      <c t="str" s="159" r="K15">
        <f>IF(ISTEXT(D15);(V15*I15)+(U15*(I15*1,15/22*10))+(T15*(I15*1,35/22*6))+(S15*(I15*2/22*2))+(R15*(I15*3/22*1));"")</f>
        <v/>
      </c>
      <c t="str" s="159" r="L15">
        <f>ROUND((V15*J15);1)+ROUND((U15*(J15*1,15/22*10));2)+ROUND((T15*(J15*1,35/22*6));2)+ROUNDDOWN((S15*(J15*2/22*2));2)+ROUNDDOWN((R15*(J15*3/22*1));2)</f>
        <v>212,31</v>
      </c>
      <c t="str" s="160" r="M15">
        <f>IF(ISTEXT(E15);ROUND((V15*I15)+(U15*(I15*1,15/22*10))+(T15*(I15*1,35/22*6))+(S15*(I15*2/22*2))+(R15*(I15*3/22*1));0);"")</f>
        <v>39</v>
      </c>
      <c s="160" r="N15">
        <v>11.0</v>
      </c>
      <c t="str" s="161" r="O15">
        <f>IF(ISTEXT(F15);ROUND((V15*I15)+(U15*(I15*1,15/22*10))+(T15*(I15*1,35/22*6))+(S15*(I15*2/22*2))+(R15*(I15*3/22*1));0);"")</f>
        <v/>
      </c>
      <c s="161" r="P15">
        <v>8.0</v>
      </c>
      <c s="162" r="Q15"/>
      <c s="39" r="R15">
        <v>36.0</v>
      </c>
      <c s="39" r="S15">
        <v>3.0</v>
      </c>
      <c s="39" r="T15">
        <v>4.0</v>
      </c>
      <c s="39" r="U15">
        <v>10.0</v>
      </c>
      <c s="39" r="V15">
        <v>2.0</v>
      </c>
      <c s="38" r="W15"/>
      <c s="38" r="X15"/>
      <c s="32" r="AB15"/>
      <c s="32" r="AC15"/>
      <c s="164" r="AD15"/>
      <c s="164" r="AE15"/>
      <c s="149" r="AF15"/>
    </row>
    <row customHeight="1" r="16" ht="15.0">
      <c t="s" s="152" r="B16">
        <v>771</v>
      </c>
      <c t="s" s="153" r="C16">
        <v>772</v>
      </c>
      <c s="154" r="D16"/>
      <c s="155" r="E16"/>
      <c t="s" s="156" r="F16">
        <v>773</v>
      </c>
      <c s="154" r="G16"/>
      <c t="str" s="157" r="H16">
        <f>IF(ISTEXT(F16);VLOOKUP(I16;'Réference'!$A$3:$E$18;5;FALSE);IF(ISTEXT(E16);VLOOKUP(I16;'Réference'!$B$3:$E$18;4;FALSE);IF(ISTEXT(G16);VLOOKUP(I16;'Réference'!$C$3:$E$18;3;FALSE);IF(ISTEXT(D16);VLOOKUP(I16;'Réference'!$D$3:$E$18;2;FALSE);""))))</f>
        <v>10</v>
      </c>
      <c s="158" r="I16">
        <v>1.52</v>
      </c>
      <c s="158" r="J16">
        <v>15.0</v>
      </c>
      <c t="str" s="159" r="K16">
        <f>IF(ISTEXT(D16);(V16*I16)+(U16*(I16*1,15/22*10))+(T16*(I16*1,35/22*6))+(S16*(I16*2/22*2))+(R16*(I16*3/22*1));"")</f>
        <v/>
      </c>
      <c t="str" s="159" r="L16">
        <f>ROUND((V16*J16);1)+ROUND((U16*(J16*1,15/22*10));2)+ROUND((T16*(J16*1,35/22*6));2)+ROUNDDOWN((S16*(J16*2/22*2));2)+ROUNDDOWN((R16*(J16*3/22*1));2)</f>
        <v>473,03</v>
      </c>
      <c t="str" s="160" r="M16">
        <f>IF(ISTEXT(E16);ROUND((V16*I16)+(U16*(I16*1,15/22*10))+(T16*(I16*1,35/22*6))+(S16*(I16*2/22*2))+(R16*(I16*3/22*1));0);"")</f>
        <v/>
      </c>
      <c s="160" r="N16">
        <v>14.0</v>
      </c>
      <c t="str" s="161" r="O16">
        <f>IF(ISTEXT(F16);ROUND((V16*I16)+(U16*(I16*1,15/22*10))+(T16*(I16*1,35/22*6))+(S16*(I16*2/22*2))+(R16*(I16*3/22*1));0);"")</f>
        <v>48</v>
      </c>
      <c s="161" r="P16">
        <v>10.0</v>
      </c>
      <c s="162" r="Q16"/>
      <c s="39" r="R16">
        <v>53.0</v>
      </c>
      <c s="39" r="S16">
        <v>13.0</v>
      </c>
      <c s="39" r="T16">
        <v>18.0</v>
      </c>
      <c s="39" r="U16">
        <v>14.0</v>
      </c>
      <c s="39" r="V16">
        <v>8.0</v>
      </c>
      <c s="38" r="W16"/>
      <c s="38" r="X16"/>
      <c s="32" r="AB16"/>
      <c s="32" r="AC16"/>
      <c s="164" r="AD16"/>
      <c s="164" r="AE16"/>
      <c s="149" r="AF16"/>
    </row>
    <row customHeight="1" r="17" ht="15.0">
      <c t="s" s="27" r="B17">
        <v>774</v>
      </c>
      <c t="s" s="165" r="C17">
        <v>775</v>
      </c>
      <c s="166" r="D17"/>
      <c s="167" r="E17"/>
      <c s="166" r="F17"/>
      <c t="s" s="168" r="G17">
        <v>776</v>
      </c>
      <c t="str" s="169" r="H17">
        <f>IF(ISTEXT(F17);VLOOKUP(I17;'Réference'!$A$3:$E$18;5;FALSE);IF(ISTEXT(E17);VLOOKUP(I17;'Réference'!$B$3:$E$18;4;FALSE);IF(ISTEXT(G17);VLOOKUP(I17;'Réference'!$C$3:$E$18;3;FALSE);IF(ISTEXT(D17);VLOOKUP(I17;'Réference'!$D$3:$E$18;2;FALSE);""))))</f>
        <v>17</v>
      </c>
      <c s="170" r="I17">
        <v>13.65</v>
      </c>
      <c s="158" r="J17">
        <v>15.0</v>
      </c>
      <c t="str" s="159" r="K17">
        <f>IF(ISTEXT(D17);(V17*I17)+(U17*(I17*1,15/22*10))+(T17*(I17*1,35/22*6))+(S17*(I17*2/22*2))+(R17*(I17*3/22*1));"")</f>
        <v/>
      </c>
      <c t="str" s="159" r="L17">
        <f>ROUND((V17*J17);1)+ROUND((U17*(J17*1,15/22*10));2)+ROUND((T17*(J17*1,35/22*6));2)+ROUNDDOWN((S17*(J17*2/22*2));2)+ROUNDDOWN((R17*(J17*3/22*1));2)</f>
        <v>0,00</v>
      </c>
      <c t="str" s="160" r="M17">
        <f>IF(ISTEXT(E17);ROUND((V17*I17)+(U17*(I17*1,15/22*10))+(T17*(I17*1,35/22*6))+(S17*(I17*2/22*2))+(R17*(I17*3/22*1));0);"")</f>
        <v/>
      </c>
      <c s="160" r="N17"/>
      <c t="str" s="161" r="O17">
        <f>IF(ISTEXT(F17);ROUND((V17*I17)+(U17*(I17*1,15/22*10))+(T17*(I17*1,35/22*6))+(S17*(I17*2/22*2))+(R17*(I17*3/22*1));0);"")</f>
        <v/>
      </c>
      <c s="161" r="P17"/>
      <c t="str" s="162" r="Q17">
        <f>IF(ISTEXT(G17);ROUND((V17*I17)+(U17*(I17*1,15/22*10))+(T17*(I17*1,35/22*6))+(S17*(I17*2/22*2))+(R17*(I17*3/22*1));0);"")</f>
        <v>0</v>
      </c>
      <c s="39" r="R17"/>
      <c s="39" r="S17"/>
      <c s="39" r="T17"/>
      <c s="39" r="U17"/>
      <c s="39" r="V17"/>
      <c s="38" r="W17"/>
      <c s="38" r="X17"/>
      <c s="32" r="AB17"/>
      <c s="32" r="AC17"/>
      <c s="164" r="AD17"/>
      <c s="164" r="AE17"/>
      <c s="149" r="AF17"/>
    </row>
    <row customHeight="1" r="18" ht="15.0">
      <c s="38" r="C18"/>
      <c s="32" r="D18"/>
      <c s="32" r="E18"/>
      <c s="32" r="F18"/>
      <c s="32" r="G18"/>
      <c s="32" r="I18"/>
      <c t="s" s="171" r="J18">
        <v>777</v>
      </c>
      <c t="str" s="172" r="K18">
        <f>SUM(K13:K17)</f>
        <v>3019,69</v>
      </c>
      <c s="172" r="L18">
        <v>1792.2</v>
      </c>
      <c t="str" s="173" r="M18">
        <f>SUM(M13:M17)</f>
        <v>39</v>
      </c>
      <c t="str" s="173" r="N18">
        <f>SUM(N13:N17)</f>
        <v>79</v>
      </c>
      <c t="str" s="174" r="O18">
        <f>SUM(O13:O17)</f>
        <v>67</v>
      </c>
      <c t="str" s="174" r="P18">
        <f>SUM(P13:P17)</f>
        <v>59</v>
      </c>
      <c t="str" s="174" r="Q18">
        <f>SUM(Q13:Q17)</f>
        <v>0</v>
      </c>
      <c t="str" s="173" r="R18">
        <f>SUM(R13:R17)</f>
        <v>311</v>
      </c>
      <c t="str" s="173" r="S18">
        <f>SUM(S13:S17)</f>
        <v>31</v>
      </c>
      <c t="str" s="173" r="T18">
        <f>SUM(T13:T17)</f>
        <v>41</v>
      </c>
      <c t="str" s="173" r="U18">
        <f>SUM(U13:U17)</f>
        <v>49</v>
      </c>
      <c t="str" s="173" r="V18">
        <f>SUM(V13:V17)</f>
        <v>31</v>
      </c>
      <c s="38" r="W18"/>
      <c s="38" r="X18"/>
      <c s="32" r="AB18"/>
      <c s="32" r="AC18"/>
      <c s="164" r="AD18"/>
      <c s="164" r="AE18"/>
      <c s="149" r="AF18"/>
    </row>
    <row customHeight="1" r="19" ht="15.0">
      <c s="38" r="C19"/>
      <c s="32" r="D19"/>
      <c s="32" r="E19"/>
      <c s="32" r="F19"/>
      <c s="32" r="G19"/>
      <c t="s" s="175" r="J19">
        <v>778</v>
      </c>
      <c t="s" s="176" r="K19">
        <v>779</v>
      </c>
      <c t="str" s="177" r="L19">
        <f>K18-L18</f>
        <v>1227,49</v>
      </c>
      <c t="s" s="178" r="M19">
        <v>780</v>
      </c>
      <c t="str" s="49" r="N19">
        <f>M18-N18</f>
        <v>-40</v>
      </c>
      <c t="s" s="179" r="O19">
        <v>781</v>
      </c>
      <c t="str" s="180" r="P19">
        <f>O18-P18</f>
        <v>8</v>
      </c>
      <c t="s" s="179" r="Q19">
        <v>782</v>
      </c>
      <c t="str" s="49" r="R19">
        <f>Q18</f>
        <v>0</v>
      </c>
      <c s="38" r="W19"/>
      <c s="38" r="X19"/>
      <c s="32" r="AB19"/>
      <c s="32" r="AC19"/>
      <c s="164" r="AD19"/>
      <c s="164" r="AE19"/>
      <c s="149" r="AF19"/>
    </row>
    <row customHeight="1" r="20" ht="15.0">
      <c s="181" r="A20"/>
      <c s="38" r="C20"/>
      <c s="32" r="D20"/>
      <c s="32" r="E20"/>
      <c s="32" r="F20"/>
      <c s="32" r="G20"/>
      <c s="26" r="H20"/>
      <c s="26" r="I20"/>
      <c s="26" r="J20"/>
      <c s="32" r="K20"/>
      <c s="32" r="L20"/>
      <c s="32" r="M20"/>
      <c s="32" r="N20"/>
      <c s="163" r="O20"/>
      <c s="163" r="P20"/>
      <c s="163" r="Q20"/>
      <c s="26" r="R20"/>
      <c s="38" r="W20"/>
      <c s="38" r="X20"/>
    </row>
    <row customHeight="1" r="21" ht="15.0">
      <c s="182" r="A21"/>
      <c s="183" r="B21"/>
      <c s="184" r="C21"/>
      <c s="185" r="D21"/>
      <c s="185" r="E21"/>
      <c s="185" r="F21"/>
      <c s="186" r="G21"/>
      <c s="185" r="H21"/>
      <c s="185" r="I21"/>
      <c s="185" r="J21"/>
      <c s="187" r="K21"/>
      <c s="188" r="L21"/>
      <c s="189" r="M21"/>
      <c s="189" r="N21"/>
      <c s="190" r="O21"/>
      <c s="190" r="P21"/>
      <c s="191" r="Q21"/>
      <c s="189" r="R21"/>
      <c s="189" r="S21"/>
      <c s="189" r="T21"/>
      <c s="189" r="U21"/>
      <c s="189" r="V21"/>
      <c s="38" r="W21"/>
      <c s="38" r="X21"/>
    </row>
    <row customHeight="1" r="22" ht="12.75">
      <c t="s" s="136" r="A22">
        <v>783</v>
      </c>
      <c t="s" s="69" r="B22">
        <v>784</v>
      </c>
      <c t="s" s="137" r="C22">
        <v>785</v>
      </c>
      <c t="s" s="138" r="D22">
        <v>786</v>
      </c>
      <c s="69" r="G22"/>
      <c t="s" s="192" r="H22">
        <v>787</v>
      </c>
      <c t="s" s="193" r="I22">
        <v>788</v>
      </c>
      <c t="s" s="193" r="J22">
        <v>789</v>
      </c>
      <c t="s" s="194" r="K22">
        <v>790</v>
      </c>
      <c t="s" s="195" r="L22">
        <v>791</v>
      </c>
      <c t="s" s="196" r="M22">
        <v>792</v>
      </c>
      <c t="s" s="196" r="N22">
        <v>793</v>
      </c>
      <c t="s" s="197" r="O22">
        <v>794</v>
      </c>
      <c t="s" s="197" r="P22">
        <v>795</v>
      </c>
      <c t="s" s="198" r="Q22">
        <v>796</v>
      </c>
      <c t="s" s="199" r="R22">
        <v>797</v>
      </c>
      <c t="s" s="199" r="S22">
        <v>798</v>
      </c>
      <c t="s" s="199" r="T22">
        <v>799</v>
      </c>
      <c t="s" s="199" r="U22">
        <v>800</v>
      </c>
      <c t="s" s="199" r="V22">
        <v>801</v>
      </c>
      <c s="38" r="W22"/>
      <c s="38" r="X22"/>
      <c s="32" r="AC22"/>
      <c s="200" r="AF22"/>
    </row>
    <row customHeight="1" r="23" ht="15.0">
      <c t="s" s="150" r="D23">
        <v>802</v>
      </c>
      <c t="s" s="56" r="E23">
        <v>803</v>
      </c>
      <c t="s" s="56" r="F23">
        <v>804</v>
      </c>
      <c t="s" s="57" r="G23">
        <v>805</v>
      </c>
      <c s="38" r="W23"/>
      <c s="70" r="X23"/>
      <c s="32" r="AC23"/>
      <c s="200" r="AF23"/>
    </row>
    <row customHeight="1" r="24" ht="15.0">
      <c t="s" s="152" r="B24">
        <v>806</v>
      </c>
      <c t="s" s="153" r="C24">
        <v>807</v>
      </c>
      <c t="s" s="154" r="D24">
        <v>808</v>
      </c>
      <c s="155" r="E24"/>
      <c s="156" r="F24"/>
      <c s="201" r="G24"/>
      <c t="str" s="157" r="H24">
        <f>IF(ISTEXT(F24);VLOOKUP(I24;'Réference'!$A$3:$E$18;5;FALSE);IF(ISTEXT(E24);VLOOKUP(I24;'Réference'!$B$3:$E$18;4;FALSE);IF(ISTEXT(G24);VLOOKUP(I24;'Réference'!$C$3:$E$18;3;FALSE);IF(ISTEXT(D24);VLOOKUP(I24;'Réference'!$D$3:$E$18;2;FALSE);""))))</f>
        <v>7</v>
      </c>
      <c s="158" r="I24">
        <v>48.83</v>
      </c>
      <c s="158" r="J24">
        <v>15.0</v>
      </c>
      <c t="str" s="159" r="K24">
        <f>IF(ISTEXT(D24);(V24*I24)+(U24*(I24*1,15/22*10))+(T24*(I24*1,35/22*6))+(S24*(I24*2/22*2))+(R24*(I24*3/22*1));"")</f>
        <v>2500,54</v>
      </c>
      <c t="str" s="159" r="L24">
        <f>ROUND((V24*J24);1)+ROUND((U24*(J24*1,15/22*10));2)+ROUND((T24*(J24*1,35/22*6));2)+ROUNDDOWN((S24*(J24*2/22*2));2)+ROUNDDOWN((R24*(J24*3/22*1));2)</f>
        <v>768,13</v>
      </c>
      <c t="str" s="160" r="M24">
        <f>IF(ISTEXT(E24);ROUND((V24*I24)+(U24*(I24*1,15/22*10))+(T24*(I24*1,35/22*6))+(S24*(I24*2/22*2))+(R24*(I24*3/22*1));0);"")</f>
        <v/>
      </c>
      <c s="160" r="N24">
        <v>49.0</v>
      </c>
      <c t="str" s="161" r="O24">
        <f>IF(ISTEXT(F24);ROUND((V24*I24)+(U24*(I24*1,15/22*10))+(T24*(I24*1,35/22*6))+(S24*(I24*2/22*2))+(R24*(I24*3/22*1));0);"")</f>
        <v/>
      </c>
      <c s="161" r="P24">
        <v>37.0</v>
      </c>
      <c s="162" r="Q24"/>
      <c s="39" r="R24">
        <v>162.0</v>
      </c>
      <c s="39" r="S24">
        <v>13.0</v>
      </c>
      <c s="39" r="T24">
        <v>21.0</v>
      </c>
      <c s="39" r="U24">
        <v>23.0</v>
      </c>
      <c s="39" r="V24">
        <v>7.0</v>
      </c>
      <c s="38" r="W24"/>
      <c s="70" r="X24"/>
    </row>
    <row customHeight="1" r="25" ht="15.0">
      <c t="s" s="152" r="B25">
        <v>809</v>
      </c>
      <c t="s" s="153" r="C25">
        <v>810</v>
      </c>
      <c s="154" r="D25"/>
      <c s="155" r="E25"/>
      <c t="s" s="156" r="F25">
        <v>811</v>
      </c>
      <c s="154" r="G25"/>
      <c t="str" s="157" r="H25">
        <f>IF(ISTEXT(F25);VLOOKUP(I25;'Réference'!$A$3:$E$18;5;FALSE);IF(ISTEXT(E25);VLOOKUP(I25;'Réference'!$B$3:$E$18;4;FALSE);IF(ISTEXT(G25);VLOOKUP(I25;'Réference'!$C$3:$E$18;3;FALSE);IF(ISTEXT(D25);VLOOKUP(I25;'Réference'!$D$3:$E$18;2;FALSE);""))))</f>
        <v>10</v>
      </c>
      <c s="158" r="I25">
        <v>1.52</v>
      </c>
      <c s="158" r="J25">
        <v>15.0</v>
      </c>
      <c t="str" s="159" r="K25">
        <f>IF(ISTEXT(D25);(V25*I25)+(U25*(I25*1,15/22*10))+(T25*(I25*1,35/22*6))+(S25*(I25*2/22*2))+(R25*(I25*3/22*1));"")</f>
        <v/>
      </c>
      <c t="str" s="159" r="L25">
        <f>ROUND((V25*J25);1)+ROUND((U25*(J25*1,15/22*10));2)+ROUND((T25*(J25*1,35/22*6));2)+ROUNDDOWN((S25*(J25*2/22*2));2)+ROUNDDOWN((R25*(J25*3/22*1));2)</f>
        <v>155,44</v>
      </c>
      <c t="str" s="160" r="M25">
        <f>IF(ISTEXT(E25);ROUND((V25*I25)+(U25*(I25*1,15/22*10))+(T25*(I25*1,35/22*6))+(S25*(I25*2/22*2))+(R25*(I25*3/22*1));0);"")</f>
        <v/>
      </c>
      <c s="160" r="N25">
        <v>6.0</v>
      </c>
      <c t="str" s="161" r="O25">
        <f>IF(ISTEXT(F25);ROUND((V25*I25)+(U25*(I25*1,15/22*10))+(T25*(I25*1,35/22*6))+(S25*(I25*2/22*2))+(R25*(I25*3/22*1));0);"")</f>
        <v>16</v>
      </c>
      <c s="161" r="P25">
        <v>5.0</v>
      </c>
      <c s="162" r="Q25"/>
      <c s="39" r="R25">
        <v>29.0</v>
      </c>
      <c s="39" r="S25">
        <v>1.0</v>
      </c>
      <c s="39" r="T25"/>
      <c s="39" r="U25">
        <v>10.0</v>
      </c>
      <c s="39" r="V25">
        <v>1.0</v>
      </c>
      <c s="202" r="W25"/>
      <c s="38" r="X25"/>
    </row>
    <row customHeight="1" r="26" ht="15.0">
      <c t="s" s="152" r="B26">
        <v>812</v>
      </c>
      <c t="s" s="153" r="C26">
        <v>813</v>
      </c>
      <c s="154" r="D26"/>
      <c t="s" s="155" r="E26">
        <v>814</v>
      </c>
      <c s="156" r="F26"/>
      <c s="154" r="G26"/>
      <c t="str" s="157" r="H26">
        <f>IF(ISTEXT(F26);VLOOKUP(I26;'Réference'!$A$3:$E$18;5;FALSE);IF(ISTEXT(E26);VLOOKUP(I26;'Réference'!$B$3:$E$18;4;FALSE);IF(ISTEXT(G26);VLOOKUP(I26;'Réference'!$C$3:$E$18;3;FALSE);IF(ISTEXT(D26);VLOOKUP(I26;'Réference'!$D$3:$E$18;2;FALSE);""))))</f>
        <v>17</v>
      </c>
      <c s="158" r="I26">
        <v>2.73</v>
      </c>
      <c s="158" r="J26">
        <v>15.0</v>
      </c>
      <c t="str" s="159" r="K26">
        <f>IF(ISTEXT(D26);(V26*I26)+(U26*(I26*1,15/22*10))+(T26*(I26*1,35/22*6))+(S26*(I26*2/22*2))+(R26*(I26*3/22*1));"")</f>
        <v/>
      </c>
      <c t="str" s="159" r="L26">
        <f>ROUND((V26*J26);1)+ROUND((U26*(J26*1,15/22*10));2)+ROUND((T26*(J26*1,35/22*6));2)+ROUNDDOWN((S26*(J26*2/22*2));2)+ROUNDDOWN((R26*(J26*3/22*1));2)</f>
        <v>245,66</v>
      </c>
      <c t="str" s="160" r="M26">
        <f>IF(ISTEXT(E26);ROUND((V26*I26)+(U26*(I26*1,15/22*10))+(T26*(I26*1,35/22*6))+(S26*(I26*2/22*2))+(R26*(I26*3/22*1));0);"")</f>
        <v>45</v>
      </c>
      <c s="160" r="N26">
        <v>13.0</v>
      </c>
      <c t="str" s="161" r="O26">
        <f>IF(ISTEXT(F26);ROUND((V26*I26)+(U26*(I26*1,15/22*10))+(T26*(I26*1,35/22*6))+(S26*(I26*2/22*2))+(R26*(I26*3/22*1));0);"")</f>
        <v/>
      </c>
      <c s="161" r="P26">
        <v>9.0</v>
      </c>
      <c s="162" r="Q26"/>
      <c s="39" r="R26">
        <v>55.0</v>
      </c>
      <c s="39" r="S26">
        <v>9.0</v>
      </c>
      <c s="39" r="T26">
        <v>3.0</v>
      </c>
      <c s="39" r="U26">
        <v>6.0</v>
      </c>
      <c s="39" r="V26">
        <v>3.0</v>
      </c>
      <c s="38" r="W26"/>
      <c s="38" r="X26"/>
    </row>
    <row customHeight="1" r="27" ht="15.0">
      <c t="s" s="152" r="B27">
        <v>815</v>
      </c>
      <c t="s" s="153" r="C27">
        <v>816</v>
      </c>
      <c s="154" r="D27"/>
      <c s="155" r="E27"/>
      <c t="s" s="156" r="F27">
        <v>817</v>
      </c>
      <c s="154" r="G27"/>
      <c t="str" s="157" r="H27">
        <f>IF(ISTEXT(F27);VLOOKUP(I27;'Réference'!$A$3:$E$18;5;FALSE);IF(ISTEXT(E27);VLOOKUP(I27;'Réference'!$B$3:$E$18;4;FALSE);IF(ISTEXT(G27);VLOOKUP(I27;'Réference'!$C$3:$E$18;3;FALSE);IF(ISTEXT(D27);VLOOKUP(I27;'Réference'!$D$3:$E$18;2;FALSE);""))))</f>
        <v>10</v>
      </c>
      <c s="158" r="I27">
        <v>1.52</v>
      </c>
      <c s="158" r="J27">
        <v>15.0</v>
      </c>
      <c t="str" s="159" r="K27">
        <f>IF(ISTEXT(D27);(V27*I27)+(U27*(I27*1,15/22*10))+(T27*(I27*1,35/22*6))+(S27*(I27*2/22*2))+(R27*(I27*3/22*1));"")</f>
        <v/>
      </c>
      <c t="str" s="159" r="L27">
        <f>ROUND((V27*J27);1)+ROUND((U27*(J27*1,15/22*10));2)+ROUND((T27*(J27*1,35/22*6));2)+ROUNDDOWN((S27*(J27*2/22*2));2)+ROUNDDOWN((R27*(J27*3/22*1));2)</f>
        <v>455,86</v>
      </c>
      <c t="str" s="160" r="M27">
        <f>IF(ISTEXT(E27);ROUND((V27*I27)+(U27*(I27*1,15/22*10))+(T27*(I27*1,35/22*6))+(S27*(I27*2/22*2))+(R27*(I27*3/22*1));0);"")</f>
        <v/>
      </c>
      <c s="160" r="N27">
        <v>16.0</v>
      </c>
      <c t="str" s="161" r="O27">
        <f>IF(ISTEXT(F27);ROUND((V27*I27)+(U27*(I27*1,15/22*10))+(T27*(I27*1,35/22*6))+(S27*(I27*2/22*2))+(R27*(I27*3/22*1));0);"")</f>
        <v>46</v>
      </c>
      <c s="161" r="P27">
        <v>12.0</v>
      </c>
      <c s="162" r="Q27"/>
      <c s="39" r="R27">
        <v>63.0</v>
      </c>
      <c s="39" r="S27">
        <v>7.0</v>
      </c>
      <c s="39" r="T27">
        <v>6.0</v>
      </c>
      <c s="39" r="U27">
        <v>14.0</v>
      </c>
      <c s="39" r="V27">
        <v>11.0</v>
      </c>
      <c s="38" r="W27"/>
      <c s="38" r="X27"/>
    </row>
    <row customHeight="1" r="28" ht="15.0">
      <c t="s" s="203" r="B28">
        <v>818</v>
      </c>
      <c t="s" s="165" r="C28">
        <v>819</v>
      </c>
      <c s="166" r="D28"/>
      <c s="167" r="E28"/>
      <c s="166" r="F28"/>
      <c t="s" s="168" r="G28">
        <v>820</v>
      </c>
      <c t="str" s="169" r="H28">
        <f>IF(ISTEXT(F28);VLOOKUP(I28;'Réference'!$A$3:$E$18;5;FALSE);IF(ISTEXT(E28);VLOOKUP(I28;'Réference'!$B$3:$E$18;4;FALSE);IF(ISTEXT(G28);VLOOKUP(I28;'Réference'!$C$3:$E$18;3;FALSE);IF(ISTEXT(D28);VLOOKUP(I28;'Réference'!$D$3:$E$18;2;FALSE);""))))</f>
        <v>17</v>
      </c>
      <c s="170" r="I28">
        <v>13.65</v>
      </c>
      <c s="158" r="J28">
        <v>15.0</v>
      </c>
      <c t="str" s="159" r="K28">
        <f>IF(ISTEXT(D28);(V28*I28)+(U28*(I28*1,15/22*10))+(T28*(I28*1,35/22*6))+(S28*(I28*2/22*2))+(R28*(I28*3/22*1));"")</f>
        <v/>
      </c>
      <c t="str" s="159" r="L28">
        <f>ROUND((V28*J28);1)+ROUND((U28*(J28*1,15/22*10));2)+ROUND((T28*(J28*1,35/22*6));2)+ROUNDDOWN((S28*(J28*2/22*2));2)+ROUNDDOWN((R28*(J28*3/22*1));2)</f>
        <v>0,00</v>
      </c>
      <c t="str" s="160" r="M28">
        <f>IF(ISTEXT(E28);ROUND((V28*I28)+(U28*(I28*1,15/22*10))+(T28*(I28*1,35/22*6))+(S28*(I28*2/22*2))+(R28*(I28*3/22*1));0);"")</f>
        <v/>
      </c>
      <c s="160" r="N28"/>
      <c t="str" s="161" r="O28">
        <f>IF(ISTEXT(F28);ROUND((V28*I28)+(U28*(I28*1,15/22*10))+(T28*(I28*1,35/22*6))+(S28*(I28*2/22*2))+(R28*(I28*3/22*1));0);"")</f>
        <v/>
      </c>
      <c s="161" r="P28"/>
      <c t="str" s="162" r="Q28">
        <f>IF(ISTEXT(G28);ROUND((V28*I28)+(U28*(I28*1,15/22*10))+(T28*(I28*1,35/22*6))+(S28*(I28*2/22*2))+(R28*(I28*3/22*1));0);"")</f>
        <v>0</v>
      </c>
      <c s="39" r="R28"/>
      <c s="39" r="S28"/>
      <c s="39" r="T28"/>
      <c s="39" r="U28"/>
      <c s="39" r="V28"/>
      <c s="38" r="W28"/>
      <c s="38" r="X28"/>
    </row>
    <row customHeight="1" r="29" ht="15.0">
      <c s="38" r="C29"/>
      <c s="32" r="D29"/>
      <c s="32" r="E29"/>
      <c s="32" r="F29"/>
      <c s="32" r="G29"/>
      <c s="32" r="I29"/>
      <c t="s" s="171" r="J29">
        <v>821</v>
      </c>
      <c t="str" s="172" r="K29">
        <f>SUM(K24:K28)</f>
        <v>2500,54</v>
      </c>
      <c s="172" r="L29">
        <v>1625.12</v>
      </c>
      <c t="str" s="173" r="M29">
        <f>SUM(M24:M28)</f>
        <v>45</v>
      </c>
      <c t="str" s="173" r="N29">
        <f>SUM(N24:N28)</f>
        <v>84</v>
      </c>
      <c t="str" s="174" r="O29">
        <f>SUM(O24:O28)</f>
        <v>62</v>
      </c>
      <c t="str" s="174" r="P29">
        <f>SUM(P24:P28)</f>
        <v>63</v>
      </c>
      <c t="str" s="174" r="Q29">
        <f>SUM(Q24:Q28)</f>
        <v>0</v>
      </c>
      <c t="str" s="173" r="R29">
        <f>SUM(R24:R28)</f>
        <v>309</v>
      </c>
      <c t="str" s="173" r="S29">
        <f>SUM(S24:S28)</f>
        <v>30</v>
      </c>
      <c t="str" s="173" r="T29">
        <f>SUM(T24:T28)</f>
        <v>30</v>
      </c>
      <c t="str" s="173" r="U29">
        <f>SUM(U24:U28)</f>
        <v>53</v>
      </c>
      <c t="str" s="173" r="V29">
        <f>SUM(V24:V28)</f>
        <v>22</v>
      </c>
      <c s="38" r="W29"/>
      <c s="38" r="X29"/>
    </row>
    <row customHeight="1" r="30" ht="15.0">
      <c s="38" r="C30"/>
      <c s="32" r="D30"/>
      <c s="32" r="E30"/>
      <c s="32" r="F30"/>
      <c s="32" r="G30"/>
      <c t="s" s="175" r="J30">
        <v>822</v>
      </c>
      <c t="s" s="176" r="K30">
        <v>823</v>
      </c>
      <c t="str" s="177" r="L30">
        <f>K29-L29</f>
        <v>875,42</v>
      </c>
      <c t="s" s="178" r="M30">
        <v>824</v>
      </c>
      <c t="str" s="49" r="N30">
        <f>M29-N29</f>
        <v>-39</v>
      </c>
      <c t="s" s="179" r="O30">
        <v>825</v>
      </c>
      <c t="str" s="180" r="P30">
        <f>O29-P29</f>
        <v>-1</v>
      </c>
      <c t="s" s="179" r="Q30">
        <v>826</v>
      </c>
      <c t="str" s="49" r="R30">
        <f>Q29</f>
        <v>0</v>
      </c>
      <c s="38" r="W30"/>
      <c s="38" r="X30"/>
    </row>
    <row customHeight="1" r="31" ht="15.0">
      <c s="181" r="A31"/>
      <c s="37" r="B31"/>
      <c s="38" r="C31"/>
      <c s="204" r="D31"/>
      <c s="204" r="E31"/>
      <c s="204" r="F31"/>
      <c s="204" r="G31"/>
      <c s="37" r="H31"/>
      <c s="37" r="I31"/>
      <c s="205" r="J31"/>
      <c s="206" r="K31"/>
      <c s="206" r="L31"/>
      <c s="207" r="M31"/>
      <c s="207" r="N31"/>
      <c s="208" r="O31"/>
      <c s="208" r="P31"/>
      <c s="208" r="Q31"/>
      <c s="37" r="R31"/>
      <c s="37" r="S31"/>
      <c s="37" r="T31"/>
      <c s="37" r="U31"/>
      <c s="37" r="V31"/>
      <c s="38" r="W31"/>
      <c s="38" r="X31"/>
    </row>
    <row customHeight="1" r="32" ht="15.0">
      <c s="182" r="A32"/>
      <c s="37" r="B32"/>
      <c s="38" r="C32"/>
      <c s="204" r="D32"/>
      <c s="204" r="E32"/>
      <c s="204" r="F32"/>
      <c s="204" r="G32"/>
      <c s="37" r="H32"/>
      <c s="37" r="I32"/>
      <c s="37" r="J32"/>
      <c s="204" r="K32"/>
      <c s="204" r="L32"/>
      <c s="204" r="M32"/>
      <c s="204" r="N32"/>
      <c s="163" r="O32"/>
      <c s="163" r="P32"/>
      <c s="163" r="Q32"/>
      <c s="37" r="R32"/>
      <c s="37" r="S32"/>
      <c s="37" r="T32"/>
      <c s="37" r="U32"/>
      <c s="37" r="V32"/>
      <c s="38" r="W32"/>
      <c s="38" r="X32"/>
    </row>
    <row customHeight="1" r="33" ht="32.25">
      <c t="s" s="209" r="A33">
        <v>827</v>
      </c>
      <c t="s" s="210" r="B33">
        <v>828</v>
      </c>
      <c t="s" s="137" r="C33">
        <v>829</v>
      </c>
      <c t="s" s="138" r="D33">
        <v>830</v>
      </c>
      <c s="68" r="G33"/>
      <c t="s" s="211" r="H33">
        <v>831</v>
      </c>
      <c t="s" s="212" r="I33">
        <v>832</v>
      </c>
      <c t="s" s="212" r="J33">
        <v>833</v>
      </c>
      <c t="s" s="213" r="K33">
        <v>834</v>
      </c>
      <c t="s" s="214" r="L33">
        <v>835</v>
      </c>
      <c t="s" s="215" r="M33">
        <v>836</v>
      </c>
      <c t="s" s="215" r="N33">
        <v>837</v>
      </c>
      <c t="s" s="216" r="O33">
        <v>838</v>
      </c>
      <c t="s" s="216" r="P33">
        <v>839</v>
      </c>
      <c t="s" s="217" r="Q33">
        <v>840</v>
      </c>
      <c t="s" s="218" r="R33">
        <v>841</v>
      </c>
      <c t="s" s="218" r="S33">
        <v>842</v>
      </c>
      <c t="s" s="218" r="T33">
        <v>843</v>
      </c>
      <c t="s" s="218" r="U33">
        <v>844</v>
      </c>
      <c t="s" s="218" r="V33">
        <v>845</v>
      </c>
      <c s="38" r="W33"/>
      <c s="70" r="X33"/>
    </row>
    <row customHeight="1" r="34" ht="15.0">
      <c t="s" s="150" r="D34">
        <v>846</v>
      </c>
      <c t="s" s="219" r="E34">
        <v>847</v>
      </c>
      <c t="s" s="219" r="F34">
        <v>848</v>
      </c>
      <c t="s" s="220" r="G34">
        <v>849</v>
      </c>
      <c s="38" r="W34"/>
      <c s="70" r="X34"/>
    </row>
    <row customHeight="1" r="35" ht="15.0">
      <c t="s" s="152" r="B35">
        <v>850</v>
      </c>
      <c t="s" s="153" r="C35">
        <v>851</v>
      </c>
      <c t="s" s="221" r="D35">
        <v>852</v>
      </c>
      <c s="222" r="E35"/>
      <c s="223" r="F35"/>
      <c s="221" r="G35"/>
      <c t="str" s="224" r="H35">
        <f>IF(ISTEXT(F35);VLOOKUP(I35;'Réference'!$A$3:$E$18;5;FALSE);IF(ISTEXT(E35);VLOOKUP(I35;'Réference'!$B$3:$E$18;4;FALSE);IF(ISTEXT(G35);VLOOKUP(I35;'Réference'!$C$3:$E$18;3;FALSE);IF(ISTEXT(D35);VLOOKUP(I35;'Réference'!$D$3:$E$18;2;FALSE);""))))</f>
        <v>7</v>
      </c>
      <c s="158" r="I35">
        <v>48.83</v>
      </c>
      <c s="225" r="J35">
        <v>15.0</v>
      </c>
      <c t="str" s="226" r="K35">
        <f>IF(ISTEXT(D35);(V35*I35)+(U35*(I35*1,15/22*10))+(T35*(I35*1,35/22*6))+(S35*(I35*2/22*2))+(R35*(I35*3/22*1));"")</f>
        <v>2456,15</v>
      </c>
      <c t="str" s="226" r="L35">
        <f>ROUND((V35*J35);1)+ROUND((U35*(J35*1,15/22*10));2)+ROUND((T35*(J35*1,35/22*6));2)+ROUNDDOWN((S35*(J35*2/22*2));2)+ROUNDDOWN((R35*(J35*3/22*1));2)</f>
        <v>754,49</v>
      </c>
      <c t="str" s="227" r="M35">
        <f>IF(ISTEXT(E35);ROUND((V35*I35)+(U35*(I35*1,15/22*10))+(T35*(I35*1,35/22*6))+(S35*(I35*2/22*2))+(R35*(I35*3/22*1));0);"")</f>
        <v/>
      </c>
      <c s="227" r="N35">
        <v>57.0</v>
      </c>
      <c t="str" s="228" r="O35">
        <f>IF(ISTEXT(F35);ROUND((V35*I35)+(U35*(I35*1,15/22*10))+(T35*(I35*1,35/22*6))+(S35*(I35*2/22*2))+(R35*(I35*3/22*1));0);"")</f>
        <v/>
      </c>
      <c s="228" r="P35">
        <v>49.0</v>
      </c>
      <c s="229" r="Q35"/>
      <c s="230" r="R35">
        <v>112.0</v>
      </c>
      <c s="230" r="S35">
        <v>12.0</v>
      </c>
      <c s="230" r="T35">
        <v>21.0</v>
      </c>
      <c s="230" r="U35">
        <v>27.0</v>
      </c>
      <c s="230" r="V35">
        <v>11.0</v>
      </c>
      <c s="38" r="W35"/>
      <c s="70" r="X35"/>
    </row>
    <row customHeight="1" r="36" ht="15.0">
      <c t="s" s="152" r="B36">
        <v>853</v>
      </c>
      <c t="s" s="153" r="C36">
        <v>854</v>
      </c>
      <c s="154" r="D36"/>
      <c s="155" r="E36"/>
      <c t="s" s="156" r="F36">
        <v>855</v>
      </c>
      <c s="154" r="G36"/>
      <c t="str" s="157" r="H36">
        <f>IF(ISTEXT(F36);VLOOKUP(I36;'Réference'!$A$3:$E$18;5;FALSE);IF(ISTEXT(E36);VLOOKUP(I36;'Réference'!$B$3:$E$18;4;FALSE);IF(ISTEXT(G36);VLOOKUP(I36;'Réference'!$C$3:$E$18;3;FALSE);IF(ISTEXT(D36);VLOOKUP(I36;'Réference'!$D$3:$E$18;2;FALSE);""))))</f>
        <v>10</v>
      </c>
      <c s="158" r="I36">
        <v>1.52</v>
      </c>
      <c s="158" r="J36">
        <v>15.0</v>
      </c>
      <c t="str" s="159" r="K36">
        <f>IF(ISTEXT(D36);(V36*I36)+(U36*(I36*1,15/22*10))+(T36*(I36*1,35/22*6))+(S36*(I36*2/22*2))+(R36*(I36*3/22*1));"")</f>
        <v/>
      </c>
      <c t="str" s="159" r="L36">
        <f>ROUND((V36*J36);1)+ROUND((U36*(J36*1,15/22*10));2)+ROUND((T36*(J36*1,35/22*6));2)+ROUNDDOWN((S36*(J36*2/22*2));2)+ROUNDDOWN((R36*(J36*3/22*1));2)</f>
        <v>170,94</v>
      </c>
      <c t="str" s="160" r="M36">
        <f>IF(ISTEXT(E36);ROUND((V36*I36)+(U36*(I36*1,15/22*10))+(T36*(I36*1,35/22*6))+(S36*(I36*2/22*2))+(R36*(I36*3/22*1));0);"")</f>
        <v/>
      </c>
      <c s="160" r="N36">
        <v>4.0</v>
      </c>
      <c t="str" s="161" r="O36">
        <f>IF(ISTEXT(F36);ROUND((V36*I36)+(U36*(I36*1,15/22*10))+(T36*(I36*1,35/22*6))+(S36*(I36*2/22*2))+(R36*(I36*3/22*1));0);"")</f>
        <v>17</v>
      </c>
      <c s="161" r="P36">
        <v>3.0</v>
      </c>
      <c s="162" r="Q36"/>
      <c s="39" r="R36">
        <v>22.0</v>
      </c>
      <c s="39" r="S36">
        <v>0.0</v>
      </c>
      <c s="39" r="T36">
        <v>2.0</v>
      </c>
      <c s="39" r="U36">
        <v>7.0</v>
      </c>
      <c s="39" r="V36">
        <v>4.0</v>
      </c>
      <c s="38" r="W36"/>
      <c s="70" r="X36"/>
    </row>
    <row customHeight="1" r="37" ht="15.0">
      <c t="s" s="152" r="B37">
        <v>856</v>
      </c>
      <c t="s" s="153" r="C37">
        <v>857</v>
      </c>
      <c s="154" r="D37"/>
      <c t="s" s="155" r="E37">
        <v>858</v>
      </c>
      <c s="156" r="F37"/>
      <c s="154" r="G37"/>
      <c t="str" s="157" r="H37">
        <f>IF(ISTEXT(F37);VLOOKUP(I37;'Réference'!$A$3:$E$18;5;FALSE);IF(ISTEXT(E37);VLOOKUP(I37;'Réference'!$B$3:$E$18;4;FALSE);IF(ISTEXT(G37);VLOOKUP(I37;'Réference'!$C$3:$E$18;3;FALSE);IF(ISTEXT(D37);VLOOKUP(I37;'Réference'!$D$3:$E$18;2;FALSE);""))))</f>
        <v>17</v>
      </c>
      <c s="158" r="I37">
        <v>2.73</v>
      </c>
      <c s="158" r="J37">
        <v>15.0</v>
      </c>
      <c t="str" s="159" r="K37">
        <f>IF(ISTEXT(D37);(V37*I37)+(U37*(I37*1,15/22*10))+(T37*(I37*1,35/22*6))+(S37*(I37*2/22*2))+(R37*(I37*3/22*1));"")</f>
        <v/>
      </c>
      <c t="str" s="159" r="L37">
        <f>ROUND((V37*J37);1)+ROUND((U37*(J37*1,15/22*10));2)+ROUND((T37*(J37*1,35/22*6));2)+ROUNDDOWN((S37*(J37*2/22*2));2)+ROUNDDOWN((R37*(J37*3/22*1));2)</f>
        <v>270,74</v>
      </c>
      <c t="str" s="160" r="M37">
        <f>IF(ISTEXT(E37);ROUND((V37*I37)+(U37*(I37*1,15/22*10))+(T37*(I37*1,35/22*6))+(S37*(I37*2/22*2))+(R37*(I37*3/22*1));0);"")</f>
        <v>49</v>
      </c>
      <c s="160" r="N37">
        <v>10.0</v>
      </c>
      <c t="str" s="161" r="O37">
        <f>IF(ISTEXT(F37);ROUND((V37*I37)+(U37*(I37*1,15/22*10))+(T37*(I37*1,35/22*6))+(S37*(I37*2/22*2))+(R37*(I37*3/22*1));0);"")</f>
        <v/>
      </c>
      <c s="161" r="P37">
        <v>7.0</v>
      </c>
      <c s="162" r="Q37"/>
      <c s="39" r="R37">
        <v>47.0</v>
      </c>
      <c s="39" r="S37">
        <v>4.0</v>
      </c>
      <c s="39" r="T37">
        <v>6.0</v>
      </c>
      <c s="39" r="U37">
        <v>9.0</v>
      </c>
      <c s="39" r="V37">
        <v>4.0</v>
      </c>
      <c s="38" r="W37"/>
      <c s="38" r="X37"/>
    </row>
    <row customHeight="1" r="38" ht="15.0">
      <c t="s" s="152" r="B38">
        <v>859</v>
      </c>
      <c t="s" s="153" r="C38">
        <v>860</v>
      </c>
      <c s="154" r="D38"/>
      <c s="155" r="E38"/>
      <c t="s" s="156" r="F38">
        <v>861</v>
      </c>
      <c s="154" r="G38"/>
      <c t="str" s="157" r="H38">
        <f>IF(ISTEXT(F38);VLOOKUP(I38;'Réference'!$A$3:$E$18;5;FALSE);IF(ISTEXT(E38);VLOOKUP(I38;'Réference'!$B$3:$E$18;4;FALSE);IF(ISTEXT(G38);VLOOKUP(I38;'Réference'!$C$3:$E$18;3;FALSE);IF(ISTEXT(D38);VLOOKUP(I38;'Réference'!$D$3:$E$18;2;FALSE);""))))</f>
        <v>10</v>
      </c>
      <c s="158" r="I38">
        <v>1.52</v>
      </c>
      <c s="158" r="J38">
        <v>15.0</v>
      </c>
      <c t="str" s="159" r="K38">
        <f>IF(ISTEXT(D38);(V38*I38)+(U38*(I38*1,15/22*10))+(T38*(I38*1,35/22*6))+(S38*(I38*2/22*2))+(R38*(I38*3/22*1));"")</f>
        <v/>
      </c>
      <c t="str" s="159" r="L38">
        <f>ROUND((V38*J38);1)+ROUND((U38*(J38*1,15/22*10));2)+ROUND((T38*(J38*1,35/22*6));2)+ROUNDDOWN((S38*(J38*2/22*2));2)+ROUNDDOWN((R38*(J38*3/22*1));2)</f>
        <v>451,42</v>
      </c>
      <c t="str" s="160" r="M38">
        <f>IF(ISTEXT(E38);ROUND((V38*I38)+(U38*(I38*1,15/22*10))+(T38*(I38*1,35/22*6))+(S38*(I38*2/22*2))+(R38*(I38*3/22*1));0);"")</f>
        <v/>
      </c>
      <c s="160" r="N38">
        <v>11.0</v>
      </c>
      <c t="str" s="161" r="O38">
        <f>IF(ISTEXT(F38);ROUND((V38*I38)+(U38*(I38*1,15/22*10))+(T38*(I38*1,35/22*6))+(S38*(I38*2/22*2))+(R38*(I38*3/22*1));0);"")</f>
        <v>46</v>
      </c>
      <c s="161" r="P38">
        <v>9.0</v>
      </c>
      <c s="162" r="Q38"/>
      <c s="39" r="R38">
        <v>49.0</v>
      </c>
      <c s="39" r="S38">
        <v>8.0</v>
      </c>
      <c s="39" r="T38">
        <v>6.0</v>
      </c>
      <c s="39" r="U38">
        <v>11.0</v>
      </c>
      <c s="39" r="V38">
        <v>14.0</v>
      </c>
      <c s="38" r="W38"/>
      <c s="38" r="X38"/>
    </row>
    <row customHeight="1" r="39" ht="15.0">
      <c t="s" s="203" r="B39">
        <v>862</v>
      </c>
      <c t="s" s="165" r="C39">
        <v>863</v>
      </c>
      <c s="166" r="D39"/>
      <c s="167" r="E39"/>
      <c s="166" r="F39"/>
      <c t="s" s="168" r="G39">
        <v>864</v>
      </c>
      <c t="str" s="169" r="H39">
        <f>IF(ISTEXT(F39);VLOOKUP(I39;'Réference'!$A$3:$E$18;5;FALSE);IF(ISTEXT(E39);VLOOKUP(I39;'Réference'!$B$3:$E$18;4;FALSE);IF(ISTEXT(G39);VLOOKUP(I39;'Réference'!$C$3:$E$18;3;FALSE);IF(ISTEXT(D39);VLOOKUP(I39;'Réference'!$D$3:$E$18;2;FALSE);""))))</f>
        <v>17</v>
      </c>
      <c s="170" r="I39">
        <v>13.65</v>
      </c>
      <c s="158" r="J39">
        <v>15.0</v>
      </c>
      <c t="str" s="159" r="K39">
        <f>IF(ISTEXT(D39);(V39*I39)+(U39*(I39*1,15/22*10))+(T39*(I39*1,35/22*6))+(S39*(I39*2/22*2))+(R39*(I39*3/22*1));"")</f>
        <v/>
      </c>
      <c t="str" s="159" r="L39">
        <f>ROUND((V39*J39);1)+ROUND((U39*(J39*1,15/22*10));2)+ROUND((T39*(J39*1,35/22*6));2)+ROUNDDOWN((S39*(J39*2/22*2));2)+ROUNDDOWN((R39*(J39*3/22*1));2)</f>
        <v>0,00</v>
      </c>
      <c t="str" s="160" r="M39">
        <f>IF(ISTEXT(E39);ROUND((V39*I39)+(U39*(I39*1,15/22*10))+(T39*(I39*1,35/22*6))+(S39*(I39*2/22*2))+(R39*(I39*3/22*1));0);"")</f>
        <v/>
      </c>
      <c s="160" r="N39"/>
      <c t="str" s="161" r="O39">
        <f>IF(ISTEXT(F39);ROUND((V39*I39)+(U39*(I39*1,15/22*10))+(T39*(I39*1,35/22*6))+(S39*(I39*2/22*2))+(R39*(I39*3/22*1));0);"")</f>
        <v/>
      </c>
      <c s="161" r="P39"/>
      <c t="str" s="162" r="Q39">
        <f>IF(ISTEXT(G39);ROUND((V39*I39)+(U39*(I39*1,15/22*10))+(T39*(I39*1,35/22*6))+(S39*(I39*2/22*2))+(R39*(I39*3/22*1));0);"")</f>
        <v>0</v>
      </c>
      <c s="39" r="R39"/>
      <c s="39" r="S39"/>
      <c s="39" r="T39"/>
      <c s="39" r="U39"/>
      <c s="39" r="V39"/>
      <c s="38" r="W39"/>
      <c s="38" r="X39"/>
    </row>
    <row customHeight="1" r="40" ht="15.0">
      <c s="38" r="C40"/>
      <c s="32" r="D40"/>
      <c s="32" r="E40"/>
      <c s="32" r="F40"/>
      <c s="32" r="G40"/>
      <c s="32" r="I40"/>
      <c t="s" s="171" r="J40">
        <v>865</v>
      </c>
      <c t="str" s="172" r="K40">
        <f>SUM(K35:K39)</f>
        <v>2456,15</v>
      </c>
      <c s="172" r="L40">
        <v>1639.92</v>
      </c>
      <c t="str" s="173" r="M40">
        <f>SUM(M35:M39)</f>
        <v>49</v>
      </c>
      <c t="str" s="173" r="N40">
        <f>SUM(N35:N39)</f>
        <v>82</v>
      </c>
      <c t="str" s="174" r="O40">
        <f>SUM(O35:O39)</f>
        <v>63</v>
      </c>
      <c t="str" s="174" r="P40">
        <f>SUM(P35:P39)</f>
        <v>68</v>
      </c>
      <c t="str" s="174" r="Q40">
        <f>SUM(Q35:Q39)</f>
        <v>0</v>
      </c>
      <c t="str" s="173" r="R40">
        <f>SUM(R35:R39)</f>
        <v>230</v>
      </c>
      <c t="str" s="173" r="S40">
        <f>SUM(S35:S39)</f>
        <v>24</v>
      </c>
      <c t="str" s="173" r="T40">
        <f>SUM(T35:T39)</f>
        <v>35</v>
      </c>
      <c t="str" s="173" r="U40">
        <f>SUM(U35:U39)</f>
        <v>54</v>
      </c>
      <c t="str" s="173" r="V40">
        <f>SUM(V35:V39)</f>
        <v>33</v>
      </c>
      <c s="38" r="W40"/>
      <c s="38" r="X40"/>
    </row>
    <row customHeight="1" r="41" ht="15.0">
      <c s="38" r="C41"/>
      <c s="32" r="D41"/>
      <c s="32" r="E41"/>
      <c s="32" r="F41"/>
      <c s="32" r="G41"/>
      <c t="s" s="175" r="J41">
        <v>866</v>
      </c>
      <c t="s" s="176" r="K41">
        <v>867</v>
      </c>
      <c t="str" s="177" r="L41">
        <f>K40-L40</f>
        <v>816,23</v>
      </c>
      <c t="s" s="178" r="M41">
        <v>868</v>
      </c>
      <c t="str" s="49" r="N41">
        <f>M40-N40</f>
        <v>-33</v>
      </c>
      <c t="s" s="179" r="O41">
        <v>869</v>
      </c>
      <c t="str" s="180" r="P41">
        <f>O40-P40</f>
        <v>-5</v>
      </c>
      <c t="s" s="179" r="Q41">
        <v>870</v>
      </c>
      <c t="str" s="49" r="R41">
        <f>Q40</f>
        <v>0</v>
      </c>
      <c s="38" r="W41"/>
      <c s="38" r="X41"/>
    </row>
    <row customHeight="1" r="42" ht="15.0">
      <c s="181" r="A42"/>
      <c s="37" r="B42"/>
      <c s="38" r="C42"/>
      <c s="204" r="D42"/>
      <c s="204" r="E42"/>
      <c s="204" r="F42"/>
      <c s="204" r="G42"/>
      <c s="37" r="H42"/>
      <c s="204" r="I42"/>
      <c s="204" r="J42"/>
      <c s="231" r="K42"/>
      <c s="231" r="L42"/>
      <c s="204" r="M42"/>
      <c s="204" r="N42"/>
      <c s="202" r="O42"/>
      <c s="202" r="P42"/>
      <c s="202" r="Q42"/>
      <c s="204" r="R42"/>
      <c s="204" r="S42"/>
      <c s="204" r="T42"/>
      <c s="204" r="U42"/>
      <c s="204" r="V42"/>
      <c s="38" r="W42"/>
      <c s="38" r="X42"/>
    </row>
    <row customHeight="1" r="43" ht="15.0">
      <c s="232" r="A43"/>
      <c s="37" r="B43"/>
      <c s="38" r="C43"/>
      <c s="204" r="D43"/>
      <c s="204" r="E43"/>
      <c s="204" r="F43"/>
      <c s="233" r="G43"/>
      <c s="234" r="H43"/>
      <c s="234" r="I43"/>
      <c s="235" r="J43"/>
      <c s="236" r="K43"/>
      <c s="236" r="L43"/>
      <c s="237" r="M43"/>
      <c s="237" r="N43"/>
      <c s="238" r="O43"/>
      <c s="238" r="P43"/>
      <c s="238" r="Q43"/>
      <c s="234" r="R43"/>
      <c s="234" r="S43"/>
      <c s="234" r="T43"/>
      <c s="234" r="U43"/>
      <c s="234" r="V43"/>
      <c s="38" r="W43"/>
      <c s="38" r="X43"/>
    </row>
    <row customHeight="1" r="44" ht="47.25">
      <c t="s" s="239" r="A44">
        <v>871</v>
      </c>
      <c t="s" s="212" r="B44">
        <v>872</v>
      </c>
      <c t="s" s="137" r="C44">
        <v>873</v>
      </c>
      <c t="s" s="138" r="D44">
        <v>874</v>
      </c>
      <c s="56" r="G44"/>
      <c t="s" s="139" r="H44">
        <v>875</v>
      </c>
      <c t="s" s="140" r="I44">
        <v>876</v>
      </c>
      <c t="s" s="140" r="J44">
        <v>877</v>
      </c>
      <c t="s" s="141" r="K44">
        <v>878</v>
      </c>
      <c t="s" s="142" r="L44">
        <v>879</v>
      </c>
      <c t="s" s="143" r="M44">
        <v>880</v>
      </c>
      <c t="s" s="143" r="N44">
        <v>881</v>
      </c>
      <c t="s" s="144" r="O44">
        <v>882</v>
      </c>
      <c t="s" s="144" r="P44">
        <v>883</v>
      </c>
      <c t="s" s="240" r="Q44">
        <v>884</v>
      </c>
      <c t="s" s="146" r="R44">
        <v>885</v>
      </c>
      <c t="s" s="146" r="S44">
        <v>886</v>
      </c>
      <c t="s" s="146" r="T44">
        <v>887</v>
      </c>
      <c t="s" s="146" r="U44">
        <v>888</v>
      </c>
      <c t="s" s="146" r="V44">
        <v>889</v>
      </c>
      <c s="38" r="W44"/>
      <c s="38" r="X44"/>
    </row>
    <row customHeight="1" r="45" ht="15.0">
      <c t="s" s="150" r="D45">
        <v>890</v>
      </c>
      <c t="s" s="219" r="E45">
        <v>891</v>
      </c>
      <c t="s" s="56" r="F45">
        <v>892</v>
      </c>
      <c t="s" s="56" r="G45">
        <v>893</v>
      </c>
      <c s="38" r="W45"/>
      <c s="38" r="X45"/>
    </row>
    <row customHeight="1" r="46" ht="15.0">
      <c t="s" s="13" r="B46">
        <v>894</v>
      </c>
      <c t="s" s="153" r="C46">
        <v>895</v>
      </c>
      <c t="s" s="154" r="D46">
        <v>896</v>
      </c>
      <c s="155" r="E46"/>
      <c s="156" r="F46"/>
      <c s="154" r="G46"/>
      <c t="str" s="157" r="H46">
        <f>IF(ISTEXT(F46);VLOOKUP(I46;'Réference'!$A$3:$E$18;5;FALSE);IF(ISTEXT(E46);VLOOKUP(I46;'Réference'!$B$3:$E$18;4;FALSE);IF(ISTEXT(G46);VLOOKUP(I46;'Réference'!$C$3:$E$18;3;FALSE);IF(ISTEXT(D46);VLOOKUP(I46;'Réference'!$D$3:$E$18;2;FALSE);""))))</f>
        <v>7</v>
      </c>
      <c s="158" r="I46">
        <v>48.83</v>
      </c>
      <c s="158" r="J46">
        <v>15.0</v>
      </c>
      <c t="str" s="159" r="K46">
        <f>IF(ISTEXT(D46);(V46*I46)+(U46*(I46*1,15/22*10))+(T46*(I46*1,35/22*6))+(S46*(I46*2/22*2))+(R46*(I46*3/22*1));"")</f>
        <v>2710,95</v>
      </c>
      <c t="str" s="159" r="L46">
        <f>ROUND((V46*J46);1)+ROUND((U46*(J46*1,15/22*10));2)+ROUND((T46*(J46*1,35/22*6));2)+ROUNDDOWN((S46*(J46*2/22*2));2)+ROUNDDOWN((R46*(J46*3/22*1));2)</f>
        <v>832,76</v>
      </c>
      <c t="str" s="160" r="M46">
        <f>IF(ISTEXT(E46);ROUND((V46*I46)+(U46*(I46*1,15/22*10))+(T46*(I46*1,35/22*6))+(S46*(I46*2/22*2))+(R46*(I46*3/22*1));0);"")</f>
        <v/>
      </c>
      <c s="160" r="N46">
        <v>55.0</v>
      </c>
      <c t="str" s="161" r="O46">
        <f>IF(ISTEXT(F46);ROUND((V46*I46)+(U46*(I46*1,15/22*10))+(T46*(I46*1,35/22*6))+(S46*(I46*2/22*2))+(R46*(I46*3/22*1));0);"")</f>
        <v/>
      </c>
      <c s="161" r="P46">
        <v>41.0</v>
      </c>
      <c s="162" r="Q46"/>
      <c s="39" r="R46">
        <v>113.0</v>
      </c>
      <c s="39" r="S46">
        <v>5.0</v>
      </c>
      <c s="39" r="T46">
        <v>19.0</v>
      </c>
      <c s="39" r="U46">
        <v>31.0</v>
      </c>
      <c s="39" r="V46">
        <v>16.0</v>
      </c>
      <c s="38" r="W46"/>
      <c s="38" r="X46"/>
    </row>
    <row customHeight="1" r="47" ht="15.0">
      <c t="s" s="13" r="B47">
        <v>897</v>
      </c>
      <c t="s" s="153" r="C47">
        <v>898</v>
      </c>
      <c s="154" r="D47"/>
      <c s="155" r="E47"/>
      <c t="s" s="156" r="F47">
        <v>899</v>
      </c>
      <c s="154" r="G47"/>
      <c t="str" s="157" r="H47">
        <f>IF(ISTEXT(F47);VLOOKUP(I47;'Réference'!$A$3:$E$18;5;FALSE);IF(ISTEXT(E47);VLOOKUP(I47;'Réference'!$B$3:$E$18;4;FALSE);IF(ISTEXT(G47);VLOOKUP(I47;'Réference'!$C$3:$E$18;3;FALSE);IF(ISTEXT(D47);VLOOKUP(I47;'Réference'!$D$3:$E$18;2;FALSE);""))))</f>
        <v>10</v>
      </c>
      <c s="158" r="I47">
        <v>1.52</v>
      </c>
      <c s="158" r="J47">
        <v>15.0</v>
      </c>
      <c t="str" s="159" r="K47">
        <f>IF(ISTEXT(D47);(V47*I47)+(U47*(I47*1,15/22*10))+(T47*(I47*1,35/22*6))+(S47*(I47*2/22*2))+(R47*(I47*3/22*1));"")</f>
        <v/>
      </c>
      <c t="str" s="159" r="L47">
        <f>ROUND((V47*J47);1)+ROUND((U47*(J47*1,15/22*10));2)+ROUND((T47*(J47*1,35/22*6));2)+ROUNDDOWN((S47*(J47*2/22*2));2)+ROUNDDOWN((R47*(J47*3/22*1));2)</f>
        <v>167,64</v>
      </c>
      <c t="str" s="160" r="M47">
        <f>IF(ISTEXT(E47);ROUND((V47*I47)+(U47*(I47*1,15/22*10))+(T47*(I47*1,35/22*6))+(S47*(I47*2/22*2))+(R47*(I47*3/22*1));0);"")</f>
        <v/>
      </c>
      <c s="160" r="N47">
        <v>7.0</v>
      </c>
      <c t="str" s="161" r="O47">
        <f>IF(ISTEXT(F47);ROUND((V47*I47)+(U47*(I47*1,15/22*10))+(T47*(I47*1,35/22*6))+(S47*(I47*2/22*2))+(R47*(I47*3/22*1));0);"")</f>
        <v>17</v>
      </c>
      <c s="161" r="P47">
        <v>5.0</v>
      </c>
      <c s="162" r="Q47"/>
      <c s="39" r="R47">
        <v>36.0</v>
      </c>
      <c s="39" r="S47">
        <v>1.0</v>
      </c>
      <c s="39" r="T47">
        <v>4.0</v>
      </c>
      <c s="39" r="U47">
        <v>5.0</v>
      </c>
      <c s="39" r="V47">
        <v>2.0</v>
      </c>
      <c s="38" r="W47"/>
      <c s="38" r="X47"/>
    </row>
    <row customHeight="1" r="48" ht="15.0">
      <c t="s" s="13" r="B48">
        <v>900</v>
      </c>
      <c t="s" s="153" r="C48">
        <v>901</v>
      </c>
      <c s="154" r="D48"/>
      <c t="s" s="155" r="E48">
        <v>902</v>
      </c>
      <c s="156" r="F48"/>
      <c s="154" r="G48"/>
      <c t="str" s="157" r="H48">
        <f>IF(ISTEXT(F48);VLOOKUP(I48;'Réference'!$A$3:$E$18;5;FALSE);IF(ISTEXT(E48);VLOOKUP(I48;'Réference'!$B$3:$E$18;4;FALSE);IF(ISTEXT(G48);VLOOKUP(I48;'Réference'!$C$3:$E$18;3;FALSE);IF(ISTEXT(D48);VLOOKUP(I48;'Réference'!$D$3:$E$18;2;FALSE);""))))</f>
        <v>17</v>
      </c>
      <c s="158" r="I48">
        <v>2.73</v>
      </c>
      <c s="158" r="J48">
        <v>15.0</v>
      </c>
      <c t="str" s="159" r="K48">
        <f>IF(ISTEXT(D48);(V48*I48)+(U48*(I48*1,15/22*10))+(T48*(I48*1,35/22*6))+(S48*(I48*2/22*2))+(R48*(I48*3/22*1));"")</f>
        <v/>
      </c>
      <c t="str" s="159" r="L48">
        <f>ROUND((V48*J48);1)+ROUND((U48*(J48*1,15/22*10));2)+ROUND((T48*(J48*1,35/22*6));2)+ROUNDDOWN((S48*(J48*2/22*2));2)+ROUNDDOWN((R48*(J48*3/22*1));2)</f>
        <v>194,17</v>
      </c>
      <c t="str" s="160" r="M48">
        <f>IF(ISTEXT(E48);ROUND((V48*I48)+(U48*(I48*1,15/22*10))+(T48*(I48*1,35/22*6))+(S48*(I48*2/22*2))+(R48*(I48*3/22*1));0);"")</f>
        <v>35</v>
      </c>
      <c s="160" r="N48">
        <v>10.0</v>
      </c>
      <c t="str" s="161" r="O48">
        <f>IF(ISTEXT(F48);ROUND((V48*I48)+(U48*(I48*1,15/22*10))+(T48*(I48*1,35/22*6))+(S48*(I48*2/22*2))+(R48*(I48*3/22*1));0);"")</f>
        <v/>
      </c>
      <c s="161" r="P48">
        <v>7.0</v>
      </c>
      <c s="162" r="Q48"/>
      <c s="39" r="R48">
        <v>31.0</v>
      </c>
      <c s="39" r="S48">
        <v>11.0</v>
      </c>
      <c s="39" r="T48">
        <v>3.0</v>
      </c>
      <c s="39" r="U48">
        <v>5.0</v>
      </c>
      <c s="39" r="V48">
        <v>3.0</v>
      </c>
      <c s="38" r="W48"/>
      <c s="38" r="X48"/>
    </row>
    <row customHeight="1" r="49" ht="15.0">
      <c t="s" s="13" r="B49">
        <v>903</v>
      </c>
      <c t="s" s="153" r="C49">
        <v>904</v>
      </c>
      <c s="154" r="D49"/>
      <c s="155" r="E49"/>
      <c t="s" s="156" r="F49">
        <v>905</v>
      </c>
      <c s="154" r="G49"/>
      <c t="str" s="157" r="H49">
        <f>IF(ISTEXT(F49);VLOOKUP(I49;'Réference'!$A$3:$E$18;5;FALSE);IF(ISTEXT(E49);VLOOKUP(I49;'Réference'!$B$3:$E$18;4;FALSE);IF(ISTEXT(G49);VLOOKUP(I49;'Réference'!$C$3:$E$18;3;FALSE);IF(ISTEXT(D49);VLOOKUP(I49;'Réference'!$D$3:$E$18;2;FALSE);""))))</f>
        <v>10</v>
      </c>
      <c s="158" r="I49">
        <v>1.52</v>
      </c>
      <c s="158" r="J49">
        <v>15.0</v>
      </c>
      <c t="str" s="159" r="K49">
        <f>IF(ISTEXT(D49);(V49*I49)+(U49*(I49*1,15/22*10))+(T49*(I49*1,35/22*6))+(S49*(I49*2/22*2))+(R49*(I49*3/22*1));"")</f>
        <v/>
      </c>
      <c t="str" s="159" r="L49">
        <f>ROUND((V49*J49);1)+ROUND((U49*(J49*1,15/22*10));2)+ROUND((T49*(J49*1,35/22*6));2)+ROUNDDOWN((S49*(J49*2/22*2));2)+ROUNDDOWN((R49*(J49*3/22*1));2)</f>
        <v>429,05</v>
      </c>
      <c t="str" s="160" r="M49">
        <f>IF(ISTEXT(E49);ROUND((V49*I49)+(U49*(I49*1,15/22*10))+(T49*(I49*1,35/22*6))+(S49*(I49*2/22*2))+(R49*(I49*3/22*1));0);"")</f>
        <v/>
      </c>
      <c s="160" r="N49">
        <v>12.0</v>
      </c>
      <c t="str" s="161" r="O49">
        <f>IF(ISTEXT(F49);ROUND((V49*I49)+(U49*(I49*1,15/22*10))+(T49*(I49*1,35/22*6))+(S49*(I49*2/22*2))+(R49*(I49*3/22*1));0);"")</f>
        <v>43</v>
      </c>
      <c s="161" r="P49">
        <v>9.0</v>
      </c>
      <c s="162" r="Q49"/>
      <c s="39" r="R49">
        <v>42.0</v>
      </c>
      <c s="39" r="S49">
        <v>8.0</v>
      </c>
      <c s="39" r="T49">
        <v>3.0</v>
      </c>
      <c s="39" r="U49">
        <v>14.0</v>
      </c>
      <c s="39" r="V49">
        <v>13.0</v>
      </c>
      <c s="38" r="W49"/>
      <c s="38" r="X49"/>
    </row>
    <row customHeight="1" r="50" ht="15.0">
      <c t="s" s="27" r="B50">
        <v>906</v>
      </c>
      <c t="s" s="165" r="C50">
        <v>907</v>
      </c>
      <c s="166" r="D50"/>
      <c s="167" r="E50"/>
      <c s="166" r="F50"/>
      <c t="s" s="168" r="G50">
        <v>908</v>
      </c>
      <c t="str" s="169" r="H50">
        <f>IF(ISTEXT(F50);VLOOKUP(I50;'Réference'!$A$3:$E$18;5;FALSE);IF(ISTEXT(E50);VLOOKUP(I50;'Réference'!$B$3:$E$18;4;FALSE);IF(ISTEXT(G50);VLOOKUP(I50;'Réference'!$C$3:$E$18;3;FALSE);IF(ISTEXT(D50);VLOOKUP(I50;'Réference'!$D$3:$E$18;2;FALSE);""))))</f>
        <v>17</v>
      </c>
      <c s="170" r="I50">
        <v>13.65</v>
      </c>
      <c s="158" r="J50">
        <v>15.0</v>
      </c>
      <c t="str" s="159" r="K50">
        <f>IF(ISTEXT(D50);(V50*I50)+(U50*(I50*1,15/22*10))+(T50*(I50*1,35/22*6))+(S50*(I50*2/22*2))+(R50*(I50*3/22*1));"")</f>
        <v/>
      </c>
      <c t="str" s="159" r="L50">
        <f>ROUND((V50*J50);1)+ROUND((U50*(J50*1,15/22*10));2)+ROUND((T50*(J50*1,35/22*6));2)+ROUNDDOWN((S50*(J50*2/22*2));2)+ROUNDDOWN((R50*(J50*3/22*1));2)</f>
        <v>0,00</v>
      </c>
      <c t="str" s="160" r="M50">
        <f>IF(ISTEXT(E50);ROUND((V50*I50)+(U50*(I50*1,15/22*10))+(T50*(I50*1,35/22*6))+(S50*(I50*2/22*2))+(R50*(I50*3/22*1));0);"")</f>
        <v/>
      </c>
      <c s="160" r="N50"/>
      <c t="str" s="161" r="O50">
        <f>IF(ISTEXT(F50);ROUND((V50*I50)+(U50*(I50*1,15/22*10))+(T50*(I50*1,35/22*6))+(S50*(I50*2/22*2))+(R50*(I50*3/22*1));0);"")</f>
        <v/>
      </c>
      <c s="161" r="P50"/>
      <c t="str" s="162" r="Q50">
        <f>IF(ISTEXT(G50);ROUND((V50*I50)+(U50*(I50*1,15/22*10))+(T50*(I50*1,35/22*6))+(S50*(I50*2/22*2))+(R50*(I50*3/22*1));0);"")</f>
        <v>0</v>
      </c>
      <c s="39" r="R50"/>
      <c s="39" r="S50"/>
      <c s="39" r="T50"/>
      <c s="39" r="U50"/>
      <c s="39" r="V50"/>
      <c s="38" r="W50"/>
      <c s="38" r="X50"/>
    </row>
    <row customHeight="1" r="51" ht="15.0">
      <c s="241" r="B51"/>
      <c s="38" r="C51"/>
      <c s="32" r="D51"/>
      <c s="32" r="E51"/>
      <c s="32" r="F51"/>
      <c s="32" r="G51"/>
      <c s="32" r="I51"/>
      <c t="s" s="171" r="J51">
        <v>909</v>
      </c>
      <c t="str" s="172" r="K51">
        <f>SUM(K46:K50)</f>
        <v>2710,95</v>
      </c>
      <c s="172" r="L51">
        <v>1622.18</v>
      </c>
      <c t="str" s="173" r="M51">
        <f>SUM(M46:M50)</f>
        <v>35</v>
      </c>
      <c t="str" s="173" r="N51">
        <f>SUM(N46:N50)</f>
        <v>84</v>
      </c>
      <c t="str" s="174" r="O51">
        <f>SUM(O46:O50)</f>
        <v>60</v>
      </c>
      <c t="str" s="174" r="P51">
        <f>SUM(P46:P50)</f>
        <v>62</v>
      </c>
      <c t="str" s="174" r="Q51">
        <f>SUM(Q46:Q50)</f>
        <v>0</v>
      </c>
      <c t="str" s="173" r="R51">
        <f>SUM(R46:R50)</f>
        <v>222</v>
      </c>
      <c t="str" s="173" r="S51">
        <f>SUM(S46:S50)</f>
        <v>25</v>
      </c>
      <c t="str" s="173" r="T51">
        <f>SUM(T46:T50)</f>
        <v>29</v>
      </c>
      <c t="str" s="173" r="U51">
        <f>SUM(U46:U50)</f>
        <v>55</v>
      </c>
      <c t="str" s="173" r="V51">
        <f>SUM(V46:V50)</f>
        <v>34</v>
      </c>
      <c s="38" r="W51"/>
      <c s="38" r="X51"/>
    </row>
    <row customHeight="1" r="52" ht="15.0">
      <c s="241" r="B52"/>
      <c s="38" r="C52"/>
      <c s="32" r="D52"/>
      <c s="32" r="E52"/>
      <c s="32" r="F52"/>
      <c s="32" r="G52"/>
      <c t="s" s="175" r="J52">
        <v>910</v>
      </c>
      <c t="s" s="176" r="K52">
        <v>911</v>
      </c>
      <c t="str" s="177" r="L52">
        <f>K51-L51</f>
        <v>1088,77</v>
      </c>
      <c t="s" s="178" r="M52">
        <v>912</v>
      </c>
      <c t="str" s="49" r="N52">
        <f>M51-N51</f>
        <v>-49</v>
      </c>
      <c t="s" s="179" r="O52">
        <v>913</v>
      </c>
      <c t="str" s="180" r="P52">
        <f>O51-P51</f>
        <v>-2</v>
      </c>
      <c t="s" s="179" r="Q52">
        <v>914</v>
      </c>
      <c t="str" s="49" r="R52">
        <f>Q51</f>
        <v>0</v>
      </c>
      <c s="38" r="W52"/>
      <c s="38" r="X52"/>
    </row>
    <row customHeight="1" r="53" ht="15.0">
      <c s="181" r="A53"/>
      <c s="242" r="B53"/>
      <c s="38" r="C53"/>
      <c s="204" r="D53"/>
      <c s="204" r="E53"/>
      <c s="204" r="F53"/>
      <c s="204" r="G53"/>
      <c s="37" r="H53"/>
      <c s="243" r="I53"/>
      <c s="243" r="J53"/>
      <c s="231" r="K53"/>
      <c s="231" r="L53"/>
      <c s="204" r="M53"/>
      <c s="204" r="N53"/>
      <c s="202" r="O53"/>
      <c s="202" r="P53"/>
      <c s="202" r="Q53"/>
      <c s="204" r="R53"/>
      <c s="204" r="S53"/>
      <c s="204" r="T53"/>
      <c s="204" r="U53"/>
      <c s="204" r="V53"/>
      <c s="38" r="W53"/>
      <c s="38" r="X53"/>
    </row>
    <row customHeight="1" r="54" ht="15.0">
      <c s="244" r="A54"/>
      <c s="242" r="B54"/>
      <c s="38" r="C54"/>
      <c s="204" r="D54"/>
      <c s="204" r="E54"/>
      <c s="204" r="F54"/>
      <c s="233" r="G54"/>
      <c s="234" r="H54"/>
      <c s="233" r="I54"/>
      <c s="233" r="J54"/>
      <c s="245" r="K54"/>
      <c s="245" r="L54"/>
      <c s="233" r="M54"/>
      <c s="233" r="N54"/>
      <c s="246" r="O54"/>
      <c s="246" r="P54"/>
      <c s="246" r="Q54"/>
      <c s="233" r="R54"/>
      <c s="233" r="S54"/>
      <c s="233" r="T54"/>
      <c s="233" r="U54"/>
      <c s="233" r="V54"/>
      <c s="38" r="W54"/>
      <c s="38" r="X54"/>
    </row>
    <row customHeight="1" r="55" ht="30.0">
      <c t="s" s="247" r="A55">
        <v>915</v>
      </c>
      <c t="s" s="69" r="B55">
        <v>916</v>
      </c>
      <c t="s" s="137" r="C55">
        <v>917</v>
      </c>
      <c t="s" s="138" r="D55">
        <v>918</v>
      </c>
      <c s="56" r="G55"/>
      <c t="s" s="139" r="H55">
        <v>919</v>
      </c>
      <c t="s" s="140" r="I55">
        <v>920</v>
      </c>
      <c t="s" s="140" r="J55">
        <v>921</v>
      </c>
      <c t="s" s="141" r="K55">
        <v>922</v>
      </c>
      <c t="s" s="142" r="L55">
        <v>923</v>
      </c>
      <c t="s" s="143" r="M55">
        <v>924</v>
      </c>
      <c t="s" s="143" r="N55">
        <v>925</v>
      </c>
      <c t="s" s="144" r="O55">
        <v>926</v>
      </c>
      <c t="s" s="144" r="P55">
        <v>927</v>
      </c>
      <c t="s" s="240" r="Q55">
        <v>928</v>
      </c>
      <c t="s" s="146" r="R55">
        <v>929</v>
      </c>
      <c t="s" s="146" r="S55">
        <v>930</v>
      </c>
      <c t="s" s="146" r="T55">
        <v>931</v>
      </c>
      <c t="s" s="146" r="U55">
        <v>932</v>
      </c>
      <c t="s" s="146" r="V55">
        <v>933</v>
      </c>
      <c s="38" r="W55"/>
      <c s="38" r="X55"/>
    </row>
    <row customHeight="1" r="56" ht="15.0">
      <c t="s" s="150" r="D56">
        <v>934</v>
      </c>
      <c t="s" s="219" r="E56">
        <v>935</v>
      </c>
      <c t="s" s="56" r="F56">
        <v>936</v>
      </c>
      <c t="s" s="56" r="G56">
        <v>937</v>
      </c>
      <c s="38" r="W56"/>
      <c s="38" r="X56"/>
    </row>
    <row customHeight="1" r="57" ht="15.0">
      <c t="s" s="152" r="B57">
        <v>938</v>
      </c>
      <c t="s" s="153" r="C57">
        <v>939</v>
      </c>
      <c t="s" s="154" r="D57">
        <v>940</v>
      </c>
      <c s="155" r="E57"/>
      <c s="156" r="F57"/>
      <c s="154" r="G57"/>
      <c t="str" s="157" r="H57">
        <f>IF(ISTEXT(F57);VLOOKUP(I57;'Réference'!$A$3:$E$18;5;FALSE);IF(ISTEXT(E57);VLOOKUP(I57;'Réference'!$B$3:$E$18;4;FALSE);IF(ISTEXT(G57);VLOOKUP(I57;'Réference'!$C$3:$E$18;3;FALSE);IF(ISTEXT(D57);VLOOKUP(I57;'Réference'!$D$3:$E$18;2;FALSE);""))))</f>
        <v>7</v>
      </c>
      <c s="158" r="I57">
        <v>48.83</v>
      </c>
      <c s="158" r="J57">
        <v>15.0</v>
      </c>
      <c t="str" s="159" r="K57">
        <f>IF(ISTEXT(D57);(V57*I57)+(U57*(I57*1,15/22*10))+(T57*(I57*1,35/22*6))+(S57*(I57*2/22*2))+(R57*(I57*3/22*1));"")</f>
        <v>2756,90</v>
      </c>
      <c t="str" s="159" r="L57">
        <f>ROUND((V57*J57);1)+ROUND((U57*(J57*1,15/22*10));2)+ROUND((T57*(J57*1,35/22*6));2)+ROUNDDOWN((S57*(J57*2/22*2));2)+ROUNDDOWN((R57*(J57*3/22*1));2)</f>
        <v>846,88</v>
      </c>
      <c t="str" s="160" r="M57">
        <f>IF(ISTEXT(E57);ROUND((V57*I57)+(U57*(I57*1,15/22*10))+(T57*(I57*1,35/22*6))+(S57*(I57*2/22*2))+(R57*(I57*3/22*1));0);"")</f>
        <v/>
      </c>
      <c s="160" r="N57"/>
      <c t="str" s="161" r="O57">
        <f>IF(ISTEXT(F57);ROUND((V57*I57)+(U57*(I57*1,15/22*10))+(T57*(I57*1,35/22*6))+(S57*(I57*2/22*2))+(R57*(I57*3/22*1));0);"")</f>
        <v/>
      </c>
      <c s="161" r="P57"/>
      <c s="162" r="Q57"/>
      <c s="39" r="R57">
        <v>114.0</v>
      </c>
      <c s="39" r="S57">
        <v>7.0</v>
      </c>
      <c s="39" r="T57">
        <v>11.0</v>
      </c>
      <c s="39" r="U57">
        <v>26.0</v>
      </c>
      <c s="39" r="V57">
        <v>22.0</v>
      </c>
      <c s="38" r="W57"/>
      <c s="38" r="X57"/>
    </row>
    <row customHeight="1" r="58" ht="15.0">
      <c t="s" s="152" r="B58">
        <v>941</v>
      </c>
      <c t="s" s="153" r="C58">
        <v>942</v>
      </c>
      <c s="154" r="D58"/>
      <c s="155" r="E58"/>
      <c t="s" s="156" r="F58">
        <v>943</v>
      </c>
      <c s="154" r="G58"/>
      <c t="str" s="157" r="H58">
        <f>IF(ISTEXT(F58);VLOOKUP(I58;'Réference'!$A$3:$E$18;5;FALSE);IF(ISTEXT(E58);VLOOKUP(I58;'Réference'!$B$3:$E$18;4;FALSE);IF(ISTEXT(G58);VLOOKUP(I58;'Réference'!$C$3:$E$18;3;FALSE);IF(ISTEXT(D58);VLOOKUP(I58;'Réference'!$D$3:$E$18;2;FALSE);""))))</f>
        <v>10</v>
      </c>
      <c s="158" r="I58">
        <v>1.52</v>
      </c>
      <c s="158" r="J58">
        <v>15.0</v>
      </c>
      <c t="str" s="159" r="K58">
        <f>IF(ISTEXT(D58);(V58*I58)+(U58*(I58*1,15/22*10))+(T58*(I58*1,35/22*6))+(S58*(I58*2/22*2))+(R58*(I58*3/22*1));"")</f>
        <v/>
      </c>
      <c t="str" s="159" r="L58">
        <f>ROUND((V58*J58);1)+ROUND((U58*(J58*1,15/22*10));2)+ROUND((T58*(J58*1,35/22*6));2)+ROUNDDOWN((S58*(J58*2/22*2));2)+ROUNDDOWN((R58*(J58*3/22*1));2)</f>
        <v>219,95</v>
      </c>
      <c t="str" s="160" r="M58">
        <f>IF(ISTEXT(E58);ROUND((V58*I58)+(U58*(I58*1,15/22*10))+(T58*(I58*1,35/22*6))+(S58*(I58*2/22*2))+(R58*(I58*3/22*1));0);"")</f>
        <v/>
      </c>
      <c s="160" r="N58">
        <v>6.0</v>
      </c>
      <c t="str" s="161" r="O58">
        <f>IF(ISTEXT(F58);ROUND((V58*I58)+(U58*(I58*1,15/22*10))+(T58*(I58*1,35/22*6))+(S58*(I58*2/22*2))+(R58*(I58*3/22*1));0);"")</f>
        <v>22</v>
      </c>
      <c s="161" r="P58">
        <v>5.0</v>
      </c>
      <c s="162" r="Q58"/>
      <c s="39" r="R58">
        <v>33.0</v>
      </c>
      <c s="39" r="S58">
        <v>0.0</v>
      </c>
      <c s="39" r="T58">
        <v>1.0</v>
      </c>
      <c s="39" r="U58">
        <v>13.0</v>
      </c>
      <c s="39" r="V58">
        <v>3.0</v>
      </c>
      <c s="38" r="W58"/>
      <c s="38" r="X58"/>
    </row>
    <row customHeight="1" r="59" ht="15.0">
      <c t="s" s="152" r="B59">
        <v>944</v>
      </c>
      <c t="s" s="153" r="C59">
        <v>945</v>
      </c>
      <c s="154" r="D59"/>
      <c t="s" s="155" r="E59">
        <v>946</v>
      </c>
      <c s="156" r="F59"/>
      <c s="154" r="G59"/>
      <c t="str" s="157" r="H59">
        <f>IF(ISTEXT(F59);VLOOKUP(I59;'Réference'!$A$3:$E$18;5;FALSE);IF(ISTEXT(E59);VLOOKUP(I59;'Réference'!$B$3:$E$18;4;FALSE);IF(ISTEXT(G59);VLOOKUP(I59;'Réference'!$C$3:$E$18;3;FALSE);IF(ISTEXT(D59);VLOOKUP(I59;'Réference'!$D$3:$E$18;2;FALSE);""))))</f>
        <v>17</v>
      </c>
      <c s="158" r="I59">
        <v>2.73</v>
      </c>
      <c s="158" r="J59">
        <v>15.0</v>
      </c>
      <c t="str" s="159" r="K59">
        <f>IF(ISTEXT(D59);(V59*I59)+(U59*(I59*1,15/22*10))+(T59*(I59*1,35/22*6))+(S59*(I59*2/22*2))+(R59*(I59*3/22*1));"")</f>
        <v/>
      </c>
      <c t="str" s="159" r="L59">
        <f>ROUND((V59*J59);1)+ROUND((U59*(J59*1,15/22*10));2)+ROUND((T59*(J59*1,35/22*6));2)+ROUNDDOWN((S59*(J59*2/22*2));2)+ROUNDDOWN((R59*(J59*3/22*1));2)</f>
        <v>224,18</v>
      </c>
      <c t="str" s="160" r="M59">
        <f>IF(ISTEXT(E59);ROUND((V59*I59)+(U59*(I59*1,15/22*10))+(T59*(I59*1,35/22*6))+(S59*(I59*2/22*2))+(R59*(I59*3/22*1));0);"")</f>
        <v>41</v>
      </c>
      <c s="160" r="N59">
        <v>10.0</v>
      </c>
      <c t="str" s="161" r="O59">
        <f>IF(ISTEXT(F59);ROUND((V59*I59)+(U59*(I59*1,15/22*10))+(T59*(I59*1,35/22*6))+(S59*(I59*2/22*2))+(R59*(I59*3/22*1));0);"")</f>
        <v/>
      </c>
      <c s="161" r="P59">
        <v>7.0</v>
      </c>
      <c s="162" r="Q59"/>
      <c s="39" r="R59">
        <v>43.0</v>
      </c>
      <c s="39" r="S59">
        <v>7.0</v>
      </c>
      <c s="39" r="T59">
        <v>3.0</v>
      </c>
      <c s="39" r="U59">
        <v>9.0</v>
      </c>
      <c s="39" r="V59">
        <v>2.0</v>
      </c>
      <c s="38" r="W59"/>
      <c s="38" r="X59"/>
    </row>
    <row customHeight="1" r="60" ht="15.0">
      <c t="s" s="152" r="B60">
        <v>947</v>
      </c>
      <c t="s" s="153" r="C60">
        <v>948</v>
      </c>
      <c s="154" r="D60"/>
      <c s="155" r="E60"/>
      <c t="s" s="156" r="F60">
        <v>949</v>
      </c>
      <c s="154" r="G60"/>
      <c t="str" s="157" r="H60">
        <f>IF(ISTEXT(F60);VLOOKUP(I60;'Réference'!$A$3:$E$18;5;FALSE);IF(ISTEXT(E60);VLOOKUP(I60;'Réference'!$B$3:$E$18;4;FALSE);IF(ISTEXT(G60);VLOOKUP(I60;'Réference'!$C$3:$E$18;3;FALSE);IF(ISTEXT(D60);VLOOKUP(I60;'Réference'!$D$3:$E$18;2;FALSE);""))))</f>
        <v>10</v>
      </c>
      <c s="158" r="I60">
        <v>1.52</v>
      </c>
      <c s="158" r="J60">
        <v>15.0</v>
      </c>
      <c t="str" s="159" r="K60">
        <f>IF(ISTEXT(D60);(V60*I60)+(U60*(I60*1,15/22*10))+(T60*(I60*1,35/22*6))+(S60*(I60*2/22*2))+(R60*(I60*3/22*1));"")</f>
        <v/>
      </c>
      <c t="str" s="159" r="L60">
        <f>ROUND((V60*J60);1)+ROUND((U60*(J60*1,15/22*10));2)+ROUND((T60*(J60*1,35/22*6));2)+ROUNDDOWN((S60*(J60*2/22*2));2)+ROUNDDOWN((R60*(J60*3/22*1));2)</f>
        <v>395,52</v>
      </c>
      <c t="str" s="160" r="M60">
        <f>IF(ISTEXT(E60);ROUND((V60*I60)+(U60*(I60*1,15/22*10))+(T60*(I60*1,35/22*6))+(S60*(I60*2/22*2))+(R60*(I60*3/22*1));0);"")</f>
        <v/>
      </c>
      <c s="160" r="N60">
        <v>9.0</v>
      </c>
      <c t="str" s="161" r="O60">
        <f>IF(ISTEXT(F60);ROUND((V60*I60)+(U60*(I60*1,15/22*10))+(T60*(I60*1,35/22*6))+(S60*(I60*2/22*2))+(R60*(I60*3/22*1));0);"")</f>
        <v>40</v>
      </c>
      <c s="161" r="P60">
        <v>7.0</v>
      </c>
      <c s="162" r="Q60"/>
      <c s="39" r="R60">
        <v>46.0</v>
      </c>
      <c s="39" r="S60">
        <v>7.0</v>
      </c>
      <c s="39" r="T60">
        <v>6.0</v>
      </c>
      <c s="39" r="U60">
        <v>5.0</v>
      </c>
      <c s="39" r="V60">
        <v>14.0</v>
      </c>
      <c s="38" r="W60"/>
      <c s="38" r="X60"/>
    </row>
    <row customHeight="1" r="61" ht="15.0">
      <c t="s" s="203" r="B61">
        <v>950</v>
      </c>
      <c t="s" s="165" r="C61">
        <v>951</v>
      </c>
      <c s="166" r="D61"/>
      <c s="167" r="E61"/>
      <c s="166" r="F61"/>
      <c t="s" s="168" r="G61">
        <v>952</v>
      </c>
      <c t="str" s="169" r="H61">
        <f>IF(ISTEXT(F61);VLOOKUP(I61;'Réference'!$A$3:$E$18;5;FALSE);IF(ISTEXT(E61);VLOOKUP(I61;'Réference'!$B$3:$E$18;4;FALSE);IF(ISTEXT(G61);VLOOKUP(I61;'Réference'!$C$3:$E$18;3;FALSE);IF(ISTEXT(D61);VLOOKUP(I61;'Réference'!$D$3:$E$18;2;FALSE);""))))</f>
        <v>17</v>
      </c>
      <c s="170" r="I61">
        <v>13.65</v>
      </c>
      <c s="158" r="J61">
        <v>15.0</v>
      </c>
      <c t="str" s="159" r="K61">
        <f>IF(ISTEXT(D61);(V61*I61)+(U61*(I61*1,15/22*10))+(T61*(I61*1,35/22*6))+(S61*(I61*2/22*2))+(R61*(I61*3/22*1));"")</f>
        <v/>
      </c>
      <c t="str" s="159" r="L61">
        <f>ROUND((V61*J61);1)+ROUND((U61*(J61*1,15/22*10));2)+ROUND((T61*(J61*1,35/22*6));2)+ROUNDDOWN((S61*(J61*2/22*2));2)+ROUNDDOWN((R61*(J61*3/22*1));2)</f>
        <v>0,00</v>
      </c>
      <c t="str" s="160" r="M61">
        <f>IF(ISTEXT(E61);ROUND((V61*I61)+(U61*(I61*1,15/22*10))+(T61*(I61*1,35/22*6))+(S61*(I61*2/22*2))+(R61*(I61*3/22*1));0);"")</f>
        <v/>
      </c>
      <c s="160" r="N61"/>
      <c t="str" s="161" r="O61">
        <f>IF(ISTEXT(F61);ROUND((V61*I61)+(U61*(I61*1,15/22*10))+(T61*(I61*1,35/22*6))+(S61*(I61*2/22*2))+(R61*(I61*3/22*1));0);"")</f>
        <v/>
      </c>
      <c s="161" r="P61"/>
      <c t="str" s="162" r="Q61">
        <f>IF(ISTEXT(G61);ROUND((V61*I61)+(U61*(I61*1,15/22*10))+(T61*(I61*1,35/22*6))+(S61*(I61*2/22*2))+(R61*(I61*3/22*1));0);"")</f>
        <v>0</v>
      </c>
      <c s="39" r="R61"/>
      <c s="39" r="S61"/>
      <c s="39" r="T61"/>
      <c s="39" r="U61"/>
      <c s="39" r="V61"/>
      <c s="38" r="W61"/>
      <c s="38" r="X61"/>
    </row>
    <row customHeight="1" r="62" ht="15.0">
      <c s="38" r="C62"/>
      <c s="32" r="D62"/>
      <c s="32" r="E62"/>
      <c s="32" r="F62"/>
      <c s="32" r="G62"/>
      <c s="32" r="I62"/>
      <c t="s" s="171" r="J62">
        <v>953</v>
      </c>
      <c t="str" s="172" r="K62">
        <f>SUM(K57:K61)</f>
        <v>2756,90</v>
      </c>
      <c s="172" r="L62">
        <v>1685.0</v>
      </c>
      <c t="str" s="173" r="M62">
        <f>SUM(M57:M61)</f>
        <v>41</v>
      </c>
      <c t="str" s="173" r="N62">
        <f>SUM(N57:N61)</f>
        <v>25</v>
      </c>
      <c t="str" s="174" r="O62">
        <f>SUM(O57:O61)</f>
        <v>62</v>
      </c>
      <c t="str" s="174" r="P62">
        <f>SUM(P57:P61)</f>
        <v>19</v>
      </c>
      <c t="str" s="174" r="Q62">
        <f>SUM(Q57:Q61)</f>
        <v>0</v>
      </c>
      <c t="str" s="173" r="R62">
        <f>SUM(R57:R61)</f>
        <v>236</v>
      </c>
      <c t="str" s="173" r="S62">
        <f>SUM(S57:S61)</f>
        <v>21</v>
      </c>
      <c t="str" s="173" r="T62">
        <f>SUM(T57:T61)</f>
        <v>21</v>
      </c>
      <c t="str" s="173" r="U62">
        <f>SUM(U57:U61)</f>
        <v>53</v>
      </c>
      <c t="str" s="173" r="V62">
        <f>SUM(V57:V61)</f>
        <v>41</v>
      </c>
      <c s="38" r="W62"/>
      <c s="38" r="X62"/>
    </row>
    <row customHeight="1" r="63" ht="15.0">
      <c s="38" r="C63"/>
      <c s="32" r="D63"/>
      <c s="32" r="E63"/>
      <c s="32" r="F63"/>
      <c s="32" r="G63"/>
      <c t="s" s="175" r="J63">
        <v>954</v>
      </c>
      <c t="s" s="176" r="K63">
        <v>955</v>
      </c>
      <c t="str" s="177" r="L63">
        <f>K62-L62</f>
        <v>1071,90</v>
      </c>
      <c t="s" s="178" r="M63">
        <v>956</v>
      </c>
      <c t="str" s="49" r="N63">
        <f>M62-N62</f>
        <v>16</v>
      </c>
      <c t="s" s="179" r="O63">
        <v>957</v>
      </c>
      <c t="str" s="180" r="P63">
        <f>O62-P62</f>
        <v>43</v>
      </c>
      <c t="s" s="179" r="Q63">
        <v>958</v>
      </c>
      <c t="str" s="49" r="R63">
        <f>Q62</f>
        <v>0</v>
      </c>
      <c s="38" r="W63"/>
      <c s="38" r="X63"/>
    </row>
    <row customHeight="1" r="64" ht="15.0">
      <c s="248" r="A64"/>
      <c s="242" r="B64"/>
      <c s="38" r="C64"/>
      <c s="204" r="D64"/>
      <c s="204" r="E64"/>
      <c s="204" r="F64"/>
      <c s="204" r="G64"/>
      <c s="37" r="H64"/>
      <c s="243" r="I64"/>
      <c s="243" r="J64"/>
      <c s="231" r="K64"/>
      <c s="231" r="L64"/>
      <c s="204" r="M64"/>
      <c s="204" r="N64"/>
      <c s="202" r="O64"/>
      <c s="202" r="P64"/>
      <c s="202" r="Q64"/>
      <c s="204" r="R64"/>
      <c s="204" r="S64"/>
      <c s="204" r="T64"/>
      <c s="204" r="U64"/>
      <c s="204" r="V64"/>
      <c s="38" r="W64"/>
      <c s="38" r="X64"/>
    </row>
    <row customHeight="1" r="65" ht="15.0">
      <c s="244" r="A65"/>
      <c s="242" r="B65"/>
      <c s="38" r="C65"/>
      <c s="204" r="D65"/>
      <c s="204" r="E65"/>
      <c s="204" r="F65"/>
      <c s="233" r="G65"/>
      <c s="234" r="H65"/>
      <c s="249" r="I65"/>
      <c s="249" r="J65"/>
      <c s="245" r="K65"/>
      <c s="245" r="L65"/>
      <c s="233" r="M65"/>
      <c s="233" r="N65"/>
      <c s="246" r="O65"/>
      <c s="246" r="P65"/>
      <c s="246" r="Q65"/>
      <c s="233" r="R65"/>
      <c s="233" r="S65"/>
      <c s="233" r="T65"/>
      <c s="233" r="U65"/>
      <c s="233" r="V65"/>
      <c s="38" r="W65"/>
      <c s="38" r="X65"/>
    </row>
    <row customHeight="1" r="66" ht="48.75">
      <c t="s" s="209" r="A66">
        <v>959</v>
      </c>
      <c t="s" s="212" r="B66">
        <v>960</v>
      </c>
      <c t="s" s="137" r="C66">
        <v>961</v>
      </c>
      <c t="s" s="138" r="D66">
        <v>962</v>
      </c>
      <c s="56" r="G66"/>
      <c t="s" s="139" r="H66">
        <v>963</v>
      </c>
      <c t="s" s="140" r="I66">
        <v>964</v>
      </c>
      <c t="s" s="140" r="J66">
        <v>965</v>
      </c>
      <c t="s" s="141" r="K66">
        <v>966</v>
      </c>
      <c t="s" s="142" r="L66">
        <v>967</v>
      </c>
      <c t="s" s="143" r="M66">
        <v>968</v>
      </c>
      <c t="s" s="143" r="N66">
        <v>969</v>
      </c>
      <c t="s" s="144" r="O66">
        <v>970</v>
      </c>
      <c t="s" s="144" r="P66">
        <v>971</v>
      </c>
      <c t="s" s="240" r="Q66">
        <v>972</v>
      </c>
      <c t="s" s="146" r="R66">
        <v>973</v>
      </c>
      <c t="s" s="146" r="S66">
        <v>974</v>
      </c>
      <c t="s" s="146" r="T66">
        <v>975</v>
      </c>
      <c t="s" s="146" r="U66">
        <v>976</v>
      </c>
      <c t="s" s="146" r="V66">
        <v>977</v>
      </c>
      <c s="38" r="W66"/>
      <c s="38" r="X66"/>
    </row>
    <row customHeight="1" r="67" ht="15.0">
      <c t="s" s="150" r="D67">
        <v>978</v>
      </c>
      <c t="s" s="219" r="E67">
        <v>979</v>
      </c>
      <c t="s" s="56" r="F67">
        <v>980</v>
      </c>
      <c t="s" s="56" r="G67">
        <v>981</v>
      </c>
      <c s="38" r="W67"/>
      <c s="38" r="X67"/>
    </row>
    <row customHeight="1" r="68" ht="15.0">
      <c t="s" s="13" r="B68">
        <v>982</v>
      </c>
      <c t="s" s="153" r="C68">
        <v>983</v>
      </c>
      <c t="s" s="154" r="D68">
        <v>984</v>
      </c>
      <c s="155" r="E68"/>
      <c s="156" r="F68"/>
      <c s="154" r="G68"/>
      <c t="str" s="157" r="H68">
        <f>IF(ISTEXT(F68);VLOOKUP(I68;'Réference'!$A$3:$E$18;5;FALSE);IF(ISTEXT(E68);VLOOKUP(I68;'Réference'!$B$3:$E$18;4;FALSE);IF(ISTEXT(G68);VLOOKUP(I68;'Réference'!$C$3:$E$18;3;FALSE);IF(ISTEXT(D68);VLOOKUP(I68;'Réference'!$D$3:$E$18;2;FALSE);""))))</f>
        <v>7</v>
      </c>
      <c s="158" r="I68">
        <v>48.83</v>
      </c>
      <c s="158" r="J68">
        <v>15.0</v>
      </c>
      <c t="str" s="159" r="K68">
        <f>IF(ISTEXT(D68);(V68*I68)+(U68*(I68*1,15/22*10))+(T68*(I68*1,35/22*6))+(S68*(I68*2/22*2))+(R68*(I68*3/22*1));"")</f>
        <v>1479,55</v>
      </c>
      <c t="str" s="159" r="L68">
        <f>ROUND((V68*J68);1)+ROUND((U68*(J68*1,15/22*10));2)+ROUND((T68*(J68*1,35/22*6));2)+ROUNDDOWN((S68*(J68*2/22*2));2)+ROUNDDOWN((R68*(J68*3/22*1));2)</f>
        <v>454,50</v>
      </c>
      <c t="str" s="160" r="M68">
        <f>IF(ISTEXT(E68);ROUND((V68*I68)+(U68*(I68*1,15/22*10))+(T68*(I68*1,35/22*6))+(S68*(I68*2/22*2))+(R68*(I68*3/22*1));0);"")</f>
        <v/>
      </c>
      <c s="160" r="N68">
        <v>0.0</v>
      </c>
      <c t="str" s="161" r="O68">
        <f>IF(ISTEXT(F68);ROUND((V68*I68)+(U68*(I68*1,15/22*10))+(T68*(I68*1,35/22*6))+(S68*(I68*2/22*2))+(R68*(I68*3/22*1));0);"")</f>
        <v/>
      </c>
      <c s="161" r="P68">
        <v>0.0</v>
      </c>
      <c s="162" r="Q68"/>
      <c s="39" r="R68">
        <v>5.0</v>
      </c>
      <c s="39" r="S68">
        <v>0.0</v>
      </c>
      <c s="39" r="T68">
        <v>6.0</v>
      </c>
      <c s="39" r="U68">
        <v>18.0</v>
      </c>
      <c s="39" r="V68">
        <v>18.0</v>
      </c>
      <c s="38" r="W68"/>
      <c s="38" r="X68"/>
    </row>
    <row customHeight="1" r="69" ht="15.0">
      <c t="s" s="13" r="B69">
        <v>985</v>
      </c>
      <c t="s" s="153" r="C69">
        <v>986</v>
      </c>
      <c s="154" r="D69"/>
      <c s="155" r="E69"/>
      <c t="s" s="156" r="F69">
        <v>987</v>
      </c>
      <c s="154" r="G69"/>
      <c t="str" s="157" r="H69">
        <f>IF(ISTEXT(F69);VLOOKUP(I69;'Réference'!$A$3:$E$18;5;FALSE);IF(ISTEXT(E69);VLOOKUP(I69;'Réference'!$B$3:$E$18;4;FALSE);IF(ISTEXT(G69);VLOOKUP(I69;'Réference'!$C$3:$E$18;3;FALSE);IF(ISTEXT(D69);VLOOKUP(I69;'Réference'!$D$3:$E$18;2;FALSE);""))))</f>
        <v>10</v>
      </c>
      <c s="158" r="I69">
        <v>1.52</v>
      </c>
      <c s="158" r="J69">
        <v>15.0</v>
      </c>
      <c t="str" s="159" r="K69">
        <f>IF(ISTEXT(D69);(V69*I69)+(U69*(I69*1,15/22*10))+(T69*(I69*1,35/22*6))+(S69*(I69*2/22*2))+(R69*(I69*3/22*1));"")</f>
        <v/>
      </c>
      <c t="str" s="159" r="L69">
        <f>ROUND((V69*J69);1)+ROUND((U69*(J69*1,15/22*10));2)+ROUND((T69*(J69*1,35/22*6));2)+ROUNDDOWN((S69*(J69*2/22*2));2)+ROUNDDOWN((R69*(J69*3/22*1));2)</f>
        <v>173,65</v>
      </c>
      <c t="str" s="160" r="M69">
        <f>IF(ISTEXT(E69);ROUND((V69*I69)+(U69*(I69*1,15/22*10))+(T69*(I69*1,35/22*6))+(S69*(I69*2/22*2))+(R69*(I69*3/22*1));0);"")</f>
        <v/>
      </c>
      <c s="160" r="N69">
        <v>6.0</v>
      </c>
      <c t="str" s="161" r="O69">
        <f>IF(ISTEXT(F69);ROUND((V69*I69)+(U69*(I69*1,15/22*10))+(T69*(I69*1,35/22*6))+(S69*(I69*2/22*2))+(R69*(I69*3/22*1));0);"")</f>
        <v>18</v>
      </c>
      <c s="161" r="P69">
        <v>5.0</v>
      </c>
      <c s="162" r="Q69"/>
      <c s="39" r="R69">
        <v>29.0</v>
      </c>
      <c s="39" r="S69">
        <v>1.0</v>
      </c>
      <c s="39" r="T69">
        <v>2.0</v>
      </c>
      <c s="39" r="U69">
        <v>9.0</v>
      </c>
      <c s="39" r="V69">
        <v>2.0</v>
      </c>
      <c s="38" r="W69"/>
      <c s="38" r="X69"/>
    </row>
    <row customHeight="1" r="70" ht="15.0">
      <c t="s" s="13" r="B70">
        <v>988</v>
      </c>
      <c t="s" s="153" r="C70">
        <v>989</v>
      </c>
      <c s="154" r="D70"/>
      <c t="s" s="155" r="E70">
        <v>990</v>
      </c>
      <c s="156" r="F70"/>
      <c s="154" r="G70"/>
      <c t="str" s="157" r="H70">
        <f>IF(ISTEXT(F70);VLOOKUP(I70;'Réference'!$A$3:$E$18;5;FALSE);IF(ISTEXT(E70);VLOOKUP(I70;'Réference'!$B$3:$E$18;4;FALSE);IF(ISTEXT(G70);VLOOKUP(I70;'Réference'!$C$3:$E$18;3;FALSE);IF(ISTEXT(D70);VLOOKUP(I70;'Réference'!$D$3:$E$18;2;FALSE);""))))</f>
        <v>17</v>
      </c>
      <c s="158" r="I70">
        <v>2.73</v>
      </c>
      <c s="158" r="J70">
        <v>15.0</v>
      </c>
      <c t="str" s="159" r="K70">
        <f>IF(ISTEXT(D70);(V70*I70)+(U70*(I70*1,15/22*10))+(T70*(I70*1,35/22*6))+(S70*(I70*2/22*2))+(R70*(I70*3/22*1));"")</f>
        <v/>
      </c>
      <c t="str" s="159" r="L70">
        <f>ROUND((V70*J70);1)+ROUND((U70*(J70*1,15/22*10));2)+ROUND((T70*(J70*1,35/22*6));2)+ROUNDDOWN((S70*(J70*2/22*2));2)+ROUNDDOWN((R70*(J70*3/22*1));2)</f>
        <v>207,33</v>
      </c>
      <c t="str" s="160" r="M70">
        <f>IF(ISTEXT(E70);ROUND((V70*I70)+(U70*(I70*1,15/22*10))+(T70*(I70*1,35/22*6))+(S70*(I70*2/22*2))+(R70*(I70*3/22*1));0);"")</f>
        <v>38</v>
      </c>
      <c s="160" r="N70">
        <v>15.0</v>
      </c>
      <c t="str" s="161" r="O70">
        <f>IF(ISTEXT(F70);ROUND((V70*I70)+(U70*(I70*1,15/22*10))+(T70*(I70*1,35/22*6))+(S70*(I70*2/22*2))+(R70*(I70*3/22*1));0);"")</f>
        <v/>
      </c>
      <c s="161" r="P70">
        <v>11.0</v>
      </c>
      <c s="162" r="Q70"/>
      <c s="39" r="R70">
        <v>29.0</v>
      </c>
      <c s="39" r="S70">
        <v>5.0</v>
      </c>
      <c s="39" r="T70">
        <v>6.0</v>
      </c>
      <c s="39" r="U70">
        <v>11.0</v>
      </c>
      <c s="39" r="V70">
        <v>1.0</v>
      </c>
      <c s="38" r="W70"/>
      <c s="38" r="X70"/>
    </row>
    <row customHeight="1" r="71" ht="15.0">
      <c t="s" s="13" r="B71">
        <v>991</v>
      </c>
      <c t="s" s="153" r="C71">
        <v>992</v>
      </c>
      <c s="154" r="D71"/>
      <c s="155" r="E71"/>
      <c t="s" s="156" r="F71">
        <v>993</v>
      </c>
      <c s="154" r="G71"/>
      <c t="str" s="157" r="H71">
        <f>IF(ISTEXT(F71);VLOOKUP(I71;'Réference'!$A$3:$E$18;5;FALSE);IF(ISTEXT(E71);VLOOKUP(I71;'Réference'!$B$3:$E$18;4;FALSE);IF(ISTEXT(G71);VLOOKUP(I71;'Réference'!$C$3:$E$18;3;FALSE);IF(ISTEXT(D71);VLOOKUP(I71;'Réference'!$D$3:$E$18;2;FALSE);""))))</f>
        <v>10</v>
      </c>
      <c s="158" r="I71">
        <v>1.52</v>
      </c>
      <c s="158" r="J71">
        <v>15.0</v>
      </c>
      <c t="str" s="159" r="K71">
        <f>IF(ISTEXT(D71);(V71*I71)+(U71*(I71*1,15/22*10))+(T71*(I71*1,35/22*6))+(S71*(I71*2/22*2))+(R71*(I71*3/22*1));"")</f>
        <v/>
      </c>
      <c t="str" s="159" r="L71">
        <f>ROUND((V71*J71);1)+ROUND((U71*(J71*1,15/22*10));2)+ROUND((T71*(J71*1,35/22*6));2)+ROUNDDOWN((S71*(J71*2/22*2));2)+ROUNDDOWN((R71*(J71*3/22*1));2)</f>
        <v>313,28</v>
      </c>
      <c t="str" s="160" r="M71">
        <f>IF(ISTEXT(E71);ROUND((V71*I71)+(U71*(I71*1,15/22*10))+(T71*(I71*1,35/22*6))+(S71*(I71*2/22*2))+(R71*(I71*3/22*1));0);"")</f>
        <v/>
      </c>
      <c s="160" r="N71">
        <v>10.0</v>
      </c>
      <c t="str" s="161" r="O71">
        <f>IF(ISTEXT(F71);ROUND((V71*I71)+(U71*(I71*1,15/22*10))+(T71*(I71*1,35/22*6))+(S71*(I71*2/22*2))+(R71*(I71*3/22*1));0);"")</f>
        <v>32</v>
      </c>
      <c s="161" r="P71">
        <v>8.0</v>
      </c>
      <c s="162" r="Q71"/>
      <c s="39" r="R71">
        <v>49.0</v>
      </c>
      <c s="39" r="S71">
        <v>1.0</v>
      </c>
      <c s="39" r="T71">
        <v>5.0</v>
      </c>
      <c s="39" r="U71">
        <v>8.0</v>
      </c>
      <c s="39" r="V71">
        <v>8.0</v>
      </c>
      <c s="38" r="W71"/>
      <c s="38" r="X71"/>
    </row>
    <row customHeight="1" r="72" ht="15.0">
      <c t="s" s="27" r="B72">
        <v>994</v>
      </c>
      <c t="s" s="165" r="C72">
        <v>995</v>
      </c>
      <c s="166" r="D72"/>
      <c s="167" r="E72"/>
      <c s="166" r="F72"/>
      <c t="s" s="168" r="G72">
        <v>996</v>
      </c>
      <c t="str" s="169" r="H72">
        <f>IF(ISTEXT(F72);VLOOKUP(I72;'Réference'!$A$3:$E$18;5;FALSE);IF(ISTEXT(E72);VLOOKUP(I72;'Réference'!$B$3:$E$18;4;FALSE);IF(ISTEXT(G72);VLOOKUP(I72;'Réference'!$C$3:$E$18;3;FALSE);IF(ISTEXT(D72);VLOOKUP(I72;'Réference'!$D$3:$E$18;2;FALSE);""))))</f>
        <v>17</v>
      </c>
      <c s="170" r="I72">
        <v>13.65</v>
      </c>
      <c s="158" r="J72">
        <v>15.0</v>
      </c>
      <c t="str" s="159" r="K72">
        <f>IF(ISTEXT(D72);(V72*I72)+(U72*(I72*1,15/22*10))+(T72*(I72*1,35/22*6))+(S72*(I72*2/22*2))+(R72*(I72*3/22*1));"")</f>
        <v/>
      </c>
      <c t="str" s="159" r="L72">
        <f>ROUND((V72*J72);1)+ROUND((U72*(J72*1,15/22*10));2)+ROUND((T72*(J72*1,35/22*6));2)+ROUNDDOWN((S72*(J72*2/22*2));2)+ROUNDDOWN((R72*(J72*3/22*1));2)</f>
        <v>0,00</v>
      </c>
      <c t="str" s="160" r="M72">
        <f>IF(ISTEXT(E72);ROUND((V72*I72)+(U72*(I72*1,15/22*10))+(T72*(I72*1,35/22*6))+(S72*(I72*2/22*2))+(R72*(I72*3/22*1));0);"")</f>
        <v/>
      </c>
      <c s="160" r="N72"/>
      <c t="str" s="161" r="O72">
        <f>IF(ISTEXT(F72);ROUND((V72*I72)+(U72*(I72*1,15/22*10))+(T72*(I72*1,35/22*6))+(S72*(I72*2/22*2))+(R72*(I72*3/22*1));0);"")</f>
        <v/>
      </c>
      <c s="161" r="P72"/>
      <c t="str" s="162" r="Q72">
        <f>IF(ISTEXT(G72);ROUND((V72*I72)+(U72*(I72*1,15/22*10))+(T72*(I72*1,35/22*6))+(S72*(I72*2/22*2))+(R72*(I72*3/22*1));0);"")</f>
        <v>0</v>
      </c>
      <c s="39" r="R72"/>
      <c s="39" r="S72"/>
      <c s="39" r="T72"/>
      <c s="39" r="U72"/>
      <c s="39" r="V72"/>
      <c s="38" r="W72"/>
      <c s="38" r="X72"/>
    </row>
    <row customHeight="1" r="73" ht="15.0">
      <c s="241" r="B73"/>
      <c s="38" r="C73"/>
      <c s="32" r="D73"/>
      <c s="32" r="E73"/>
      <c s="32" r="F73"/>
      <c s="32" r="G73"/>
      <c s="32" r="I73"/>
      <c t="s" s="171" r="J73">
        <v>997</v>
      </c>
      <c t="str" s="172" r="K73">
        <f>SUM(K68:K72)</f>
        <v>1479,55</v>
      </c>
      <c s="172" r="L73">
        <v>1148.04</v>
      </c>
      <c t="str" s="173" r="M73">
        <f>SUM(M68:M72)</f>
        <v>38</v>
      </c>
      <c t="str" s="173" r="N73">
        <f>SUM(N68:N72)</f>
        <v>31</v>
      </c>
      <c t="str" s="174" r="O73">
        <f>SUM(O68:O72)</f>
        <v>50</v>
      </c>
      <c t="str" s="174" r="P73">
        <f>SUM(P68:P72)</f>
        <v>24</v>
      </c>
      <c t="str" s="174" r="Q73">
        <f>SUM(Q68:Q72)</f>
        <v>0</v>
      </c>
      <c t="str" s="173" r="R73">
        <f>SUM(R68:R72)</f>
        <v>112</v>
      </c>
      <c t="str" s="173" r="S73">
        <f>SUM(S68:S72)</f>
        <v>7</v>
      </c>
      <c t="str" s="173" r="T73">
        <f>SUM(T68:T72)</f>
        <v>19</v>
      </c>
      <c t="str" s="173" r="U73">
        <f>SUM(U68:U72)</f>
        <v>46</v>
      </c>
      <c t="str" s="173" r="V73">
        <f>SUM(V68:V72)</f>
        <v>29</v>
      </c>
      <c s="38" r="W73"/>
      <c s="38" r="X73"/>
    </row>
    <row customHeight="1" r="74" ht="15.0">
      <c s="241" r="B74"/>
      <c s="38" r="C74"/>
      <c s="32" r="D74"/>
      <c s="32" r="E74"/>
      <c s="32" r="F74"/>
      <c s="32" r="G74"/>
      <c t="s" s="175" r="J74">
        <v>998</v>
      </c>
      <c t="s" s="176" r="K74">
        <v>999</v>
      </c>
      <c t="str" s="177" r="L74">
        <f>K73-L73</f>
        <v>331,51</v>
      </c>
      <c t="s" s="178" r="M74">
        <v>1000</v>
      </c>
      <c t="str" s="49" r="N74">
        <f>M73-N73</f>
        <v>7</v>
      </c>
      <c t="s" s="179" r="O74">
        <v>1001</v>
      </c>
      <c t="str" s="180" r="P74">
        <f>O73-P73</f>
        <v>26</v>
      </c>
      <c t="s" s="179" r="Q74">
        <v>1002</v>
      </c>
      <c t="str" s="49" r="R74">
        <f>Q73</f>
        <v>0</v>
      </c>
      <c s="38" r="W74"/>
      <c s="38" r="X74"/>
    </row>
    <row customHeight="1" r="75" ht="15.0">
      <c s="181" r="A75"/>
      <c s="37" r="B75"/>
      <c s="38" r="C75"/>
      <c s="204" r="D75"/>
      <c s="204" r="E75"/>
      <c s="204" r="F75"/>
      <c s="204" r="G75"/>
      <c s="37" r="H75"/>
      <c s="243" r="I75"/>
      <c s="243" r="J75"/>
      <c s="231" r="K75"/>
      <c s="231" r="L75"/>
      <c s="204" r="M75"/>
      <c s="204" r="N75"/>
      <c s="202" r="O75"/>
      <c s="202" r="P75"/>
      <c s="202" r="Q75"/>
      <c s="204" r="R75"/>
      <c s="204" r="S75"/>
      <c s="204" r="T75"/>
      <c s="204" r="U75"/>
      <c s="204" r="V75"/>
      <c s="38" r="W75"/>
      <c s="38" r="X75"/>
    </row>
    <row customHeight="1" r="76" ht="15.0">
      <c s="232" r="A76"/>
      <c s="37" r="B76"/>
      <c s="38" r="C76"/>
      <c s="204" r="D76"/>
      <c s="204" r="E76"/>
      <c s="204" r="F76"/>
      <c s="204" r="G76"/>
      <c s="37" r="H76"/>
      <c s="243" r="I76"/>
      <c s="243" r="J76"/>
      <c s="231" r="K76"/>
      <c s="231" r="L76"/>
      <c s="204" r="M76"/>
      <c s="204" r="N76"/>
      <c s="202" r="O76"/>
      <c s="202" r="P76"/>
      <c s="202" r="Q76"/>
      <c s="204" r="R76"/>
      <c s="204" r="S76"/>
      <c s="204" r="T76"/>
      <c s="204" r="U76"/>
      <c s="204" r="V76"/>
      <c s="38" r="W76"/>
      <c s="38" r="X76"/>
    </row>
    <row customHeight="1" r="77" ht="39.75">
      <c t="s" s="209" r="A77">
        <v>1003</v>
      </c>
      <c t="s" s="69" r="B77">
        <v>1004</v>
      </c>
      <c t="s" s="137" r="C77">
        <v>1005</v>
      </c>
      <c t="s" s="138" r="D77">
        <v>1006</v>
      </c>
      <c s="138" r="G77"/>
      <c t="s" s="192" r="H77">
        <v>1007</v>
      </c>
      <c t="s" s="193" r="I77">
        <v>1008</v>
      </c>
      <c t="s" s="193" r="J77">
        <v>1009</v>
      </c>
      <c t="s" s="194" r="K77">
        <v>1010</v>
      </c>
      <c t="s" s="195" r="L77">
        <v>1011</v>
      </c>
      <c t="s" s="196" r="M77">
        <v>1012</v>
      </c>
      <c t="s" s="196" r="N77">
        <v>1013</v>
      </c>
      <c t="s" s="197" r="O77">
        <v>1014</v>
      </c>
      <c t="s" s="197" r="P77">
        <v>1015</v>
      </c>
      <c t="s" s="217" r="Q77">
        <v>1016</v>
      </c>
      <c t="s" s="199" r="R77">
        <v>1017</v>
      </c>
      <c t="s" s="199" r="S77">
        <v>1018</v>
      </c>
      <c t="s" s="199" r="T77">
        <v>1019</v>
      </c>
      <c t="s" s="199" r="U77">
        <v>1020</v>
      </c>
      <c t="s" s="199" r="V77">
        <v>1021</v>
      </c>
      <c s="38" r="W77"/>
      <c s="38" r="X77"/>
    </row>
    <row customHeight="1" r="78" ht="15.0">
      <c t="s" s="150" r="D78">
        <v>1022</v>
      </c>
      <c t="s" s="219" r="E78">
        <v>1023</v>
      </c>
      <c t="s" s="56" r="F78">
        <v>1024</v>
      </c>
      <c t="s" s="250" r="G78">
        <v>1025</v>
      </c>
      <c s="38" r="W78"/>
      <c s="38" r="X78"/>
    </row>
    <row customHeight="1" r="79" ht="15.0">
      <c t="s" s="152" r="B79">
        <v>1026</v>
      </c>
      <c t="s" s="153" r="C79">
        <v>1027</v>
      </c>
      <c t="s" s="154" r="D79">
        <v>1028</v>
      </c>
      <c s="155" r="E79"/>
      <c s="154" r="F79"/>
      <c s="252" r="G79"/>
      <c t="str" s="157" r="H79">
        <f>IF(ISTEXT(F79);VLOOKUP(I79;'Réference'!$A$3:$E$18;5;FALSE);IF(ISTEXT(E79);VLOOKUP(I79;'Réference'!$B$3:$E$18;4;FALSE);IF(ISTEXT(G79);VLOOKUP(I79;'Réference'!$C$3:$E$18;3;FALSE);IF(ISTEXT(D79);VLOOKUP(I79;'Réference'!$D$3:$E$18;2;FALSE);""))))</f>
        <v>7</v>
      </c>
      <c s="158" r="I79">
        <v>48.83</v>
      </c>
      <c s="158" r="J79">
        <v>15.0</v>
      </c>
      <c t="str" s="159" r="K79">
        <f>IF(ISTEXT(D79);(V79*I79)+(U79*(I79*1,15/22*10))+(T79*(I79*1,35/22*6))+(S79*(I79*2/22*2))+(R79*(I79*3/22*1));"")</f>
        <v>48,83</v>
      </c>
      <c t="str" s="159" r="L79">
        <f>ROUND((V79*J79);1)+ROUND((U79*(J79*1,15/22*10));2)+ROUND((T79*(J79*1,35/22*6));2)+ROUNDDOWN((S79*(J79*2/22*2));2)+ROUNDDOWN((R79*(J79*3/22*1));2)</f>
        <v>15,00</v>
      </c>
      <c t="str" s="160" r="M79">
        <f>IF(ISTEXT(E79);ROUND((V79*I79)+(U79*(I79*1,15/22*10))+(T79*(I79*1,35/22*6))+(S79*(I79*2/22*2))+(R79*(I79*3/22*1));0);"")</f>
        <v/>
      </c>
      <c s="160" r="N79"/>
      <c t="str" s="161" r="O79">
        <f>IF(ISTEXT(F79);ROUND((V79*I79)+(U79*(I79*1,15/22*10))+(T79*(I79*1,35/22*6))+(S79*(I79*2/22*2))+(R79*(I79*3/22*1));0);"")</f>
        <v/>
      </c>
      <c s="161" r="P79"/>
      <c s="162" r="Q79"/>
      <c s="39" r="R79"/>
      <c s="39" r="S79"/>
      <c s="39" r="T79"/>
      <c s="39" r="U79"/>
      <c s="39" r="V79">
        <v>1.0</v>
      </c>
      <c s="38" r="W79"/>
      <c s="38" r="X79"/>
    </row>
    <row customHeight="1" r="80" ht="15.0">
      <c t="s" s="152" r="B80">
        <v>1029</v>
      </c>
      <c t="s" s="153" r="C80">
        <v>1030</v>
      </c>
      <c s="154" r="D80"/>
      <c s="155" r="E80"/>
      <c t="s" s="154" r="F80">
        <v>1031</v>
      </c>
      <c s="252" r="G80"/>
      <c t="str" s="157" r="H80">
        <f>IF(ISTEXT(F80);VLOOKUP(I80;'Réference'!$A$3:$E$18;5;FALSE);IF(ISTEXT(E80);VLOOKUP(I80;'Réference'!$B$3:$E$18;4;FALSE);IF(ISTEXT(G80);VLOOKUP(I80;'Réference'!$C$3:$E$18;3;FALSE);IF(ISTEXT(D80);VLOOKUP(I80;'Réference'!$D$3:$E$18;2;FALSE);""))))</f>
        <v>10</v>
      </c>
      <c s="158" r="I80">
        <v>1.52</v>
      </c>
      <c s="158" r="J80">
        <v>15.0</v>
      </c>
      <c t="str" s="159" r="K80">
        <f>IF(ISTEXT(D80);(V80*I80)+(U80*(I80*1,15/22*10))+(T80*(I80*1,35/22*6))+(S80*(I80*2/22*2))+(R80*(I80*3/22*1));"")</f>
        <v/>
      </c>
      <c t="str" s="159" r="L80">
        <f>ROUND((V80*J80);1)+ROUND((U80*(J80*1,15/22*10));2)+ROUND((T80*(J80*1,35/22*6));2)+ROUNDDOWN((S80*(J80*2/22*2));2)+ROUNDDOWN((R80*(J80*3/22*1));2)</f>
        <v>134,32</v>
      </c>
      <c t="str" s="160" r="M80">
        <f>IF(ISTEXT(E80);ROUND((V80*I80)+(U80*(I80*1,15/22*10))+(T80*(I80*1,35/22*6))+(S80*(I80*2/22*2))+(R80*(I80*3/22*1));0);"")</f>
        <v/>
      </c>
      <c s="160" r="N80">
        <v>4.0</v>
      </c>
      <c t="str" s="161" r="O80">
        <f>IF(ISTEXT(F80);ROUND((V80*I80)+(U80*(I80*1,15/22*10))+(T80*(I80*1,35/22*6))+(S80*(I80*2/22*2))+(R80*(I80*3/22*1));0);"")</f>
        <v>14</v>
      </c>
      <c s="161" r="P80">
        <v>3.0</v>
      </c>
      <c s="162" r="Q80"/>
      <c s="39" r="R80">
        <v>24.0</v>
      </c>
      <c s="39" r="S80">
        <v>3.0</v>
      </c>
      <c s="39" r="T80">
        <v>0.0</v>
      </c>
      <c s="39" r="U80">
        <v>6.0</v>
      </c>
      <c s="39" r="V80">
        <v>2.0</v>
      </c>
      <c s="38" r="W80"/>
      <c s="38" r="X80"/>
    </row>
    <row customHeight="1" r="81" ht="15.0">
      <c t="s" s="152" r="B81">
        <v>1032</v>
      </c>
      <c t="s" s="153" r="C81">
        <v>1033</v>
      </c>
      <c s="154" r="D81"/>
      <c t="s" s="155" r="E81">
        <v>1034</v>
      </c>
      <c s="154" r="F81"/>
      <c s="252" r="G81"/>
      <c t="str" s="157" r="H81">
        <f>IF(ISTEXT(F81);VLOOKUP(I81;'Réference'!$A$3:$E$18;5;FALSE);IF(ISTEXT(E81);VLOOKUP(I81;'Réference'!$B$3:$E$18;4;FALSE);IF(ISTEXT(G81);VLOOKUP(I81;'Réference'!$C$3:$E$18;3;FALSE);IF(ISTEXT(D81);VLOOKUP(I81;'Réference'!$D$3:$E$18;2;FALSE);""))))</f>
        <v>17</v>
      </c>
      <c s="158" r="I81">
        <v>2.73</v>
      </c>
      <c s="158" r="J81">
        <v>15.0</v>
      </c>
      <c t="str" s="159" r="K81">
        <f>IF(ISTEXT(D81);(V81*I81)+(U81*(I81*1,15/22*10))+(T81*(I81*1,35/22*6))+(S81*(I81*2/22*2))+(R81*(I81*3/22*1));"")</f>
        <v/>
      </c>
      <c t="str" s="159" r="L81">
        <f>ROUND((V81*J81);1)+ROUND((U81*(J81*1,15/22*10));2)+ROUND((T81*(J81*1,35/22*6));2)+ROUNDDOWN((S81*(J81*2/22*2));2)+ROUNDDOWN((R81*(J81*3/22*1));2)</f>
        <v>274,83</v>
      </c>
      <c t="str" s="160" r="M81">
        <f>IF(ISTEXT(E81);ROUND((V81*I81)+(U81*(I81*1,15/22*10))+(T81*(I81*1,35/22*6))+(S81*(I81*2/22*2))+(R81*(I81*3/22*1));0);"")</f>
        <v>50</v>
      </c>
      <c s="160" r="N81">
        <v>12.0</v>
      </c>
      <c t="str" s="161" r="O81">
        <f>IF(ISTEXT(F81);ROUND((V81*I81)+(U81*(I81*1,15/22*10))+(T81*(I81*1,35/22*6))+(S81*(I81*2/22*2))+(R81*(I81*3/22*1));0);"")</f>
        <v/>
      </c>
      <c s="161" r="P81">
        <v>9.0</v>
      </c>
      <c s="162" r="Q81"/>
      <c s="39" r="R81">
        <v>40.0</v>
      </c>
      <c s="39" r="S81">
        <v>5.0</v>
      </c>
      <c s="39" r="T81">
        <v>6.0</v>
      </c>
      <c s="39" r="U81">
        <v>11.0</v>
      </c>
      <c s="39" r="V81">
        <v>4.0</v>
      </c>
      <c s="38" r="W81"/>
      <c s="38" r="X81"/>
    </row>
    <row customHeight="1" r="82" ht="15.0">
      <c t="s" s="152" r="B82">
        <v>1035</v>
      </c>
      <c t="s" s="153" r="C82">
        <v>1036</v>
      </c>
      <c s="154" r="D82"/>
      <c s="155" r="E82"/>
      <c t="s" s="154" r="F82">
        <v>1037</v>
      </c>
      <c s="252" r="G82"/>
      <c t="str" s="157" r="H82">
        <f>IF(ISTEXT(F82);VLOOKUP(I82;'Réference'!$A$3:$E$18;5;FALSE);IF(ISTEXT(E82);VLOOKUP(I82;'Réference'!$B$3:$E$18;4;FALSE);IF(ISTEXT(G82);VLOOKUP(I82;'Réference'!$C$3:$E$18;3;FALSE);IF(ISTEXT(D82);VLOOKUP(I82;'Réference'!$D$3:$E$18;2;FALSE);""))))</f>
        <v>10</v>
      </c>
      <c s="158" r="I82">
        <v>1.52</v>
      </c>
      <c s="158" r="J82">
        <v>15.0</v>
      </c>
      <c t="str" s="159" r="K82">
        <f>IF(ISTEXT(D82);(V82*I82)+(U82*(I82*1,15/22*10))+(T82*(I82*1,35/22*6))+(S82*(I82*2/22*2))+(R82*(I82*3/22*1));"")</f>
        <v/>
      </c>
      <c t="str" s="159" r="L82">
        <f>ROUND((V82*J82);1)+ROUND((U82*(J82*1,15/22*10));2)+ROUND((T82*(J82*1,35/22*6));2)+ROUNDDOWN((S82*(J82*2/22*2));2)+ROUNDDOWN((R82*(J82*3/22*1));2)</f>
        <v>303,33</v>
      </c>
      <c t="str" s="160" r="M82">
        <f>IF(ISTEXT(E82);ROUND((V82*I82)+(U82*(I82*1,15/22*10))+(T82*(I82*1,35/22*6))+(S82*(I82*2/22*2))+(R82*(I82*3/22*1));0);"")</f>
        <v/>
      </c>
      <c s="160" r="N82">
        <v>11.0</v>
      </c>
      <c t="str" s="161" r="O82">
        <f>IF(ISTEXT(F82);ROUND((V82*I82)+(U82*(I82*1,15/22*10))+(T82*(I82*1,35/22*6))+(S82*(I82*2/22*2))+(R82*(I82*3/22*1));0);"")</f>
        <v>31</v>
      </c>
      <c s="161" r="P82">
        <v>8.0</v>
      </c>
      <c s="162" r="Q82"/>
      <c s="39" r="R82">
        <v>61.0</v>
      </c>
      <c s="39" r="S82">
        <v>4.0</v>
      </c>
      <c s="39" r="T82">
        <v>4.0</v>
      </c>
      <c s="39" r="U82">
        <v>9.0</v>
      </c>
      <c s="39" r="V82">
        <v>5.0</v>
      </c>
      <c s="38" r="W82"/>
      <c s="38" r="X82"/>
    </row>
    <row customHeight="1" r="83" ht="15.0">
      <c t="s" s="203" r="B83">
        <v>1038</v>
      </c>
      <c t="s" s="165" r="C83">
        <v>1039</v>
      </c>
      <c s="166" r="D83"/>
      <c s="167" r="E83"/>
      <c s="168" r="F83"/>
      <c t="s" s="254" r="G83">
        <v>1040</v>
      </c>
      <c t="str" s="169" r="H83">
        <f>IF(ISTEXT(F83);VLOOKUP(I83;'Réference'!$A$3:$E$18;5;FALSE);IF(ISTEXT(E83);VLOOKUP(I83;'Réference'!$B$3:$E$18;4;FALSE);IF(ISTEXT(G83);VLOOKUP(I83;'Réference'!$C$3:$E$18;3;FALSE);IF(ISTEXT(D83);VLOOKUP(I83;'Réference'!$D$3:$E$18;2;FALSE);""))))</f>
        <v>17</v>
      </c>
      <c s="170" r="I83">
        <v>13.65</v>
      </c>
      <c s="158" r="J83">
        <v>15.0</v>
      </c>
      <c t="str" s="159" r="K83">
        <f>IF(ISTEXT(D83);(V83*I83)+(U83*(I83*1,15/22*10))+(T83*(I83*1,35/22*6))+(S83*(I83*2/22*2))+(R83*(I83*3/22*1));"")</f>
        <v/>
      </c>
      <c t="str" s="266" r="L83">
        <f>ROUND((V83*J83);1)+ROUND((U83*(J83*1,15/22*10));2)+ROUND((T83*(J83*1,35/22*6));2)+ROUNDDOWN((S83*(J83*2/22*2));2)+ROUNDDOWN((R83*(J83*3/22*1));2)</f>
        <v>0,00</v>
      </c>
      <c t="str" s="160" r="M83">
        <f>IF(ISTEXT(E83);ROUND((V83*I83)+(U83*(I83*1,15/22*10))+(T83*(I83*1,35/22*6))+(S83*(I83*2/22*2))+(R83*(I83*3/22*1));0);"")</f>
        <v/>
      </c>
      <c s="160" r="N83"/>
      <c t="str" s="161" r="O83">
        <f>IF(ISTEXT(F83);ROUND((V83*I83)+(U83*(I83*1,15/22*10))+(T83*(I83*1,35/22*6))+(S83*(I83*2/22*2))+(R83*(I83*3/22*1));0);"")</f>
        <v/>
      </c>
      <c s="161" r="P83"/>
      <c s="162" r="Q83"/>
      <c s="39" r="R83"/>
      <c s="39" r="S83"/>
      <c s="39" r="T83"/>
      <c s="39" r="U83"/>
      <c s="39" r="V83"/>
      <c s="38" r="W83"/>
      <c s="38" r="X83"/>
    </row>
    <row customHeight="1" r="84" ht="15.0">
      <c s="26" r="B84"/>
      <c s="51" r="C84"/>
      <c s="32" r="D84"/>
      <c s="32" r="E84"/>
      <c s="32" r="F84"/>
      <c s="255" r="G84"/>
      <c s="26" r="H84"/>
      <c s="32" r="I84"/>
      <c t="s" s="171" r="J84">
        <v>1041</v>
      </c>
      <c t="str" s="172" r="K84">
        <f>SUM(K79:K83)</f>
        <v>48,83</v>
      </c>
      <c s="173" r="L84">
        <v>726.58</v>
      </c>
      <c t="str" s="173" r="M84">
        <f>SUM(M79:M83)</f>
        <v>50</v>
      </c>
      <c t="str" s="173" r="N84">
        <f>SUM(N79:N83)</f>
        <v>27</v>
      </c>
      <c t="str" s="174" r="O84">
        <f>SUM(O79:O83)</f>
        <v>45</v>
      </c>
      <c t="str" s="174" r="P84">
        <f>SUM(P79:P83)</f>
        <v>20</v>
      </c>
      <c t="str" s="174" r="Q84">
        <f>SUM(Q79:Q83)</f>
        <v>0</v>
      </c>
      <c t="str" s="173" r="R84">
        <f>SUM(R79:R83)</f>
        <v>125</v>
      </c>
      <c t="str" s="173" r="S84">
        <f>SUM(S79:S83)</f>
        <v>12</v>
      </c>
      <c t="str" s="173" r="T84">
        <f>SUM(T79:T83)</f>
        <v>10</v>
      </c>
      <c t="str" s="173" r="U84">
        <f>SUM(U79:U83)</f>
        <v>26</v>
      </c>
      <c t="str" s="173" r="V84">
        <f>SUM(V79:V83)</f>
        <v>12</v>
      </c>
      <c s="38" r="W84"/>
      <c s="38" r="X84"/>
    </row>
    <row customHeight="1" r="85" ht="15.0">
      <c s="241" r="B85"/>
      <c s="38" r="C85"/>
      <c s="32" r="D85"/>
      <c s="32" r="E85"/>
      <c s="32" r="F85"/>
      <c s="32" r="G85"/>
      <c s="26" r="H85"/>
      <c s="95" r="I85"/>
      <c t="s" s="256" r="J85">
        <v>1042</v>
      </c>
      <c t="s" s="257" r="K85">
        <v>1043</v>
      </c>
      <c t="str" s="258" r="L85">
        <f>K84-L84</f>
        <v>-677,75</v>
      </c>
      <c t="s" s="259" r="M85">
        <v>1044</v>
      </c>
      <c t="str" s="260" r="N85">
        <f>M84-N84</f>
        <v>23</v>
      </c>
      <c t="s" s="261" r="O85">
        <v>1045</v>
      </c>
      <c t="str" s="262" r="P85">
        <f>O84-P84</f>
        <v>25</v>
      </c>
      <c t="s" s="261" r="Q85">
        <v>1046</v>
      </c>
      <c t="str" s="260" r="R85">
        <f>Q84</f>
        <v>0</v>
      </c>
      <c s="38" r="W85"/>
      <c s="38" r="X85"/>
    </row>
    <row customHeight="1" r="86" ht="15.0">
      <c s="244" r="A86"/>
      <c s="37" r="B86"/>
      <c s="38" r="C86"/>
      <c s="204" r="D86"/>
      <c s="204" r="E86"/>
      <c s="204" r="F86"/>
      <c s="204" r="G86"/>
      <c s="37" r="H86"/>
      <c s="243" r="I86"/>
      <c s="243" r="J86"/>
      <c s="231" r="K86"/>
      <c s="231" r="L86"/>
      <c s="204" r="M86"/>
      <c s="204" r="N86"/>
      <c s="202" r="O86"/>
      <c s="202" r="P86"/>
      <c s="202" r="Q86"/>
      <c s="204" r="R86"/>
      <c s="204" r="S86"/>
      <c s="204" r="T86"/>
      <c s="204" r="U86"/>
      <c s="204" r="V86"/>
      <c s="38" r="W86"/>
      <c s="38" r="X86"/>
    </row>
    <row customHeight="1" r="87" ht="15.0">
      <c s="244" r="A87"/>
      <c s="37" r="B87"/>
      <c s="264" r="C87"/>
      <c s="265" r="D87"/>
      <c s="265" r="E87"/>
      <c s="265" r="F87"/>
      <c s="265" r="G87"/>
      <c s="265" r="H87"/>
      <c s="265" r="I87"/>
      <c s="265" r="J87"/>
      <c s="265" r="K87"/>
      <c s="265" r="L87"/>
      <c s="265" r="M87"/>
      <c s="265" r="N87"/>
      <c s="264" r="O87"/>
      <c s="264" r="P87"/>
      <c s="264" r="Q87"/>
      <c s="265" r="R87"/>
      <c s="265" r="S87"/>
      <c s="265" r="T87"/>
      <c s="265" r="U87"/>
      <c s="265" r="V87"/>
      <c s="38" r="W87"/>
      <c s="38" r="X87"/>
    </row>
    <row customHeight="1" r="88" ht="15.0">
      <c s="244" r="A88"/>
      <c s="37" r="B88"/>
      <c s="264" r="C88"/>
      <c s="265" r="D88"/>
      <c s="265" r="E88"/>
      <c s="265" r="F88"/>
      <c s="265" r="G88"/>
      <c s="265" r="H88"/>
      <c s="265" r="I88"/>
      <c s="265" r="J88"/>
      <c s="265" r="K88"/>
      <c s="265" r="L88"/>
      <c s="265" r="M88"/>
      <c s="265" r="N88"/>
      <c s="264" r="O88"/>
      <c s="264" r="P88"/>
      <c s="264" r="Q88"/>
      <c s="265" r="R88"/>
      <c s="265" r="S88"/>
      <c s="265" r="T88"/>
      <c s="265" r="U88"/>
      <c s="265" r="V88"/>
      <c s="38" r="W88"/>
      <c s="38" r="X88"/>
    </row>
    <row customHeight="1" r="89" ht="15.0">
      <c s="244" r="A89"/>
      <c s="37" r="B89"/>
      <c s="264" r="C89"/>
      <c s="265" r="D89"/>
      <c s="265" r="E89"/>
      <c s="265" r="F89"/>
      <c s="265" r="G89"/>
      <c s="265" r="H89"/>
      <c s="265" r="I89"/>
      <c s="265" r="J89"/>
      <c s="265" r="K89"/>
      <c s="265" r="L89"/>
      <c s="265" r="M89"/>
      <c s="265" r="N89"/>
      <c s="264" r="O89"/>
      <c s="264" r="P89"/>
      <c s="264" r="Q89"/>
      <c s="265" r="R89"/>
      <c s="265" r="S89"/>
      <c s="265" r="T89"/>
      <c s="265" r="U89"/>
      <c s="265" r="V89"/>
      <c s="38" r="W89"/>
      <c s="38" r="X89"/>
    </row>
    <row customHeight="1" r="90" ht="15.0">
      <c s="244" r="A90"/>
      <c s="37" r="B90"/>
      <c s="264" r="C90"/>
      <c s="265" r="D90"/>
      <c s="265" r="E90"/>
      <c s="265" r="F90"/>
      <c s="265" r="G90"/>
      <c s="265" r="H90"/>
      <c s="265" r="I90"/>
      <c s="265" r="J90"/>
      <c s="265" r="K90"/>
      <c s="265" r="L90"/>
      <c s="265" r="M90"/>
      <c s="265" r="N90"/>
      <c s="264" r="O90"/>
      <c s="264" r="P90"/>
      <c s="264" r="Q90"/>
      <c s="265" r="R90"/>
      <c s="265" r="S90"/>
      <c s="265" r="T90"/>
      <c s="265" r="U90"/>
      <c s="265" r="V90"/>
      <c s="38" r="W90"/>
      <c s="38" r="X90"/>
    </row>
    <row customHeight="1" r="91" ht="15.0">
      <c s="244" r="A91"/>
      <c s="37" r="B91"/>
      <c s="38" r="C91"/>
      <c s="37" r="D91"/>
      <c s="37" r="E91"/>
      <c s="37" r="F91"/>
      <c s="37" r="G91"/>
      <c s="37" r="H91"/>
      <c s="37" r="I91"/>
      <c s="205" r="J91"/>
      <c s="206" r="K91"/>
      <c s="206" r="L91"/>
      <c s="207" r="M91"/>
      <c s="207" r="N91"/>
      <c s="208" r="O91"/>
      <c s="208" r="P91"/>
      <c s="208" r="Q91"/>
      <c s="37" r="R91"/>
      <c s="37" r="S91"/>
      <c s="37" r="T91"/>
      <c s="37" r="U91"/>
      <c s="37" r="V91"/>
      <c s="38" r="W91"/>
      <c s="70" r="X91"/>
    </row>
    <row customHeight="1" r="92" ht="15.0">
      <c s="244" r="A92"/>
      <c s="37" r="B92"/>
      <c s="38" r="C92"/>
      <c s="37" r="D92"/>
      <c s="37" r="E92"/>
      <c s="37" r="F92"/>
      <c s="37" r="G92"/>
      <c s="37" r="H92"/>
      <c s="37" r="I92"/>
      <c s="37" r="J92"/>
      <c s="204" r="K92"/>
      <c s="204" r="L92"/>
      <c s="204" r="M92"/>
      <c s="204" r="N92"/>
      <c s="163" r="O92"/>
      <c s="70" r="P92"/>
      <c s="70" r="Q92"/>
      <c s="37" r="R92"/>
      <c s="37" r="S92"/>
      <c s="37" r="T92"/>
      <c s="37" r="U92"/>
      <c s="37" r="V92"/>
      <c s="38" r="W92"/>
      <c s="70" r="X92"/>
    </row>
    <row customHeight="1" r="93" ht="15.0">
      <c s="244" r="A93"/>
      <c s="37" r="B93"/>
      <c s="38" r="C93"/>
      <c s="37" r="D93"/>
      <c s="37" r="E93"/>
      <c s="37" r="F93"/>
      <c s="37" r="G93"/>
      <c s="37" r="H93"/>
      <c s="37" r="I93"/>
      <c s="37" r="J93"/>
      <c s="231" r="K93"/>
      <c s="204" r="L93"/>
      <c s="204" r="M93"/>
      <c s="204" r="N93"/>
      <c s="163" r="O93"/>
      <c s="70" r="P93"/>
      <c s="70" r="Q93"/>
      <c s="37" r="R93"/>
      <c s="37" r="S93"/>
      <c s="37" r="T93"/>
      <c s="37" r="U93"/>
      <c s="37" r="V93"/>
      <c s="38" r="W93"/>
      <c s="70" r="X93"/>
    </row>
    <row customHeight="1" r="94" ht="15.0">
      <c s="244" r="A94"/>
      <c s="37" r="B94"/>
      <c s="38" r="C94"/>
      <c s="37" r="D94"/>
      <c s="37" r="E94"/>
      <c s="37" r="F94"/>
      <c s="37" r="G94"/>
      <c s="37" r="H94"/>
      <c s="37" r="I94"/>
      <c s="37" r="J94"/>
      <c s="231" r="K94"/>
      <c s="204" r="L94"/>
      <c s="204" r="M94"/>
      <c s="204" r="N94"/>
      <c s="163" r="O94"/>
      <c s="70" r="P94"/>
      <c s="70" r="Q94"/>
      <c s="37" r="R94"/>
      <c s="37" r="S94"/>
      <c s="37" r="T94"/>
      <c s="37" r="U94"/>
      <c s="37" r="V94"/>
      <c s="38" r="W94"/>
      <c s="70" r="X94"/>
    </row>
    <row customHeight="1" r="95" ht="15.0">
      <c s="38" r="A95"/>
      <c s="37" r="B95"/>
      <c s="38" r="C95"/>
      <c s="37" r="D95"/>
      <c s="37" r="E95"/>
      <c s="37" r="F95"/>
      <c s="37" r="G95"/>
      <c s="37" r="H95"/>
      <c s="37" r="I95"/>
      <c s="37" r="J95"/>
      <c s="231" r="K95"/>
      <c s="204" r="L95"/>
      <c s="231" r="M95"/>
      <c s="204" r="N95"/>
      <c s="163" r="O95"/>
      <c s="70" r="P95"/>
      <c s="70" r="Q95"/>
      <c s="37" r="R95"/>
      <c s="37" r="S95"/>
      <c s="37" r="T95"/>
      <c s="37" r="U95"/>
      <c s="37" r="V95"/>
      <c s="38" r="W95"/>
      <c s="70" r="X95"/>
    </row>
    <row customHeight="1" r="96" ht="15.0">
      <c s="38" r="A96"/>
      <c s="37" r="B96"/>
      <c s="38" r="C96"/>
      <c s="37" r="D96"/>
      <c s="37" r="E96"/>
      <c s="37" r="F96"/>
      <c s="37" r="G96"/>
      <c s="37" r="H96"/>
      <c s="37" r="I96"/>
      <c s="37" r="J96"/>
      <c s="231" r="K96"/>
      <c s="204" r="L96"/>
      <c s="204" r="M96"/>
      <c s="204" r="N96"/>
      <c s="163" r="O96"/>
      <c s="70" r="P96"/>
      <c s="70" r="Q96"/>
      <c s="37" r="R96"/>
      <c s="37" r="S96"/>
      <c s="37" r="T96"/>
      <c s="37" r="U96"/>
      <c s="37" r="V96"/>
      <c s="38" r="W96"/>
      <c s="70" r="X96"/>
    </row>
    <row customHeight="1" r="97" ht="15.0">
      <c s="38" r="A97"/>
      <c s="37" r="B97"/>
      <c s="38" r="C97"/>
      <c s="37" r="D97"/>
      <c s="37" r="E97"/>
      <c s="37" r="F97"/>
      <c s="37" r="G97"/>
      <c s="37" r="H97"/>
      <c s="37" r="I97"/>
      <c s="37" r="J97"/>
      <c s="231" r="K97"/>
      <c s="204" r="L97"/>
      <c s="204" r="M97"/>
      <c s="204" r="N97"/>
      <c s="163" r="O97"/>
      <c s="70" r="P97"/>
      <c s="70" r="Q97"/>
      <c s="37" r="R97"/>
      <c s="37" r="S97"/>
      <c s="37" r="T97"/>
      <c s="37" r="U97"/>
      <c s="37" r="V97"/>
      <c s="38" r="W97"/>
      <c s="70" r="X97"/>
    </row>
    <row customHeight="1" r="98" ht="15.0">
      <c s="38" r="A98"/>
      <c s="37" r="B98"/>
      <c s="38" r="C98"/>
      <c s="37" r="D98"/>
      <c s="37" r="E98"/>
      <c s="37" r="F98"/>
      <c s="37" r="G98"/>
      <c s="37" r="H98"/>
      <c s="37" r="I98"/>
      <c s="37" r="J98"/>
      <c s="231" r="K98"/>
      <c s="204" r="L98"/>
      <c s="204" r="M98"/>
      <c s="204" r="N98"/>
      <c s="163" r="O98"/>
      <c s="70" r="P98"/>
      <c s="70" r="Q98"/>
      <c s="37" r="R98"/>
      <c s="37" r="S98"/>
      <c s="37" r="T98"/>
      <c s="37" r="U98"/>
      <c s="37" r="V98"/>
      <c s="38" r="W98"/>
      <c s="70" r="X98"/>
    </row>
    <row customHeight="1" r="99" ht="15.0">
      <c s="38" r="A99"/>
      <c s="37" r="B99"/>
      <c s="38" r="C99"/>
      <c s="37" r="D99"/>
      <c s="37" r="E99"/>
      <c s="37" r="F99"/>
      <c s="37" r="G99"/>
      <c s="37" r="H99"/>
      <c s="37" r="I99"/>
      <c s="37" r="J99"/>
      <c s="204" r="K99"/>
      <c s="204" r="L99"/>
      <c s="204" r="M99"/>
      <c s="204" r="N99"/>
      <c s="163" r="O99"/>
      <c s="70" r="P99"/>
      <c s="70" r="Q99"/>
      <c s="37" r="R99"/>
      <c s="37" r="S99"/>
      <c s="37" r="T99"/>
      <c s="37" r="U99"/>
      <c s="37" r="V99"/>
      <c s="38" r="W99"/>
      <c s="70" r="X99"/>
    </row>
    <row customHeight="1" r="100" ht="15.0">
      <c s="38" r="A100"/>
      <c s="37" r="B100"/>
      <c s="38" r="C100"/>
      <c s="37" r="D100"/>
      <c s="37" r="E100"/>
      <c s="37" r="F100"/>
      <c s="37" r="G100"/>
      <c s="37" r="H100"/>
      <c s="37" r="I100"/>
      <c s="37" r="J100"/>
      <c s="204" r="K100"/>
      <c s="204" r="L100"/>
      <c s="204" r="M100"/>
      <c s="204" r="N100"/>
      <c s="163" r="O100"/>
      <c s="70" r="P100"/>
      <c s="70" r="Q100"/>
      <c s="37" r="R100"/>
      <c s="37" r="S100"/>
      <c s="37" r="T100"/>
      <c s="37" r="U100"/>
      <c s="37" r="V100"/>
      <c s="38" r="W100"/>
      <c s="70" r="X100"/>
    </row>
    <row customHeight="1" r="101" ht="15.0">
      <c s="38" r="A101"/>
      <c s="37" r="B101"/>
      <c s="38" r="C101"/>
      <c s="37" r="D101"/>
      <c s="37" r="E101"/>
      <c s="37" r="F101"/>
      <c s="37" r="G101"/>
      <c s="37" r="H101"/>
      <c s="37" r="I101"/>
      <c s="37" r="J101"/>
      <c s="204" r="K101"/>
      <c s="204" r="L101"/>
      <c s="204" r="M101"/>
      <c s="204" r="N101"/>
      <c s="163" r="O101"/>
      <c s="70" r="P101"/>
      <c s="70" r="Q101"/>
      <c s="37" r="R101"/>
      <c s="37" r="S101"/>
      <c s="37" r="T101"/>
      <c s="37" r="U101"/>
      <c s="37" r="V101"/>
      <c s="38" r="W101"/>
      <c s="70" r="X101"/>
    </row>
    <row customHeight="1" r="102" ht="15.0">
      <c s="38" r="A102"/>
      <c s="37" r="B102"/>
      <c s="38" r="C102"/>
      <c s="37" r="D102"/>
      <c s="37" r="E102"/>
      <c s="37" r="F102"/>
      <c s="37" r="G102"/>
      <c s="37" r="H102"/>
      <c s="37" r="I102"/>
      <c s="37" r="J102"/>
      <c s="204" r="K102"/>
      <c s="204" r="L102"/>
      <c s="204" r="M102"/>
      <c s="204" r="N102"/>
      <c s="163" r="O102"/>
      <c s="70" r="P102"/>
      <c s="70" r="Q102"/>
      <c s="37" r="R102"/>
      <c s="37" r="S102"/>
      <c s="37" r="T102"/>
      <c s="37" r="U102"/>
      <c s="37" r="V102"/>
      <c s="38" r="W102"/>
      <c s="70" r="X102"/>
    </row>
    <row customHeight="1" r="103" ht="15.0">
      <c s="38" r="A103"/>
      <c s="37" r="B103"/>
      <c s="38" r="C103"/>
      <c s="37" r="D103"/>
      <c s="37" r="E103"/>
      <c s="37" r="F103"/>
      <c s="37" r="G103"/>
      <c s="37" r="H103"/>
      <c s="37" r="I103"/>
      <c s="37" r="J103"/>
      <c s="204" r="K103"/>
      <c s="204" r="L103"/>
      <c s="204" r="M103"/>
      <c s="204" r="N103"/>
      <c s="163" r="O103"/>
      <c s="70" r="P103"/>
      <c s="70" r="Q103"/>
      <c s="37" r="R103"/>
      <c s="37" r="S103"/>
      <c s="37" r="T103"/>
      <c s="37" r="U103"/>
      <c s="37" r="V103"/>
      <c s="38" r="W103"/>
      <c s="70" r="X103"/>
    </row>
    <row customHeight="1" r="104" ht="15.0">
      <c s="38" r="A104"/>
      <c s="37" r="B104"/>
      <c s="38" r="C104"/>
      <c s="37" r="D104"/>
      <c s="37" r="E104"/>
      <c s="37" r="F104"/>
      <c s="37" r="G104"/>
      <c s="37" r="H104"/>
      <c s="37" r="I104"/>
      <c s="37" r="J104"/>
      <c s="204" r="K104"/>
      <c s="204" r="L104"/>
      <c s="204" r="M104"/>
      <c s="204" r="N104"/>
      <c s="163" r="O104"/>
      <c s="70" r="P104"/>
      <c s="70" r="Q104"/>
      <c s="37" r="R104"/>
      <c s="37" r="S104"/>
      <c s="37" r="T104"/>
      <c s="37" r="U104"/>
      <c s="37" r="V104"/>
      <c s="38" r="W104"/>
      <c s="70" r="X104"/>
    </row>
    <row customHeight="1" r="105" ht="15.0">
      <c s="38" r="A105"/>
      <c s="37" r="B105"/>
      <c s="38" r="C105"/>
      <c s="37" r="D105"/>
      <c s="37" r="E105"/>
      <c s="37" r="F105"/>
      <c s="37" r="G105"/>
      <c s="37" r="H105"/>
      <c s="37" r="I105"/>
      <c s="37" r="J105"/>
      <c s="204" r="K105"/>
      <c s="204" r="L105"/>
      <c s="204" r="M105"/>
      <c s="204" r="N105"/>
      <c s="163" r="O105"/>
      <c s="70" r="P105"/>
      <c s="70" r="Q105"/>
      <c s="37" r="R105"/>
      <c s="37" r="S105"/>
      <c s="37" r="T105"/>
      <c s="37" r="U105"/>
      <c s="37" r="V105"/>
      <c s="38" r="W105"/>
      <c s="70" r="X105"/>
    </row>
    <row customHeight="1" r="106" ht="15.0">
      <c s="38" r="A106"/>
      <c s="37" r="B106"/>
      <c s="38" r="C106"/>
      <c s="37" r="D106"/>
      <c s="37" r="E106"/>
      <c s="37" r="F106"/>
      <c s="37" r="G106"/>
      <c s="37" r="H106"/>
      <c s="37" r="I106"/>
      <c s="37" r="J106"/>
      <c s="204" r="K106"/>
      <c s="204" r="L106"/>
      <c s="204" r="M106"/>
      <c s="204" r="N106"/>
      <c s="163" r="O106"/>
      <c s="70" r="P106"/>
      <c s="70" r="Q106"/>
      <c s="37" r="R106"/>
      <c s="37" r="S106"/>
      <c s="37" r="T106"/>
      <c s="37" r="U106"/>
      <c s="37" r="V106"/>
      <c s="38" r="W106"/>
      <c s="70" r="X106"/>
    </row>
    <row customHeight="1" r="107" ht="15.0">
      <c s="38" r="A107"/>
      <c s="37" r="B107"/>
      <c s="38" r="C107"/>
      <c s="37" r="D107"/>
      <c s="37" r="E107"/>
      <c s="37" r="F107"/>
      <c s="37" r="G107"/>
      <c s="37" r="H107"/>
      <c s="37" r="I107"/>
      <c s="37" r="J107"/>
      <c s="204" r="K107"/>
      <c s="204" r="L107"/>
      <c s="204" r="M107"/>
      <c s="204" r="N107"/>
      <c s="163" r="O107"/>
      <c s="70" r="P107"/>
      <c s="70" r="Q107"/>
      <c s="37" r="R107"/>
      <c s="37" r="S107"/>
      <c s="37" r="T107"/>
      <c s="37" r="U107"/>
      <c s="37" r="V107"/>
      <c s="38" r="W107"/>
      <c s="70" r="X107"/>
    </row>
    <row customHeight="1" r="108" ht="15.0">
      <c s="38" r="A108"/>
      <c s="37" r="B108"/>
      <c s="38" r="C108"/>
      <c s="37" r="D108"/>
      <c s="37" r="E108"/>
      <c s="37" r="F108"/>
      <c s="37" r="G108"/>
      <c s="37" r="H108"/>
      <c s="37" r="I108"/>
      <c s="37" r="J108"/>
      <c s="204" r="K108"/>
      <c s="204" r="L108"/>
      <c s="204" r="M108"/>
      <c s="204" r="N108"/>
      <c s="163" r="O108"/>
      <c s="70" r="P108"/>
      <c s="70" r="Q108"/>
      <c s="37" r="R108"/>
      <c s="37" r="S108"/>
      <c s="37" r="T108"/>
      <c s="37" r="U108"/>
      <c s="37" r="V108"/>
      <c s="38" r="W108"/>
      <c s="70" r="X108"/>
    </row>
    <row customHeight="1" r="109" ht="15.0">
      <c s="38" r="A109"/>
      <c s="37" r="B109"/>
      <c s="38" r="C109"/>
      <c s="37" r="D109"/>
      <c s="37" r="E109"/>
      <c s="37" r="F109"/>
      <c s="37" r="G109"/>
      <c s="37" r="H109"/>
      <c s="37" r="I109"/>
      <c s="37" r="J109"/>
      <c s="204" r="K109"/>
      <c s="204" r="L109"/>
      <c s="204" r="M109"/>
      <c s="204" r="N109"/>
      <c s="163" r="O109"/>
      <c s="70" r="P109"/>
      <c s="70" r="Q109"/>
      <c s="37" r="R109"/>
      <c s="37" r="S109"/>
      <c s="37" r="T109"/>
      <c s="37" r="U109"/>
      <c s="37" r="V109"/>
      <c s="38" r="W109"/>
      <c s="70" r="X109"/>
    </row>
    <row customHeight="1" r="110" ht="15.0">
      <c s="38" r="A110"/>
      <c s="37" r="B110"/>
      <c s="38" r="C110"/>
      <c s="37" r="D110"/>
      <c s="37" r="E110"/>
      <c s="37" r="F110"/>
      <c s="37" r="G110"/>
      <c s="37" r="H110"/>
      <c s="37" r="I110"/>
      <c s="37" r="J110"/>
      <c s="204" r="K110"/>
      <c s="204" r="L110"/>
      <c s="204" r="M110"/>
      <c s="204" r="N110"/>
      <c s="163" r="O110"/>
      <c s="70" r="P110"/>
      <c s="70" r="Q110"/>
      <c s="37" r="R110"/>
      <c s="37" r="S110"/>
      <c s="37" r="T110"/>
      <c s="37" r="U110"/>
      <c s="37" r="V110"/>
      <c s="38" r="W110"/>
      <c s="70" r="X110"/>
    </row>
    <row customHeight="1" r="111" ht="15.0">
      <c s="38" r="A111"/>
      <c s="37" r="B111"/>
      <c s="38" r="C111"/>
      <c s="37" r="D111"/>
      <c s="37" r="E111"/>
      <c s="37" r="F111"/>
      <c s="37" r="G111"/>
      <c s="37" r="H111"/>
      <c s="37" r="I111"/>
      <c s="37" r="J111"/>
      <c s="204" r="K111"/>
      <c s="204" r="L111"/>
      <c s="204" r="M111"/>
      <c s="204" r="N111"/>
      <c s="163" r="O111"/>
      <c s="70" r="P111"/>
      <c s="70" r="Q111"/>
      <c s="37" r="R111"/>
      <c s="37" r="S111"/>
      <c s="37" r="T111"/>
      <c s="37" r="U111"/>
      <c s="37" r="V111"/>
      <c s="38" r="W111"/>
      <c s="70" r="X111"/>
    </row>
    <row customHeight="1" r="112" ht="15.0">
      <c s="38" r="A112"/>
      <c s="37" r="B112"/>
      <c s="38" r="C112"/>
      <c s="37" r="D112"/>
      <c s="37" r="E112"/>
      <c s="37" r="F112"/>
      <c s="37" r="G112"/>
      <c s="37" r="H112"/>
      <c s="37" r="I112"/>
      <c s="37" r="J112"/>
      <c s="204" r="K112"/>
      <c s="204" r="L112"/>
      <c s="204" r="M112"/>
      <c s="204" r="N112"/>
      <c s="163" r="O112"/>
      <c s="70" r="P112"/>
      <c s="70" r="Q112"/>
      <c s="37" r="R112"/>
      <c s="37" r="S112"/>
      <c s="37" r="T112"/>
      <c s="37" r="U112"/>
      <c s="37" r="V112"/>
      <c s="38" r="W112"/>
      <c s="70" r="X112"/>
    </row>
    <row customHeight="1" r="113" ht="15.0">
      <c s="38" r="A113"/>
      <c s="37" r="B113"/>
      <c s="38" r="C113"/>
      <c s="37" r="D113"/>
      <c s="37" r="E113"/>
      <c s="37" r="F113"/>
      <c s="37" r="G113"/>
      <c s="37" r="H113"/>
      <c s="37" r="I113"/>
      <c s="37" r="J113"/>
      <c s="204" r="K113"/>
      <c s="204" r="L113"/>
      <c s="204" r="M113"/>
      <c s="204" r="N113"/>
      <c s="163" r="O113"/>
      <c s="70" r="P113"/>
      <c s="70" r="Q113"/>
      <c s="37" r="R113"/>
      <c s="37" r="S113"/>
      <c s="37" r="T113"/>
      <c s="37" r="U113"/>
      <c s="37" r="V113"/>
      <c s="38" r="W113"/>
      <c s="70" r="X113"/>
    </row>
    <row customHeight="1" r="114" ht="15.0">
      <c s="38" r="A114"/>
      <c s="37" r="B114"/>
      <c s="38" r="C114"/>
      <c s="37" r="D114"/>
      <c s="37" r="E114"/>
      <c s="37" r="F114"/>
      <c s="37" r="G114"/>
      <c s="37" r="H114"/>
      <c s="37" r="I114"/>
      <c s="37" r="J114"/>
      <c s="204" r="K114"/>
      <c s="204" r="L114"/>
      <c s="204" r="M114"/>
      <c s="204" r="N114"/>
      <c s="163" r="O114"/>
      <c s="70" r="P114"/>
      <c s="70" r="Q114"/>
      <c s="37" r="R114"/>
      <c s="37" r="S114"/>
      <c s="37" r="T114"/>
      <c s="37" r="U114"/>
      <c s="37" r="V114"/>
      <c s="38" r="W114"/>
      <c s="70" r="X114"/>
    </row>
    <row customHeight="1" r="115" ht="15.0">
      <c s="38" r="A115"/>
      <c s="37" r="B115"/>
      <c s="38" r="C115"/>
      <c s="37" r="D115"/>
      <c s="37" r="E115"/>
      <c s="37" r="F115"/>
      <c s="37" r="G115"/>
      <c s="37" r="H115"/>
      <c s="37" r="I115"/>
      <c s="37" r="J115"/>
      <c s="204" r="K115"/>
      <c s="204" r="L115"/>
      <c s="204" r="M115"/>
      <c s="204" r="N115"/>
      <c s="163" r="O115"/>
      <c s="70" r="P115"/>
      <c s="70" r="Q115"/>
      <c s="37" r="R115"/>
      <c s="37" r="S115"/>
      <c s="37" r="T115"/>
      <c s="37" r="U115"/>
      <c s="37" r="V115"/>
      <c s="38" r="W115"/>
      <c s="70" r="X115"/>
    </row>
    <row customHeight="1" r="116" ht="15.0">
      <c s="38" r="A116"/>
      <c s="37" r="B116"/>
      <c s="38" r="C116"/>
      <c s="37" r="D116"/>
      <c s="37" r="E116"/>
      <c s="37" r="F116"/>
      <c s="37" r="G116"/>
      <c s="37" r="H116"/>
      <c s="37" r="I116"/>
      <c s="37" r="J116"/>
      <c s="204" r="K116"/>
      <c s="204" r="L116"/>
      <c s="204" r="M116"/>
      <c s="204" r="N116"/>
      <c s="163" r="O116"/>
      <c s="70" r="P116"/>
      <c s="70" r="Q116"/>
      <c s="37" r="R116"/>
      <c s="37" r="S116"/>
      <c s="37" r="T116"/>
      <c s="37" r="U116"/>
      <c s="37" r="V116"/>
      <c s="38" r="W116"/>
      <c s="70" r="X116"/>
    </row>
    <row customHeight="1" r="117" ht="15.0">
      <c s="38" r="A117"/>
      <c s="37" r="B117"/>
      <c s="38" r="C117"/>
      <c s="37" r="D117"/>
      <c s="37" r="E117"/>
      <c s="37" r="F117"/>
      <c s="37" r="G117"/>
      <c s="37" r="H117"/>
      <c s="37" r="I117"/>
      <c s="37" r="J117"/>
      <c s="204" r="K117"/>
      <c s="204" r="L117"/>
      <c s="204" r="M117"/>
      <c s="204" r="N117"/>
      <c s="163" r="O117"/>
      <c s="70" r="P117"/>
      <c s="70" r="Q117"/>
      <c s="37" r="R117"/>
      <c s="37" r="S117"/>
      <c s="37" r="T117"/>
      <c s="37" r="U117"/>
      <c s="37" r="V117"/>
      <c s="38" r="W117"/>
      <c s="70" r="X117"/>
    </row>
    <row customHeight="1" r="118" ht="15.0">
      <c s="38" r="A118"/>
      <c s="37" r="B118"/>
      <c s="38" r="C118"/>
      <c s="37" r="D118"/>
      <c s="37" r="E118"/>
      <c s="37" r="F118"/>
      <c s="37" r="G118"/>
      <c s="37" r="H118"/>
      <c s="37" r="I118"/>
      <c s="37" r="J118"/>
      <c s="204" r="K118"/>
      <c s="204" r="L118"/>
      <c s="204" r="M118"/>
      <c s="204" r="N118"/>
      <c s="163" r="O118"/>
      <c s="70" r="P118"/>
      <c s="70" r="Q118"/>
      <c s="37" r="R118"/>
      <c s="37" r="S118"/>
      <c s="37" r="T118"/>
      <c s="37" r="U118"/>
      <c s="37" r="V118"/>
      <c s="38" r="W118"/>
      <c s="70" r="X118"/>
    </row>
    <row customHeight="1" r="119" ht="15.0">
      <c s="38" r="A119"/>
      <c s="37" r="B119"/>
      <c s="38" r="C119"/>
      <c s="37" r="D119"/>
      <c s="37" r="E119"/>
      <c s="37" r="F119"/>
      <c s="37" r="G119"/>
      <c s="37" r="H119"/>
      <c s="37" r="I119"/>
      <c s="37" r="J119"/>
      <c s="204" r="K119"/>
      <c s="204" r="L119"/>
      <c s="204" r="M119"/>
      <c s="204" r="N119"/>
      <c s="163" r="O119"/>
      <c s="70" r="P119"/>
      <c s="70" r="Q119"/>
      <c s="37" r="R119"/>
      <c s="37" r="S119"/>
      <c s="37" r="T119"/>
      <c s="37" r="U119"/>
      <c s="37" r="V119"/>
      <c s="38" r="W119"/>
      <c s="70" r="X119"/>
    </row>
    <row customHeight="1" r="120" ht="15.0">
      <c s="38" r="A120"/>
      <c s="37" r="B120"/>
      <c s="38" r="C120"/>
      <c s="37" r="D120"/>
      <c s="37" r="E120"/>
      <c s="37" r="F120"/>
      <c s="37" r="G120"/>
      <c s="37" r="H120"/>
      <c s="37" r="I120"/>
      <c s="37" r="J120"/>
      <c s="204" r="K120"/>
      <c s="204" r="L120"/>
      <c s="204" r="M120"/>
      <c s="204" r="N120"/>
      <c s="163" r="O120"/>
      <c s="70" r="P120"/>
      <c s="70" r="Q120"/>
      <c s="37" r="R120"/>
      <c s="37" r="S120"/>
      <c s="37" r="T120"/>
      <c s="37" r="U120"/>
      <c s="37" r="V120"/>
      <c s="38" r="W120"/>
      <c s="38" r="X120"/>
    </row>
    <row customHeight="1" r="121" ht="15.0">
      <c s="38" r="A121"/>
      <c s="37" r="B121"/>
      <c s="38" r="C121"/>
      <c s="37" r="D121"/>
      <c s="37" r="E121"/>
      <c s="37" r="F121"/>
      <c s="37" r="G121"/>
      <c s="37" r="H121"/>
      <c s="37" r="I121"/>
      <c s="37" r="J121"/>
      <c s="204" r="K121"/>
      <c s="204" r="L121"/>
      <c s="204" r="M121"/>
      <c s="204" r="N121"/>
      <c s="163" r="O121"/>
      <c s="70" r="P121"/>
      <c s="70" r="Q121"/>
      <c s="37" r="R121"/>
      <c s="37" r="S121"/>
      <c s="37" r="T121"/>
      <c s="37" r="U121"/>
      <c s="37" r="V121"/>
      <c s="38" r="W121"/>
      <c s="38" r="X121"/>
    </row>
    <row customHeight="1" r="122" ht="15.0">
      <c s="38" r="A122"/>
      <c s="37" r="B122"/>
      <c s="38" r="C122"/>
      <c s="37" r="D122"/>
      <c s="37" r="E122"/>
      <c s="37" r="F122"/>
      <c s="37" r="G122"/>
      <c s="37" r="H122"/>
      <c s="37" r="I122"/>
      <c s="37" r="J122"/>
      <c s="204" r="K122"/>
      <c s="204" r="L122"/>
      <c s="204" r="M122"/>
      <c s="204" r="N122"/>
      <c s="163" r="O122"/>
      <c s="70" r="P122"/>
      <c s="70" r="Q122"/>
      <c s="37" r="R122"/>
      <c s="37" r="S122"/>
      <c s="37" r="T122"/>
      <c s="37" r="U122"/>
      <c s="37" r="V122"/>
      <c s="38" r="W122"/>
      <c s="38" r="X122"/>
    </row>
    <row customHeight="1" r="123" ht="15.0">
      <c s="38" r="A123"/>
      <c s="37" r="B123"/>
      <c s="38" r="C123"/>
      <c s="37" r="D123"/>
      <c s="37" r="E123"/>
      <c s="37" r="F123"/>
      <c s="37" r="G123"/>
      <c s="37" r="H123"/>
      <c s="37" r="I123"/>
      <c s="37" r="J123"/>
      <c s="204" r="K123"/>
      <c s="204" r="L123"/>
      <c s="204" r="M123"/>
      <c s="204" r="N123"/>
      <c s="163" r="O123"/>
      <c s="70" r="P123"/>
      <c s="70" r="Q123"/>
      <c s="37" r="R123"/>
      <c s="37" r="S123"/>
      <c s="37" r="T123"/>
      <c s="37" r="U123"/>
      <c s="37" r="V123"/>
      <c s="38" r="W123"/>
      <c s="38" r="X123"/>
    </row>
    <row customHeight="1" r="124" ht="15.0">
      <c s="38" r="A124"/>
      <c s="37" r="B124"/>
      <c s="38" r="C124"/>
      <c s="37" r="D124"/>
      <c s="37" r="E124"/>
      <c s="37" r="F124"/>
      <c s="37" r="G124"/>
      <c s="37" r="H124"/>
      <c s="37" r="I124"/>
      <c s="37" r="J124"/>
      <c s="204" r="K124"/>
      <c s="204" r="L124"/>
      <c s="204" r="M124"/>
      <c s="204" r="N124"/>
      <c s="163" r="O124"/>
      <c s="70" r="P124"/>
      <c s="70" r="Q124"/>
      <c s="37" r="R124"/>
      <c s="37" r="S124"/>
      <c s="37" r="T124"/>
      <c s="37" r="U124"/>
      <c s="37" r="V124"/>
      <c s="38" r="W124"/>
      <c s="38" r="X124"/>
    </row>
    <row customHeight="1" r="125" ht="15.0">
      <c s="38" r="A125"/>
      <c s="37" r="B125"/>
      <c s="38" r="C125"/>
      <c s="37" r="D125"/>
      <c s="37" r="E125"/>
      <c s="37" r="F125"/>
      <c s="37" r="G125"/>
      <c s="37" r="H125"/>
      <c s="37" r="I125"/>
      <c s="37" r="J125"/>
      <c s="204" r="K125"/>
      <c s="204" r="L125"/>
      <c s="204" r="M125"/>
      <c s="204" r="N125"/>
      <c s="163" r="O125"/>
      <c s="70" r="P125"/>
      <c s="70" r="Q125"/>
      <c s="37" r="R125"/>
      <c s="37" r="S125"/>
      <c s="37" r="T125"/>
      <c s="37" r="U125"/>
      <c s="37" r="V125"/>
      <c s="38" r="W125"/>
      <c s="38" r="X125"/>
    </row>
    <row customHeight="1" r="126" ht="15.0">
      <c s="38" r="A126"/>
      <c s="37" r="B126"/>
      <c s="38" r="C126"/>
      <c s="37" r="D126"/>
      <c s="37" r="E126"/>
      <c s="37" r="F126"/>
      <c s="37" r="G126"/>
      <c s="37" r="H126"/>
      <c s="37" r="I126"/>
      <c s="37" r="J126"/>
      <c s="204" r="K126"/>
      <c s="204" r="L126"/>
      <c s="204" r="M126"/>
      <c s="204" r="N126"/>
      <c s="163" r="O126"/>
      <c s="70" r="P126"/>
      <c s="70" r="Q126"/>
      <c s="37" r="R126"/>
      <c s="37" r="S126"/>
      <c s="37" r="T126"/>
      <c s="37" r="U126"/>
      <c s="37" r="V126"/>
      <c s="38" r="W126"/>
      <c s="38" r="X126"/>
    </row>
    <row customHeight="1" r="127" ht="15.0">
      <c s="38" r="A127"/>
      <c s="37" r="B127"/>
      <c s="38" r="C127"/>
      <c s="37" r="D127"/>
      <c s="37" r="E127"/>
      <c s="37" r="F127"/>
      <c s="37" r="G127"/>
      <c s="37" r="H127"/>
      <c s="37" r="I127"/>
      <c s="37" r="J127"/>
      <c s="204" r="K127"/>
      <c s="204" r="L127"/>
      <c s="204" r="M127"/>
      <c s="204" r="N127"/>
      <c s="163" r="O127"/>
      <c s="70" r="P127"/>
      <c s="70" r="Q127"/>
      <c s="37" r="R127"/>
      <c s="37" r="S127"/>
      <c s="37" r="T127"/>
      <c s="37" r="U127"/>
      <c s="37" r="V127"/>
      <c s="38" r="W127"/>
      <c s="38" r="X127"/>
    </row>
    <row customHeight="1" r="128" ht="15.0">
      <c s="38" r="A128"/>
      <c s="37" r="B128"/>
      <c s="38" r="C128"/>
      <c s="37" r="D128"/>
      <c s="37" r="E128"/>
      <c s="37" r="F128"/>
      <c s="37" r="G128"/>
      <c s="37" r="H128"/>
      <c s="37" r="I128"/>
      <c s="37" r="J128"/>
      <c s="204" r="K128"/>
      <c s="204" r="L128"/>
      <c s="204" r="M128"/>
      <c s="204" r="N128"/>
      <c s="163" r="O128"/>
      <c s="70" r="P128"/>
      <c s="70" r="Q128"/>
      <c s="37" r="R128"/>
      <c s="37" r="S128"/>
      <c s="37" r="T128"/>
      <c s="37" r="U128"/>
      <c s="37" r="V128"/>
      <c s="38" r="W128"/>
      <c s="38" r="X128"/>
    </row>
    <row customHeight="1" r="129" ht="15.0">
      <c s="38" r="A129"/>
      <c s="37" r="B129"/>
      <c s="38" r="C129"/>
      <c s="37" r="D129"/>
      <c s="37" r="E129"/>
      <c s="37" r="F129"/>
      <c s="37" r="G129"/>
      <c s="37" r="H129"/>
      <c s="37" r="I129"/>
      <c s="37" r="J129"/>
      <c s="204" r="K129"/>
      <c s="204" r="L129"/>
      <c s="204" r="M129"/>
      <c s="204" r="N129"/>
      <c s="163" r="O129"/>
      <c s="70" r="P129"/>
      <c s="70" r="Q129"/>
      <c s="37" r="R129"/>
      <c s="37" r="S129"/>
      <c s="37" r="T129"/>
      <c s="37" r="U129"/>
      <c s="37" r="V129"/>
      <c s="38" r="W129"/>
      <c s="38" r="X129"/>
    </row>
    <row customHeight="1" r="130" ht="15.0">
      <c s="38" r="A130"/>
      <c s="37" r="B130"/>
      <c s="38" r="C130"/>
      <c s="37" r="D130"/>
      <c s="37" r="E130"/>
      <c s="37" r="F130"/>
      <c s="37" r="G130"/>
      <c s="37" r="H130"/>
      <c s="37" r="I130"/>
      <c s="37" r="J130"/>
      <c s="204" r="K130"/>
      <c s="204" r="L130"/>
      <c s="204" r="M130"/>
      <c s="204" r="N130"/>
      <c s="163" r="O130"/>
      <c s="70" r="P130"/>
      <c s="70" r="Q130"/>
      <c s="37" r="R130"/>
      <c s="37" r="S130"/>
      <c s="37" r="T130"/>
      <c s="37" r="U130"/>
      <c s="37" r="V130"/>
      <c s="38" r="W130"/>
      <c s="38" r="X130"/>
    </row>
    <row customHeight="1" r="131" ht="15.0">
      <c s="38" r="A131"/>
      <c s="37" r="B131"/>
      <c s="38" r="C131"/>
      <c s="37" r="D131"/>
      <c s="37" r="E131"/>
      <c s="37" r="F131"/>
      <c s="37" r="G131"/>
      <c s="37" r="H131"/>
      <c s="37" r="I131"/>
      <c s="37" r="J131"/>
      <c s="37" r="K131"/>
      <c s="37" r="L131"/>
      <c s="37" r="M131"/>
      <c s="37" r="N131"/>
      <c s="70" r="O131"/>
      <c s="70" r="P131"/>
      <c s="70" r="Q131"/>
      <c s="37" r="R131"/>
      <c s="37" r="S131"/>
      <c s="37" r="T131"/>
      <c s="37" r="U131"/>
      <c s="37" r="V131"/>
      <c s="38" r="W131"/>
      <c s="38" r="X131"/>
    </row>
  </sheetData>
  <mergeCells count="139">
    <mergeCell ref="P66:P67"/>
    <mergeCell ref="Q55:Q56"/>
    <mergeCell ref="T66:T67"/>
    <mergeCell ref="S66:S67"/>
    <mergeCell ref="T44:T45"/>
    <mergeCell ref="L44:L45"/>
    <mergeCell ref="M44:M45"/>
    <mergeCell ref="N44:N45"/>
    <mergeCell ref="O44:O45"/>
    <mergeCell ref="L66:L67"/>
    <mergeCell ref="M66:M67"/>
    <mergeCell ref="N66:N67"/>
    <mergeCell ref="U66:U67"/>
    <mergeCell ref="O66:O67"/>
    <mergeCell ref="V66:V67"/>
    <mergeCell ref="R66:R67"/>
    <mergeCell ref="H66:H67"/>
    <mergeCell ref="H77:H78"/>
    <mergeCell ref="I77:I78"/>
    <mergeCell ref="D77:F77"/>
    <mergeCell ref="D66:F66"/>
    <mergeCell ref="J66:J67"/>
    <mergeCell ref="K66:K67"/>
    <mergeCell ref="T77:T78"/>
    <mergeCell ref="R77:R78"/>
    <mergeCell ref="S77:S78"/>
    <mergeCell ref="T55:T56"/>
    <mergeCell ref="U55:U56"/>
    <mergeCell ref="V55:V56"/>
    <mergeCell ref="R55:R56"/>
    <mergeCell ref="S55:S56"/>
    <mergeCell ref="P44:P45"/>
    <mergeCell ref="Q44:Q45"/>
    <mergeCell ref="H44:H45"/>
    <mergeCell ref="I44:I45"/>
    <mergeCell ref="J44:J45"/>
    <mergeCell ref="K44:K45"/>
    <mergeCell ref="U44:U45"/>
    <mergeCell ref="V44:V45"/>
    <mergeCell ref="O77:O78"/>
    <mergeCell ref="P77:P78"/>
    <mergeCell ref="J77:J78"/>
    <mergeCell ref="K77:K78"/>
    <mergeCell ref="M77:M78"/>
    <mergeCell ref="N77:N78"/>
    <mergeCell ref="L77:L78"/>
    <mergeCell ref="U77:U78"/>
    <mergeCell ref="V77:V78"/>
    <mergeCell ref="Q77:Q78"/>
    <mergeCell ref="C11:C12"/>
    <mergeCell ref="B8:C9"/>
    <mergeCell ref="B11:B12"/>
    <mergeCell ref="B55:B56"/>
    <mergeCell ref="C55:C56"/>
    <mergeCell ref="A77:A85"/>
    <mergeCell ref="B77:B78"/>
    <mergeCell ref="C77:C78"/>
    <mergeCell ref="A11:A19"/>
    <mergeCell ref="A22:A30"/>
    <mergeCell ref="C44:C45"/>
    <mergeCell ref="A33:A41"/>
    <mergeCell ref="B44:B45"/>
    <mergeCell ref="A44:A52"/>
    <mergeCell ref="A55:A63"/>
    <mergeCell ref="A66:A74"/>
    <mergeCell ref="Q11:Q12"/>
    <mergeCell ref="P11:P12"/>
    <mergeCell ref="I1:S1"/>
    <mergeCell ref="T1:V1"/>
    <mergeCell ref="I11:I12"/>
    <mergeCell ref="H11:H12"/>
    <mergeCell ref="J11:J12"/>
    <mergeCell ref="K11:K12"/>
    <mergeCell ref="R11:R12"/>
    <mergeCell ref="T11:T12"/>
    <mergeCell ref="S11:S12"/>
    <mergeCell ref="C22:C23"/>
    <mergeCell ref="D22:F22"/>
    <mergeCell ref="D44:F44"/>
    <mergeCell ref="D55:F55"/>
    <mergeCell ref="I66:I67"/>
    <mergeCell ref="H55:H56"/>
    <mergeCell ref="I55:I56"/>
    <mergeCell ref="D11:F11"/>
    <mergeCell ref="B6:F6"/>
    <mergeCell ref="B1:F1"/>
    <mergeCell ref="B3:C3"/>
    <mergeCell ref="B33:B34"/>
    <mergeCell ref="C33:C34"/>
    <mergeCell ref="B22:B23"/>
    <mergeCell ref="H22:H23"/>
    <mergeCell ref="I22:I23"/>
    <mergeCell ref="J22:J23"/>
    <mergeCell ref="D33:F33"/>
    <mergeCell ref="M22:M23"/>
    <mergeCell ref="N22:N23"/>
    <mergeCell ref="L11:L12"/>
    <mergeCell ref="M11:M12"/>
    <mergeCell ref="O11:O12"/>
    <mergeCell ref="N11:N12"/>
    <mergeCell ref="O22:O23"/>
    <mergeCell ref="L22:L23"/>
    <mergeCell ref="K22:K23"/>
    <mergeCell ref="J55:J56"/>
    <mergeCell ref="K55:K56"/>
    <mergeCell ref="L55:L56"/>
    <mergeCell ref="M55:M56"/>
    <mergeCell ref="N55:N56"/>
    <mergeCell ref="O55:O56"/>
    <mergeCell ref="P55:P56"/>
    <mergeCell ref="Q33:Q34"/>
    <mergeCell ref="S33:S34"/>
    <mergeCell ref="R33:R34"/>
    <mergeCell ref="R44:R45"/>
    <mergeCell ref="S44:S45"/>
    <mergeCell ref="Q66:Q67"/>
    <mergeCell ref="U11:U12"/>
    <mergeCell ref="V11:V12"/>
    <mergeCell ref="U22:U23"/>
    <mergeCell ref="V22:V23"/>
    <mergeCell ref="T33:T34"/>
    <mergeCell ref="U33:U34"/>
    <mergeCell ref="V33:V34"/>
    <mergeCell ref="B66:B67"/>
    <mergeCell ref="C66:C67"/>
    <mergeCell ref="L33:L34"/>
    <mergeCell ref="M33:M34"/>
    <mergeCell ref="P22:P23"/>
    <mergeCell ref="Q22:Q23"/>
    <mergeCell ref="R22:R23"/>
    <mergeCell ref="S22:S23"/>
    <mergeCell ref="T22:T23"/>
    <mergeCell ref="K33:K34"/>
    <mergeCell ref="H33:H34"/>
    <mergeCell ref="I33:I34"/>
    <mergeCell ref="J33:J34"/>
    <mergeCell ref="N33:N34"/>
    <mergeCell ref="P33:P34"/>
    <mergeCell ref="O33:O34"/>
  </mergeCells>
  <conditionalFormatting sqref="L3:L9 O3:O9 R3:R9">
    <cfRule priority="1" type="cellIs" operator="greaterThan" dxfId="0">
      <formula>0</formula>
    </cfRule>
  </conditionalFormatting>
  <conditionalFormatting sqref="L3:L9 O3:O9 R3:R9">
    <cfRule priority="2" type="cellIs" operator="equal" dxfId="1">
      <formula>0</formula>
    </cfRule>
  </conditionalFormatting>
  <conditionalFormatting sqref="L3:L9 O3:O9 R3:R9">
    <cfRule priority="3" type="cellIs" operator="lessThan" dxfId="2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11" ySplit="10.0" xSplit="1.0" activePane="bottomRight" state="frozen"/>
      <selection sqref="B1" activeCell="B1" pane="topRight"/>
      <selection sqref="A11" activeCell="A11" pane="bottomLeft"/>
      <selection sqref="B11" activeCell="B11" pane="bottomRight"/>
    </sheetView>
  </sheetViews>
  <sheetFormatPr customHeight="1" defaultColWidth="17.29" defaultRowHeight="15.75"/>
  <cols>
    <col min="1" customWidth="1" max="1" width="9.43"/>
    <col min="2" customWidth="1" max="2" width="10.0"/>
    <col min="3" customWidth="1" max="3" width="18.14"/>
    <col min="4" customWidth="1" max="14" width="10.0"/>
    <col min="15" customWidth="1" max="17" width="11.43"/>
    <col min="18" customWidth="1" max="22" width="10.0"/>
    <col min="23" customWidth="1" max="23" width="12.71"/>
    <col min="24" customWidth="1" max="24" width="20.43"/>
    <col min="25" customWidth="1" max="32" width="10.0"/>
  </cols>
  <sheetData>
    <row customHeight="1" r="1" ht="15.0">
      <c s="44" r="A1"/>
      <c t="s" s="45" r="B1">
        <v>1047</v>
      </c>
      <c s="46" r="G1"/>
      <c s="47" r="H1"/>
      <c t="s" s="48" r="I1">
        <v>1048</v>
      </c>
      <c t="s" s="49" r="T1">
        <v>1049</v>
      </c>
      <c s="50" r="W1"/>
      <c s="51" r="X1"/>
      <c s="52" r="Y1"/>
      <c s="52" r="Z1"/>
      <c s="52" r="AA1"/>
      <c s="52" r="AB1"/>
      <c s="52" r="AC1"/>
      <c s="52" r="AD1"/>
      <c s="52" r="AE1"/>
      <c s="52" r="AF1"/>
    </row>
    <row customHeight="1" r="2" ht="15.0">
      <c s="53" r="A2"/>
      <c s="54" r="B2"/>
      <c s="55" r="C2"/>
      <c t="s" s="56" r="D2">
        <v>1050</v>
      </c>
      <c t="s" s="56" r="E2">
        <v>1051</v>
      </c>
      <c t="s" s="56" r="F2">
        <v>1052</v>
      </c>
      <c t="s" s="57" r="G2">
        <v>1053</v>
      </c>
      <c s="58" r="H2"/>
      <c t="s" s="59" r="I2">
        <v>1054</v>
      </c>
      <c t="s" s="60" r="J2">
        <v>1055</v>
      </c>
      <c t="s" s="61" r="K2">
        <v>1056</v>
      </c>
      <c t="s" s="62" r="L2">
        <v>1057</v>
      </c>
      <c t="s" s="63" r="M2">
        <v>1058</v>
      </c>
      <c t="s" s="63" r="N2">
        <v>1059</v>
      </c>
      <c t="s" s="64" r="O2">
        <v>1060</v>
      </c>
      <c t="s" s="65" r="P2">
        <v>1061</v>
      </c>
      <c t="s" s="65" r="Q2">
        <v>1062</v>
      </c>
      <c t="s" s="66" r="R2">
        <v>1063</v>
      </c>
      <c t="s" s="67" r="S2">
        <v>1064</v>
      </c>
      <c s="68" r="T2"/>
      <c t="s" s="68" r="U2">
        <v>1065</v>
      </c>
      <c t="s" s="69" r="V2">
        <v>1066</v>
      </c>
      <c s="70" r="W2"/>
      <c s="38" r="X2"/>
      <c s="26" r="Y2"/>
      <c s="26" r="Z2"/>
      <c s="26" r="AA2"/>
      <c s="26" r="AB2"/>
      <c s="71" r="AC2"/>
      <c s="71" r="AD2"/>
      <c s="71" r="AE2"/>
      <c s="26" r="AF2"/>
    </row>
    <row customHeight="1" r="3" ht="15.0">
      <c s="53" r="A3"/>
      <c t="s" s="56" r="B3">
        <v>1067</v>
      </c>
      <c t="str" s="72" r="D3">
        <f>L10</f>
        <v>-3353,12</v>
      </c>
      <c t="str" s="73" r="E3">
        <f>O10</f>
        <v>65</v>
      </c>
      <c t="str" s="73" r="F3">
        <f>R10</f>
        <v>87</v>
      </c>
      <c t="str" s="74" r="G3">
        <f>S10</f>
        <v>0</v>
      </c>
      <c s="75" r="H3"/>
      <c t="s" s="76" r="I3">
        <v>1068</v>
      </c>
      <c t="str" s="77" r="J3">
        <f>K18</f>
        <v>0,00</v>
      </c>
      <c t="str" s="77" r="K3">
        <f>L18</f>
        <v>745,72</v>
      </c>
      <c t="str" s="78" r="L3">
        <f>J3-K3</f>
        <v>-745,72</v>
      </c>
      <c t="str" s="79" r="M3">
        <f>M18</f>
        <v>41</v>
      </c>
      <c t="str" s="79" r="N3">
        <f>N18</f>
        <v>24</v>
      </c>
      <c t="str" s="80" r="O3">
        <f>M3-N3</f>
        <v>17</v>
      </c>
      <c t="str" s="81" r="P3">
        <f>O18</f>
        <v>53</v>
      </c>
      <c t="str" s="81" r="Q3">
        <f>P18</f>
        <v>17</v>
      </c>
      <c t="str" s="82" r="R3">
        <f>P3-Q3</f>
        <v>36</v>
      </c>
      <c t="str" s="83" r="S3">
        <f>Q18</f>
        <v>0</v>
      </c>
      <c t="s" s="56" r="T3">
        <v>1069</v>
      </c>
      <c s="56" r="U3"/>
      <c t="str" s="57" r="V3">
        <f>U3*19</f>
        <v>0</v>
      </c>
      <c s="84" r="W3"/>
      <c s="38" r="X3"/>
      <c s="26" r="Y3"/>
      <c s="26" r="Z3"/>
      <c s="26" r="AA3"/>
      <c s="26" r="AB3"/>
      <c s="71" r="AC3"/>
      <c s="71" r="AD3"/>
      <c s="71" r="AE3"/>
      <c s="26" r="AF3"/>
    </row>
    <row customHeight="1" r="4" ht="15.0">
      <c s="85" r="A4"/>
      <c s="56" r="B4"/>
      <c s="84" r="C4"/>
      <c s="56" r="D4"/>
      <c t="str" s="72" r="E4">
        <f>(F3*19)+(E3*14)+D3+(G3*7)</f>
        <v>-790,12</v>
      </c>
      <c s="56" r="F4"/>
      <c s="57" r="G4"/>
      <c s="75" r="H4"/>
      <c t="s" s="86" r="I4">
        <v>1070</v>
      </c>
      <c t="str" s="87" r="J4">
        <f>K29</f>
        <v>0,00</v>
      </c>
      <c t="str" s="87" r="K4">
        <f>L29</f>
        <v>783,80</v>
      </c>
      <c t="str" s="88" r="L4">
        <f>J4-K4</f>
        <v>-783,80</v>
      </c>
      <c t="str" s="89" r="M4">
        <f>M29</f>
        <v>47</v>
      </c>
      <c t="str" s="89" r="N4">
        <f>N29</f>
        <v>33</v>
      </c>
      <c t="str" s="90" r="O4">
        <f>M4-N4</f>
        <v>14</v>
      </c>
      <c t="str" s="91" r="P4">
        <f>O29</f>
        <v>53</v>
      </c>
      <c t="str" s="91" r="Q4">
        <f>P29</f>
        <v>22</v>
      </c>
      <c t="str" s="92" r="R4">
        <f>P4-Q4</f>
        <v>31</v>
      </c>
      <c t="str" s="93" r="S4">
        <f>Q29</f>
        <v>0</v>
      </c>
      <c t="s" s="56" r="T4">
        <v>1071</v>
      </c>
      <c s="56" r="U4"/>
      <c t="str" s="57" r="V4">
        <f>U4*14</f>
        <v>0</v>
      </c>
      <c s="84" r="W4"/>
      <c s="38" r="X4"/>
      <c s="26" r="Y4"/>
      <c s="26" r="Z4"/>
      <c s="26" r="AA4"/>
      <c s="26" r="AB4"/>
      <c s="71" r="AC4"/>
      <c s="71" r="AD4"/>
      <c s="71" r="AE4"/>
      <c s="26" r="AF4"/>
    </row>
    <row customHeight="1" r="5" ht="15.0">
      <c s="85" r="A5"/>
      <c s="26" r="B5"/>
      <c s="38" r="C5"/>
      <c s="26" r="D5"/>
      <c s="26" r="E5"/>
      <c s="94" r="F5"/>
      <c s="95" r="G5"/>
      <c s="75" r="H5"/>
      <c t="s" s="86" r="I5">
        <v>1072</v>
      </c>
      <c t="str" s="87" r="J5">
        <f>K40</f>
        <v>0,00</v>
      </c>
      <c t="str" s="87" r="K5">
        <f>L40</f>
        <v>879,22</v>
      </c>
      <c t="str" s="88" r="L5">
        <f>J5-K5</f>
        <v>-879,22</v>
      </c>
      <c t="str" s="96" r="M5">
        <f>M40</f>
        <v>45</v>
      </c>
      <c t="str" s="96" r="N5">
        <f>N40</f>
        <v>24</v>
      </c>
      <c t="str" s="90" r="O5">
        <f>M5-N5</f>
        <v>21</v>
      </c>
      <c t="str" s="97" r="P5">
        <f>O40</f>
        <v>64</v>
      </c>
      <c t="str" s="97" r="Q5">
        <f>P40</f>
        <v>18</v>
      </c>
      <c t="str" s="92" r="R5">
        <f>P5-Q5</f>
        <v>46</v>
      </c>
      <c t="str" s="98" r="S5">
        <f>Q40</f>
        <v>0</v>
      </c>
      <c s="99" r="T5"/>
      <c t="s" s="100" r="U5">
        <v>1073</v>
      </c>
      <c t="str" s="57" r="V5">
        <f>V3+V4</f>
        <v>0</v>
      </c>
      <c s="84" r="W5"/>
      <c s="38" r="X5"/>
      <c s="26" r="Y5"/>
      <c s="26" r="Z5"/>
      <c s="26" r="AA5"/>
      <c s="26" r="AB5"/>
      <c s="71" r="AC5"/>
      <c s="71" r="AD5"/>
      <c s="71" r="AE5"/>
      <c s="26" r="AF5"/>
    </row>
    <row customHeight="1" r="6" ht="15.0">
      <c s="85" r="A6"/>
      <c t="s" s="101" r="B6">
        <v>1074</v>
      </c>
      <c s="102" r="G6"/>
      <c s="75" r="H6"/>
      <c t="s" s="86" r="I6">
        <v>1075</v>
      </c>
      <c t="str" s="87" r="J6">
        <f>K51</f>
        <v>0,00</v>
      </c>
      <c t="str" s="87" r="K6">
        <f>L51</f>
        <v>786,00</v>
      </c>
      <c t="str" s="88" r="L6">
        <f>J6-K6</f>
        <v>-786,00</v>
      </c>
      <c t="str" s="96" r="M6">
        <f>M51</f>
        <v>64</v>
      </c>
      <c t="str" s="96" r="N6">
        <f>N51</f>
        <v>86</v>
      </c>
      <c t="str" s="90" r="O6">
        <f>M6-N6</f>
        <v>-22</v>
      </c>
      <c t="str" s="97" r="P6">
        <f>O51</f>
        <v>44</v>
      </c>
      <c t="str" s="97" r="Q6">
        <f>P51</f>
        <v>64</v>
      </c>
      <c t="str" s="92" r="R6">
        <f>P6-Q6</f>
        <v>-20</v>
      </c>
      <c t="str" s="103" r="S6">
        <f>Q51</f>
        <v>0</v>
      </c>
      <c s="56" r="T6"/>
      <c s="56" r="U6"/>
      <c s="57" r="V6"/>
      <c s="84" r="W6"/>
      <c s="38" r="X6">
        <v>326.0</v>
      </c>
      <c s="38" r="Y6">
        <v>113.0</v>
      </c>
      <c s="26" r="Z6"/>
      <c s="26" r="AA6"/>
      <c s="26" r="AB6"/>
      <c s="71" r="AC6"/>
      <c s="71" r="AD6"/>
      <c s="71" r="AE6"/>
      <c s="26" r="AF6"/>
    </row>
    <row customHeight="1" r="7" ht="15.0">
      <c s="85" r="A7"/>
      <c s="72" r="B7"/>
      <c s="104" r="C7"/>
      <c s="52" r="D7"/>
      <c s="26" r="E7"/>
      <c s="52" r="F7"/>
      <c s="105" r="G7"/>
      <c s="75" r="H7"/>
      <c t="s" s="86" r="I7">
        <v>1076</v>
      </c>
      <c t="str" s="106" r="J7">
        <f>K62</f>
        <v>910,68</v>
      </c>
      <c t="str" s="106" r="K7">
        <f>L62</f>
        <v>1178,96</v>
      </c>
      <c t="str" s="88" r="L7">
        <f>J7-K7</f>
        <v>-268,28</v>
      </c>
      <c t="str" s="89" r="M7">
        <f>M62</f>
        <v>85</v>
      </c>
      <c t="str" s="89" r="N7">
        <f>N62</f>
        <v>85</v>
      </c>
      <c t="str" s="90" r="O7">
        <f>M7-N7</f>
        <v>0</v>
      </c>
      <c t="str" s="97" r="P7">
        <f>O62</f>
        <v>46</v>
      </c>
      <c t="str" s="97" r="Q7">
        <f>P62</f>
        <v>62</v>
      </c>
      <c t="str" s="92" r="R7">
        <f>P7-Q7</f>
        <v>-16</v>
      </c>
      <c t="str" s="98" r="S7">
        <f>Q62</f>
        <v>0</v>
      </c>
      <c s="56" r="T7"/>
      <c s="56" r="U7"/>
      <c s="57" r="V7"/>
      <c s="84" r="W7"/>
      <c s="38" r="X7"/>
      <c s="26" r="Y7"/>
      <c s="26" r="Z7"/>
      <c s="26" r="AA7"/>
      <c s="26" r="AB7"/>
      <c s="71" r="AC7"/>
      <c s="71" r="AD7"/>
      <c s="71" r="AE7"/>
      <c s="26" r="AF7"/>
    </row>
    <row customHeight="1" r="8" ht="15.0">
      <c s="85" r="A8"/>
      <c s="107" r="B8"/>
      <c t="s" s="56" r="D8">
        <v>1077</v>
      </c>
      <c t="s" s="56" r="E8">
        <v>1078</v>
      </c>
      <c t="s" s="56" r="F8">
        <v>1079</v>
      </c>
      <c t="s" s="57" r="G8">
        <v>1080</v>
      </c>
      <c s="75" r="H8"/>
      <c t="s" s="86" r="I8">
        <v>1081</v>
      </c>
      <c t="str" s="106" r="J8">
        <f>K73</f>
        <v>1939,44</v>
      </c>
      <c t="str" s="106" r="K8">
        <f>L73</f>
        <v>1874,92</v>
      </c>
      <c t="str" s="88" r="L8">
        <f>J8-K8</f>
        <v>64,52</v>
      </c>
      <c t="str" s="96" r="M8">
        <f>M73</f>
        <v>96</v>
      </c>
      <c t="str" s="96" r="N8">
        <f>N73</f>
        <v>86</v>
      </c>
      <c t="str" s="90" r="O8">
        <f>M8-N8</f>
        <v>10</v>
      </c>
      <c t="str" s="97" r="P8">
        <f>O73</f>
        <v>80</v>
      </c>
      <c t="str" s="97" r="Q8">
        <f>P73</f>
        <v>63</v>
      </c>
      <c t="str" s="92" r="R8">
        <f>P8-Q8</f>
        <v>17</v>
      </c>
      <c t="str" s="98" r="S8">
        <f>Q73</f>
        <v>0</v>
      </c>
      <c s="56" r="T8"/>
      <c s="56" r="U8"/>
      <c s="57" r="V8"/>
      <c s="38" r="W8"/>
      <c s="38" r="X8">
        <v>347.0</v>
      </c>
      <c s="26" r="Y8">
        <v>131.0</v>
      </c>
      <c s="26" r="Z8"/>
      <c s="26" r="AA8"/>
      <c s="26" r="AB8"/>
      <c s="71" r="AC8"/>
      <c s="71" r="AD8"/>
      <c s="71" r="AE8"/>
      <c s="26" r="AF8"/>
    </row>
    <row customHeight="1" r="9" ht="15.0">
      <c s="85" r="A9"/>
      <c t="str" s="108" r="D9">
        <f>(D3-'Semaine 08 au 14 juin'!D3)/ABS('Semaine 08 au 14 juin'!D3)</f>
        <v>-170,84%</v>
      </c>
      <c t="str" s="108" r="E9">
        <f>(E3-'Semaine 08 au 14 juin'!E3)/ABS('Semaine 08 au 14 juin'!E3)</f>
        <v>156,52%</v>
      </c>
      <c t="str" s="108" r="F9">
        <f>(F3-'Semaine 08 au 14 juin'!F3)/ABS('Semaine 08 au 14 juin'!F3)</f>
        <v>-7,45%</v>
      </c>
      <c t="str" s="108" r="G9">
        <f>(G3-'Semaine 08 au 14 juin'!G3)/ABS('Semaine 08 au 14 juin'!G3)</f>
        <v>#DIV/0!</v>
      </c>
      <c s="75" r="H9"/>
      <c t="s" s="109" r="I9">
        <v>1082</v>
      </c>
      <c t="str" s="110" r="J9">
        <f>K84</f>
        <v>1713,27</v>
      </c>
      <c t="str" s="110" r="K9">
        <f>L84</f>
        <v>1667,89</v>
      </c>
      <c t="str" s="111" r="L9">
        <f>J9-K9</f>
        <v>45,38</v>
      </c>
      <c t="str" s="112" r="M9">
        <f>M84</f>
        <v>110</v>
      </c>
      <c t="str" s="112" r="N9">
        <f>N84</f>
        <v>85</v>
      </c>
      <c t="str" s="113" r="O9">
        <f>M9-N9</f>
        <v>25</v>
      </c>
      <c t="str" s="114" r="P9">
        <f>O84</f>
        <v>55</v>
      </c>
      <c t="str" s="114" r="Q9">
        <f>P84</f>
        <v>62</v>
      </c>
      <c t="str" s="115" r="R9">
        <f>P9-Q9</f>
        <v>-7</v>
      </c>
      <c t="str" s="116" r="S9">
        <f>Q84</f>
        <v>0</v>
      </c>
      <c s="56" r="T9"/>
      <c s="56" r="U9"/>
      <c s="57" r="V9"/>
      <c s="38" r="W9"/>
      <c s="38" r="X9"/>
      <c s="26" r="Y9"/>
      <c s="26" r="Z9"/>
      <c s="26" r="AA9"/>
      <c s="26" r="AB9"/>
      <c s="117" r="AC9"/>
      <c s="117" r="AD9"/>
      <c s="117" r="AE9"/>
      <c s="26" r="AF9"/>
    </row>
    <row customHeight="1" r="10" ht="15.0">
      <c s="118" r="A10"/>
      <c s="119" r="B10"/>
      <c s="120" r="C10"/>
      <c s="121" r="D10"/>
      <c t="str" s="121" r="E10">
        <f>(E4-'Semaine 08 au 14 juin'!E4)/ABS('Semaine 08 au 14 juin'!E4)</f>
        <v>-116,09%</v>
      </c>
      <c s="121" r="F10"/>
      <c s="122" r="G10"/>
      <c s="123" r="H10"/>
      <c t="s" s="124" r="I10">
        <v>1083</v>
      </c>
      <c t="str" s="125" r="J10">
        <f>SUM(J3:J9)</f>
        <v>4563,39</v>
      </c>
      <c t="str" s="125" r="K10">
        <f>SUM(K3:K9)</f>
        <v>7916,51</v>
      </c>
      <c t="str" s="126" r="L10">
        <f>SUM(L3:L9)</f>
        <v>-3353,12</v>
      </c>
      <c t="str" s="127" r="M10">
        <f>SUM(M3:M9)</f>
        <v>488</v>
      </c>
      <c t="str" s="127" r="N10">
        <f>SUM(N3:N9)</f>
        <v>423</v>
      </c>
      <c t="str" s="128" r="O10">
        <f>SUM(O3:O9)</f>
        <v>65</v>
      </c>
      <c t="str" s="128" r="P10">
        <f>SUM(P3:P9)</f>
        <v>395</v>
      </c>
      <c t="str" s="129" r="Q10">
        <f>SUM(Q3:Q9)</f>
        <v>308</v>
      </c>
      <c t="str" s="130" r="R10">
        <f>SUM(R3:R9)</f>
        <v>87</v>
      </c>
      <c t="str" s="131" r="S10">
        <f>SUM(S3:S9)</f>
        <v>0</v>
      </c>
      <c s="132" r="T10"/>
      <c s="133" r="U10"/>
      <c s="134" r="V10"/>
      <c s="135" r="W10"/>
      <c s="135" r="X10"/>
      <c s="94" r="Y10"/>
      <c s="94" r="Z10"/>
      <c s="94" r="AA10"/>
      <c s="94" r="AB10"/>
      <c s="94" r="AC10"/>
      <c s="94" r="AD10"/>
      <c s="94" r="AE10"/>
      <c s="94" r="AF10"/>
    </row>
    <row customHeight="1" r="11" ht="15.0">
      <c t="s" s="136" r="A11">
        <v>1084</v>
      </c>
      <c t="s" s="69" r="B11">
        <v>1085</v>
      </c>
      <c t="s" s="137" r="C11">
        <v>1086</v>
      </c>
      <c t="s" s="138" r="D11">
        <v>1087</v>
      </c>
      <c s="56" r="G11"/>
      <c t="s" s="139" r="H11">
        <v>1088</v>
      </c>
      <c t="s" s="140" r="I11">
        <v>1089</v>
      </c>
      <c t="s" s="140" r="J11">
        <v>1090</v>
      </c>
      <c t="s" s="141" r="K11">
        <v>1091</v>
      </c>
      <c t="s" s="142" r="L11">
        <v>1092</v>
      </c>
      <c t="s" s="143" r="M11">
        <v>1093</v>
      </c>
      <c t="s" s="143" r="N11">
        <v>1094</v>
      </c>
      <c t="s" s="144" r="O11">
        <v>1095</v>
      </c>
      <c t="s" s="144" r="P11">
        <v>1096</v>
      </c>
      <c t="s" s="145" r="Q11">
        <v>1097</v>
      </c>
      <c t="s" s="146" r="R11">
        <v>1098</v>
      </c>
      <c t="s" s="146" r="S11">
        <v>1099</v>
      </c>
      <c t="s" s="146" r="T11">
        <v>1100</v>
      </c>
      <c t="s" s="146" r="U11">
        <v>1101</v>
      </c>
      <c t="s" s="146" r="V11">
        <v>1102</v>
      </c>
      <c s="147" r="W11"/>
      <c s="148" r="X11"/>
      <c s="149" r="Y11"/>
      <c s="149" r="Z11"/>
      <c s="149" r="AA11"/>
      <c s="149" r="AB11"/>
      <c s="149" r="AC11"/>
      <c s="149" r="AD11"/>
      <c s="149" r="AE11"/>
      <c s="149" r="AF11"/>
    </row>
    <row customHeight="1" r="12" ht="15.0">
      <c t="s" s="150" r="D12">
        <v>1103</v>
      </c>
      <c t="s" s="56" r="E12">
        <v>1104</v>
      </c>
      <c t="s" s="56" r="F12">
        <v>1105</v>
      </c>
      <c t="s" s="56" r="G12">
        <v>1106</v>
      </c>
      <c s="147" r="W12"/>
      <c s="148" r="X12"/>
      <c s="149" r="Y12"/>
      <c s="149" r="Z12"/>
      <c s="149" r="AA12"/>
      <c s="149" r="AB12"/>
      <c s="149" r="AC12"/>
      <c s="151" r="AD12"/>
      <c s="151" r="AE12"/>
      <c s="149" r="AF12"/>
    </row>
    <row customHeight="1" r="13" ht="15.0">
      <c t="s" s="152" r="B13">
        <v>1107</v>
      </c>
      <c t="s" s="153" r="C13">
        <v>1108</v>
      </c>
      <c t="s" s="154" r="D13">
        <v>1109</v>
      </c>
      <c s="155" r="E13"/>
      <c s="156" r="F13"/>
      <c s="154" r="G13"/>
      <c t="str" s="157" r="H13">
        <f>IF(ISTEXT(F13);VLOOKUP(I13;'Réference'!$A$3:$E$18;5;FALSE);IF(ISTEXT(E13);VLOOKUP(I13;'Réference'!$B$3:$E$18;4;FALSE);IF(ISTEXT(G13);VLOOKUP(I13;'Réference'!$C$3:$E$18;3;FALSE);IF(ISTEXT(D13);VLOOKUP(I13;'Réference'!$D$3:$E$18;2;FALSE);""))))</f>
        <v>7</v>
      </c>
      <c s="158" r="I13">
        <v>48.83</v>
      </c>
      <c s="158" r="J13">
        <v>15.0</v>
      </c>
      <c t="str" s="159" r="K13">
        <f>IF(ISTEXT(D13);(V13*I13)+(U13*(I13*1,15/22*10))+(T13*(I13*1,35/22*6))+(S13*(I13*2/22*2))+(R13*(I13*3/22*1));"")</f>
        <v>0,00</v>
      </c>
      <c t="str" s="159" r="L13">
        <f>ROUND((V13*J13);1)+ROUND((U13*(J13*1,15/22*10));2)+ROUND((T13*(J13*1,35/22*6));2)+ROUNDDOWN((S13*(J13*2/22*2));2)+ROUNDDOWN((R13*(J13*3/22*1));2)</f>
        <v>0,00</v>
      </c>
      <c t="str" s="160" r="M13">
        <f>IF(ISTEXT(E13);ROUND((V13*I13)+(U13*(I13*1,15/22*10))+(T13*(I13*1,35/22*6))+(S13*(I13*2/22*2))+(R13*(I13*3/22*1));0);"")</f>
        <v/>
      </c>
      <c s="160" r="N13"/>
      <c t="str" s="161" r="O13">
        <f>IF(ISTEXT(F13);ROUND((V13*I13)+(U13*(I13*1,15/22*10))+(T13*(I13*1,35/22*6))+(S13*(I13*2/22*2))+(R13*(I13*3/22*1));0);"")</f>
        <v/>
      </c>
      <c s="161" r="P13"/>
      <c s="162" r="Q13"/>
      <c s="39" r="R13"/>
      <c s="39" r="S13"/>
      <c s="39" r="T13"/>
      <c s="39" r="U13"/>
      <c s="39" r="V13"/>
      <c s="38" r="W13"/>
      <c s="163" r="X13"/>
      <c s="32" r="Y13"/>
      <c s="32" r="Z13"/>
      <c s="149" r="AA13"/>
      <c s="32" r="AB13"/>
      <c s="32" r="AC13"/>
      <c s="164" r="AD13"/>
      <c s="164" r="AE13"/>
      <c s="149" r="AF13"/>
    </row>
    <row customHeight="1" r="14" ht="15.0">
      <c t="s" s="152" r="B14">
        <v>1110</v>
      </c>
      <c t="s" s="153" r="C14">
        <v>1111</v>
      </c>
      <c s="154" r="D14"/>
      <c s="155" r="E14"/>
      <c t="s" s="156" r="F14">
        <v>1112</v>
      </c>
      <c s="154" r="G14"/>
      <c t="str" s="157" r="H14">
        <f>IF(ISTEXT(F14);VLOOKUP(I14;'Réference'!$A$3:$E$18;5;FALSE);IF(ISTEXT(E14);VLOOKUP(I14;'Réference'!$B$3:$E$18;4;FALSE);IF(ISTEXT(G14);VLOOKUP(I14;'Réference'!$C$3:$E$18;3;FALSE);IF(ISTEXT(D14);VLOOKUP(I14;'Réference'!$D$3:$E$18;2;FALSE);""))))</f>
        <v>10</v>
      </c>
      <c s="158" r="I14">
        <v>1.52</v>
      </c>
      <c s="158" r="J14">
        <v>15.0</v>
      </c>
      <c t="str" s="159" r="K14">
        <f>IF(ISTEXT(D14);(V14*I14)+(U14*(I14*1,15/22*10))+(T14*(I14*1,35/22*6))+(S14*(I14*2/22*2))+(R14*(I14*3/22*1));"")</f>
        <v/>
      </c>
      <c t="str" s="159" r="L14">
        <f>ROUND((V14*J14);1)+ROUND((U14*(J14*1,15/22*10));2)+ROUND((T14*(J14*1,35/22*6));2)+ROUNDDOWN((S14*(J14*2/22*2));2)+ROUNDDOWN((R14*(J14*3/22*1));2)</f>
        <v>149,99</v>
      </c>
      <c t="str" s="160" r="M14">
        <f>IF(ISTEXT(E14);ROUND((V14*I14)+(U14*(I14*1,15/22*10))+(T14*(I14*1,35/22*6))+(S14*(I14*2/22*2))+(R14*(I14*3/22*1));0);"")</f>
        <v/>
      </c>
      <c s="160" r="N14">
        <v>4.0</v>
      </c>
      <c t="str" s="161" r="O14">
        <f>IF(ISTEXT(F14);ROUND((V14*I14)+(U14*(I14*1,15/22*10))+(T14*(I14*1,35/22*6))+(S14*(I14*2/22*2))+(R14*(I14*3/22*1));0);"")</f>
        <v>15</v>
      </c>
      <c s="161" r="P14">
        <v>3.0</v>
      </c>
      <c s="162" r="Q14"/>
      <c s="39" r="R14">
        <v>29.0</v>
      </c>
      <c s="39" r="S14"/>
      <c s="39" r="T14"/>
      <c s="39" r="U14">
        <v>2.0</v>
      </c>
      <c s="39" r="V14">
        <v>5.0</v>
      </c>
      <c s="38" r="W14"/>
      <c s="38" r="X14"/>
      <c s="32" r="Z14"/>
      <c s="149" r="AA14"/>
      <c s="32" r="AB14"/>
      <c s="32" r="AC14"/>
      <c s="164" r="AD14"/>
      <c s="164" r="AE14"/>
      <c s="149" r="AF14"/>
    </row>
    <row customHeight="1" r="15" ht="15.0">
      <c t="s" s="152" r="B15">
        <v>1113</v>
      </c>
      <c t="s" s="153" r="C15">
        <v>1114</v>
      </c>
      <c s="154" r="D15"/>
      <c t="s" s="155" r="E15">
        <v>1115</v>
      </c>
      <c s="156" r="F15"/>
      <c s="154" r="G15"/>
      <c t="str" s="157" r="H15">
        <f>IF(ISTEXT(F15);VLOOKUP(I15;'Réference'!$A$3:$E$18;5;FALSE);IF(ISTEXT(E15);VLOOKUP(I15;'Réference'!$B$3:$E$18;4;FALSE);IF(ISTEXT(G15);VLOOKUP(I15;'Réference'!$C$3:$E$18;3;FALSE);IF(ISTEXT(D15);VLOOKUP(I15;'Réference'!$D$3:$E$18;2;FALSE);""))))</f>
        <v>17</v>
      </c>
      <c s="158" r="I15">
        <v>2.73</v>
      </c>
      <c s="158" r="J15">
        <v>15.0</v>
      </c>
      <c t="str" s="159" r="K15">
        <f>IF(ISTEXT(D15);(V15*I15)+(U15*(I15*1,15/22*10))+(T15*(I15*1,35/22*6))+(S15*(I15*2/22*2))+(R15*(I15*3/22*1));"")</f>
        <v/>
      </c>
      <c t="str" s="159" r="L15">
        <f>ROUND((V15*J15);1)+ROUND((U15*(J15*1,15/22*10));2)+ROUND((T15*(J15*1,35/22*6));2)+ROUNDDOWN((S15*(J15*2/22*2));2)+ROUNDDOWN((R15*(J15*3/22*1));2)</f>
        <v>226,09</v>
      </c>
      <c t="str" s="160" r="M15">
        <f>IF(ISTEXT(E15);ROUND((V15*I15)+(U15*(I15*1,15/22*10))+(T15*(I15*1,35/22*6))+(S15*(I15*2/22*2))+(R15*(I15*3/22*1));0);"")</f>
        <v>41</v>
      </c>
      <c s="160" r="N15">
        <v>10.0</v>
      </c>
      <c t="str" s="161" r="O15">
        <f>IF(ISTEXT(F15);ROUND((V15*I15)+(U15*(I15*1,15/22*10))+(T15*(I15*1,35/22*6))+(S15*(I15*2/22*2))+(R15*(I15*3/22*1));0);"")</f>
        <v/>
      </c>
      <c s="161" r="P15">
        <v>7.0</v>
      </c>
      <c s="162" r="Q15"/>
      <c s="39" r="R15">
        <v>48.0</v>
      </c>
      <c s="39" r="S15">
        <v>1.0</v>
      </c>
      <c s="39" r="T15">
        <v>6.0</v>
      </c>
      <c s="39" r="U15">
        <v>6.0</v>
      </c>
      <c s="39" r="V15">
        <v>3.0</v>
      </c>
      <c s="38" r="W15"/>
      <c s="38" r="X15"/>
      <c s="32" r="AB15"/>
      <c s="32" r="AC15"/>
      <c s="164" r="AD15"/>
      <c s="164" r="AE15"/>
      <c s="149" r="AF15"/>
    </row>
    <row customHeight="1" r="16" ht="15.0">
      <c t="s" s="152" r="B16">
        <v>1116</v>
      </c>
      <c t="s" s="153" r="C16">
        <v>1117</v>
      </c>
      <c s="154" r="D16"/>
      <c s="155" r="E16"/>
      <c t="s" s="156" r="F16">
        <v>1118</v>
      </c>
      <c s="154" r="G16"/>
      <c t="str" s="157" r="H16">
        <f>IF(ISTEXT(F16);VLOOKUP(I16;'Réference'!$A$3:$E$18;5;FALSE);IF(ISTEXT(E16);VLOOKUP(I16;'Réference'!$B$3:$E$18;4;FALSE);IF(ISTEXT(G16);VLOOKUP(I16;'Réference'!$C$3:$E$18;3;FALSE);IF(ISTEXT(D16);VLOOKUP(I16;'Réference'!$D$3:$E$18;2;FALSE);""))))</f>
        <v>10</v>
      </c>
      <c s="158" r="I16">
        <v>1.52</v>
      </c>
      <c s="158" r="J16">
        <v>15.0</v>
      </c>
      <c t="str" s="159" r="K16">
        <f>IF(ISTEXT(D16);(V16*I16)+(U16*(I16*1,15/22*10))+(T16*(I16*1,35/22*6))+(S16*(I16*2/22*2))+(R16*(I16*3/22*1));"")</f>
        <v/>
      </c>
      <c t="str" s="159" r="L16">
        <f>ROUND((V16*J16);1)+ROUND((U16*(J16*1,15/22*10));2)+ROUND((T16*(J16*1,35/22*6));2)+ROUNDDOWN((S16*(J16*2/22*2));2)+ROUNDDOWN((R16*(J16*3/22*1));2)</f>
        <v>370,42</v>
      </c>
      <c t="str" s="160" r="M16">
        <f>IF(ISTEXT(E16);ROUND((V16*I16)+(U16*(I16*1,15/22*10))+(T16*(I16*1,35/22*6))+(S16*(I16*2/22*2))+(R16*(I16*3/22*1));0);"")</f>
        <v/>
      </c>
      <c s="160" r="N16">
        <v>10.0</v>
      </c>
      <c t="str" s="161" r="O16">
        <f>IF(ISTEXT(F16);ROUND((V16*I16)+(U16*(I16*1,15/22*10))+(T16*(I16*1,35/22*6))+(S16*(I16*2/22*2))+(R16*(I16*3/22*1));0);"")</f>
        <v>38</v>
      </c>
      <c s="161" r="P16">
        <v>7.0</v>
      </c>
      <c s="162" r="Q16"/>
      <c s="39" r="R16">
        <v>48.0</v>
      </c>
      <c s="39" r="S16">
        <v>8.0</v>
      </c>
      <c s="39" r="T16">
        <v>8.0</v>
      </c>
      <c s="39" r="U16">
        <v>11.0</v>
      </c>
      <c s="39" r="V16">
        <v>8.0</v>
      </c>
      <c s="38" r="W16"/>
      <c s="38" r="X16"/>
      <c s="32" r="AB16"/>
      <c s="32" r="AC16"/>
      <c s="164" r="AD16"/>
      <c s="164" r="AE16"/>
      <c s="149" r="AF16"/>
    </row>
    <row customHeight="1" r="17" ht="15.0">
      <c t="s" s="27" r="B17">
        <v>1119</v>
      </c>
      <c t="s" s="165" r="C17">
        <v>1120</v>
      </c>
      <c s="166" r="D17"/>
      <c s="167" r="E17"/>
      <c s="166" r="F17"/>
      <c t="s" s="168" r="G17">
        <v>1121</v>
      </c>
      <c t="str" s="169" r="H17">
        <f>IF(ISTEXT(F17);VLOOKUP(I17;'Réference'!$A$3:$E$18;5;FALSE);IF(ISTEXT(E17);VLOOKUP(I17;'Réference'!$B$3:$E$18;4;FALSE);IF(ISTEXT(G17);VLOOKUP(I17;'Réference'!$C$3:$E$18;3;FALSE);IF(ISTEXT(D17);VLOOKUP(I17;'Réference'!$D$3:$E$18;2;FALSE);""))))</f>
        <v>17</v>
      </c>
      <c s="170" r="I17">
        <v>13.65</v>
      </c>
      <c s="158" r="J17">
        <v>15.0</v>
      </c>
      <c t="str" s="159" r="K17">
        <f>IF(ISTEXT(D17);(V17*I17)+(U17*(I17*1,15/22*10))+(T17*(I17*1,35/22*6))+(S17*(I17*2/22*2))+(R17*(I17*3/22*1));"")</f>
        <v/>
      </c>
      <c t="str" s="159" r="L17">
        <f>ROUND((V17*J17);1)+ROUND((U17*(J17*1,15/22*10));2)+ROUND((T17*(J17*1,35/22*6));2)+ROUNDDOWN((S17*(J17*2/22*2));2)+ROUNDDOWN((R17*(J17*3/22*1));2)</f>
        <v>0,00</v>
      </c>
      <c t="str" s="160" r="M17">
        <f>IF(ISTEXT(E17);ROUND((V17*I17)+(U17*(I17*1,15/22*10))+(T17*(I17*1,35/22*6))+(S17*(I17*2/22*2))+(R17*(I17*3/22*1));0);"")</f>
        <v/>
      </c>
      <c s="160" r="N17"/>
      <c t="str" s="161" r="O17">
        <f>IF(ISTEXT(F17);ROUND((V17*I17)+(U17*(I17*1,15/22*10))+(T17*(I17*1,35/22*6))+(S17*(I17*2/22*2))+(R17*(I17*3/22*1));0);"")</f>
        <v/>
      </c>
      <c s="161" r="P17"/>
      <c t="str" s="162" r="Q17">
        <f>IF(ISTEXT(G17);ROUND((V17*I17)+(U17*(I17*1,15/22*10))+(T17*(I17*1,35/22*6))+(S17*(I17*2/22*2))+(R17*(I17*3/22*1));0);"")</f>
        <v>0</v>
      </c>
      <c s="39" r="R17"/>
      <c s="39" r="S17"/>
      <c s="39" r="T17"/>
      <c s="39" r="U17"/>
      <c s="39" r="V17"/>
      <c s="38" r="W17"/>
      <c s="38" r="X17"/>
      <c s="32" r="AB17"/>
      <c s="32" r="AC17"/>
      <c s="164" r="AD17"/>
      <c s="164" r="AE17"/>
      <c s="149" r="AF17"/>
    </row>
    <row customHeight="1" r="18" ht="15.0">
      <c s="38" r="C18"/>
      <c s="32" r="D18"/>
      <c s="32" r="E18"/>
      <c s="32" r="F18"/>
      <c s="32" r="G18"/>
      <c s="32" r="I18"/>
      <c t="s" s="171" r="J18">
        <v>1122</v>
      </c>
      <c t="str" s="172" r="K18">
        <f>SUM(K13:K17)</f>
        <v>0,00</v>
      </c>
      <c s="172" r="L18">
        <v>745.72</v>
      </c>
      <c t="str" s="173" r="M18">
        <f>SUM(M13:M17)</f>
        <v>41</v>
      </c>
      <c t="str" s="173" r="N18">
        <f>SUM(N13:N17)</f>
        <v>24</v>
      </c>
      <c t="str" s="174" r="O18">
        <f>SUM(O13:O17)</f>
        <v>53</v>
      </c>
      <c t="str" s="174" r="P18">
        <f>SUM(P13:P17)</f>
        <v>17</v>
      </c>
      <c t="str" s="174" r="Q18">
        <f>SUM(Q13:Q17)</f>
        <v>0</v>
      </c>
      <c t="str" s="173" r="R18">
        <f>SUM(R13:R17)</f>
        <v>125</v>
      </c>
      <c t="str" s="173" r="S18">
        <f>SUM(S13:S17)</f>
        <v>9</v>
      </c>
      <c t="str" s="173" r="T18">
        <f>SUM(T13:T17)</f>
        <v>14</v>
      </c>
      <c t="str" s="173" r="U18">
        <f>SUM(U13:U17)</f>
        <v>19</v>
      </c>
      <c t="str" s="173" r="V18">
        <f>SUM(V13:V17)</f>
        <v>16</v>
      </c>
      <c s="38" r="W18"/>
      <c s="38" r="X18"/>
      <c s="32" r="AB18"/>
      <c s="32" r="AC18"/>
      <c s="164" r="AD18"/>
      <c s="164" r="AE18"/>
      <c s="149" r="AF18"/>
    </row>
    <row customHeight="1" r="19" ht="15.0">
      <c s="38" r="C19"/>
      <c s="32" r="D19"/>
      <c s="32" r="E19"/>
      <c s="32" r="F19"/>
      <c s="32" r="G19"/>
      <c t="s" s="175" r="J19">
        <v>1123</v>
      </c>
      <c t="s" s="176" r="K19">
        <v>1124</v>
      </c>
      <c t="str" s="177" r="L19">
        <f>K18-L18</f>
        <v>-745,72</v>
      </c>
      <c t="s" s="178" r="M19">
        <v>1125</v>
      </c>
      <c t="str" s="49" r="N19">
        <f>M18-N18</f>
        <v>17</v>
      </c>
      <c t="s" s="179" r="O19">
        <v>1126</v>
      </c>
      <c t="str" s="180" r="P19">
        <f>O18-P18</f>
        <v>36</v>
      </c>
      <c t="s" s="179" r="Q19">
        <v>1127</v>
      </c>
      <c t="str" s="49" r="R19">
        <f>Q18</f>
        <v>0</v>
      </c>
      <c s="38" r="W19"/>
      <c s="38" r="X19"/>
      <c s="32" r="AB19"/>
      <c s="32" r="AC19"/>
      <c s="164" r="AD19"/>
      <c s="164" r="AE19"/>
      <c s="149" r="AF19"/>
    </row>
    <row customHeight="1" r="20" ht="15.0">
      <c s="181" r="A20"/>
      <c s="38" r="C20"/>
      <c s="32" r="D20"/>
      <c s="32" r="E20"/>
      <c s="32" r="F20"/>
      <c s="32" r="G20"/>
      <c s="26" r="I20"/>
      <c s="26" r="J20"/>
      <c s="32" r="K20"/>
      <c s="32" r="L20"/>
      <c s="32" r="M20"/>
      <c s="32" r="N20"/>
      <c s="163" r="O20"/>
      <c s="163" r="P20"/>
      <c s="163" r="Q20"/>
      <c s="26" r="R20"/>
      <c s="38" r="W20"/>
      <c s="38" r="X20"/>
    </row>
    <row customHeight="1" r="21" ht="15.0">
      <c s="182" r="A21"/>
      <c s="183" r="B21"/>
      <c s="184" r="C21"/>
      <c s="185" r="D21"/>
      <c s="185" r="E21"/>
      <c s="185" r="F21"/>
      <c s="186" r="G21"/>
      <c s="185" r="H21"/>
      <c s="185" r="I21"/>
      <c s="185" r="J21"/>
      <c s="187" r="K21"/>
      <c s="188" r="L21"/>
      <c s="189" r="M21"/>
      <c s="189" r="N21"/>
      <c s="190" r="O21"/>
      <c s="190" r="P21"/>
      <c s="191" r="Q21"/>
      <c s="189" r="R21"/>
      <c s="189" r="S21"/>
      <c s="189" r="T21"/>
      <c s="189" r="U21"/>
      <c s="189" r="V21"/>
      <c s="38" r="W21"/>
      <c s="38" r="X21"/>
    </row>
    <row customHeight="1" r="22" ht="12.75">
      <c t="s" s="136" r="A22">
        <v>1128</v>
      </c>
      <c t="s" s="69" r="B22">
        <v>1129</v>
      </c>
      <c t="s" s="137" r="C22">
        <v>1130</v>
      </c>
      <c t="s" s="138" r="D22">
        <v>1131</v>
      </c>
      <c s="69" r="G22"/>
      <c t="s" s="192" r="H22">
        <v>1132</v>
      </c>
      <c t="s" s="193" r="I22">
        <v>1133</v>
      </c>
      <c t="s" s="193" r="J22">
        <v>1134</v>
      </c>
      <c t="s" s="194" r="K22">
        <v>1135</v>
      </c>
      <c t="s" s="195" r="L22">
        <v>1136</v>
      </c>
      <c t="s" s="196" r="M22">
        <v>1137</v>
      </c>
      <c t="s" s="196" r="N22">
        <v>1138</v>
      </c>
      <c t="s" s="197" r="O22">
        <v>1139</v>
      </c>
      <c t="s" s="197" r="P22">
        <v>1140</v>
      </c>
      <c t="s" s="198" r="Q22">
        <v>1141</v>
      </c>
      <c t="s" s="199" r="R22">
        <v>1142</v>
      </c>
      <c t="s" s="199" r="S22">
        <v>1143</v>
      </c>
      <c t="s" s="199" r="T22">
        <v>1144</v>
      </c>
      <c t="s" s="199" r="U22">
        <v>1145</v>
      </c>
      <c t="s" s="199" r="V22">
        <v>1146</v>
      </c>
      <c s="38" r="W22"/>
      <c s="38" r="X22"/>
      <c s="32" r="AC22"/>
      <c s="200" r="AF22"/>
    </row>
    <row customHeight="1" r="23" ht="15.0">
      <c t="s" s="150" r="D23">
        <v>1147</v>
      </c>
      <c t="s" s="56" r="E23">
        <v>1148</v>
      </c>
      <c t="s" s="56" r="F23">
        <v>1149</v>
      </c>
      <c t="s" s="57" r="G23">
        <v>1150</v>
      </c>
      <c s="38" r="W23"/>
      <c s="70" r="X23"/>
      <c s="32" r="AC23"/>
      <c s="200" r="AF23"/>
    </row>
    <row customHeight="1" r="24" ht="15.0">
      <c t="s" s="152" r="B24">
        <v>1151</v>
      </c>
      <c t="s" s="153" r="C24">
        <v>1152</v>
      </c>
      <c t="s" s="154" r="D24">
        <v>1153</v>
      </c>
      <c s="155" r="E24"/>
      <c s="156" r="F24"/>
      <c s="201" r="G24"/>
      <c t="str" s="157" r="H24">
        <f>IF(ISTEXT(F24);VLOOKUP(I24;'Réference'!$A$3:$E$18;5;FALSE);IF(ISTEXT(E24);VLOOKUP(I24;'Réference'!$B$3:$E$18;4;FALSE);IF(ISTEXT(G24);VLOOKUP(I24;'Réference'!$C$3:$E$18;3;FALSE);IF(ISTEXT(D24);VLOOKUP(I24;'Réference'!$D$3:$E$18;2;FALSE);""))))</f>
        <v>7</v>
      </c>
      <c s="158" r="I24">
        <v>48.83</v>
      </c>
      <c s="158" r="J24">
        <v>15.0</v>
      </c>
      <c t="str" s="159" r="K24">
        <f>IF(ISTEXT(D24);(V24*I24)+(U24*(I24*1,15/22*10))+(T24*(I24*1,35/22*6))+(S24*(I24*2/22*2))+(R24*(I24*3/22*1));"")</f>
        <v>0,00</v>
      </c>
      <c t="str" s="159" r="L24">
        <f>ROUND((V24*J24);1)+ROUND((U24*(J24*1,15/22*10));2)+ROUND((T24*(J24*1,35/22*6));2)+ROUNDDOWN((S24*(J24*2/22*2));2)+ROUNDDOWN((R24*(J24*3/22*1));2)</f>
        <v>0,00</v>
      </c>
      <c t="str" s="160" r="M24">
        <f>IF(ISTEXT(E24);ROUND((V24*I24)+(U24*(I24*1,15/22*10))+(T24*(I24*1,35/22*6))+(S24*(I24*2/22*2))+(R24*(I24*3/22*1));0);"")</f>
        <v/>
      </c>
      <c s="227" r="N24"/>
      <c t="str" s="161" r="O24">
        <f>IF(ISTEXT(F24);ROUND((V24*I24)+(U24*(I24*1,15/22*10))+(T24*(I24*1,35/22*6))+(S24*(I24*2/22*2))+(R24*(I24*3/22*1));0);"")</f>
        <v/>
      </c>
      <c s="228" r="P24"/>
      <c s="162" r="Q24"/>
      <c s="39" r="R24"/>
      <c s="39" r="S24"/>
      <c s="39" r="T24"/>
      <c s="39" r="U24"/>
      <c s="39" r="V24"/>
      <c s="38" r="W24"/>
      <c s="70" r="X24"/>
    </row>
    <row customHeight="1" r="25" ht="15.0">
      <c t="s" s="152" r="B25">
        <v>1154</v>
      </c>
      <c t="s" s="153" r="C25">
        <v>1155</v>
      </c>
      <c s="154" r="D25"/>
      <c s="155" r="E25"/>
      <c t="s" s="156" r="F25">
        <v>1156</v>
      </c>
      <c s="154" r="G25"/>
      <c t="str" s="157" r="H25">
        <f>IF(ISTEXT(F25);VLOOKUP(I25;'Réference'!$A$3:$E$18;5;FALSE);IF(ISTEXT(E25);VLOOKUP(I25;'Réference'!$B$3:$E$18;4;FALSE);IF(ISTEXT(G25);VLOOKUP(I25;'Réference'!$C$3:$E$18;3;FALSE);IF(ISTEXT(D25);VLOOKUP(I25;'Réference'!$D$3:$E$18;2;FALSE);""))))</f>
        <v>10</v>
      </c>
      <c s="158" r="I25">
        <v>1.52</v>
      </c>
      <c s="158" r="J25">
        <v>15.0</v>
      </c>
      <c t="str" s="159" r="K25">
        <f>IF(ISTEXT(D25);(V25*I25)+(U25*(I25*1,15/22*10))+(T25*(I25*1,35/22*6))+(S25*(I25*2/22*2))+(R25*(I25*3/22*1));"")</f>
        <v/>
      </c>
      <c t="str" s="159" r="L25">
        <f>ROUND((V25*J25);1)+ROUND((U25*(J25*1,15/22*10));2)+ROUND((T25*(J25*1,35/22*6));2)+ROUNDDOWN((S25*(J25*2/22*2));2)+ROUNDDOWN((R25*(J25*3/22*1));2)</f>
        <v>152,24</v>
      </c>
      <c t="str" s="160" r="M25">
        <f>IF(ISTEXT(E25);ROUND((V25*I25)+(U25*(I25*1,15/22*10))+(T25*(I25*1,35/22*6))+(S25*(I25*2/22*2))+(R25*(I25*3/22*1));0);"")</f>
        <v/>
      </c>
      <c s="160" r="N25">
        <v>8.0</v>
      </c>
      <c t="str" s="161" r="O25">
        <f>IF(ISTEXT(F25);ROUND((V25*I25)+(U25*(I25*1,15/22*10))+(T25*(I25*1,35/22*6))+(S25*(I25*2/22*2))+(R25*(I25*3/22*1));0);"")</f>
        <v>15</v>
      </c>
      <c s="161" r="P25">
        <v>6.0</v>
      </c>
      <c s="162" r="Q25"/>
      <c s="39" r="R25">
        <v>20.0</v>
      </c>
      <c s="39" r="S25">
        <v>1.0</v>
      </c>
      <c s="39" r="T25">
        <v>3.0</v>
      </c>
      <c s="39" r="U25">
        <v>6.0</v>
      </c>
      <c s="39" r="V25">
        <v>3.0</v>
      </c>
      <c s="202" r="W25"/>
      <c s="38" r="X25"/>
    </row>
    <row customHeight="1" r="26" ht="15.0">
      <c t="s" s="152" r="B26">
        <v>1157</v>
      </c>
      <c t="s" s="153" r="C26">
        <v>1158</v>
      </c>
      <c s="154" r="D26"/>
      <c t="s" s="155" r="E26">
        <v>1159</v>
      </c>
      <c s="156" r="F26"/>
      <c s="154" r="G26"/>
      <c t="str" s="157" r="H26">
        <f>IF(ISTEXT(F26);VLOOKUP(I26;'Réference'!$A$3:$E$18;5;FALSE);IF(ISTEXT(E26);VLOOKUP(I26;'Réference'!$B$3:$E$18;4;FALSE);IF(ISTEXT(G26);VLOOKUP(I26;'Réference'!$C$3:$E$18;3;FALSE);IF(ISTEXT(D26);VLOOKUP(I26;'Réference'!$D$3:$E$18;2;FALSE);""))))</f>
        <v>17</v>
      </c>
      <c s="158" r="I26">
        <v>2.73</v>
      </c>
      <c s="158" r="J26">
        <v>15.0</v>
      </c>
      <c t="str" s="159" r="K26">
        <f>IF(ISTEXT(D26);(V26*I26)+(U26*(I26*1,15/22*10))+(T26*(I26*1,35/22*6))+(S26*(I26*2/22*2))+(R26*(I26*3/22*1));"")</f>
        <v/>
      </c>
      <c t="str" s="159" r="L26">
        <f>ROUND((V26*J26);1)+ROUND((U26*(J26*1,15/22*10));2)+ROUND((T26*(J26*1,35/22*6));2)+ROUNDDOWN((S26*(J26*2/22*2));2)+ROUNDDOWN((R26*(J26*3/22*1));2)</f>
        <v>256,62</v>
      </c>
      <c t="str" s="160" r="M26">
        <f>IF(ISTEXT(E26);ROUND((V26*I26)+(U26*(I26*1,15/22*10))+(T26*(I26*1,35/22*6))+(S26*(I26*2/22*2))+(R26*(I26*3/22*1));0);"")</f>
        <v>47</v>
      </c>
      <c s="160" r="N26">
        <v>13.0</v>
      </c>
      <c t="str" s="161" r="O26">
        <f>IF(ISTEXT(F26);ROUND((V26*I26)+(U26*(I26*1,15/22*10))+(T26*(I26*1,35/22*6))+(S26*(I26*2/22*2))+(R26*(I26*3/22*1));0);"")</f>
        <v/>
      </c>
      <c s="161" r="P26">
        <v>7.0</v>
      </c>
      <c s="162" r="Q26"/>
      <c s="39" r="R26">
        <v>47.0</v>
      </c>
      <c s="39" r="S26">
        <v>4.0</v>
      </c>
      <c s="39" r="T26">
        <v>9.0</v>
      </c>
      <c s="39" r="U26">
        <v>7.0</v>
      </c>
      <c s="39" r="V26">
        <v>3.0</v>
      </c>
      <c s="38" r="W26"/>
      <c s="38" r="X26"/>
    </row>
    <row customHeight="1" r="27" ht="15.0">
      <c t="s" s="152" r="B27">
        <v>1160</v>
      </c>
      <c t="s" s="153" r="C27">
        <v>1161</v>
      </c>
      <c s="154" r="D27"/>
      <c s="155" r="E27"/>
      <c t="s" s="156" r="F27">
        <v>1162</v>
      </c>
      <c s="154" r="G27"/>
      <c t="str" s="157" r="H27">
        <f>IF(ISTEXT(F27);VLOOKUP(I27;'Réference'!$A$3:$E$18;5;FALSE);IF(ISTEXT(E27);VLOOKUP(I27;'Réference'!$B$3:$E$18;4;FALSE);IF(ISTEXT(G27);VLOOKUP(I27;'Réference'!$C$3:$E$18;3;FALSE);IF(ISTEXT(D27);VLOOKUP(I27;'Réference'!$D$3:$E$18;2;FALSE);""))))</f>
        <v>10</v>
      </c>
      <c s="158" r="I27">
        <v>1.52</v>
      </c>
      <c s="158" r="J27">
        <v>15.0</v>
      </c>
      <c t="str" s="159" r="K27">
        <f>IF(ISTEXT(D27);(V27*I27)+(U27*(I27*1,15/22*10))+(T27*(I27*1,35/22*6))+(S27*(I27*2/22*2))+(R27*(I27*3/22*1));"")</f>
        <v/>
      </c>
      <c t="str" s="159" r="L27">
        <f>ROUND((V27*J27);1)+ROUND((U27*(J27*1,15/22*10));2)+ROUND((T27*(J27*1,35/22*6));2)+ROUNDDOWN((S27*(J27*2/22*2));2)+ROUNDDOWN((R27*(J27*3/22*1));2)</f>
        <v>375,82</v>
      </c>
      <c t="str" s="160" r="M27">
        <f>IF(ISTEXT(E27);ROUND((V27*I27)+(U27*(I27*1,15/22*10))+(T27*(I27*1,35/22*6))+(S27*(I27*2/22*2))+(R27*(I27*3/22*1));0);"")</f>
        <v/>
      </c>
      <c s="160" r="N27">
        <v>12.0</v>
      </c>
      <c t="str" s="161" r="O27">
        <f>IF(ISTEXT(F27);ROUND((V27*I27)+(U27*(I27*1,15/22*10))+(T27*(I27*1,35/22*6))+(S27*(I27*2/22*2))+(R27*(I27*3/22*1));0);"")</f>
        <v>38</v>
      </c>
      <c s="161" r="P27">
        <v>9.0</v>
      </c>
      <c s="162" r="Q27"/>
      <c s="39" r="R27">
        <v>66.0</v>
      </c>
      <c s="39" r="S27">
        <v>11.0</v>
      </c>
      <c s="39" r="T27">
        <v>2.0</v>
      </c>
      <c s="39" r="U27">
        <v>14.0</v>
      </c>
      <c s="39" r="V27">
        <v>6.0</v>
      </c>
      <c s="38" r="W27"/>
      <c s="38" r="X27"/>
    </row>
    <row customHeight="1" r="28" ht="15.0">
      <c t="s" s="203" r="B28">
        <v>1163</v>
      </c>
      <c t="s" s="165" r="C28">
        <v>1164</v>
      </c>
      <c s="166" r="D28"/>
      <c s="167" r="E28"/>
      <c s="166" r="F28"/>
      <c t="s" s="168" r="G28">
        <v>1165</v>
      </c>
      <c t="str" s="169" r="H28">
        <f>IF(ISTEXT(F28);VLOOKUP(I28;'Réference'!$A$3:$E$18;5;FALSE);IF(ISTEXT(E28);VLOOKUP(I28;'Réference'!$B$3:$E$18;4;FALSE);IF(ISTEXT(G28);VLOOKUP(I28;'Réference'!$C$3:$E$18;3;FALSE);IF(ISTEXT(D28);VLOOKUP(I28;'Réference'!$D$3:$E$18;2;FALSE);""))))</f>
        <v>17</v>
      </c>
      <c s="170" r="I28">
        <v>13.65</v>
      </c>
      <c s="158" r="J28">
        <v>15.0</v>
      </c>
      <c t="str" s="159" r="K28">
        <f>IF(ISTEXT(D28);(V28*I28)+(U28*(I28*1,15/22*10))+(T28*(I28*1,35/22*6))+(S28*(I28*2/22*2))+(R28*(I28*3/22*1));"")</f>
        <v/>
      </c>
      <c t="str" s="159" r="L28">
        <f>ROUND((V28*J28);1)+ROUND((U28*(J28*1,15/22*10));2)+ROUND((T28*(J28*1,35/22*6));2)+ROUNDDOWN((S28*(J28*2/22*2));2)+ROUNDDOWN((R28*(J28*3/22*1));2)</f>
        <v>0,00</v>
      </c>
      <c t="str" s="160" r="M28">
        <f>IF(ISTEXT(E28);ROUND((V28*I28)+(U28*(I28*1,15/22*10))+(T28*(I28*1,35/22*6))+(S28*(I28*2/22*2))+(R28*(I28*3/22*1));0);"")</f>
        <v/>
      </c>
      <c s="160" r="N28"/>
      <c t="str" s="161" r="O28">
        <f>IF(ISTEXT(F28);ROUND((V28*I28)+(U28*(I28*1,15/22*10))+(T28*(I28*1,35/22*6))+(S28*(I28*2/22*2))+(R28*(I28*3/22*1));0);"")</f>
        <v/>
      </c>
      <c s="161" r="P28"/>
      <c t="str" s="162" r="Q28">
        <f>IF(ISTEXT(G28);ROUND((V28*I28)+(U28*(I28*1,15/22*10))+(T28*(I28*1,35/22*6))+(S28*(I28*2/22*2))+(R28*(I28*3/22*1));0);"")</f>
        <v>0</v>
      </c>
      <c s="39" r="R28"/>
      <c s="39" r="S28"/>
      <c s="39" r="T28"/>
      <c s="39" r="U28"/>
      <c s="39" r="V28"/>
      <c s="38" r="W28"/>
      <c s="38" r="X28"/>
    </row>
    <row customHeight="1" r="29" ht="15.0">
      <c s="38" r="C29"/>
      <c s="32" r="D29"/>
      <c s="32" r="E29"/>
      <c s="32" r="F29"/>
      <c s="32" r="G29"/>
      <c s="32" r="I29"/>
      <c t="s" s="171" r="J29">
        <v>1166</v>
      </c>
      <c t="str" s="172" r="K29">
        <f>SUM(K24:K28)</f>
        <v>0,00</v>
      </c>
      <c s="172" r="L29">
        <v>783.8</v>
      </c>
      <c t="str" s="173" r="M29">
        <f>SUM(M24:M28)</f>
        <v>47</v>
      </c>
      <c t="str" s="173" r="N29">
        <f>SUM(N24:N28)</f>
        <v>33</v>
      </c>
      <c t="str" s="174" r="O29">
        <f>SUM(O24:O28)</f>
        <v>53</v>
      </c>
      <c t="str" s="174" r="P29">
        <f>SUM(P24:P28)</f>
        <v>22</v>
      </c>
      <c t="str" s="174" r="Q29">
        <f>SUM(Q24:Q28)</f>
        <v>0</v>
      </c>
      <c t="str" s="173" r="R29">
        <f>SUM(R24:R28)</f>
        <v>133</v>
      </c>
      <c t="str" s="173" r="S29">
        <f>SUM(S24:S28)</f>
        <v>16</v>
      </c>
      <c t="str" s="173" r="T29">
        <f>SUM(T24:T28)</f>
        <v>14</v>
      </c>
      <c t="str" s="173" r="U29">
        <f>SUM(U24:U28)</f>
        <v>27</v>
      </c>
      <c t="str" s="173" r="V29">
        <f>SUM(V24:V28)</f>
        <v>12</v>
      </c>
      <c s="38" r="W29"/>
      <c s="38" r="X29"/>
    </row>
    <row customHeight="1" r="30" ht="15.0">
      <c s="38" r="C30"/>
      <c s="32" r="D30"/>
      <c s="32" r="E30"/>
      <c s="32" r="F30"/>
      <c s="32" r="G30"/>
      <c t="s" s="175" r="J30">
        <v>1167</v>
      </c>
      <c t="s" s="176" r="K30">
        <v>1168</v>
      </c>
      <c t="str" s="177" r="L30">
        <f>K29-L29</f>
        <v>-783,80</v>
      </c>
      <c t="s" s="178" r="M30">
        <v>1169</v>
      </c>
      <c t="str" s="49" r="N30">
        <f>M29-N29</f>
        <v>14</v>
      </c>
      <c t="s" s="179" r="O30">
        <v>1170</v>
      </c>
      <c t="str" s="180" r="P30">
        <f>O29-P29</f>
        <v>31</v>
      </c>
      <c t="s" s="179" r="Q30">
        <v>1171</v>
      </c>
      <c t="str" s="49" r="R30">
        <f>Q29</f>
        <v>0</v>
      </c>
      <c s="38" r="W30"/>
      <c s="38" r="X30"/>
    </row>
    <row customHeight="1" r="31" ht="15.0">
      <c s="181" r="A31"/>
      <c s="37" r="B31"/>
      <c s="38" r="C31"/>
      <c s="204" r="D31"/>
      <c s="204" r="E31"/>
      <c s="204" r="F31"/>
      <c s="204" r="G31"/>
      <c s="37" r="H31"/>
      <c s="37" r="I31"/>
      <c s="205" r="J31"/>
      <c s="206" r="K31"/>
      <c s="206" r="L31"/>
      <c s="207" r="M31"/>
      <c s="207" r="N31"/>
      <c s="208" r="O31"/>
      <c s="208" r="P31"/>
      <c s="208" r="Q31"/>
      <c s="37" r="R31"/>
      <c s="37" r="S31"/>
      <c s="37" r="T31"/>
      <c s="37" r="U31"/>
      <c s="37" r="V31"/>
      <c s="38" r="W31"/>
      <c s="38" r="X31"/>
    </row>
    <row customHeight="1" r="32" ht="15.0">
      <c s="182" r="A32"/>
      <c s="37" r="B32"/>
      <c s="38" r="C32"/>
      <c s="204" r="D32"/>
      <c s="204" r="E32"/>
      <c s="204" r="F32"/>
      <c s="204" r="G32"/>
      <c s="37" r="H32"/>
      <c s="37" r="I32"/>
      <c s="37" r="J32"/>
      <c s="204" r="K32"/>
      <c s="204" r="L32"/>
      <c s="204" r="M32"/>
      <c s="204" r="N32"/>
      <c s="163" r="O32"/>
      <c s="163" r="P32"/>
      <c s="163" r="Q32"/>
      <c s="37" r="R32"/>
      <c s="37" r="S32"/>
      <c s="37" r="T32"/>
      <c s="37" r="U32"/>
      <c s="37" r="V32"/>
      <c s="38" r="W32"/>
      <c s="38" r="X32"/>
    </row>
    <row customHeight="1" r="33" ht="32.25">
      <c t="s" s="209" r="A33">
        <v>1172</v>
      </c>
      <c t="s" s="210" r="B33">
        <v>1173</v>
      </c>
      <c t="s" s="137" r="C33">
        <v>1174</v>
      </c>
      <c t="s" s="138" r="D33">
        <v>1175</v>
      </c>
      <c s="68" r="G33"/>
      <c t="s" s="211" r="H33">
        <v>1176</v>
      </c>
      <c t="s" s="212" r="I33">
        <v>1177</v>
      </c>
      <c t="s" s="212" r="J33">
        <v>1178</v>
      </c>
      <c t="s" s="213" r="K33">
        <v>1179</v>
      </c>
      <c t="s" s="214" r="L33">
        <v>1180</v>
      </c>
      <c t="s" s="215" r="M33">
        <v>1181</v>
      </c>
      <c t="s" s="215" r="N33">
        <v>1182</v>
      </c>
      <c t="s" s="216" r="O33">
        <v>1183</v>
      </c>
      <c t="s" s="216" r="P33">
        <v>1184</v>
      </c>
      <c t="s" s="217" r="Q33">
        <v>1185</v>
      </c>
      <c t="s" s="218" r="R33">
        <v>1186</v>
      </c>
      <c t="s" s="218" r="S33">
        <v>1187</v>
      </c>
      <c t="s" s="218" r="T33">
        <v>1188</v>
      </c>
      <c t="s" s="218" r="U33">
        <v>1189</v>
      </c>
      <c t="s" s="218" r="V33">
        <v>1190</v>
      </c>
      <c s="38" r="W33"/>
      <c s="70" r="X33"/>
    </row>
    <row customHeight="1" r="34" ht="15.0">
      <c t="s" s="150" r="D34">
        <v>1191</v>
      </c>
      <c t="s" s="219" r="E34">
        <v>1192</v>
      </c>
      <c t="s" s="219" r="F34">
        <v>1193</v>
      </c>
      <c t="s" s="220" r="G34">
        <v>1194</v>
      </c>
      <c s="38" r="W34"/>
      <c s="70" r="X34"/>
    </row>
    <row customHeight="1" r="35" ht="15.0">
      <c t="s" s="152" r="B35">
        <v>1195</v>
      </c>
      <c t="s" s="153" r="C35">
        <v>1196</v>
      </c>
      <c t="s" s="221" r="D35">
        <v>1197</v>
      </c>
      <c s="222" r="E35"/>
      <c s="223" r="F35"/>
      <c s="221" r="G35"/>
      <c t="str" s="224" r="H35">
        <f>IF(ISTEXT(F35);VLOOKUP(I35;'Réference'!$A$3:$E$18;5;FALSE);IF(ISTEXT(E35);VLOOKUP(I35;'Réference'!$B$3:$E$18;4;FALSE);IF(ISTEXT(G35);VLOOKUP(I35;'Réference'!$C$3:$E$18;3;FALSE);IF(ISTEXT(D35);VLOOKUP(I35;'Réference'!$D$3:$E$18;2;FALSE);""))))</f>
        <v>7</v>
      </c>
      <c s="158" r="I35">
        <v>48.83</v>
      </c>
      <c s="225" r="J35">
        <v>15.0</v>
      </c>
      <c t="str" s="226" r="K35">
        <f>IF(ISTEXT(D35);(V35*I35)+(U35*(I35*1,15/22*10))+(T35*(I35*1,35/22*6))+(S35*(I35*2/22*2))+(R35*(I35*3/22*1));"")</f>
        <v>0,00</v>
      </c>
      <c t="str" s="226" r="L35">
        <f>ROUND((V35*J35);1)+ROUND((U35*(J35*1,15/22*10));2)+ROUND((T35*(J35*1,35/22*6));2)+ROUNDDOWN((S35*(J35*2/22*2));2)+ROUNDDOWN((R35*(J35*3/22*1));2)</f>
        <v>0,00</v>
      </c>
      <c t="str" s="227" r="M35">
        <f>IF(ISTEXT(E35);ROUND((V35*I35)+(U35*(I35*1,15/22*10))+(T35*(I35*1,35/22*6))+(S35*(I35*2/22*2))+(R35*(I35*3/22*1));0);"")</f>
        <v/>
      </c>
      <c s="160" r="N35"/>
      <c t="str" s="228" r="O35">
        <f>IF(ISTEXT(F35);ROUND((V35*I35)+(U35*(I35*1,15/22*10))+(T35*(I35*1,35/22*6))+(S35*(I35*2/22*2))+(R35*(I35*3/22*1));0);"")</f>
        <v/>
      </c>
      <c s="161" r="P35"/>
      <c s="229" r="Q35"/>
      <c s="230" r="R35"/>
      <c s="230" r="S35"/>
      <c s="230" r="T35"/>
      <c s="230" r="U35"/>
      <c s="230" r="V35"/>
      <c s="38" r="W35"/>
      <c s="70" r="X35"/>
    </row>
    <row customHeight="1" r="36" ht="15.0">
      <c t="s" s="152" r="B36">
        <v>1198</v>
      </c>
      <c t="s" s="153" r="C36">
        <v>1199</v>
      </c>
      <c s="154" r="D36"/>
      <c s="155" r="E36"/>
      <c t="s" s="156" r="F36">
        <v>1200</v>
      </c>
      <c s="154" r="G36"/>
      <c t="str" s="157" r="H36">
        <f>IF(ISTEXT(F36);VLOOKUP(I36;'Réference'!$A$3:$E$18;5;FALSE);IF(ISTEXT(E36);VLOOKUP(I36;'Réference'!$B$3:$E$18;4;FALSE);IF(ISTEXT(G36);VLOOKUP(I36;'Réference'!$C$3:$E$18;3;FALSE);IF(ISTEXT(D36);VLOOKUP(I36;'Réference'!$D$3:$E$18;2;FALSE);""))))</f>
        <v>10</v>
      </c>
      <c s="158" r="I36">
        <v>1.52</v>
      </c>
      <c s="158" r="J36">
        <v>15.0</v>
      </c>
      <c t="str" s="159" r="K36">
        <f>IF(ISTEXT(D36);(V36*I36)+(U36*(I36*1,15/22*10))+(T36*(I36*1,35/22*6))+(S36*(I36*2/22*2))+(R36*(I36*3/22*1));"")</f>
        <v/>
      </c>
      <c t="str" s="159" r="L36">
        <f>ROUND((V36*J36);1)+ROUND((U36*(J36*1,15/22*10));2)+ROUND((T36*(J36*1,35/22*6));2)+ROUNDDOWN((S36*(J36*2/22*2));2)+ROUNDDOWN((R36*(J36*3/22*1));2)</f>
        <v>289,36</v>
      </c>
      <c t="str" s="160" r="M36">
        <f>IF(ISTEXT(E36);ROUND((V36*I36)+(U36*(I36*1,15/22*10))+(T36*(I36*1,35/22*6))+(S36*(I36*2/22*2))+(R36*(I36*3/22*1));0);"")</f>
        <v/>
      </c>
      <c s="160" r="N36">
        <v>4.0</v>
      </c>
      <c t="str" s="161" r="O36">
        <f>IF(ISTEXT(F36);ROUND((V36*I36)+(U36*(I36*1,15/22*10))+(T36*(I36*1,35/22*6))+(S36*(I36*2/22*2))+(R36*(I36*3/22*1));0);"")</f>
        <v>29</v>
      </c>
      <c s="161" r="P36">
        <v>3.0</v>
      </c>
      <c s="162" r="Q36"/>
      <c s="39" r="R36">
        <v>23.0</v>
      </c>
      <c s="39" r="S36">
        <v>3.0</v>
      </c>
      <c s="39" r="T36">
        <v>4.0</v>
      </c>
      <c s="39" r="U36">
        <v>6.0</v>
      </c>
      <c s="39" r="V36">
        <v>11.0</v>
      </c>
      <c s="38" r="W36"/>
      <c s="70" r="X36"/>
    </row>
    <row customHeight="1" r="37" ht="15.0">
      <c t="s" s="152" r="B37">
        <v>1201</v>
      </c>
      <c t="s" s="153" r="C37">
        <v>1202</v>
      </c>
      <c s="154" r="D37"/>
      <c t="s" s="155" r="E37">
        <v>1203</v>
      </c>
      <c s="156" r="F37"/>
      <c s="154" r="G37"/>
      <c t="str" s="157" r="H37">
        <f>IF(ISTEXT(F37);VLOOKUP(I37;'Réference'!$A$3:$E$18;5;FALSE);IF(ISTEXT(E37);VLOOKUP(I37;'Réference'!$B$3:$E$18;4;FALSE);IF(ISTEXT(G37);VLOOKUP(I37;'Réference'!$C$3:$E$18;3;FALSE);IF(ISTEXT(D37);VLOOKUP(I37;'Réference'!$D$3:$E$18;2;FALSE);""))))</f>
        <v>17</v>
      </c>
      <c s="158" r="I37">
        <v>2.73</v>
      </c>
      <c s="158" r="J37">
        <v>15.0</v>
      </c>
      <c t="str" s="159" r="K37">
        <f>IF(ISTEXT(D37);(V37*I37)+(U37*(I37*1,15/22*10))+(T37*(I37*1,35/22*6))+(S37*(I37*2/22*2))+(R37*(I37*3/22*1));"")</f>
        <v/>
      </c>
      <c t="str" s="159" r="L37">
        <f>ROUND((V37*J37);1)+ROUND((U37*(J37*1,15/22*10));2)+ROUND((T37*(J37*1,35/22*6));2)+ROUNDDOWN((S37*(J37*2/22*2));2)+ROUNDDOWN((R37*(J37*3/22*1));2)</f>
        <v>249,94</v>
      </c>
      <c t="str" s="160" r="M37">
        <f>IF(ISTEXT(E37);ROUND((V37*I37)+(U37*(I37*1,15/22*10))+(T37*(I37*1,35/22*6))+(S37*(I37*2/22*2))+(R37*(I37*3/22*1));0);"")</f>
        <v>45</v>
      </c>
      <c s="160" r="N37">
        <v>12.0</v>
      </c>
      <c t="str" s="161" r="O37">
        <f>IF(ISTEXT(F37);ROUND((V37*I37)+(U37*(I37*1,15/22*10))+(T37*(I37*1,35/22*6))+(S37*(I37*2/22*2))+(R37*(I37*3/22*1));0);"")</f>
        <v/>
      </c>
      <c s="161" r="P37">
        <v>9.0</v>
      </c>
      <c s="162" r="Q37"/>
      <c s="39" r="R37">
        <v>34.0</v>
      </c>
      <c s="39" r="S37">
        <v>4.0</v>
      </c>
      <c s="39" r="T37">
        <v>6.0</v>
      </c>
      <c s="39" r="U37">
        <v>4.0</v>
      </c>
      <c s="39" r="V37">
        <v>7.0</v>
      </c>
      <c s="38" r="W37"/>
      <c s="38" r="X37"/>
    </row>
    <row customHeight="1" r="38" ht="15.0">
      <c t="s" s="152" r="B38">
        <v>1204</v>
      </c>
      <c t="s" s="153" r="C38">
        <v>1205</v>
      </c>
      <c s="154" r="D38"/>
      <c s="155" r="E38"/>
      <c t="s" s="156" r="F38">
        <v>1206</v>
      </c>
      <c s="154" r="G38"/>
      <c t="str" s="157" r="H38">
        <f>IF(ISTEXT(F38);VLOOKUP(I38;'Réference'!$A$3:$E$18;5;FALSE);IF(ISTEXT(E38);VLOOKUP(I38;'Réference'!$B$3:$E$18;4;FALSE);IF(ISTEXT(G38);VLOOKUP(I38;'Réference'!$C$3:$E$18;3;FALSE);IF(ISTEXT(D38);VLOOKUP(I38;'Réference'!$D$3:$E$18;2;FALSE);""))))</f>
        <v>10</v>
      </c>
      <c s="158" r="I38">
        <v>1.52</v>
      </c>
      <c s="158" r="J38">
        <v>15.0</v>
      </c>
      <c t="str" s="159" r="K38">
        <f>IF(ISTEXT(D38);(V38*I38)+(U38*(I38*1,15/22*10))+(T38*(I38*1,35/22*6))+(S38*(I38*2/22*2))+(R38*(I38*3/22*1));"")</f>
        <v/>
      </c>
      <c t="str" s="159" r="L38">
        <f>ROUND((V38*J38);1)+ROUND((U38*(J38*1,15/22*10));2)+ROUND((T38*(J38*1,35/22*6));2)+ROUNDDOWN((S38*(J38*2/22*2));2)+ROUNDDOWN((R38*(J38*3/22*1));2)</f>
        <v>341,10</v>
      </c>
      <c t="str" s="160" r="M38">
        <f>IF(ISTEXT(E38);ROUND((V38*I38)+(U38*(I38*1,15/22*10))+(T38*(I38*1,35/22*6))+(S38*(I38*2/22*2))+(R38*(I38*3/22*1));0);"")</f>
        <v/>
      </c>
      <c s="160" r="N38">
        <v>8.0</v>
      </c>
      <c t="str" s="161" r="O38">
        <f>IF(ISTEXT(F38);ROUND((V38*I38)+(U38*(I38*1,15/22*10))+(T38*(I38*1,35/22*6))+(S38*(I38*2/22*2))+(R38*(I38*3/22*1));0);"")</f>
        <v>35</v>
      </c>
      <c s="161" r="P38">
        <v>6.0</v>
      </c>
      <c s="162" r="Q38"/>
      <c s="39" r="R38">
        <v>45.0</v>
      </c>
      <c s="39" r="S38">
        <v>5.0</v>
      </c>
      <c s="39" r="T38">
        <v>8.0</v>
      </c>
      <c s="39" r="U38">
        <v>11.0</v>
      </c>
      <c s="39" r="V38">
        <v>7.0</v>
      </c>
      <c s="38" r="W38"/>
      <c s="38" r="X38"/>
    </row>
    <row customHeight="1" r="39" ht="15.0">
      <c t="s" s="203" r="B39">
        <v>1207</v>
      </c>
      <c t="s" s="165" r="C39">
        <v>1208</v>
      </c>
      <c s="166" r="D39"/>
      <c s="167" r="E39"/>
      <c s="166" r="F39"/>
      <c t="s" s="168" r="G39">
        <v>1209</v>
      </c>
      <c t="str" s="169" r="H39">
        <f>IF(ISTEXT(F39);VLOOKUP(I39;'Réference'!$A$3:$E$18;5;FALSE);IF(ISTEXT(E39);VLOOKUP(I39;'Réference'!$B$3:$E$18;4;FALSE);IF(ISTEXT(G39);VLOOKUP(I39;'Réference'!$C$3:$E$18;3;FALSE);IF(ISTEXT(D39);VLOOKUP(I39;'Réference'!$D$3:$E$18;2;FALSE);""))))</f>
        <v>17</v>
      </c>
      <c s="170" r="I39">
        <v>13.65</v>
      </c>
      <c s="158" r="J39">
        <v>15.0</v>
      </c>
      <c t="str" s="159" r="K39">
        <f>IF(ISTEXT(D39);(V39*I39)+(U39*(I39*1,15/22*10))+(T39*(I39*1,35/22*6))+(S39*(I39*2/22*2))+(R39*(I39*3/22*1));"")</f>
        <v/>
      </c>
      <c t="str" s="159" r="L39">
        <f>ROUND((V39*J39);1)+ROUND((U39*(J39*1,15/22*10));2)+ROUND((T39*(J39*1,35/22*6));2)+ROUNDDOWN((S39*(J39*2/22*2));2)+ROUNDDOWN((R39*(J39*3/22*1));2)</f>
        <v>0,00</v>
      </c>
      <c t="str" s="160" r="M39">
        <f>IF(ISTEXT(E39);ROUND((V39*I39)+(U39*(I39*1,15/22*10))+(T39*(I39*1,35/22*6))+(S39*(I39*2/22*2))+(R39*(I39*3/22*1));0);"")</f>
        <v/>
      </c>
      <c s="160" r="N39"/>
      <c t="str" s="161" r="O39">
        <f>IF(ISTEXT(F39);ROUND((V39*I39)+(U39*(I39*1,15/22*10))+(T39*(I39*1,35/22*6))+(S39*(I39*2/22*2))+(R39*(I39*3/22*1));0);"")</f>
        <v/>
      </c>
      <c s="161" r="P39"/>
      <c t="str" s="162" r="Q39">
        <f>IF(ISTEXT(G39);ROUND((V39*I39)+(U39*(I39*1,15/22*10))+(T39*(I39*1,35/22*6))+(S39*(I39*2/22*2))+(R39*(I39*3/22*1));0);"")</f>
        <v>0</v>
      </c>
      <c s="39" r="R39"/>
      <c s="39" r="S39"/>
      <c s="39" r="T39"/>
      <c s="39" r="U39"/>
      <c s="39" r="V39"/>
      <c s="38" r="W39"/>
      <c s="38" r="X39"/>
    </row>
    <row customHeight="1" r="40" ht="15.0">
      <c s="38" r="C40"/>
      <c s="32" r="D40"/>
      <c s="32" r="E40"/>
      <c s="32" r="F40"/>
      <c s="32" r="G40"/>
      <c s="32" r="I40"/>
      <c t="s" s="171" r="J40">
        <v>1210</v>
      </c>
      <c t="str" s="172" r="K40">
        <f>SUM(K35:K39)</f>
        <v>0,00</v>
      </c>
      <c s="172" r="L40">
        <v>879.22</v>
      </c>
      <c t="str" s="173" r="M40">
        <f>SUM(M35:M39)</f>
        <v>45</v>
      </c>
      <c t="str" s="173" r="N40">
        <f>SUM(N35:N39)</f>
        <v>24</v>
      </c>
      <c t="str" s="174" r="O40">
        <f>SUM(O35:O39)</f>
        <v>64</v>
      </c>
      <c t="str" s="174" r="P40">
        <f>SUM(P35:P39)</f>
        <v>18</v>
      </c>
      <c t="str" s="174" r="Q40">
        <f>SUM(Q35:Q39)</f>
        <v>0</v>
      </c>
      <c t="str" s="173" r="R40">
        <f>SUM(R35:R39)</f>
        <v>102</v>
      </c>
      <c t="str" s="173" r="S40">
        <f>SUM(S35:S39)</f>
        <v>12</v>
      </c>
      <c t="str" s="173" r="T40">
        <f>SUM(T35:T39)</f>
        <v>18</v>
      </c>
      <c t="str" s="173" r="U40">
        <f>SUM(U35:U39)</f>
        <v>21</v>
      </c>
      <c t="str" s="173" r="V40">
        <f>SUM(V35:V39)</f>
        <v>25</v>
      </c>
      <c s="38" r="W40"/>
      <c s="38" r="X40"/>
    </row>
    <row customHeight="1" r="41" ht="15.0">
      <c s="38" r="C41"/>
      <c s="32" r="D41"/>
      <c s="32" r="E41"/>
      <c s="32" r="F41"/>
      <c s="32" r="G41"/>
      <c t="s" s="175" r="J41">
        <v>1211</v>
      </c>
      <c t="s" s="176" r="K41">
        <v>1212</v>
      </c>
      <c t="str" s="177" r="L41">
        <f>K40-L40</f>
        <v>-879,22</v>
      </c>
      <c t="s" s="178" r="M41">
        <v>1213</v>
      </c>
      <c t="str" s="49" r="N41">
        <f>M40-N40</f>
        <v>21</v>
      </c>
      <c t="s" s="179" r="O41">
        <v>1214</v>
      </c>
      <c t="str" s="180" r="P41">
        <f>O40-P40</f>
        <v>46</v>
      </c>
      <c t="s" s="179" r="Q41">
        <v>1215</v>
      </c>
      <c t="str" s="49" r="R41">
        <f>Q40</f>
        <v>0</v>
      </c>
      <c s="38" r="W41"/>
      <c s="38" r="X41"/>
    </row>
    <row customHeight="1" r="42" ht="15.0">
      <c s="181" r="A42"/>
      <c s="37" r="B42"/>
      <c s="38" r="C42"/>
      <c s="204" r="D42"/>
      <c s="204" r="E42"/>
      <c s="204" r="F42"/>
      <c s="204" r="G42"/>
      <c s="37" r="H42"/>
      <c s="204" r="I42"/>
      <c s="204" r="J42"/>
      <c s="231" r="K42"/>
      <c s="231" r="L42"/>
      <c s="204" r="M42"/>
      <c s="204" r="N42"/>
      <c s="202" r="O42"/>
      <c s="202" r="P42"/>
      <c s="202" r="Q42"/>
      <c s="204" r="R42"/>
      <c s="204" r="S42"/>
      <c s="204" r="T42"/>
      <c s="204" r="U42"/>
      <c s="204" r="V42"/>
      <c s="38" r="W42"/>
      <c s="38" r="X42"/>
    </row>
    <row customHeight="1" r="43" ht="15.0">
      <c s="232" r="A43"/>
      <c s="37" r="B43"/>
      <c s="38" r="C43"/>
      <c s="204" r="D43"/>
      <c s="204" r="E43"/>
      <c s="204" r="F43"/>
      <c s="233" r="G43"/>
      <c s="234" r="H43"/>
      <c s="234" r="I43"/>
      <c s="235" r="J43"/>
      <c s="236" r="K43"/>
      <c s="236" r="L43"/>
      <c s="237" r="M43"/>
      <c s="237" r="N43"/>
      <c s="238" r="O43"/>
      <c s="238" r="P43"/>
      <c s="238" r="Q43"/>
      <c s="234" r="R43"/>
      <c s="234" r="S43"/>
      <c s="234" r="T43"/>
      <c s="234" r="U43"/>
      <c s="234" r="V43"/>
      <c s="38" r="W43"/>
      <c s="38" r="X43"/>
    </row>
    <row customHeight="1" r="44" ht="47.25">
      <c t="s" s="239" r="A44">
        <v>1216</v>
      </c>
      <c t="s" s="212" r="B44">
        <v>1217</v>
      </c>
      <c t="s" s="137" r="C44">
        <v>1218</v>
      </c>
      <c t="s" s="138" r="D44">
        <v>1219</v>
      </c>
      <c s="56" r="G44"/>
      <c t="s" s="139" r="H44">
        <v>1220</v>
      </c>
      <c t="s" s="140" r="I44">
        <v>1221</v>
      </c>
      <c t="s" s="140" r="J44">
        <v>1222</v>
      </c>
      <c t="s" s="141" r="K44">
        <v>1223</v>
      </c>
      <c t="s" s="142" r="L44">
        <v>1224</v>
      </c>
      <c t="s" s="143" r="M44">
        <v>1225</v>
      </c>
      <c t="s" s="143" r="N44">
        <v>1226</v>
      </c>
      <c t="s" s="144" r="O44">
        <v>1227</v>
      </c>
      <c t="s" s="144" r="P44">
        <v>1228</v>
      </c>
      <c t="s" s="240" r="Q44">
        <v>1229</v>
      </c>
      <c t="s" s="146" r="R44">
        <v>1230</v>
      </c>
      <c t="s" s="146" r="S44">
        <v>1231</v>
      </c>
      <c t="s" s="146" r="T44">
        <v>1232</v>
      </c>
      <c t="s" s="146" r="U44">
        <v>1233</v>
      </c>
      <c t="s" s="146" r="V44">
        <v>1234</v>
      </c>
      <c s="38" r="W44"/>
      <c s="38" r="X44"/>
    </row>
    <row customHeight="1" r="45" ht="15.0">
      <c t="s" s="150" r="D45">
        <v>1235</v>
      </c>
      <c t="s" s="219" r="E45">
        <v>1236</v>
      </c>
      <c t="s" s="56" r="F45">
        <v>1237</v>
      </c>
      <c t="s" s="56" r="G45">
        <v>1238</v>
      </c>
      <c s="38" r="W45"/>
      <c s="38" r="X45"/>
    </row>
    <row customHeight="1" r="46" ht="15.0">
      <c t="s" s="13" r="B46">
        <v>1239</v>
      </c>
      <c t="s" s="153" r="C46">
        <v>1240</v>
      </c>
      <c t="s" s="154" r="D46">
        <v>1241</v>
      </c>
      <c s="155" r="E46"/>
      <c s="156" r="F46"/>
      <c s="154" r="G46"/>
      <c t="str" s="157" r="H46">
        <f>IF(ISTEXT(F46);VLOOKUP(I46;'Réference'!$A$3:$E$18;5;FALSE);IF(ISTEXT(E46);VLOOKUP(I46;'Réference'!$B$3:$E$18;4;FALSE);IF(ISTEXT(G46);VLOOKUP(I46;'Réference'!$C$3:$E$18;3;FALSE);IF(ISTEXT(D46);VLOOKUP(I46;'Réference'!$D$3:$E$18;2;FALSE);""))))</f>
        <v>7</v>
      </c>
      <c s="158" r="I46">
        <v>48.83</v>
      </c>
      <c s="158" r="J46">
        <v>15.0</v>
      </c>
      <c t="str" s="159" r="K46">
        <f>IF(ISTEXT(D46);(V46*I46)+(U46*(I46*1,15/22*10))+(T46*(I46*1,35/22*6))+(S46*(I46*2/22*2))+(R46*(I46*3/22*1));"")</f>
        <v>0,00</v>
      </c>
      <c t="str" s="159" r="L46">
        <f>ROUND((V46*J46);1)+ROUND((U46*(J46*1,15/22*10));2)+ROUND((T46*(J46*1,35/22*6));2)+ROUNDDOWN((S46*(J46*2/22*2));2)+ROUNDDOWN((R46*(J46*3/22*1));2)</f>
        <v>0,00</v>
      </c>
      <c t="str" s="160" r="M46">
        <f>IF(ISTEXT(E46);ROUND((V46*I46)+(U46*(I46*1,15/22*10))+(T46*(I46*1,35/22*6))+(S46*(I46*2/22*2))+(R46*(I46*3/22*1));0);"")</f>
        <v/>
      </c>
      <c s="160" r="N46">
        <v>52.0</v>
      </c>
      <c t="str" s="161" r="O46">
        <f>IF(ISTEXT(F46);ROUND((V46*I46)+(U46*(I46*1,15/22*10))+(T46*(I46*1,35/22*6))+(S46*(I46*2/22*2))+(R46*(I46*3/22*1));0);"")</f>
        <v/>
      </c>
      <c s="161" r="P46">
        <v>39.0</v>
      </c>
      <c s="162" r="Q46"/>
      <c s="39" r="R46"/>
      <c s="39" r="S46"/>
      <c s="39" r="T46"/>
      <c s="39" r="U46"/>
      <c s="39" r="V46"/>
      <c s="38" r="W46"/>
      <c s="38" r="X46"/>
    </row>
    <row customHeight="1" r="47" ht="15.0">
      <c t="s" s="13" r="B47">
        <v>1242</v>
      </c>
      <c t="s" s="153" r="C47">
        <v>1243</v>
      </c>
      <c s="154" r="D47"/>
      <c s="155" r="E47"/>
      <c t="s" s="156" r="F47">
        <v>1244</v>
      </c>
      <c s="154" r="G47"/>
      <c t="str" s="157" r="H47">
        <f>IF(ISTEXT(F47);VLOOKUP(I47;'Réference'!$A$3:$E$18;5;FALSE);IF(ISTEXT(E47);VLOOKUP(I47;'Réference'!$B$3:$E$18;4;FALSE);IF(ISTEXT(G47);VLOOKUP(I47;'Réference'!$C$3:$E$18;3;FALSE);IF(ISTEXT(D47);VLOOKUP(I47;'Réference'!$D$3:$E$18;2;FALSE);""))))</f>
        <v>10</v>
      </c>
      <c s="158" r="I47">
        <v>1.52</v>
      </c>
      <c s="158" r="J47">
        <v>15.0</v>
      </c>
      <c t="str" s="159" r="K47">
        <f>IF(ISTEXT(D47);(V47*I47)+(U47*(I47*1,15/22*10))+(T47*(I47*1,35/22*6))+(S47*(I47*2/22*2))+(R47*(I47*3/22*1));"")</f>
        <v/>
      </c>
      <c t="str" s="159" r="L47">
        <f>ROUND((V47*J47);1)+ROUND((U47*(J47*1,15/22*10));2)+ROUND((T47*(J47*1,35/22*6));2)+ROUNDDOWN((S47*(J47*2/22*2));2)+ROUNDDOWN((R47*(J47*3/22*1));2)</f>
        <v>117,06</v>
      </c>
      <c t="str" s="160" r="M47">
        <f>IF(ISTEXT(E47);ROUND((V47*I47)+(U47*(I47*1,15/22*10))+(T47*(I47*1,35/22*6))+(S47*(I47*2/22*2))+(R47*(I47*3/22*1));0);"")</f>
        <v/>
      </c>
      <c s="160" r="N47">
        <v>6.0</v>
      </c>
      <c t="str" s="161" r="O47">
        <f>IF(ISTEXT(F47);ROUND((V47*I47)+(U47*(I47*1,15/22*10))+(T47*(I47*1,35/22*6))+(S47*(I47*2/22*2))+(R47*(I47*3/22*1));0);"")</f>
        <v>12</v>
      </c>
      <c s="161" r="P47">
        <v>4.0</v>
      </c>
      <c s="162" r="Q47"/>
      <c s="39" r="R47">
        <v>24.0</v>
      </c>
      <c s="39" r="S47">
        <v>1.0</v>
      </c>
      <c s="39" r="T47">
        <v>2.0</v>
      </c>
      <c s="39" r="U47">
        <v>5.0</v>
      </c>
      <c s="39" r="V47">
        <v>1.0</v>
      </c>
      <c s="38" r="W47"/>
      <c s="38" r="X47"/>
    </row>
    <row customHeight="1" r="48" ht="15.0">
      <c t="s" s="13" r="B48">
        <v>1245</v>
      </c>
      <c t="s" s="153" r="C48">
        <v>1246</v>
      </c>
      <c s="154" r="D48"/>
      <c t="s" s="155" r="E48">
        <v>1247</v>
      </c>
      <c s="156" r="F48"/>
      <c s="154" r="G48"/>
      <c t="str" s="157" r="H48">
        <f>IF(ISTEXT(F48);VLOOKUP(I48;'Réference'!$A$3:$E$18;5;FALSE);IF(ISTEXT(E48);VLOOKUP(I48;'Réference'!$B$3:$E$18;4;FALSE);IF(ISTEXT(G48);VLOOKUP(I48;'Réference'!$C$3:$E$18;3;FALSE);IF(ISTEXT(D48);VLOOKUP(I48;'Réference'!$D$3:$E$18;2;FALSE);""))))</f>
        <v>17</v>
      </c>
      <c s="158" r="I48">
        <v>2.73</v>
      </c>
      <c s="158" r="J48">
        <v>15.0</v>
      </c>
      <c t="str" s="159" r="K48">
        <f>IF(ISTEXT(D48);(V48*I48)+(U48*(I48*1,15/22*10))+(T48*(I48*1,35/22*6))+(S48*(I48*2/22*2))+(R48*(I48*3/22*1));"")</f>
        <v/>
      </c>
      <c t="str" s="159" r="L48">
        <f>ROUND((V48*J48);1)+ROUND((U48*(J48*1,15/22*10));2)+ROUND((T48*(J48*1,35/22*6));2)+ROUNDDOWN((S48*(J48*2/22*2));2)+ROUNDDOWN((R48*(J48*3/22*1));2)</f>
        <v>353,24</v>
      </c>
      <c t="str" s="160" r="M48">
        <f>IF(ISTEXT(E48);ROUND((V48*I48)+(U48*(I48*1,15/22*10))+(T48*(I48*1,35/22*6))+(S48*(I48*2/22*2))+(R48*(I48*3/22*1));0);"")</f>
        <v>64</v>
      </c>
      <c s="160" r="N48">
        <v>19.0</v>
      </c>
      <c t="str" s="161" r="O48">
        <f>IF(ISTEXT(F48);ROUND((V48*I48)+(U48*(I48*1,15/22*10))+(T48*(I48*1,35/22*6))+(S48*(I48*2/22*2))+(R48*(I48*3/22*1));0);"")</f>
        <v/>
      </c>
      <c s="161" r="P48">
        <v>14.0</v>
      </c>
      <c s="162" r="Q48"/>
      <c s="39" r="R48">
        <v>53.0</v>
      </c>
      <c s="39" r="S48">
        <v>6.0</v>
      </c>
      <c s="39" r="T48">
        <v>11.0</v>
      </c>
      <c s="39" r="U48">
        <v>8.0</v>
      </c>
      <c s="39" r="V48">
        <v>7.0</v>
      </c>
      <c s="38" r="W48"/>
      <c s="38" r="X48"/>
    </row>
    <row customHeight="1" r="49" ht="15.0">
      <c t="s" s="13" r="B49">
        <v>1248</v>
      </c>
      <c t="s" s="153" r="C49">
        <v>1249</v>
      </c>
      <c s="154" r="D49"/>
      <c s="155" r="E49"/>
      <c t="s" s="156" r="F49">
        <v>1250</v>
      </c>
      <c s="154" r="G49"/>
      <c t="str" s="157" r="H49">
        <f>IF(ISTEXT(F49);VLOOKUP(I49;'Réference'!$A$3:$E$18;5;FALSE);IF(ISTEXT(E49);VLOOKUP(I49;'Réference'!$B$3:$E$18;4;FALSE);IF(ISTEXT(G49);VLOOKUP(I49;'Réference'!$C$3:$E$18;3;FALSE);IF(ISTEXT(D49);VLOOKUP(I49;'Réference'!$D$3:$E$18;2;FALSE);""))))</f>
        <v>10</v>
      </c>
      <c s="158" r="I49">
        <v>1.52</v>
      </c>
      <c s="158" r="J49">
        <v>15.0</v>
      </c>
      <c t="str" s="159" r="K49">
        <f>IF(ISTEXT(D49);(V49*I49)+(U49*(I49*1,15/22*10))+(T49*(I49*1,35/22*6))+(S49*(I49*2/22*2))+(R49*(I49*3/22*1));"")</f>
        <v/>
      </c>
      <c t="str" s="159" r="L49">
        <f>ROUND((V49*J49);1)+ROUND((U49*(J49*1,15/22*10));2)+ROUND((T49*(J49*1,35/22*6));2)+ROUNDDOWN((S49*(J49*2/22*2));2)+ROUNDDOWN((R49*(J49*3/22*1));2)</f>
        <v>316,50</v>
      </c>
      <c t="str" s="160" r="M49">
        <f>IF(ISTEXT(E49);ROUND((V49*I49)+(U49*(I49*1,15/22*10))+(T49*(I49*1,35/22*6))+(S49*(I49*2/22*2))+(R49*(I49*3/22*1));0);"")</f>
        <v/>
      </c>
      <c s="160" r="N49">
        <v>9.0</v>
      </c>
      <c t="str" s="161" r="O49">
        <f>IF(ISTEXT(F49);ROUND((V49*I49)+(U49*(I49*1,15/22*10))+(T49*(I49*1,35/22*6))+(S49*(I49*2/22*2))+(R49*(I49*3/22*1));0);"")</f>
        <v>32</v>
      </c>
      <c s="161" r="P49">
        <v>7.0</v>
      </c>
      <c s="162" r="Q49"/>
      <c s="39" r="R49">
        <v>48.0</v>
      </c>
      <c s="39" r="S49">
        <v>3.0</v>
      </c>
      <c s="39" r="T49">
        <v>2.0</v>
      </c>
      <c s="39" r="U49">
        <v>12.0</v>
      </c>
      <c s="39" r="V49">
        <v>7.0</v>
      </c>
      <c s="38" r="W49"/>
      <c s="38" r="X49"/>
    </row>
    <row customHeight="1" r="50" ht="15.0">
      <c t="s" s="27" r="B50">
        <v>1251</v>
      </c>
      <c t="s" s="165" r="C50">
        <v>1252</v>
      </c>
      <c s="166" r="D50"/>
      <c s="167" r="E50"/>
      <c s="166" r="F50"/>
      <c t="s" s="168" r="G50">
        <v>1253</v>
      </c>
      <c t="str" s="169" r="H50">
        <f>IF(ISTEXT(F50);VLOOKUP(I50;'Réference'!$A$3:$E$18;5;FALSE);IF(ISTEXT(E50);VLOOKUP(I50;'Réference'!$B$3:$E$18;4;FALSE);IF(ISTEXT(G50);VLOOKUP(I50;'Réference'!$C$3:$E$18;3;FALSE);IF(ISTEXT(D50);VLOOKUP(I50;'Réference'!$D$3:$E$18;2;FALSE);""))))</f>
        <v>17</v>
      </c>
      <c s="170" r="I50">
        <v>13.65</v>
      </c>
      <c s="158" r="J50">
        <v>15.0</v>
      </c>
      <c t="str" s="159" r="K50">
        <f>IF(ISTEXT(D50);(V50*I50)+(U50*(I50*1,15/22*10))+(T50*(I50*1,35/22*6))+(S50*(I50*2/22*2))+(R50*(I50*3/22*1));"")</f>
        <v/>
      </c>
      <c t="str" s="159" r="L50">
        <f>ROUND((V50*J50);1)+ROUND((U50*(J50*1,15/22*10));2)+ROUND((T50*(J50*1,35/22*6));2)+ROUNDDOWN((S50*(J50*2/22*2));2)+ROUNDDOWN((R50*(J50*3/22*1));2)</f>
        <v>0,00</v>
      </c>
      <c t="str" s="160" r="M50">
        <f>IF(ISTEXT(E50);ROUND((V50*I50)+(U50*(I50*1,15/22*10))+(T50*(I50*1,35/22*6))+(S50*(I50*2/22*2))+(R50*(I50*3/22*1));0);"")</f>
        <v/>
      </c>
      <c s="160" r="N50"/>
      <c t="str" s="161" r="O50">
        <f>IF(ISTEXT(F50);ROUND((V50*I50)+(U50*(I50*1,15/22*10))+(T50*(I50*1,35/22*6))+(S50*(I50*2/22*2))+(R50*(I50*3/22*1));0);"")</f>
        <v/>
      </c>
      <c s="161" r="P50"/>
      <c t="str" s="162" r="Q50">
        <f>IF(ISTEXT(G50);ROUND((V50*I50)+(U50*(I50*1,15/22*10))+(T50*(I50*1,35/22*6))+(S50*(I50*2/22*2))+(R50*(I50*3/22*1));0);"")</f>
        <v>0</v>
      </c>
      <c s="39" r="R50"/>
      <c s="39" r="S50"/>
      <c s="39" r="T50"/>
      <c s="39" r="U50"/>
      <c s="39" r="V50"/>
      <c s="38" r="W50"/>
      <c s="38" r="X50"/>
    </row>
    <row customHeight="1" r="51" ht="15.0">
      <c s="241" r="B51"/>
      <c s="38" r="C51"/>
      <c s="32" r="D51"/>
      <c s="32" r="E51"/>
      <c s="32" r="F51"/>
      <c s="32" r="G51"/>
      <c s="32" r="I51"/>
      <c t="s" s="171" r="J51">
        <v>1254</v>
      </c>
      <c t="str" s="172" r="K51">
        <f>SUM(K46:K50)</f>
        <v>0,00</v>
      </c>
      <c s="172" r="L51">
        <v>786.0</v>
      </c>
      <c t="str" s="173" r="M51">
        <f>SUM(M46:M50)</f>
        <v>64</v>
      </c>
      <c t="str" s="173" r="N51">
        <f>SUM(N46:N50)</f>
        <v>86</v>
      </c>
      <c t="str" s="174" r="O51">
        <f>SUM(O46:O50)</f>
        <v>44</v>
      </c>
      <c t="str" s="174" r="P51">
        <f>SUM(P46:P50)</f>
        <v>64</v>
      </c>
      <c t="str" s="174" r="Q51">
        <f>SUM(Q46:Q50)</f>
        <v>0</v>
      </c>
      <c t="str" s="173" r="R51">
        <f>SUM(R46:R50)</f>
        <v>125</v>
      </c>
      <c t="str" s="173" r="S51">
        <f>SUM(S46:S50)</f>
        <v>10</v>
      </c>
      <c t="str" s="173" r="T51">
        <f>SUM(T46:T50)</f>
        <v>15</v>
      </c>
      <c t="str" s="173" r="U51">
        <f>SUM(U46:U50)</f>
        <v>25</v>
      </c>
      <c t="str" s="173" r="V51">
        <f>SUM(V46:V50)</f>
        <v>15</v>
      </c>
      <c s="38" r="W51"/>
      <c s="38" r="X51"/>
    </row>
    <row customHeight="1" r="52" ht="15.0">
      <c s="241" r="B52"/>
      <c s="38" r="C52"/>
      <c s="32" r="D52"/>
      <c s="32" r="E52"/>
      <c s="32" r="F52"/>
      <c s="32" r="G52"/>
      <c t="s" s="175" r="J52">
        <v>1255</v>
      </c>
      <c t="s" s="176" r="K52">
        <v>1256</v>
      </c>
      <c t="str" s="177" r="L52">
        <f>K51-L51</f>
        <v>-786,00</v>
      </c>
      <c t="s" s="178" r="M52">
        <v>1257</v>
      </c>
      <c t="str" s="49" r="N52">
        <f>M51-N51</f>
        <v>-22</v>
      </c>
      <c t="s" s="179" r="O52">
        <v>1258</v>
      </c>
      <c t="str" s="180" r="P52">
        <f>O51-P51</f>
        <v>-20</v>
      </c>
      <c t="s" s="179" r="Q52">
        <v>1259</v>
      </c>
      <c t="str" s="49" r="R52">
        <f>Q51</f>
        <v>0</v>
      </c>
      <c s="38" r="W52"/>
      <c s="38" r="X52"/>
    </row>
    <row customHeight="1" r="53" ht="15.0">
      <c s="181" r="A53"/>
      <c s="242" r="B53"/>
      <c s="38" r="C53"/>
      <c s="204" r="D53"/>
      <c s="204" r="E53"/>
      <c s="204" r="F53"/>
      <c s="204" r="G53"/>
      <c s="37" r="H53"/>
      <c s="243" r="I53"/>
      <c s="243" r="J53"/>
      <c s="231" r="K53"/>
      <c s="231" r="L53"/>
      <c s="204" r="M53"/>
      <c s="204" r="N53"/>
      <c s="202" r="O53"/>
      <c s="202" r="P53"/>
      <c s="202" r="Q53"/>
      <c s="204" r="R53"/>
      <c s="204" r="S53"/>
      <c s="204" r="T53"/>
      <c s="204" r="U53"/>
      <c s="204" r="V53"/>
      <c s="38" r="W53"/>
      <c s="38" r="X53"/>
    </row>
    <row customHeight="1" r="54" ht="15.0">
      <c s="244" r="A54"/>
      <c s="242" r="B54"/>
      <c s="38" r="C54"/>
      <c s="204" r="D54"/>
      <c s="204" r="E54"/>
      <c s="204" r="F54"/>
      <c s="233" r="G54"/>
      <c s="234" r="H54"/>
      <c s="233" r="I54"/>
      <c s="233" r="J54"/>
      <c s="245" r="K54"/>
      <c s="245" r="L54"/>
      <c s="233" r="M54"/>
      <c s="233" r="N54"/>
      <c s="246" r="O54"/>
      <c s="246" r="P54"/>
      <c s="246" r="Q54"/>
      <c s="233" r="R54"/>
      <c s="233" r="S54"/>
      <c s="233" r="T54"/>
      <c s="233" r="U54"/>
      <c s="233" r="V54"/>
      <c s="38" r="W54"/>
      <c s="38" r="X54"/>
    </row>
    <row customHeight="1" r="55" ht="30.0">
      <c t="s" s="247" r="A55">
        <v>1260</v>
      </c>
      <c t="s" s="69" r="B55">
        <v>1261</v>
      </c>
      <c t="s" s="137" r="C55">
        <v>1262</v>
      </c>
      <c t="s" s="138" r="D55">
        <v>1263</v>
      </c>
      <c s="56" r="G55"/>
      <c t="s" s="139" r="H55">
        <v>1264</v>
      </c>
      <c t="s" s="140" r="I55">
        <v>1265</v>
      </c>
      <c t="s" s="140" r="J55">
        <v>1266</v>
      </c>
      <c t="s" s="141" r="K55">
        <v>1267</v>
      </c>
      <c t="s" s="142" r="L55">
        <v>1268</v>
      </c>
      <c t="s" s="143" r="M55">
        <v>1269</v>
      </c>
      <c t="s" s="143" r="N55">
        <v>1270</v>
      </c>
      <c t="s" s="144" r="O55">
        <v>1271</v>
      </c>
      <c t="s" s="144" r="P55">
        <v>1272</v>
      </c>
      <c t="s" s="240" r="Q55">
        <v>1273</v>
      </c>
      <c t="s" s="146" r="R55">
        <v>1274</v>
      </c>
      <c t="s" s="146" r="S55">
        <v>1275</v>
      </c>
      <c t="s" s="146" r="T55">
        <v>1276</v>
      </c>
      <c t="s" s="146" r="U55">
        <v>1277</v>
      </c>
      <c t="s" s="146" r="V55">
        <v>1278</v>
      </c>
      <c s="38" r="W55"/>
      <c s="38" r="X55"/>
    </row>
    <row customHeight="1" r="56" ht="15.0">
      <c t="s" s="150" r="D56">
        <v>1279</v>
      </c>
      <c t="s" s="219" r="E56">
        <v>1280</v>
      </c>
      <c t="s" s="56" r="F56">
        <v>1281</v>
      </c>
      <c t="s" s="56" r="G56">
        <v>1282</v>
      </c>
      <c s="38" r="W56"/>
      <c s="38" r="X56"/>
    </row>
    <row customHeight="1" r="57" ht="15.0">
      <c t="s" s="152" r="B57">
        <v>1283</v>
      </c>
      <c t="s" s="153" r="C57">
        <v>1284</v>
      </c>
      <c t="s" s="154" r="D57">
        <v>1285</v>
      </c>
      <c s="155" r="E57"/>
      <c s="156" r="F57"/>
      <c s="154" r="G57"/>
      <c t="str" s="157" r="H57">
        <f>IF(ISTEXT(F57);VLOOKUP(I57;'Réference'!$A$3:$E$18;5;FALSE);IF(ISTEXT(E57);VLOOKUP(I57;'Réference'!$B$3:$E$18;4;FALSE);IF(ISTEXT(G57);VLOOKUP(I57;'Réference'!$C$3:$E$18;3;FALSE);IF(ISTEXT(D57);VLOOKUP(I57;'Réference'!$D$3:$E$18;2;FALSE);""))))</f>
        <v>7</v>
      </c>
      <c s="158" r="I57">
        <v>48.83</v>
      </c>
      <c s="158" r="J57">
        <v>15.0</v>
      </c>
      <c t="str" s="159" r="K57">
        <f>IF(ISTEXT(D57);(V57*I57)+(U57*(I57*1,15/22*10))+(T57*(I57*1,35/22*6))+(S57*(I57*2/22*2))+(R57*(I57*3/22*1));"")</f>
        <v>910,68</v>
      </c>
      <c t="str" s="159" r="L57">
        <f>ROUND((V57*J57);1)+ROUND((U57*(J57*1,15/22*10));2)+ROUND((T57*(J57*1,35/22*6));2)+ROUNDDOWN((S57*(J57*2/22*2));2)+ROUNDDOWN((R57*(J57*3/22*1));2)</f>
        <v>279,75</v>
      </c>
      <c t="str" s="160" r="M57">
        <f>IF(ISTEXT(E57);ROUND((V57*I57)+(U57*(I57*1,15/22*10))+(T57*(I57*1,35/22*6))+(S57*(I57*2/22*2))+(R57*(I57*3/22*1));0);"")</f>
        <v/>
      </c>
      <c s="160" r="N57">
        <v>38.0</v>
      </c>
      <c t="str" s="161" r="O57">
        <f>IF(ISTEXT(F57);ROUND((V57*I57)+(U57*(I57*1,15/22*10))+(T57*(I57*1,35/22*6))+(S57*(I57*2/22*2))+(R57*(I57*3/22*1));0);"")</f>
        <v/>
      </c>
      <c s="161" r="P57">
        <v>28.0</v>
      </c>
      <c s="162" r="Q57"/>
      <c s="39" r="R57">
        <v>60.0</v>
      </c>
      <c s="39" r="S57">
        <v>14.0</v>
      </c>
      <c s="39" r="T57">
        <v>13.0</v>
      </c>
      <c s="39" r="U57">
        <v>6.0</v>
      </c>
      <c s="39" r="V57">
        <v>0.0</v>
      </c>
      <c s="38" r="W57"/>
      <c s="38" r="X57"/>
    </row>
    <row customHeight="1" r="58" ht="15.0">
      <c t="s" s="152" r="B58">
        <v>1286</v>
      </c>
      <c t="s" s="153" r="C58">
        <v>1287</v>
      </c>
      <c s="154" r="D58"/>
      <c s="155" r="E58"/>
      <c t="s" s="156" r="F58">
        <v>1288</v>
      </c>
      <c s="154" r="G58"/>
      <c t="str" s="157" r="H58">
        <f>IF(ISTEXT(F58);VLOOKUP(I58;'Réference'!$A$3:$E$18;5;FALSE);IF(ISTEXT(E58);VLOOKUP(I58;'Réference'!$B$3:$E$18;4;FALSE);IF(ISTEXT(G58);VLOOKUP(I58;'Réference'!$C$3:$E$18;3;FALSE);IF(ISTEXT(D58);VLOOKUP(I58;'Réference'!$D$3:$E$18;2;FALSE);""))))</f>
        <v>10</v>
      </c>
      <c s="158" r="I58">
        <v>1.52</v>
      </c>
      <c s="158" r="J58">
        <v>15.0</v>
      </c>
      <c t="str" s="159" r="K58">
        <f>IF(ISTEXT(D58);(V58*I58)+(U58*(I58*1,15/22*10))+(T58*(I58*1,35/22*6))+(S58*(I58*2/22*2))+(R58*(I58*3/22*1));"")</f>
        <v/>
      </c>
      <c t="str" s="159" r="L58">
        <f>ROUND((V58*J58);1)+ROUND((U58*(J58*1,15/22*10));2)+ROUND((T58*(J58*1,35/22*6));2)+ROUNDDOWN((S58*(J58*2/22*2));2)+ROUNDDOWN((R58*(J58*3/22*1));2)</f>
        <v>170,31</v>
      </c>
      <c t="str" s="160" r="M58">
        <f>IF(ISTEXT(E58);ROUND((V58*I58)+(U58*(I58*1,15/22*10))+(T58*(I58*1,35/22*6))+(S58*(I58*2/22*2))+(R58*(I58*3/22*1));0);"")</f>
        <v/>
      </c>
      <c s="160" r="N58">
        <v>5.0</v>
      </c>
      <c t="str" s="161" r="O58">
        <f>IF(ISTEXT(F58);ROUND((V58*I58)+(U58*(I58*1,15/22*10))+(T58*(I58*1,35/22*6))+(S58*(I58*2/22*2))+(R58*(I58*3/22*1));0);"")</f>
        <v>17</v>
      </c>
      <c s="161" r="P58">
        <v>4.0</v>
      </c>
      <c s="162" r="Q58"/>
      <c s="39" r="R58">
        <v>30.0</v>
      </c>
      <c s="39" r="S58">
        <v>3.0</v>
      </c>
      <c s="39" r="T58">
        <v>3.0</v>
      </c>
      <c s="39" r="U58">
        <v>5.0</v>
      </c>
      <c s="39" r="V58">
        <v>3.0</v>
      </c>
      <c s="38" r="W58"/>
      <c s="38" r="X58"/>
    </row>
    <row customHeight="1" r="59" ht="15.0">
      <c t="s" s="152" r="B59">
        <v>1289</v>
      </c>
      <c t="s" s="153" r="C59">
        <v>1290</v>
      </c>
      <c s="154" r="D59"/>
      <c t="s" s="155" r="E59">
        <v>1291</v>
      </c>
      <c s="156" r="F59"/>
      <c s="154" r="G59"/>
      <c t="str" s="157" r="H59">
        <f>IF(ISTEXT(F59);VLOOKUP(I59;'Réference'!$A$3:$E$18;5;FALSE);IF(ISTEXT(E59);VLOOKUP(I59;'Réference'!$B$3:$E$18;4;FALSE);IF(ISTEXT(G59);VLOOKUP(I59;'Réference'!$C$3:$E$18;3;FALSE);IF(ISTEXT(D59);VLOOKUP(I59;'Réference'!$D$3:$E$18;2;FALSE);""))))</f>
        <v>17</v>
      </c>
      <c s="158" r="I59">
        <v>2.73</v>
      </c>
      <c s="158" r="J59">
        <v>15.0</v>
      </c>
      <c t="str" s="159" r="K59">
        <f>IF(ISTEXT(D59);(V59*I59)+(U59*(I59*1,15/22*10))+(T59*(I59*1,35/22*6))+(S59*(I59*2/22*2))+(R59*(I59*3/22*1));"")</f>
        <v/>
      </c>
      <c t="str" s="159" r="L59">
        <f>ROUND((V59*J59);1)+ROUND((U59*(J59*1,15/22*10));2)+ROUND((T59*(J59*1,35/22*6));2)+ROUNDDOWN((S59*(J59*2/22*2));2)+ROUNDDOWN((R59*(J59*3/22*1));2)</f>
        <v>465,74</v>
      </c>
      <c t="str" s="160" r="M59">
        <f>IF(ISTEXT(E59);ROUND((V59*I59)+(U59*(I59*1,15/22*10))+(T59*(I59*1,35/22*6))+(S59*(I59*2/22*2))+(R59*(I59*3/22*1));0);"")</f>
        <v>85</v>
      </c>
      <c s="160" r="N59">
        <v>28.0</v>
      </c>
      <c t="str" s="161" r="O59">
        <f>IF(ISTEXT(F59);ROUND((V59*I59)+(U59*(I59*1,15/22*10))+(T59*(I59*1,35/22*6))+(S59*(I59*2/22*2))+(R59*(I59*3/22*1));0);"")</f>
        <v/>
      </c>
      <c s="161" r="P59">
        <v>20.0</v>
      </c>
      <c s="162" r="Q59"/>
      <c s="39" r="R59">
        <v>72.0</v>
      </c>
      <c s="39" r="S59">
        <v>5.0</v>
      </c>
      <c s="39" r="T59">
        <v>11.0</v>
      </c>
      <c s="39" r="U59">
        <v>12.0</v>
      </c>
      <c s="39" r="V59">
        <v>10.0</v>
      </c>
      <c s="38" r="W59"/>
      <c s="38" r="X59"/>
    </row>
    <row customHeight="1" r="60" ht="15.0">
      <c t="s" s="152" r="B60">
        <v>1292</v>
      </c>
      <c t="s" s="153" r="C60">
        <v>1293</v>
      </c>
      <c s="154" r="D60"/>
      <c s="155" r="E60"/>
      <c t="s" s="156" r="F60">
        <v>1294</v>
      </c>
      <c s="154" r="G60"/>
      <c t="str" s="157" r="H60">
        <f>IF(ISTEXT(F60);VLOOKUP(I60;'Réference'!$A$3:$E$18;5;FALSE);IF(ISTEXT(E60);VLOOKUP(I60;'Réference'!$B$3:$E$18;4;FALSE);IF(ISTEXT(G60);VLOOKUP(I60;'Réference'!$C$3:$E$18;3;FALSE);IF(ISTEXT(D60);VLOOKUP(I60;'Réference'!$D$3:$E$18;2;FALSE);""))))</f>
        <v>10</v>
      </c>
      <c s="158" r="I60">
        <v>1.52</v>
      </c>
      <c s="158" r="J60">
        <v>15.0</v>
      </c>
      <c t="str" s="159" r="K60">
        <f>IF(ISTEXT(D60);(V60*I60)+(U60*(I60*1,15/22*10))+(T60*(I60*1,35/22*6))+(S60*(I60*2/22*2))+(R60*(I60*3/22*1));"")</f>
        <v/>
      </c>
      <c t="str" s="159" r="L60">
        <f>ROUND((V60*J60);1)+ROUND((U60*(J60*1,15/22*10));2)+ROUND((T60*(J60*1,35/22*6));2)+ROUNDDOWN((S60*(J60*2/22*2));2)+ROUNDDOWN((R60*(J60*3/22*1));2)</f>
        <v>288,13</v>
      </c>
      <c t="str" s="160" r="M60">
        <f>IF(ISTEXT(E60);ROUND((V60*I60)+(U60*(I60*1,15/22*10))+(T60*(I60*1,35/22*6))+(S60*(I60*2/22*2))+(R60*(I60*3/22*1));0);"")</f>
        <v/>
      </c>
      <c s="160" r="N60">
        <v>14.0</v>
      </c>
      <c t="str" s="161" r="O60">
        <f>IF(ISTEXT(F60);ROUND((V60*I60)+(U60*(I60*1,15/22*10))+(T60*(I60*1,35/22*6))+(S60*(I60*2/22*2))+(R60*(I60*3/22*1));0);"")</f>
        <v>29</v>
      </c>
      <c s="161" r="P60">
        <v>10.0</v>
      </c>
      <c s="162" r="Q60"/>
      <c s="39" r="R60">
        <v>46.0</v>
      </c>
      <c s="39" r="S60">
        <v>8.0</v>
      </c>
      <c s="39" r="T60">
        <v>6.0</v>
      </c>
      <c s="39" r="U60">
        <v>12.0</v>
      </c>
      <c s="39" r="V60">
        <v>3.0</v>
      </c>
      <c s="38" r="W60"/>
      <c s="38" r="X60"/>
    </row>
    <row customHeight="1" r="61" ht="15.0">
      <c t="s" s="203" r="B61">
        <v>1295</v>
      </c>
      <c t="s" s="165" r="C61">
        <v>1296</v>
      </c>
      <c s="166" r="D61"/>
      <c s="167" r="E61"/>
      <c s="166" r="F61"/>
      <c t="s" s="168" r="G61">
        <v>1297</v>
      </c>
      <c t="str" s="169" r="H61">
        <f>IF(ISTEXT(F61);VLOOKUP(I61;'Réference'!$A$3:$E$18;5;FALSE);IF(ISTEXT(E61);VLOOKUP(I61;'Réference'!$B$3:$E$18;4;FALSE);IF(ISTEXT(G61);VLOOKUP(I61;'Réference'!$C$3:$E$18;3;FALSE);IF(ISTEXT(D61);VLOOKUP(I61;'Réference'!$D$3:$E$18;2;FALSE);""))))</f>
        <v>17</v>
      </c>
      <c s="170" r="I61">
        <v>13.65</v>
      </c>
      <c s="158" r="J61">
        <v>15.0</v>
      </c>
      <c t="str" s="159" r="K61">
        <f>IF(ISTEXT(D61);(V61*I61)+(U61*(I61*1,15/22*10))+(T61*(I61*1,35/22*6))+(S61*(I61*2/22*2))+(R61*(I61*3/22*1));"")</f>
        <v/>
      </c>
      <c t="str" s="159" r="L61">
        <f>ROUND((V61*J61);1)+ROUND((U61*(J61*1,15/22*10));2)+ROUND((T61*(J61*1,35/22*6));2)+ROUNDDOWN((S61*(J61*2/22*2));2)+ROUNDDOWN((R61*(J61*3/22*1));2)</f>
        <v>0,00</v>
      </c>
      <c t="str" s="160" r="M61">
        <f>IF(ISTEXT(E61);ROUND((V61*I61)+(U61*(I61*1,15/22*10))+(T61*(I61*1,35/22*6))+(S61*(I61*2/22*2))+(R61*(I61*3/22*1));0);"")</f>
        <v/>
      </c>
      <c s="160" r="N61"/>
      <c t="str" s="161" r="O61">
        <f>IF(ISTEXT(F61);ROUND((V61*I61)+(U61*(I61*1,15/22*10))+(T61*(I61*1,35/22*6))+(S61*(I61*2/22*2))+(R61*(I61*3/22*1));0);"")</f>
        <v/>
      </c>
      <c s="161" r="P61"/>
      <c t="str" s="162" r="Q61">
        <f>IF(ISTEXT(G61);ROUND((V61*I61)+(U61*(I61*1,15/22*10))+(T61*(I61*1,35/22*6))+(S61*(I61*2/22*2))+(R61*(I61*3/22*1));0);"")</f>
        <v>0</v>
      </c>
      <c s="39" r="R61"/>
      <c s="39" r="S61"/>
      <c s="39" r="T61"/>
      <c s="39" r="U61"/>
      <c s="39" r="V61"/>
      <c s="38" r="W61"/>
      <c s="38" r="X61"/>
    </row>
    <row customHeight="1" r="62" ht="15.0">
      <c s="38" r="C62"/>
      <c s="32" r="D62"/>
      <c s="32" r="E62"/>
      <c s="32" r="F62"/>
      <c s="32" r="G62"/>
      <c s="32" r="I62"/>
      <c t="s" s="171" r="J62">
        <v>1298</v>
      </c>
      <c t="str" s="172" r="K62">
        <f>SUM(K57:K61)</f>
        <v>910,68</v>
      </c>
      <c s="172" r="L62">
        <v>1178.96</v>
      </c>
      <c t="str" s="173" r="M62">
        <f>SUM(M57:M61)</f>
        <v>85</v>
      </c>
      <c t="str" s="173" r="N62">
        <f>SUM(N57:N61)</f>
        <v>85</v>
      </c>
      <c t="str" s="174" r="O62">
        <f>SUM(O57:O61)</f>
        <v>46</v>
      </c>
      <c t="str" s="174" r="P62">
        <f>SUM(P57:P61)</f>
        <v>62</v>
      </c>
      <c t="str" s="174" r="Q62">
        <f>SUM(Q57:Q61)</f>
        <v>0</v>
      </c>
      <c t="str" s="173" r="R62">
        <f>SUM(R57:R61)</f>
        <v>208</v>
      </c>
      <c t="str" s="173" r="S62">
        <f>SUM(S57:S61)</f>
        <v>30</v>
      </c>
      <c t="str" s="173" r="T62">
        <f>SUM(T57:T61)</f>
        <v>33</v>
      </c>
      <c t="str" s="173" r="U62">
        <f>SUM(U57:U61)</f>
        <v>35</v>
      </c>
      <c t="str" s="173" r="V62">
        <f>SUM(V57:V61)</f>
        <v>16</v>
      </c>
      <c s="38" r="W62"/>
      <c s="38" r="X62"/>
    </row>
    <row customHeight="1" r="63" ht="15.0">
      <c s="38" r="C63"/>
      <c s="32" r="D63"/>
      <c s="32" r="E63"/>
      <c s="32" r="F63"/>
      <c s="32" r="G63"/>
      <c t="s" s="175" r="J63">
        <v>1299</v>
      </c>
      <c t="s" s="176" r="K63">
        <v>1300</v>
      </c>
      <c t="str" s="177" r="L63">
        <f>K62-L62</f>
        <v>-268,28</v>
      </c>
      <c t="s" s="178" r="M63">
        <v>1301</v>
      </c>
      <c t="str" s="49" r="N63">
        <f>M62-N62</f>
        <v>0</v>
      </c>
      <c t="s" s="179" r="O63">
        <v>1302</v>
      </c>
      <c t="str" s="180" r="P63">
        <f>O62-P62</f>
        <v>-16</v>
      </c>
      <c t="s" s="179" r="Q63">
        <v>1303</v>
      </c>
      <c t="str" s="49" r="R63">
        <f>Q62</f>
        <v>0</v>
      </c>
      <c s="38" r="W63"/>
      <c s="38" r="X63"/>
    </row>
    <row customHeight="1" r="64" ht="15.0">
      <c s="248" r="A64"/>
      <c s="242" r="B64"/>
      <c s="38" r="C64"/>
      <c s="204" r="D64"/>
      <c s="204" r="E64"/>
      <c s="204" r="F64"/>
      <c s="204" r="G64"/>
      <c s="37" r="H64"/>
      <c s="243" r="I64"/>
      <c s="243" r="J64"/>
      <c s="231" r="K64"/>
      <c s="231" r="L64"/>
      <c s="204" r="M64"/>
      <c s="204" r="N64"/>
      <c s="202" r="O64"/>
      <c s="202" r="P64"/>
      <c s="202" r="Q64"/>
      <c s="204" r="R64"/>
      <c s="204" r="S64"/>
      <c s="204" r="T64"/>
      <c s="204" r="U64"/>
      <c s="204" r="V64"/>
      <c s="38" r="W64"/>
      <c s="38" r="X64"/>
    </row>
    <row customHeight="1" r="65" ht="15.0">
      <c s="244" r="A65"/>
      <c s="242" r="B65"/>
      <c s="38" r="C65"/>
      <c s="204" r="D65"/>
      <c s="204" r="E65"/>
      <c s="204" r="F65"/>
      <c s="233" r="G65"/>
      <c s="234" r="H65"/>
      <c s="249" r="I65"/>
      <c s="249" r="J65"/>
      <c s="245" r="K65"/>
      <c s="245" r="L65"/>
      <c s="233" r="M65"/>
      <c s="233" r="N65"/>
      <c s="246" r="O65"/>
      <c s="246" r="P65"/>
      <c s="246" r="Q65"/>
      <c s="233" r="R65"/>
      <c s="233" r="S65"/>
      <c s="233" r="T65"/>
      <c s="233" r="U65"/>
      <c s="233" r="V65"/>
      <c s="38" r="W65"/>
      <c s="38" r="X65"/>
    </row>
    <row customHeight="1" r="66" ht="48.75">
      <c t="s" s="209" r="A66">
        <v>1304</v>
      </c>
      <c t="s" s="212" r="B66">
        <v>1305</v>
      </c>
      <c t="s" s="137" r="C66">
        <v>1306</v>
      </c>
      <c t="s" s="138" r="D66">
        <v>1307</v>
      </c>
      <c s="56" r="G66"/>
      <c t="s" s="139" r="H66">
        <v>1308</v>
      </c>
      <c t="s" s="140" r="I66">
        <v>1309</v>
      </c>
      <c t="s" s="140" r="J66">
        <v>1310</v>
      </c>
      <c t="s" s="141" r="K66">
        <v>1311</v>
      </c>
      <c t="s" s="142" r="L66">
        <v>1312</v>
      </c>
      <c t="s" s="143" r="M66">
        <v>1313</v>
      </c>
      <c t="s" s="143" r="N66">
        <v>1314</v>
      </c>
      <c t="s" s="144" r="O66">
        <v>1315</v>
      </c>
      <c t="s" s="144" r="P66">
        <v>1316</v>
      </c>
      <c t="s" s="240" r="Q66">
        <v>1317</v>
      </c>
      <c t="s" s="146" r="R66">
        <v>1318</v>
      </c>
      <c t="s" s="146" r="S66">
        <v>1319</v>
      </c>
      <c t="s" s="146" r="T66">
        <v>1320</v>
      </c>
      <c t="s" s="146" r="U66">
        <v>1321</v>
      </c>
      <c t="s" s="146" r="V66">
        <v>1322</v>
      </c>
      <c s="38" r="W66"/>
      <c s="38" r="X66"/>
    </row>
    <row customHeight="1" r="67" ht="15.0">
      <c t="s" s="150" r="D67">
        <v>1323</v>
      </c>
      <c t="s" s="219" r="E67">
        <v>1324</v>
      </c>
      <c t="s" s="56" r="F67">
        <v>1325</v>
      </c>
      <c t="s" s="56" r="G67">
        <v>1326</v>
      </c>
      <c s="38" r="W67"/>
      <c s="38" r="X67"/>
    </row>
    <row customHeight="1" r="68" ht="15.0">
      <c t="s" s="13" r="B68">
        <v>1327</v>
      </c>
      <c t="s" s="153" r="C68">
        <v>1328</v>
      </c>
      <c t="s" s="154" r="D68">
        <v>1329</v>
      </c>
      <c s="155" r="E68"/>
      <c s="156" r="F68"/>
      <c s="154" r="G68"/>
      <c t="str" s="157" r="H68">
        <f>IF(ISTEXT(F68);VLOOKUP(I68;'Réference'!$A$3:$E$18;5;FALSE);IF(ISTEXT(E68);VLOOKUP(I68;'Réference'!$B$3:$E$18;4;FALSE);IF(ISTEXT(G68);VLOOKUP(I68;'Réference'!$C$3:$E$18;3;FALSE);IF(ISTEXT(D68);VLOOKUP(I68;'Réference'!$D$3:$E$18;2;FALSE);""))))</f>
        <v>7</v>
      </c>
      <c s="158" r="I68">
        <v>48.83</v>
      </c>
      <c s="158" r="J68">
        <v>15.0</v>
      </c>
      <c t="str" s="159" r="K68">
        <f>IF(ISTEXT(D68);(V68*I68)+(U68*(I68*1,15/22*10))+(T68*(I68*1,35/22*6))+(S68*(I68*2/22*2))+(R68*(I68*3/22*1));"")</f>
        <v>1939,44</v>
      </c>
      <c t="str" s="159" r="L68">
        <f>ROUND((V68*J68);1)+ROUND((U68*(J68*1,15/22*10));2)+ROUND((T68*(J68*1,35/22*6));2)+ROUNDDOWN((S68*(J68*2/22*2));2)+ROUNDDOWN((R68*(J68*3/22*1));2)</f>
        <v>595,76</v>
      </c>
      <c t="str" s="160" r="M68">
        <f>IF(ISTEXT(E68);ROUND((V68*I68)+(U68*(I68*1,15/22*10))+(T68*(I68*1,35/22*6))+(S68*(I68*2/22*2))+(R68*(I68*3/22*1));0);"")</f>
        <v/>
      </c>
      <c s="160" r="N68">
        <v>38.0</v>
      </c>
      <c t="str" s="161" r="O68">
        <f>IF(ISTEXT(F68);ROUND((V68*I68)+(U68*(I68*1,15/22*10))+(T68*(I68*1,35/22*6))+(S68*(I68*2/22*2))+(R68*(I68*3/22*1));0);"")</f>
        <v/>
      </c>
      <c s="161" r="P68">
        <v>28.0</v>
      </c>
      <c s="162" r="Q68"/>
      <c s="39" r="R68">
        <v>79.0</v>
      </c>
      <c s="39" r="S68">
        <v>9.0</v>
      </c>
      <c s="39" r="T68">
        <v>23.0</v>
      </c>
      <c s="39" r="U68">
        <v>15.0</v>
      </c>
      <c s="39" r="V68">
        <v>11.0</v>
      </c>
      <c s="38" r="W68"/>
      <c s="38" r="X68"/>
    </row>
    <row customHeight="1" r="69" ht="15.0">
      <c t="s" s="13" r="B69">
        <v>1330</v>
      </c>
      <c t="s" s="153" r="C69">
        <v>1331</v>
      </c>
      <c s="154" r="D69"/>
      <c s="155" r="E69"/>
      <c t="s" s="156" r="F69">
        <v>1332</v>
      </c>
      <c s="154" r="G69"/>
      <c t="str" s="157" r="H69">
        <f>IF(ISTEXT(F69);VLOOKUP(I69;'Réference'!$A$3:$E$18;5;FALSE);IF(ISTEXT(E69);VLOOKUP(I69;'Réference'!$B$3:$E$18;4;FALSE);IF(ISTEXT(G69);VLOOKUP(I69;'Réference'!$C$3:$E$18;3;FALSE);IF(ISTEXT(D69);VLOOKUP(I69;'Réference'!$D$3:$E$18;2;FALSE);""))))</f>
        <v>10</v>
      </c>
      <c s="158" r="I69">
        <v>1.52</v>
      </c>
      <c s="158" r="J69">
        <v>15.0</v>
      </c>
      <c t="str" s="159" r="K69">
        <f>IF(ISTEXT(D69);(V69*I69)+(U69*(I69*1,15/22*10))+(T69*(I69*1,35/22*6))+(S69*(I69*2/22*2))+(R69*(I69*3/22*1));"")</f>
        <v/>
      </c>
      <c t="str" s="159" r="L69">
        <f>ROUND((V69*J69);1)+ROUND((U69*(J69*1,15/22*10));2)+ROUND((T69*(J69*1,35/22*6));2)+ROUNDDOWN((S69*(J69*2/22*2));2)+ROUNDDOWN((R69*(J69*3/22*1));2)</f>
        <v>145,70</v>
      </c>
      <c t="str" s="160" r="M69">
        <f>IF(ISTEXT(E69);ROUND((V69*I69)+(U69*(I69*1,15/22*10))+(T69*(I69*1,35/22*6))+(S69*(I69*2/22*2))+(R69*(I69*3/22*1));0);"")</f>
        <v/>
      </c>
      <c s="160" r="N69">
        <v>7.0</v>
      </c>
      <c t="str" s="161" r="O69">
        <f>IF(ISTEXT(F69);ROUND((V69*I69)+(U69*(I69*1,15/22*10))+(T69*(I69*1,35/22*6))+(S69*(I69*2/22*2))+(R69*(I69*3/22*1));0);"")</f>
        <v>15</v>
      </c>
      <c s="161" r="P69">
        <v>5.0</v>
      </c>
      <c s="162" r="Q69"/>
      <c s="39" r="R69">
        <v>36.0</v>
      </c>
      <c s="39" r="S69">
        <v>3.0</v>
      </c>
      <c s="39" r="T69">
        <v>2.0</v>
      </c>
      <c s="39" r="U69">
        <v>1.0</v>
      </c>
      <c s="39" r="V69">
        <v>3.0</v>
      </c>
      <c s="38" r="W69"/>
      <c s="38" r="X69"/>
    </row>
    <row customHeight="1" r="70" ht="15.0">
      <c t="s" s="13" r="B70">
        <v>1333</v>
      </c>
      <c t="s" s="153" r="C70">
        <v>1334</v>
      </c>
      <c s="154" r="D70"/>
      <c t="s" s="155" r="E70">
        <v>1335</v>
      </c>
      <c s="156" r="F70"/>
      <c s="154" r="G70"/>
      <c t="str" s="157" r="H70">
        <f>IF(ISTEXT(F70);VLOOKUP(I70;'Réference'!$A$3:$E$18;5;FALSE);IF(ISTEXT(E70);VLOOKUP(I70;'Réference'!$B$3:$E$18;4;FALSE);IF(ISTEXT(G70);VLOOKUP(I70;'Réference'!$C$3:$E$18;3;FALSE);IF(ISTEXT(D70);VLOOKUP(I70;'Réference'!$D$3:$E$18;2;FALSE);""))))</f>
        <v>17</v>
      </c>
      <c s="158" r="I70">
        <v>2.73</v>
      </c>
      <c s="158" r="J70">
        <v>15.0</v>
      </c>
      <c t="str" s="159" r="K70">
        <f>IF(ISTEXT(D70);(V70*I70)+(U70*(I70*1,15/22*10))+(T70*(I70*1,35/22*6))+(S70*(I70*2/22*2))+(R70*(I70*3/22*1));"")</f>
        <v/>
      </c>
      <c t="str" s="159" r="L70">
        <f>ROUND((V70*J70);1)+ROUND((U70*(J70*1,15/22*10));2)+ROUND((T70*(J70*1,35/22*6));2)+ROUNDDOWN((S70*(J70*2/22*2));2)+ROUNDDOWN((R70*(J70*3/22*1));2)</f>
        <v>528,20</v>
      </c>
      <c t="str" s="160" r="M70">
        <f>IF(ISTEXT(E70);ROUND((V70*I70)+(U70*(I70*1,15/22*10))+(T70*(I70*1,35/22*6))+(S70*(I70*2/22*2))+(R70*(I70*3/22*1));0);"")</f>
        <v>96</v>
      </c>
      <c s="160" r="N70">
        <v>25.0</v>
      </c>
      <c t="str" s="161" r="O70">
        <f>IF(ISTEXT(F70);ROUND((V70*I70)+(U70*(I70*1,15/22*10))+(T70*(I70*1,35/22*6))+(S70*(I70*2/22*2))+(R70*(I70*3/22*1));0);"")</f>
        <v/>
      </c>
      <c s="161" r="P70">
        <v>18.0</v>
      </c>
      <c s="162" r="Q70"/>
      <c s="39" r="R70">
        <v>68.0</v>
      </c>
      <c s="39" r="S70">
        <v>6.0</v>
      </c>
      <c s="39" r="T70">
        <v>7.0</v>
      </c>
      <c s="39" r="U70">
        <v>12.0</v>
      </c>
      <c s="39" r="V70">
        <v>16.0</v>
      </c>
      <c s="38" r="W70"/>
      <c s="38" r="X70"/>
    </row>
    <row customHeight="1" r="71" ht="15.0">
      <c t="s" s="13" r="B71">
        <v>1336</v>
      </c>
      <c t="s" s="153" r="C71">
        <v>1337</v>
      </c>
      <c s="154" r="D71"/>
      <c s="155" r="E71"/>
      <c t="s" s="156" r="F71">
        <v>1338</v>
      </c>
      <c s="154" r="G71"/>
      <c t="str" s="157" r="H71">
        <f>IF(ISTEXT(F71);VLOOKUP(I71;'Réference'!$A$3:$E$18;5;FALSE);IF(ISTEXT(E71);VLOOKUP(I71;'Réference'!$B$3:$E$18;4;FALSE);IF(ISTEXT(G71);VLOOKUP(I71;'Réference'!$C$3:$E$18;3;FALSE);IF(ISTEXT(D71);VLOOKUP(I71;'Réference'!$D$3:$E$18;2;FALSE);""))))</f>
        <v>10</v>
      </c>
      <c s="158" r="I71">
        <v>1.52</v>
      </c>
      <c s="158" r="J71">
        <v>15.0</v>
      </c>
      <c t="str" s="159" r="K71">
        <f>IF(ISTEXT(D71);(V71*I71)+(U71*(I71*1,15/22*10))+(T71*(I71*1,35/22*6))+(S71*(I71*2/22*2))+(R71*(I71*3/22*1));"")</f>
        <v/>
      </c>
      <c t="str" s="159" r="L71">
        <f>ROUND((V71*J71);1)+ROUND((U71*(J71*1,15/22*10));2)+ROUND((T71*(J71*1,35/22*6));2)+ROUNDDOWN((S71*(J71*2/22*2));2)+ROUNDDOWN((R71*(J71*3/22*1));2)</f>
        <v>637,23</v>
      </c>
      <c t="str" s="160" r="M71">
        <f>IF(ISTEXT(E71);ROUND((V71*I71)+(U71*(I71*1,15/22*10))+(T71*(I71*1,35/22*6))+(S71*(I71*2/22*2))+(R71*(I71*3/22*1));0);"")</f>
        <v/>
      </c>
      <c s="160" r="N71">
        <v>16.0</v>
      </c>
      <c t="str" s="161" r="O71">
        <f>IF(ISTEXT(F71);ROUND((V71*I71)+(U71*(I71*1,15/22*10))+(T71*(I71*1,35/22*6))+(S71*(I71*2/22*2))+(R71*(I71*3/22*1));0);"")</f>
        <v>65</v>
      </c>
      <c s="161" r="P71">
        <v>12.0</v>
      </c>
      <c s="162" r="Q71"/>
      <c s="39" r="R71">
        <v>110.0</v>
      </c>
      <c s="39" r="S71">
        <v>14.0</v>
      </c>
      <c s="39" r="T71">
        <v>11.0</v>
      </c>
      <c s="39" r="U71">
        <v>17.0</v>
      </c>
      <c s="39" r="V71">
        <v>12.0</v>
      </c>
      <c s="38" r="W71"/>
      <c s="38" r="X71"/>
    </row>
    <row customHeight="1" r="72" ht="15.0">
      <c t="s" s="27" r="B72">
        <v>1339</v>
      </c>
      <c t="s" s="165" r="C72">
        <v>1340</v>
      </c>
      <c s="166" r="D72"/>
      <c s="167" r="E72"/>
      <c s="166" r="F72"/>
      <c t="s" s="168" r="G72">
        <v>1341</v>
      </c>
      <c t="str" s="169" r="H72">
        <f>IF(ISTEXT(F72);VLOOKUP(I72;'Réference'!$A$3:$E$18;5;FALSE);IF(ISTEXT(E72);VLOOKUP(I72;'Réference'!$B$3:$E$18;4;FALSE);IF(ISTEXT(G72);VLOOKUP(I72;'Réference'!$C$3:$E$18;3;FALSE);IF(ISTEXT(D72);VLOOKUP(I72;'Réference'!$D$3:$E$18;2;FALSE);""))))</f>
        <v>17</v>
      </c>
      <c s="170" r="I72">
        <v>13.65</v>
      </c>
      <c s="158" r="J72">
        <v>15.0</v>
      </c>
      <c t="str" s="159" r="K72">
        <f>IF(ISTEXT(D72);(V72*I72)+(U72*(I72*1,15/22*10))+(T72*(I72*1,35/22*6))+(S72*(I72*2/22*2))+(R72*(I72*3/22*1));"")</f>
        <v/>
      </c>
      <c t="str" s="159" r="L72">
        <f>ROUND((V72*J72);1)+ROUND((U72*(J72*1,15/22*10));2)+ROUND((T72*(J72*1,35/22*6));2)+ROUNDDOWN((S72*(J72*2/22*2));2)+ROUNDDOWN((R72*(J72*3/22*1));2)</f>
        <v>0,00</v>
      </c>
      <c t="str" s="160" r="M72">
        <f>IF(ISTEXT(E72);ROUND((V72*I72)+(U72*(I72*1,15/22*10))+(T72*(I72*1,35/22*6))+(S72*(I72*2/22*2))+(R72*(I72*3/22*1));0);"")</f>
        <v/>
      </c>
      <c s="160" r="N72"/>
      <c t="str" s="161" r="O72">
        <f>IF(ISTEXT(F72);ROUND((V72*I72)+(U72*(I72*1,15/22*10))+(T72*(I72*1,35/22*6))+(S72*(I72*2/22*2))+(R72*(I72*3/22*1));0);"")</f>
        <v/>
      </c>
      <c s="161" r="P72"/>
      <c t="str" s="162" r="Q72">
        <f>IF(ISTEXT(G72);ROUND((V72*I72)+(U72*(I72*1,15/22*10))+(T72*(I72*1,35/22*6))+(S72*(I72*2/22*2))+(R72*(I72*3/22*1));0);"")</f>
        <v>0</v>
      </c>
      <c s="39" r="R72"/>
      <c s="39" r="S72"/>
      <c s="39" r="T72"/>
      <c s="39" r="U72"/>
      <c s="39" r="V72"/>
      <c s="38" r="W72"/>
      <c s="38" r="X72"/>
    </row>
    <row customHeight="1" r="73" ht="15.0">
      <c s="241" r="B73"/>
      <c s="38" r="C73"/>
      <c s="32" r="D73"/>
      <c s="32" r="E73"/>
      <c s="32" r="F73"/>
      <c s="32" r="G73"/>
      <c s="32" r="I73"/>
      <c t="s" s="171" r="J73">
        <v>1342</v>
      </c>
      <c t="str" s="172" r="K73">
        <f>SUM(K68:K72)</f>
        <v>1939,44</v>
      </c>
      <c s="172" r="L73">
        <v>1874.92</v>
      </c>
      <c t="str" s="173" r="M73">
        <f>SUM(M68:M72)</f>
        <v>96</v>
      </c>
      <c t="str" s="173" r="N73">
        <f>SUM(N68:N72)</f>
        <v>86</v>
      </c>
      <c t="str" s="174" r="O73">
        <f>SUM(O68:O72)</f>
        <v>80</v>
      </c>
      <c t="str" s="174" r="P73">
        <f>SUM(P68:P72)</f>
        <v>63</v>
      </c>
      <c t="str" s="174" r="Q73">
        <f>SUM(Q68:Q72)</f>
        <v>0</v>
      </c>
      <c t="str" s="173" r="R73">
        <f>SUM(R68:R72)</f>
        <v>293</v>
      </c>
      <c t="str" s="173" r="S73">
        <f>SUM(S68:S72)</f>
        <v>32</v>
      </c>
      <c t="str" s="173" r="T73">
        <f>SUM(T68:T72)</f>
        <v>43</v>
      </c>
      <c t="str" s="173" r="U73">
        <f>SUM(U68:U72)</f>
        <v>45</v>
      </c>
      <c t="str" s="173" r="V73">
        <f>SUM(V68:V72)</f>
        <v>42</v>
      </c>
      <c s="38" r="W73"/>
      <c s="38" r="X73"/>
    </row>
    <row customHeight="1" r="74" ht="15.0">
      <c s="241" r="B74"/>
      <c s="38" r="C74"/>
      <c s="32" r="D74"/>
      <c s="32" r="E74"/>
      <c s="32" r="F74"/>
      <c s="32" r="G74"/>
      <c t="s" s="175" r="J74">
        <v>1343</v>
      </c>
      <c t="s" s="176" r="K74">
        <v>1344</v>
      </c>
      <c t="str" s="177" r="L74">
        <f>K73-L73</f>
        <v>64,52</v>
      </c>
      <c t="s" s="178" r="M74">
        <v>1345</v>
      </c>
      <c t="str" s="49" r="N74">
        <f>M73-N73</f>
        <v>10</v>
      </c>
      <c t="s" s="179" r="O74">
        <v>1346</v>
      </c>
      <c t="str" s="180" r="P74">
        <f>O73-P73</f>
        <v>17</v>
      </c>
      <c t="s" s="179" r="Q74">
        <v>1347</v>
      </c>
      <c t="str" s="49" r="R74">
        <f>Q73</f>
        <v>0</v>
      </c>
      <c s="38" r="W74"/>
      <c s="38" r="X74"/>
    </row>
    <row customHeight="1" r="75" ht="15.0">
      <c s="181" r="A75"/>
      <c s="37" r="B75"/>
      <c s="38" r="C75"/>
      <c s="204" r="D75"/>
      <c s="204" r="E75"/>
      <c s="204" r="F75"/>
      <c s="204" r="G75"/>
      <c s="37" r="H75"/>
      <c s="243" r="I75"/>
      <c s="243" r="J75"/>
      <c s="231" r="K75"/>
      <c s="231" r="L75"/>
      <c s="204" r="M75"/>
      <c s="204" r="N75"/>
      <c s="202" r="O75"/>
      <c s="202" r="P75"/>
      <c s="202" r="Q75"/>
      <c s="204" r="R75"/>
      <c s="204" r="S75"/>
      <c s="204" r="T75"/>
      <c s="204" r="U75"/>
      <c s="204" r="V75"/>
      <c s="38" r="W75"/>
      <c s="38" r="X75"/>
    </row>
    <row customHeight="1" r="76" ht="15.0">
      <c s="232" r="A76"/>
      <c s="37" r="B76"/>
      <c s="38" r="C76"/>
      <c s="204" r="D76"/>
      <c s="204" r="E76"/>
      <c s="204" r="F76"/>
      <c s="204" r="G76"/>
      <c s="37" r="H76"/>
      <c s="243" r="I76"/>
      <c s="243" r="J76"/>
      <c s="231" r="K76"/>
      <c s="231" r="L76"/>
      <c s="204" r="M76"/>
      <c s="204" r="N76"/>
      <c s="202" r="O76"/>
      <c s="202" r="P76"/>
      <c s="202" r="Q76"/>
      <c s="204" r="R76"/>
      <c s="204" r="S76"/>
      <c s="204" r="T76"/>
      <c s="204" r="U76"/>
      <c s="204" r="V76"/>
      <c s="38" r="W76"/>
      <c s="38" r="X76"/>
    </row>
    <row customHeight="1" r="77" ht="39.75">
      <c t="s" s="209" r="A77">
        <v>1348</v>
      </c>
      <c t="s" s="69" r="B77">
        <v>1349</v>
      </c>
      <c t="s" s="137" r="C77">
        <v>1350</v>
      </c>
      <c t="s" s="138" r="D77">
        <v>1351</v>
      </c>
      <c s="68" r="G77"/>
      <c t="s" s="192" r="H77">
        <v>1352</v>
      </c>
      <c t="s" s="193" r="I77">
        <v>1353</v>
      </c>
      <c t="s" s="193" r="J77">
        <v>1354</v>
      </c>
      <c t="s" s="194" r="K77">
        <v>1355</v>
      </c>
      <c t="s" s="195" r="L77">
        <v>1356</v>
      </c>
      <c t="s" s="196" r="M77">
        <v>1357</v>
      </c>
      <c t="s" s="196" r="N77">
        <v>1358</v>
      </c>
      <c t="s" s="197" r="O77">
        <v>1359</v>
      </c>
      <c t="s" s="197" r="P77">
        <v>1360</v>
      </c>
      <c t="s" s="217" r="Q77">
        <v>1361</v>
      </c>
      <c t="s" s="199" r="R77">
        <v>1362</v>
      </c>
      <c t="s" s="199" r="S77">
        <v>1363</v>
      </c>
      <c t="s" s="199" r="T77">
        <v>1364</v>
      </c>
      <c t="s" s="199" r="U77">
        <v>1365</v>
      </c>
      <c t="s" s="199" r="V77">
        <v>1366</v>
      </c>
      <c s="38" r="W77"/>
      <c s="38" r="X77"/>
    </row>
    <row customHeight="1" r="78" ht="15.0">
      <c t="s" s="150" r="D78">
        <v>1367</v>
      </c>
      <c t="s" s="219" r="E78">
        <v>1368</v>
      </c>
      <c t="s" s="219" r="F78">
        <v>1369</v>
      </c>
      <c t="s" s="56" r="G78">
        <v>1370</v>
      </c>
      <c s="38" r="W78"/>
      <c s="38" r="X78"/>
    </row>
    <row customHeight="1" r="79" ht="15.0">
      <c t="s" s="152" r="B79">
        <v>1371</v>
      </c>
      <c t="s" s="153" r="C79">
        <v>1372</v>
      </c>
      <c t="s" s="154" r="D79">
        <v>1373</v>
      </c>
      <c s="155" r="E79"/>
      <c s="155" r="F79"/>
      <c s="154" r="G79"/>
      <c t="str" s="157" r="H79">
        <f>IF(ISTEXT(F79);VLOOKUP(I79;'Réference'!$A$3:$E$18;5;FALSE);IF(ISTEXT(E79);VLOOKUP(I79;'Réference'!$B$3:$E$18;4;FALSE);IF(ISTEXT(G79);VLOOKUP(I79;'Réference'!$C$3:$E$18;3;FALSE);IF(ISTEXT(D79);VLOOKUP(I79;'Réference'!$D$3:$E$18;2;FALSE);""))))</f>
        <v>7</v>
      </c>
      <c s="158" r="I79">
        <v>48.83</v>
      </c>
      <c s="158" r="J79">
        <v>15.0</v>
      </c>
      <c t="str" s="159" r="K79">
        <f>IF(ISTEXT(D79);(V79*I79)+(U79*(I79*1,15/22*10))+(T79*(I79*1,35/22*6))+(S79*(I79*2/22*2))+(R79*(I79*3/22*1));"")</f>
        <v>1713,27</v>
      </c>
      <c t="str" s="159" r="L79">
        <f>ROUND((V79*J79);1)+ROUND((U79*(J79*1,15/22*10));2)+ROUND((T79*(J79*1,35/22*6));2)+ROUNDDOWN((S79*(J79*2/22*2));2)+ROUNDDOWN((R79*(J79*3/22*1));2)</f>
        <v>526,29</v>
      </c>
      <c t="str" s="160" r="M79">
        <f>IF(ISTEXT(E79);ROUND((V79*I79)+(U79*(I79*1,15/22*10))+(T79*(I79*1,35/22*6))+(S79*(I79*2/22*2))+(R79*(I79*3/22*1));0);"")</f>
        <v/>
      </c>
      <c s="160" r="N79">
        <v>38.0</v>
      </c>
      <c s="161" r="O79"/>
      <c s="161" r="P79">
        <v>28.0</v>
      </c>
      <c s="162" r="Q79"/>
      <c s="39" r="R79">
        <v>79.0</v>
      </c>
      <c s="39" r="S79">
        <v>6.0</v>
      </c>
      <c s="39" r="T79">
        <v>19.0</v>
      </c>
      <c s="39" r="U79">
        <v>10.0</v>
      </c>
      <c s="39" r="V79">
        <v>11.0</v>
      </c>
      <c s="38" r="W79"/>
      <c s="38" r="X79"/>
    </row>
    <row customHeight="1" r="80" ht="15.0">
      <c t="s" s="152" r="B80">
        <v>1374</v>
      </c>
      <c t="s" s="153" r="C80">
        <v>1375</v>
      </c>
      <c s="154" r="D80"/>
      <c s="155" r="E80"/>
      <c t="s" s="155" r="F80">
        <v>1376</v>
      </c>
      <c s="154" r="G80"/>
      <c t="str" s="157" r="H80">
        <f>IF(ISTEXT(F80);VLOOKUP(I80;'Réference'!$A$3:$E$18;5;FALSE);IF(ISTEXT(E80);VLOOKUP(I80;'Réference'!$B$3:$E$18;4;FALSE);IF(ISTEXT(G80);VLOOKUP(I80;'Réference'!$C$3:$E$18;3;FALSE);IF(ISTEXT(D80);VLOOKUP(I80;'Réference'!$D$3:$E$18;2;FALSE);""))))</f>
        <v>10</v>
      </c>
      <c s="158" r="I80">
        <v>1.52</v>
      </c>
      <c s="158" r="J80">
        <v>15.0</v>
      </c>
      <c t="str" s="159" r="K80">
        <f>IF(ISTEXT(D80);(V80*I80)+(U80*(I80*1,15/22*10))+(T80*(I80*1,35/22*6))+(S80*(I80*2/22*2))+(R80*(I80*3/22*1));"")</f>
        <v/>
      </c>
      <c t="str" s="159" r="L80">
        <f>ROUND((V80*J80);1)+ROUND((U80*(J80*1,15/22*10));2)+ROUND((T80*(J80*1,35/22*6));2)+ROUNDDOWN((S80*(J80*2/22*2));2)+ROUNDDOWN((R80*(J80*3/22*1));2)</f>
        <v>213,60</v>
      </c>
      <c t="str" s="160" r="M80">
        <f>IF(ISTEXT(E80);ROUND((V80*I80)+(U80*(I80*1,15/22*10))+(T80*(I80*1,35/22*6))+(S80*(I80*2/22*2))+(R80*(I80*3/22*1));0);"")</f>
        <v/>
      </c>
      <c s="160" r="N80">
        <v>6.0</v>
      </c>
      <c t="str" s="161" r="O80">
        <f>IF(ISTEXT(F80);ROUND((V80*I80)+(U80*(I80*1,15/22*10))+(T80*(I80*1,35/22*6))+(S80*(I80*2/22*2))+(R80*(I80*3/22*1));0);"")</f>
        <v>22</v>
      </c>
      <c s="161" r="P80">
        <v>5.0</v>
      </c>
      <c s="162" r="Q80"/>
      <c s="39" r="R80">
        <v>39.0</v>
      </c>
      <c s="39" r="S80">
        <v>2.0</v>
      </c>
      <c s="39" r="T80">
        <v>8.0</v>
      </c>
      <c s="39" r="U80">
        <v>5.0</v>
      </c>
      <c s="39" r="V80">
        <v>3.0</v>
      </c>
      <c s="38" r="W80"/>
      <c s="38" r="X80"/>
    </row>
    <row customHeight="1" r="81" ht="15.0">
      <c t="s" s="152" r="B81">
        <v>1377</v>
      </c>
      <c t="s" s="153" r="C81">
        <v>1378</v>
      </c>
      <c s="154" r="D81"/>
      <c t="s" s="155" r="E81">
        <v>1379</v>
      </c>
      <c s="155" r="F81"/>
      <c s="154" r="G81"/>
      <c t="str" s="157" r="H81">
        <f>IF(ISTEXT(F81);VLOOKUP(I81;'Réference'!$A$3:$E$18;5;FALSE);IF(ISTEXT(E81);VLOOKUP(I81;'Réference'!$B$3:$E$18;4;FALSE);IF(ISTEXT(G81);VLOOKUP(I81;'Réference'!$C$3:$E$18;3;FALSE);IF(ISTEXT(D81);VLOOKUP(I81;'Réference'!$D$3:$E$18;2;FALSE);""))))</f>
        <v>17</v>
      </c>
      <c s="158" r="I81">
        <v>2.73</v>
      </c>
      <c s="158" r="J81">
        <v>15.0</v>
      </c>
      <c t="str" s="159" r="K81">
        <f>IF(ISTEXT(D81);(V81*I81)+(U81*(I81*1,15/22*10))+(T81*(I81*1,35/22*6))+(S81*(I81*2/22*2))+(R81*(I81*3/22*1));"")</f>
        <v/>
      </c>
      <c t="str" s="159" r="L81">
        <f>ROUND((V81*J81);1)+ROUND((U81*(J81*1,15/22*10));2)+ROUND((T81*(J81*1,35/22*6));2)+ROUNDDOWN((S81*(J81*2/22*2));2)+ROUNDDOWN((R81*(J81*3/22*1));2)</f>
        <v>606,46</v>
      </c>
      <c t="str" s="160" r="M81">
        <f>IF(ISTEXT(E81);ROUND((V81*I81)+(U81*(I81*1,15/22*10))+(T81*(I81*1,35/22*6))+(S81*(I81*2/22*2))+(R81*(I81*3/22*1));0);"")</f>
        <v>110</v>
      </c>
      <c s="160" r="N81">
        <v>31.0</v>
      </c>
      <c t="str" s="161" r="O81">
        <f>IF(ISTEXT(F81);ROUND((V81*I81)+(U81*(I81*1,15/22*10))+(T81*(I81*1,35/22*6))+(S81*(I81*2/22*2))+(R81*(I81*3/22*1));0);"")</f>
        <v/>
      </c>
      <c s="161" r="P81">
        <v>22.0</v>
      </c>
      <c s="162" r="Q81"/>
      <c s="39" r="R81">
        <v>119.0</v>
      </c>
      <c s="39" r="S81">
        <v>6.0</v>
      </c>
      <c s="39" r="T81">
        <v>5.0</v>
      </c>
      <c s="39" r="U81">
        <v>12.0</v>
      </c>
      <c s="39" r="V81">
        <v>15.0</v>
      </c>
      <c s="38" r="W81"/>
      <c s="38" r="X81"/>
    </row>
    <row customHeight="1" r="82" ht="15.0">
      <c t="s" s="152" r="B82">
        <v>1380</v>
      </c>
      <c t="s" s="153" r="C82">
        <v>1381</v>
      </c>
      <c s="154" r="D82"/>
      <c s="155" r="E82"/>
      <c t="s" s="155" r="F82">
        <v>1382</v>
      </c>
      <c s="154" r="G82"/>
      <c t="str" s="157" r="H82">
        <f>IF(ISTEXT(F82);VLOOKUP(I82;'Réference'!$A$3:$E$18;5;FALSE);IF(ISTEXT(E82);VLOOKUP(I82;'Réference'!$B$3:$E$18;4;FALSE);IF(ISTEXT(G82);VLOOKUP(I82;'Réference'!$C$3:$E$18;3;FALSE);IF(ISTEXT(D82);VLOOKUP(I82;'Réference'!$D$3:$E$18;2;FALSE);""))))</f>
        <v>10</v>
      </c>
      <c s="158" r="I82">
        <v>1.52</v>
      </c>
      <c s="158" r="J82">
        <v>15.0</v>
      </c>
      <c t="str" s="159" r="K82">
        <f>IF(ISTEXT(D82);(V82*I82)+(U82*(I82*1,15/22*10))+(T82*(I82*1,35/22*6))+(S82*(I82*2/22*2))+(R82*(I82*3/22*1));"")</f>
        <v/>
      </c>
      <c t="str" s="159" r="L82">
        <f>ROUND((V82*J82);1)+ROUND((U82*(J82*1,15/22*10));2)+ROUND((T82*(J82*1,35/22*6));2)+ROUNDDOWN((S82*(J82*2/22*2));2)+ROUNDDOWN((R82*(J82*3/22*1));2)</f>
        <v>321,54</v>
      </c>
      <c t="str" s="160" r="M82">
        <f>IF(ISTEXT(E82);ROUND((V82*I82)+(U82*(I82*1,15/22*10))+(T82*(I82*1,35/22*6))+(S82*(I82*2/22*2))+(R82*(I82*3/22*1));0);"")</f>
        <v/>
      </c>
      <c s="160" r="N82">
        <v>10.0</v>
      </c>
      <c t="str" s="161" r="O82">
        <f>IF(ISTEXT(F82);ROUND((V82*I82)+(U82*(I82*1,15/22*10))+(T82*(I82*1,35/22*6))+(S82*(I82*2/22*2))+(R82*(I82*3/22*1));0);"")</f>
        <v>33</v>
      </c>
      <c s="161" r="P82">
        <v>7.0</v>
      </c>
      <c s="162" r="Q82"/>
      <c s="39" r="R82">
        <v>52.0</v>
      </c>
      <c s="39" r="S82">
        <v>5.0</v>
      </c>
      <c s="39" r="T82">
        <v>6.0</v>
      </c>
      <c s="39" r="U82">
        <v>10.0</v>
      </c>
      <c s="39" r="V82">
        <v>6.0</v>
      </c>
      <c s="38" r="W82"/>
      <c s="38" r="X82"/>
    </row>
    <row customHeight="1" r="83" ht="15.0">
      <c t="s" s="203" r="B83">
        <v>1383</v>
      </c>
      <c t="s" s="165" r="C83">
        <v>1384</v>
      </c>
      <c s="166" r="D83"/>
      <c s="167" r="E83"/>
      <c s="167" r="F83"/>
      <c t="s" s="168" r="G83">
        <v>1385</v>
      </c>
      <c t="str" s="267" r="H83">
        <f>IF(ISTEXT(F83);VLOOKUP(I83;'Réference'!$A$3:$E$18;5;FALSE);IF(ISTEXT(E83);VLOOKUP(I83;'Réference'!$B$3:$E$18;4;FALSE);IF(ISTEXT(G83);VLOOKUP(I83;'Réference'!$C$3:$E$18;3;FALSE);IF(ISTEXT(D83);VLOOKUP(I83;'Réference'!$D$3:$E$18;2;FALSE);""))))</f>
        <v>17</v>
      </c>
      <c s="170" r="I83">
        <v>13.65</v>
      </c>
      <c s="158" r="J83">
        <v>15.0</v>
      </c>
      <c t="str" s="159" r="K83">
        <f>IF(ISTEXT(D83);(V83*I83)+(U83*(I83*1,15/22*10))+(T83*(I83*1,35/22*6))+(S83*(I83*2/22*2))+(R83*(I83*3/22*1));"")</f>
        <v/>
      </c>
      <c t="str" s="159" r="L83">
        <f>ROUND((V83*J83);1)+ROUND((U83*(J83*1,15/22*10));2)+ROUND((T83*(J83*1,35/22*6));2)+ROUNDDOWN((S83*(J83*2/22*2));2)+ROUNDDOWN((R83*(J83*3/22*1));2)</f>
        <v>0,00</v>
      </c>
      <c t="str" s="160" r="M83">
        <f>IF(ISTEXT(E83);ROUND((V83*I83)+(U83*(I83*1,15/22*10))+(T83*(I83*1,35/22*6))+(S83*(I83*2/22*2))+(R83*(I83*3/22*1));0);"")</f>
        <v/>
      </c>
      <c s="160" r="N83"/>
      <c t="str" s="161" r="O83">
        <f>IF(ISTEXT(F83);ROUND((V83*I83)+(U83*(I83*1,15/22*10))+(T83*(I83*1,35/22*6))+(S83*(I83*2/22*2))+(R83*(I83*3/22*1));0);"")</f>
        <v/>
      </c>
      <c s="161" r="P83"/>
      <c s="162" r="Q83"/>
      <c s="39" r="R83"/>
      <c s="39" r="S83"/>
      <c s="39" r="T83"/>
      <c s="39" r="U83"/>
      <c s="39" r="V83"/>
      <c s="38" r="W83"/>
      <c s="38" r="X83"/>
    </row>
    <row customHeight="1" r="84" ht="15.0">
      <c s="26" r="B84"/>
      <c s="51" r="C84"/>
      <c s="32" r="D84"/>
      <c s="32" r="E84"/>
      <c s="32" r="F84"/>
      <c s="255" r="G84"/>
      <c s="52" r="H84"/>
      <c s="32" r="I84"/>
      <c t="s" s="171" r="J84">
        <v>1386</v>
      </c>
      <c t="str" s="172" r="K84">
        <f>SUM(K79:K83)</f>
        <v>1713,27</v>
      </c>
      <c t="str" s="172" r="L84">
        <f>SUM(L79:L82)</f>
        <v>1667,89</v>
      </c>
      <c t="str" s="173" r="M84">
        <f>SUM(M79:M83)</f>
        <v>110</v>
      </c>
      <c t="str" s="173" r="N84">
        <f>SUM(N79:N83)</f>
        <v>85</v>
      </c>
      <c t="str" s="174" r="O84">
        <f>SUM(O79:O83)</f>
        <v>55</v>
      </c>
      <c t="str" s="174" r="P84">
        <f>SUM(P79:P83)</f>
        <v>62</v>
      </c>
      <c t="str" s="174" r="Q84">
        <f>SUM(Q79:Q83)</f>
        <v>0</v>
      </c>
      <c t="str" s="173" r="R84">
        <f>SUM(R79:R83)</f>
        <v>289</v>
      </c>
      <c t="str" s="173" r="S84">
        <f>SUM(S79:S83)</f>
        <v>19</v>
      </c>
      <c t="str" s="173" r="T84">
        <f>SUM(T79:T83)</f>
        <v>38</v>
      </c>
      <c t="str" s="173" r="U84">
        <f>SUM(U79:U83)</f>
        <v>37</v>
      </c>
      <c t="str" s="173" r="V84">
        <f>SUM(V79:V83)</f>
        <v>35</v>
      </c>
      <c s="38" r="W84"/>
      <c s="38" r="X84"/>
    </row>
    <row customHeight="1" r="85" ht="15.0">
      <c s="241" r="B85"/>
      <c s="38" r="C85"/>
      <c s="32" r="D85"/>
      <c s="32" r="E85"/>
      <c s="32" r="F85"/>
      <c s="32" r="G85"/>
      <c s="26" r="H85"/>
      <c s="95" r="I85"/>
      <c t="s" s="256" r="J85">
        <v>1387</v>
      </c>
      <c t="s" s="257" r="K85">
        <v>1388</v>
      </c>
      <c t="str" s="258" r="L85">
        <f>K84-L84</f>
        <v>45,38</v>
      </c>
      <c t="s" s="259" r="M85">
        <v>1389</v>
      </c>
      <c t="str" s="260" r="N85">
        <f>M84-N84</f>
        <v>25</v>
      </c>
      <c t="s" s="261" r="O85">
        <v>1390</v>
      </c>
      <c t="str" s="262" r="P85">
        <f>O84-P84</f>
        <v>-7</v>
      </c>
      <c t="s" s="261" r="Q85">
        <v>1391</v>
      </c>
      <c t="str" s="260" r="R85">
        <f>Q84</f>
        <v>0</v>
      </c>
      <c s="38" r="W85"/>
      <c s="38" r="X85"/>
    </row>
    <row customHeight="1" r="86" ht="15.0">
      <c s="244" r="A86"/>
      <c s="37" r="B86"/>
      <c s="38" r="C86"/>
      <c s="204" r="D86"/>
      <c s="204" r="E86"/>
      <c s="204" r="F86"/>
      <c s="204" r="G86"/>
      <c s="37" r="H86"/>
      <c s="243" r="I86"/>
      <c s="243" r="J86"/>
      <c s="231" r="K86"/>
      <c s="231" r="L86"/>
      <c s="204" r="M86"/>
      <c s="204" r="N86"/>
      <c s="202" r="O86"/>
      <c s="202" r="P86"/>
      <c s="202" r="Q86"/>
      <c s="204" r="R86"/>
      <c s="204" r="S86"/>
      <c s="204" r="T86"/>
      <c s="204" r="U86"/>
      <c s="204" r="V86"/>
      <c s="38" r="W86"/>
      <c s="38" r="X86"/>
    </row>
    <row customHeight="1" r="87" ht="15.0">
      <c s="244" r="A87"/>
      <c s="37" r="B87"/>
      <c s="268" r="C87"/>
      <c s="269" r="D87"/>
      <c s="269" r="E87"/>
      <c s="269" r="F87"/>
      <c s="269" r="G87"/>
      <c s="269" r="H87"/>
      <c s="269" r="I87"/>
      <c s="269" r="J87"/>
      <c s="269" r="K87"/>
      <c s="269" r="L87"/>
      <c s="269" r="M87"/>
      <c s="269" r="N87"/>
      <c s="268" r="O87"/>
      <c s="268" r="P87"/>
      <c s="268" r="Q87"/>
      <c s="269" r="R87"/>
      <c s="269" r="S87"/>
      <c s="269" r="T87"/>
      <c s="269" r="U87"/>
      <c s="269" r="V87"/>
      <c s="38" r="W87"/>
      <c s="38" r="X87"/>
    </row>
    <row customHeight="1" r="88" ht="15.0">
      <c s="244" r="A88"/>
      <c s="37" r="B88"/>
      <c s="268" r="C88"/>
      <c s="269" r="D88"/>
      <c s="269" r="E88"/>
      <c s="269" r="F88"/>
      <c s="269" r="G88"/>
      <c s="269" r="H88"/>
      <c s="269" r="I88"/>
      <c s="269" r="J88"/>
      <c s="269" r="K88"/>
      <c s="269" r="L88"/>
      <c s="269" r="M88"/>
      <c s="269" r="N88"/>
      <c s="268" r="O88"/>
      <c s="268" r="P88"/>
      <c s="268" r="Q88"/>
      <c s="269" r="R88"/>
      <c s="269" r="S88"/>
      <c s="269" r="T88"/>
      <c s="269" r="U88"/>
      <c s="269" r="V88"/>
      <c s="38" r="W88"/>
      <c s="38" r="X88"/>
    </row>
    <row customHeight="1" r="89" ht="15.0">
      <c s="244" r="A89"/>
      <c s="37" r="B89"/>
      <c s="268" r="C89"/>
      <c s="269" r="D89"/>
      <c s="269" r="E89"/>
      <c s="269" r="F89"/>
      <c s="269" r="G89"/>
      <c s="269" r="H89"/>
      <c s="269" r="I89"/>
      <c s="269" r="J89"/>
      <c s="269" r="K89"/>
      <c s="269" r="L89"/>
      <c s="269" r="M89"/>
      <c s="269" r="N89"/>
      <c s="268" r="O89"/>
      <c s="268" r="P89"/>
      <c s="268" r="Q89"/>
      <c s="269" r="R89"/>
      <c s="269" r="S89"/>
      <c s="269" r="T89"/>
      <c s="269" r="U89"/>
      <c s="269" r="V89"/>
      <c s="38" r="W89"/>
      <c s="38" r="X89"/>
    </row>
    <row customHeight="1" r="90" ht="15.0">
      <c s="244" r="A90"/>
      <c s="37" r="B90"/>
      <c s="268" r="C90"/>
      <c s="269" r="D90"/>
      <c s="269" r="E90"/>
      <c s="269" r="F90"/>
      <c s="269" r="G90"/>
      <c s="269" r="H90"/>
      <c s="269" r="I90"/>
      <c s="269" r="J90"/>
      <c s="269" r="K90"/>
      <c s="269" r="L90"/>
      <c s="269" r="M90"/>
      <c s="269" r="N90"/>
      <c s="268" r="O90"/>
      <c s="268" r="P90"/>
      <c s="268" r="Q90"/>
      <c s="269" r="R90"/>
      <c s="269" r="S90"/>
      <c s="269" r="T90"/>
      <c s="269" r="U90"/>
      <c s="269" r="V90"/>
      <c s="38" r="W90"/>
      <c s="38" r="X90"/>
    </row>
    <row customHeight="1" r="91" ht="15.0">
      <c s="244" r="A91"/>
      <c s="37" r="B91"/>
      <c s="38" r="C91"/>
      <c s="37" r="D91"/>
      <c s="37" r="E91"/>
      <c s="37" r="F91"/>
      <c s="37" r="G91"/>
      <c s="37" r="H91"/>
      <c s="37" r="I91"/>
      <c s="205" r="J91"/>
      <c s="206" r="K91"/>
      <c s="206" r="L91"/>
      <c s="207" r="M91"/>
      <c s="207" r="N91"/>
      <c s="208" r="O91"/>
      <c s="208" r="P91"/>
      <c s="208" r="Q91"/>
      <c s="37" r="R91"/>
      <c s="37" r="S91"/>
      <c s="37" r="T91"/>
      <c s="37" r="U91"/>
      <c s="37" r="V91"/>
      <c s="38" r="W91"/>
      <c s="70" r="X91"/>
    </row>
    <row customHeight="1" r="92" ht="15.0">
      <c s="244" r="A92"/>
      <c s="37" r="B92"/>
      <c s="268" r="C92"/>
      <c s="265" r="D92"/>
      <c s="265" r="E92"/>
      <c s="265" r="F92"/>
      <c s="265" r="G92"/>
      <c s="265" r="H92"/>
      <c s="265" r="I92"/>
      <c s="265" r="J92"/>
      <c s="265" r="K92"/>
      <c s="265" r="L92"/>
      <c s="265" r="M92"/>
      <c s="265" r="N92"/>
      <c s="264" r="O92"/>
      <c s="264" r="P92"/>
      <c s="264" r="Q92"/>
      <c s="265" r="R92"/>
      <c s="265" r="S92"/>
      <c s="265" r="T92"/>
      <c s="265" r="U92"/>
      <c s="265" r="V92"/>
      <c s="38" r="W92"/>
      <c s="70" r="X92"/>
    </row>
    <row customHeight="1" r="93" ht="15.0">
      <c s="244" r="A93"/>
      <c s="37" r="B93"/>
      <c s="264" r="C93"/>
      <c s="265" r="D93"/>
      <c s="265" r="E93"/>
      <c s="265" r="F93"/>
      <c s="265" r="G93"/>
      <c s="265" r="H93"/>
      <c s="265" r="I93"/>
      <c s="265" r="J93"/>
      <c s="265" r="K93"/>
      <c s="265" r="L93"/>
      <c s="265" r="M93"/>
      <c s="265" r="N93"/>
      <c s="264" r="O93"/>
      <c s="264" r="P93"/>
      <c s="264" r="Q93"/>
      <c s="265" r="R93"/>
      <c s="265" r="S93"/>
      <c s="265" r="T93"/>
      <c s="265" r="U93"/>
      <c s="265" r="V93"/>
      <c s="38" r="W93"/>
      <c s="70" r="X93"/>
    </row>
    <row customHeight="1" r="94" ht="15.0">
      <c s="244" r="A94"/>
      <c s="37" r="B94"/>
      <c s="264" r="C94"/>
      <c s="265" r="D94"/>
      <c s="265" r="E94"/>
      <c s="265" r="F94"/>
      <c s="265" r="G94"/>
      <c s="265" r="H94"/>
      <c s="265" r="I94"/>
      <c s="265" r="J94"/>
      <c s="265" r="K94"/>
      <c s="265" r="L94"/>
      <c s="265" r="M94"/>
      <c s="265" r="N94"/>
      <c s="264" r="O94"/>
      <c s="264" r="P94"/>
      <c s="264" r="Q94"/>
      <c s="265" r="R94"/>
      <c s="265" r="S94"/>
      <c s="265" r="T94"/>
      <c s="265" r="U94"/>
      <c s="265" r="V94"/>
      <c s="38" r="W94"/>
      <c s="70" r="X94"/>
    </row>
    <row customHeight="1" r="95" ht="15.0">
      <c s="38" r="A95"/>
      <c s="37" r="B95"/>
      <c s="264" r="C95"/>
      <c s="265" r="D95"/>
      <c s="265" r="E95"/>
      <c s="265" r="F95"/>
      <c s="265" r="G95"/>
      <c s="265" r="H95"/>
      <c s="265" r="I95"/>
      <c s="265" r="J95"/>
      <c s="265" r="K95"/>
      <c s="265" r="L95"/>
      <c s="265" r="M95"/>
      <c s="265" r="N95"/>
      <c s="264" r="O95"/>
      <c s="264" r="P95"/>
      <c s="264" r="Q95"/>
      <c s="265" r="R95"/>
      <c s="265" r="S95"/>
      <c s="265" r="T95"/>
      <c s="265" r="U95"/>
      <c s="265" r="V95"/>
      <c s="38" r="W95"/>
      <c s="70" r="X95"/>
    </row>
    <row customHeight="1" r="96" ht="15.0">
      <c s="38" r="A96"/>
      <c s="37" r="B96"/>
      <c s="38" r="C96"/>
      <c s="37" r="D96"/>
      <c s="37" r="E96"/>
      <c s="37" r="F96"/>
      <c s="37" r="G96"/>
      <c s="37" r="H96"/>
      <c s="37" r="I96"/>
      <c s="37" r="J96"/>
      <c s="231" r="K96"/>
      <c s="204" r="L96"/>
      <c s="204" r="M96"/>
      <c s="204" r="N96"/>
      <c s="163" r="O96"/>
      <c s="70" r="P96"/>
      <c s="70" r="Q96"/>
      <c s="37" r="R96"/>
      <c s="37" r="S96"/>
      <c s="37" r="T96"/>
      <c s="37" r="U96"/>
      <c s="37" r="V96"/>
      <c s="38" r="W96"/>
      <c s="70" r="X96"/>
    </row>
    <row customHeight="1" r="97" ht="15.0">
      <c s="38" r="A97"/>
      <c s="37" r="B97"/>
      <c s="38" r="C97"/>
      <c s="37" r="D97"/>
      <c s="37" r="E97"/>
      <c s="37" r="F97"/>
      <c s="37" r="G97"/>
      <c s="37" r="H97"/>
      <c s="37" r="I97"/>
      <c s="37" r="J97"/>
      <c s="231" r="K97"/>
      <c s="204" r="L97"/>
      <c s="204" r="M97"/>
      <c s="204" r="N97"/>
      <c s="163" r="O97"/>
      <c s="70" r="P97"/>
      <c s="70" r="Q97"/>
      <c s="37" r="R97"/>
      <c s="37" r="S97"/>
      <c s="37" r="T97"/>
      <c s="37" r="U97"/>
      <c s="37" r="V97"/>
      <c s="38" r="W97"/>
      <c s="70" r="X97"/>
    </row>
    <row customHeight="1" r="98" ht="15.0">
      <c s="38" r="A98"/>
      <c s="37" r="B98"/>
      <c s="38" r="C98"/>
      <c s="37" r="D98"/>
      <c s="37" r="E98"/>
      <c s="37" r="F98"/>
      <c s="37" r="G98"/>
      <c s="37" r="H98"/>
      <c s="37" r="I98"/>
      <c s="37" r="J98"/>
      <c s="231" r="K98"/>
      <c s="204" r="L98"/>
      <c s="204" r="M98"/>
      <c s="204" r="N98"/>
      <c s="163" r="O98"/>
      <c s="70" r="P98"/>
      <c s="70" r="Q98"/>
      <c s="37" r="R98"/>
      <c s="37" r="S98"/>
      <c s="37" r="T98"/>
      <c s="37" r="U98"/>
      <c s="37" r="V98"/>
      <c s="38" r="W98"/>
      <c s="70" r="X98"/>
    </row>
    <row customHeight="1" r="99" ht="15.0">
      <c s="38" r="A99"/>
      <c s="37" r="B99"/>
      <c s="38" r="C99"/>
      <c s="37" r="D99"/>
      <c s="37" r="E99"/>
      <c s="37" r="F99"/>
      <c s="37" r="G99"/>
      <c s="37" r="H99"/>
      <c s="37" r="I99"/>
      <c s="37" r="J99"/>
      <c s="204" r="K99"/>
      <c s="204" r="L99"/>
      <c s="204" r="M99"/>
      <c s="204" r="N99"/>
      <c s="163" r="O99"/>
      <c s="70" r="P99"/>
      <c s="70" r="Q99"/>
      <c s="37" r="R99"/>
      <c s="37" r="S99"/>
      <c s="37" r="T99"/>
      <c s="37" r="U99"/>
      <c s="37" r="V99"/>
      <c s="38" r="W99"/>
      <c s="70" r="X99"/>
    </row>
    <row customHeight="1" r="100" ht="15.0">
      <c s="38" r="A100"/>
      <c s="37" r="B100"/>
      <c s="38" r="C100"/>
      <c s="37" r="D100"/>
      <c s="37" r="E100"/>
      <c s="37" r="F100"/>
      <c s="37" r="G100"/>
      <c s="37" r="H100"/>
      <c s="37" r="I100"/>
      <c s="37" r="J100"/>
      <c s="204" r="K100"/>
      <c s="204" r="L100"/>
      <c s="204" r="M100"/>
      <c s="204" r="N100"/>
      <c s="163" r="O100"/>
      <c s="70" r="P100"/>
      <c s="70" r="Q100"/>
      <c s="37" r="R100"/>
      <c s="37" r="S100"/>
      <c s="37" r="T100"/>
      <c s="37" r="U100"/>
      <c s="37" r="V100"/>
      <c s="38" r="W100"/>
      <c s="70" r="X100"/>
    </row>
    <row customHeight="1" r="101" ht="15.0">
      <c s="38" r="A101"/>
      <c s="37" r="B101"/>
      <c s="38" r="C101"/>
      <c s="37" r="D101"/>
      <c s="37" r="E101"/>
      <c s="37" r="F101"/>
      <c s="37" r="G101"/>
      <c s="37" r="H101"/>
      <c s="37" r="I101"/>
      <c s="37" r="J101"/>
      <c s="204" r="K101"/>
      <c s="204" r="L101"/>
      <c s="204" r="M101"/>
      <c s="204" r="N101"/>
      <c s="163" r="O101"/>
      <c s="70" r="P101"/>
      <c s="70" r="Q101"/>
      <c s="37" r="R101"/>
      <c s="37" r="S101"/>
      <c s="37" r="T101"/>
      <c s="37" r="U101"/>
      <c s="37" r="V101"/>
      <c s="38" r="W101"/>
      <c s="70" r="X101"/>
    </row>
    <row customHeight="1" r="102" ht="15.0">
      <c s="38" r="A102"/>
      <c s="37" r="B102"/>
      <c s="38" r="C102"/>
      <c s="37" r="D102"/>
      <c s="37" r="E102"/>
      <c s="37" r="F102"/>
      <c s="37" r="G102"/>
      <c s="37" r="H102"/>
      <c s="37" r="I102"/>
      <c s="37" r="J102"/>
      <c s="204" r="K102"/>
      <c s="204" r="L102"/>
      <c s="204" r="M102"/>
      <c s="204" r="N102"/>
      <c s="163" r="O102"/>
      <c s="70" r="P102"/>
      <c s="70" r="Q102"/>
      <c s="37" r="R102"/>
      <c s="37" r="S102"/>
      <c s="37" r="T102"/>
      <c s="37" r="U102"/>
      <c s="37" r="V102"/>
      <c s="38" r="W102"/>
      <c s="70" r="X102"/>
    </row>
    <row customHeight="1" r="103" ht="15.0">
      <c s="38" r="A103"/>
      <c s="37" r="B103"/>
      <c s="38" r="C103"/>
      <c s="37" r="D103"/>
      <c s="37" r="E103"/>
      <c s="37" r="F103"/>
      <c s="37" r="G103"/>
      <c s="37" r="H103"/>
      <c s="37" r="I103"/>
      <c s="37" r="J103"/>
      <c s="204" r="K103"/>
      <c s="204" r="L103"/>
      <c s="204" r="M103"/>
      <c s="204" r="N103"/>
      <c s="163" r="O103"/>
      <c s="70" r="P103"/>
      <c s="70" r="Q103"/>
      <c s="37" r="R103"/>
      <c s="37" r="S103"/>
      <c s="37" r="T103"/>
      <c s="37" r="U103"/>
      <c s="37" r="V103"/>
      <c s="38" r="W103"/>
      <c s="70" r="X103"/>
    </row>
    <row customHeight="1" r="104" ht="15.0">
      <c s="38" r="A104"/>
      <c s="37" r="B104"/>
      <c s="38" r="C104"/>
      <c s="37" r="D104"/>
      <c s="37" r="E104"/>
      <c s="37" r="F104"/>
      <c s="37" r="G104"/>
      <c s="37" r="H104"/>
      <c s="37" r="I104"/>
      <c s="37" r="J104"/>
      <c s="204" r="K104"/>
      <c s="204" r="L104"/>
      <c s="204" r="M104"/>
      <c s="204" r="N104"/>
      <c s="163" r="O104"/>
      <c s="70" r="P104"/>
      <c s="70" r="Q104"/>
      <c s="37" r="R104"/>
      <c s="37" r="S104"/>
      <c s="37" r="T104"/>
      <c s="37" r="U104"/>
      <c s="37" r="V104"/>
      <c s="38" r="W104"/>
      <c s="70" r="X104"/>
    </row>
    <row customHeight="1" r="105" ht="15.0">
      <c s="38" r="A105"/>
      <c s="37" r="B105"/>
      <c s="38" r="C105"/>
      <c s="37" r="D105"/>
      <c s="37" r="E105"/>
      <c s="37" r="F105"/>
      <c s="37" r="G105"/>
      <c s="37" r="H105"/>
      <c s="37" r="I105"/>
      <c s="37" r="J105"/>
      <c s="204" r="K105"/>
      <c s="204" r="L105"/>
      <c s="204" r="M105"/>
      <c s="204" r="N105"/>
      <c s="163" r="O105"/>
      <c s="70" r="P105"/>
      <c s="70" r="Q105"/>
      <c s="37" r="R105"/>
      <c s="37" r="S105"/>
      <c s="37" r="T105"/>
      <c s="37" r="U105"/>
      <c s="37" r="V105"/>
      <c s="38" r="W105"/>
      <c s="70" r="X105"/>
    </row>
    <row customHeight="1" r="106" ht="15.0">
      <c s="38" r="A106"/>
      <c s="37" r="B106"/>
      <c s="38" r="C106"/>
      <c s="37" r="D106"/>
      <c s="37" r="E106"/>
      <c s="37" r="F106"/>
      <c s="37" r="G106"/>
      <c s="37" r="H106"/>
      <c s="37" r="I106"/>
      <c s="37" r="J106"/>
      <c s="204" r="K106"/>
      <c s="204" r="L106"/>
      <c s="204" r="M106"/>
      <c s="204" r="N106"/>
      <c s="163" r="O106"/>
      <c s="70" r="P106"/>
      <c s="70" r="Q106"/>
      <c s="37" r="R106"/>
      <c s="37" r="S106"/>
      <c s="37" r="T106"/>
      <c s="37" r="U106"/>
      <c s="37" r="V106"/>
      <c s="38" r="W106"/>
      <c s="70" r="X106"/>
    </row>
    <row customHeight="1" r="107" ht="15.0">
      <c s="38" r="A107"/>
      <c s="37" r="B107"/>
      <c s="38" r="C107"/>
      <c s="37" r="D107"/>
      <c s="37" r="E107"/>
      <c s="37" r="F107"/>
      <c s="37" r="G107"/>
      <c s="37" r="H107"/>
      <c s="37" r="I107"/>
      <c s="37" r="J107"/>
      <c s="204" r="K107"/>
      <c s="204" r="L107"/>
      <c s="204" r="M107"/>
      <c s="204" r="N107"/>
      <c s="163" r="O107"/>
      <c s="70" r="P107"/>
      <c s="70" r="Q107"/>
      <c s="37" r="R107"/>
      <c s="37" r="S107"/>
      <c s="37" r="T107"/>
      <c s="37" r="U107"/>
      <c s="37" r="V107"/>
      <c s="38" r="W107"/>
      <c s="70" r="X107"/>
    </row>
    <row customHeight="1" r="108" ht="15.0">
      <c s="38" r="A108"/>
      <c s="37" r="B108"/>
      <c s="38" r="C108"/>
      <c s="37" r="D108"/>
      <c s="37" r="E108"/>
      <c s="37" r="F108"/>
      <c s="37" r="G108"/>
      <c s="37" r="H108"/>
      <c s="37" r="I108"/>
      <c s="37" r="J108"/>
      <c s="204" r="K108"/>
      <c s="204" r="L108"/>
      <c s="204" r="M108"/>
      <c s="204" r="N108"/>
      <c s="163" r="O108"/>
      <c s="70" r="P108"/>
      <c s="70" r="Q108"/>
      <c s="37" r="R108"/>
      <c s="37" r="S108"/>
      <c s="37" r="T108"/>
      <c s="37" r="U108"/>
      <c s="37" r="V108"/>
      <c s="38" r="W108"/>
      <c s="70" r="X108"/>
    </row>
    <row customHeight="1" r="109" ht="15.0">
      <c s="38" r="A109"/>
      <c s="37" r="B109"/>
      <c s="38" r="C109"/>
      <c s="37" r="D109"/>
      <c s="37" r="E109"/>
      <c s="37" r="F109"/>
      <c s="37" r="G109"/>
      <c s="37" r="H109"/>
      <c s="37" r="I109"/>
      <c s="37" r="J109"/>
      <c s="204" r="K109"/>
      <c s="204" r="L109"/>
      <c s="204" r="M109"/>
      <c s="204" r="N109"/>
      <c s="163" r="O109"/>
      <c s="70" r="P109"/>
      <c s="70" r="Q109"/>
      <c s="37" r="R109"/>
      <c s="37" r="S109"/>
      <c s="37" r="T109"/>
      <c s="37" r="U109"/>
      <c s="37" r="V109"/>
      <c s="38" r="W109"/>
      <c s="70" r="X109"/>
    </row>
    <row customHeight="1" r="110" ht="15.0">
      <c s="38" r="A110"/>
      <c s="37" r="B110"/>
      <c s="38" r="C110"/>
      <c s="37" r="D110"/>
      <c s="37" r="E110"/>
      <c s="37" r="F110"/>
      <c s="37" r="G110"/>
      <c s="37" r="H110"/>
      <c s="37" r="I110"/>
      <c s="37" r="J110"/>
      <c s="204" r="K110"/>
      <c s="204" r="L110"/>
      <c s="204" r="M110"/>
      <c s="204" r="N110"/>
      <c s="163" r="O110"/>
      <c s="70" r="P110"/>
      <c s="70" r="Q110"/>
      <c s="37" r="R110"/>
      <c s="37" r="S110"/>
      <c s="37" r="T110"/>
      <c s="37" r="U110"/>
      <c s="37" r="V110"/>
      <c s="38" r="W110"/>
      <c s="70" r="X110"/>
    </row>
    <row customHeight="1" r="111" ht="15.0">
      <c s="38" r="A111"/>
      <c s="37" r="B111"/>
      <c s="38" r="C111"/>
      <c s="37" r="D111"/>
      <c s="37" r="E111"/>
      <c s="37" r="F111"/>
      <c s="37" r="G111"/>
      <c s="37" r="H111"/>
      <c s="37" r="I111"/>
      <c s="37" r="J111"/>
      <c s="204" r="K111"/>
      <c s="204" r="L111"/>
      <c s="204" r="M111"/>
      <c s="204" r="N111"/>
      <c s="163" r="O111"/>
      <c s="70" r="P111"/>
      <c s="70" r="Q111"/>
      <c s="37" r="R111"/>
      <c s="37" r="S111"/>
      <c s="37" r="T111"/>
      <c s="37" r="U111"/>
      <c s="37" r="V111"/>
      <c s="38" r="W111"/>
      <c s="70" r="X111"/>
    </row>
    <row customHeight="1" r="112" ht="15.0">
      <c s="38" r="A112"/>
      <c s="37" r="B112"/>
      <c s="38" r="C112"/>
      <c s="37" r="D112"/>
      <c s="37" r="E112"/>
      <c s="37" r="F112"/>
      <c s="37" r="G112"/>
      <c s="37" r="H112"/>
      <c s="37" r="I112"/>
      <c s="37" r="J112"/>
      <c s="204" r="K112"/>
      <c s="204" r="L112"/>
      <c s="204" r="M112"/>
      <c s="204" r="N112"/>
      <c s="163" r="O112"/>
      <c s="70" r="P112"/>
      <c s="70" r="Q112"/>
      <c s="37" r="R112"/>
      <c s="37" r="S112"/>
      <c s="37" r="T112"/>
      <c s="37" r="U112"/>
      <c s="37" r="V112"/>
      <c s="38" r="W112"/>
      <c s="70" r="X112"/>
    </row>
    <row customHeight="1" r="113" ht="15.0">
      <c s="38" r="A113"/>
      <c s="37" r="B113"/>
      <c s="38" r="C113"/>
      <c s="37" r="D113"/>
      <c s="37" r="E113"/>
      <c s="37" r="F113"/>
      <c s="37" r="G113"/>
      <c s="37" r="H113"/>
      <c s="37" r="I113"/>
      <c s="37" r="J113"/>
      <c s="204" r="K113"/>
      <c s="204" r="L113"/>
      <c s="204" r="M113"/>
      <c s="204" r="N113"/>
      <c s="163" r="O113"/>
      <c s="70" r="P113"/>
      <c s="70" r="Q113"/>
      <c s="37" r="R113"/>
      <c s="37" r="S113"/>
      <c s="37" r="T113"/>
      <c s="37" r="U113"/>
      <c s="37" r="V113"/>
      <c s="38" r="W113"/>
      <c s="70" r="X113"/>
    </row>
    <row customHeight="1" r="114" ht="15.0">
      <c s="38" r="A114"/>
      <c s="37" r="B114"/>
      <c s="38" r="C114"/>
      <c s="37" r="D114"/>
      <c s="37" r="E114"/>
      <c s="37" r="F114"/>
      <c s="37" r="G114"/>
      <c s="37" r="H114"/>
      <c s="37" r="I114"/>
      <c s="37" r="J114"/>
      <c s="204" r="K114"/>
      <c s="204" r="L114"/>
      <c s="204" r="M114"/>
      <c s="204" r="N114"/>
      <c s="163" r="O114"/>
      <c s="70" r="P114"/>
      <c s="70" r="Q114"/>
      <c s="37" r="R114"/>
      <c s="37" r="S114"/>
      <c s="37" r="T114"/>
      <c s="37" r="U114"/>
      <c s="37" r="V114"/>
      <c s="38" r="W114"/>
      <c s="70" r="X114"/>
    </row>
    <row customHeight="1" r="115" ht="15.0">
      <c s="38" r="A115"/>
      <c s="37" r="B115"/>
      <c s="38" r="C115"/>
      <c s="37" r="D115"/>
      <c s="37" r="E115"/>
      <c s="37" r="F115"/>
      <c s="37" r="G115"/>
      <c s="37" r="H115"/>
      <c s="37" r="I115"/>
      <c s="37" r="J115"/>
      <c s="204" r="K115"/>
      <c s="204" r="L115"/>
      <c s="204" r="M115"/>
      <c s="204" r="N115"/>
      <c s="163" r="O115"/>
      <c s="70" r="P115"/>
      <c s="70" r="Q115"/>
      <c s="37" r="R115"/>
      <c s="37" r="S115"/>
      <c s="37" r="T115"/>
      <c s="37" r="U115"/>
      <c s="37" r="V115"/>
      <c s="38" r="W115"/>
      <c s="70" r="X115"/>
    </row>
    <row customHeight="1" r="116" ht="15.0">
      <c s="38" r="A116"/>
      <c s="37" r="B116"/>
      <c s="38" r="C116"/>
      <c s="37" r="D116"/>
      <c s="37" r="E116"/>
      <c s="37" r="F116"/>
      <c s="37" r="G116"/>
      <c s="37" r="H116"/>
      <c s="37" r="I116"/>
      <c s="37" r="J116"/>
      <c s="204" r="K116"/>
      <c s="204" r="L116"/>
      <c s="204" r="M116"/>
      <c s="204" r="N116"/>
      <c s="163" r="O116"/>
      <c s="70" r="P116"/>
      <c s="70" r="Q116"/>
      <c s="37" r="R116"/>
      <c s="37" r="S116"/>
      <c s="37" r="T116"/>
      <c s="37" r="U116"/>
      <c s="37" r="V116"/>
      <c s="38" r="W116"/>
      <c s="70" r="X116"/>
    </row>
    <row customHeight="1" r="117" ht="15.0">
      <c s="38" r="A117"/>
      <c s="37" r="B117"/>
      <c s="38" r="C117"/>
      <c s="37" r="D117"/>
      <c s="37" r="E117"/>
      <c s="37" r="F117"/>
      <c s="37" r="G117"/>
      <c s="37" r="H117"/>
      <c s="37" r="I117"/>
      <c s="37" r="J117"/>
      <c s="204" r="K117"/>
      <c s="204" r="L117"/>
      <c s="204" r="M117"/>
      <c s="204" r="N117"/>
      <c s="163" r="O117"/>
      <c s="70" r="P117"/>
      <c s="70" r="Q117"/>
      <c s="37" r="R117"/>
      <c s="37" r="S117"/>
      <c s="37" r="T117"/>
      <c s="37" r="U117"/>
      <c s="37" r="V117"/>
      <c s="38" r="W117"/>
      <c s="70" r="X117"/>
    </row>
    <row customHeight="1" r="118" ht="15.0">
      <c s="38" r="A118"/>
      <c s="37" r="B118"/>
      <c s="38" r="C118"/>
      <c s="37" r="D118"/>
      <c s="37" r="E118"/>
      <c s="37" r="F118"/>
      <c s="37" r="G118"/>
      <c s="37" r="H118"/>
      <c s="37" r="I118"/>
      <c s="37" r="J118"/>
      <c s="204" r="K118"/>
      <c s="204" r="L118"/>
      <c s="204" r="M118"/>
      <c s="204" r="N118"/>
      <c s="163" r="O118"/>
      <c s="70" r="P118"/>
      <c s="70" r="Q118"/>
      <c s="37" r="R118"/>
      <c s="37" r="S118"/>
      <c s="37" r="T118"/>
      <c s="37" r="U118"/>
      <c s="37" r="V118"/>
      <c s="38" r="W118"/>
      <c s="70" r="X118"/>
    </row>
    <row customHeight="1" r="119" ht="15.0">
      <c s="38" r="A119"/>
      <c s="37" r="B119"/>
      <c s="38" r="C119"/>
      <c s="37" r="D119"/>
      <c s="37" r="E119"/>
      <c s="37" r="F119"/>
      <c s="37" r="G119"/>
      <c s="37" r="H119"/>
      <c s="37" r="I119"/>
      <c s="37" r="J119"/>
      <c s="204" r="K119"/>
      <c s="204" r="L119"/>
      <c s="204" r="M119"/>
      <c s="204" r="N119"/>
      <c s="163" r="O119"/>
      <c s="70" r="P119"/>
      <c s="70" r="Q119"/>
      <c s="37" r="R119"/>
      <c s="37" r="S119"/>
      <c s="37" r="T119"/>
      <c s="37" r="U119"/>
      <c s="37" r="V119"/>
      <c s="38" r="W119"/>
      <c s="70" r="X119"/>
    </row>
    <row customHeight="1" r="120" ht="15.0">
      <c s="38" r="A120"/>
      <c s="37" r="B120"/>
      <c s="38" r="C120"/>
      <c s="37" r="D120"/>
      <c s="37" r="E120"/>
      <c s="37" r="F120"/>
      <c s="37" r="G120"/>
      <c s="37" r="H120"/>
      <c s="37" r="I120"/>
      <c s="37" r="J120"/>
      <c s="204" r="K120"/>
      <c s="204" r="L120"/>
      <c s="204" r="M120"/>
      <c s="204" r="N120"/>
      <c s="163" r="O120"/>
      <c s="70" r="P120"/>
      <c s="70" r="Q120"/>
      <c s="37" r="R120"/>
      <c s="37" r="S120"/>
      <c s="37" r="T120"/>
      <c s="37" r="U120"/>
      <c s="37" r="V120"/>
      <c s="38" r="W120"/>
      <c s="38" r="X120"/>
    </row>
    <row customHeight="1" r="121" ht="15.0">
      <c s="38" r="A121"/>
      <c s="37" r="B121"/>
      <c s="38" r="C121"/>
      <c s="37" r="D121"/>
      <c s="37" r="E121"/>
      <c s="37" r="F121"/>
      <c s="37" r="G121"/>
      <c s="37" r="H121"/>
      <c s="37" r="I121"/>
      <c s="37" r="J121"/>
      <c s="204" r="K121"/>
      <c s="204" r="L121"/>
      <c s="204" r="M121"/>
      <c s="204" r="N121"/>
      <c s="163" r="O121"/>
      <c s="70" r="P121"/>
      <c s="70" r="Q121"/>
      <c s="37" r="R121"/>
      <c s="37" r="S121"/>
      <c s="37" r="T121"/>
      <c s="37" r="U121"/>
      <c s="37" r="V121"/>
      <c s="38" r="W121"/>
      <c s="38" r="X121"/>
    </row>
    <row customHeight="1" r="122" ht="15.0">
      <c s="38" r="A122"/>
      <c s="37" r="B122"/>
      <c s="38" r="C122"/>
      <c s="37" r="D122"/>
      <c s="37" r="E122"/>
      <c s="37" r="F122"/>
      <c s="37" r="G122"/>
      <c s="37" r="H122"/>
      <c s="37" r="I122"/>
      <c s="37" r="J122"/>
      <c s="204" r="K122"/>
      <c s="204" r="L122"/>
      <c s="204" r="M122"/>
      <c s="204" r="N122"/>
      <c s="163" r="O122"/>
      <c s="70" r="P122"/>
      <c s="70" r="Q122"/>
      <c s="37" r="R122"/>
      <c s="37" r="S122"/>
      <c s="37" r="T122"/>
      <c s="37" r="U122"/>
      <c s="37" r="V122"/>
      <c s="38" r="W122"/>
      <c s="38" r="X122"/>
    </row>
    <row customHeight="1" r="123" ht="15.0">
      <c s="38" r="A123"/>
      <c s="37" r="B123"/>
      <c s="38" r="C123"/>
      <c s="37" r="D123"/>
      <c s="37" r="E123"/>
      <c s="37" r="F123"/>
      <c s="37" r="G123"/>
      <c s="37" r="H123"/>
      <c s="37" r="I123"/>
      <c s="37" r="J123"/>
      <c s="204" r="K123"/>
      <c s="204" r="L123"/>
      <c s="204" r="M123"/>
      <c s="204" r="N123"/>
      <c s="163" r="O123"/>
      <c s="70" r="P123"/>
      <c s="70" r="Q123"/>
      <c s="37" r="R123"/>
      <c s="37" r="S123"/>
      <c s="37" r="T123"/>
      <c s="37" r="U123"/>
      <c s="37" r="V123"/>
      <c s="38" r="W123"/>
      <c s="38" r="X123"/>
    </row>
    <row customHeight="1" r="124" ht="15.0">
      <c s="38" r="A124"/>
      <c s="37" r="B124"/>
      <c s="38" r="C124"/>
      <c s="37" r="D124"/>
      <c s="37" r="E124"/>
      <c s="37" r="F124"/>
      <c s="37" r="G124"/>
      <c s="37" r="H124"/>
      <c s="37" r="I124"/>
      <c s="37" r="J124"/>
      <c s="204" r="K124"/>
      <c s="204" r="L124"/>
      <c s="204" r="M124"/>
      <c s="204" r="N124"/>
      <c s="163" r="O124"/>
      <c s="70" r="P124"/>
      <c s="70" r="Q124"/>
      <c s="37" r="R124"/>
      <c s="37" r="S124"/>
      <c s="37" r="T124"/>
      <c s="37" r="U124"/>
      <c s="37" r="V124"/>
      <c s="38" r="W124"/>
      <c s="38" r="X124"/>
    </row>
    <row customHeight="1" r="125" ht="15.0">
      <c s="38" r="A125"/>
      <c s="37" r="B125"/>
      <c s="38" r="C125"/>
      <c s="37" r="D125"/>
      <c s="37" r="E125"/>
      <c s="37" r="F125"/>
      <c s="37" r="G125"/>
      <c s="37" r="H125"/>
      <c s="37" r="I125"/>
      <c s="37" r="J125"/>
      <c s="204" r="K125"/>
      <c s="204" r="L125"/>
      <c s="204" r="M125"/>
      <c s="204" r="N125"/>
      <c s="163" r="O125"/>
      <c s="70" r="P125"/>
      <c s="70" r="Q125"/>
      <c s="37" r="R125"/>
      <c s="37" r="S125"/>
      <c s="37" r="T125"/>
      <c s="37" r="U125"/>
      <c s="37" r="V125"/>
      <c s="38" r="W125"/>
      <c s="38" r="X125"/>
    </row>
    <row customHeight="1" r="126" ht="15.0">
      <c s="38" r="A126"/>
      <c s="37" r="B126"/>
      <c s="38" r="C126"/>
      <c s="37" r="D126"/>
      <c s="37" r="E126"/>
      <c s="37" r="F126"/>
      <c s="37" r="G126"/>
      <c s="37" r="H126"/>
      <c s="37" r="I126"/>
      <c s="37" r="J126"/>
      <c s="204" r="K126"/>
      <c s="204" r="L126"/>
      <c s="204" r="M126"/>
      <c s="204" r="N126"/>
      <c s="163" r="O126"/>
      <c s="70" r="P126"/>
      <c s="70" r="Q126"/>
      <c s="37" r="R126"/>
      <c s="37" r="S126"/>
      <c s="37" r="T126"/>
      <c s="37" r="U126"/>
      <c s="37" r="V126"/>
      <c s="38" r="W126"/>
      <c s="38" r="X126"/>
    </row>
    <row customHeight="1" r="127" ht="15.0">
      <c s="38" r="A127"/>
      <c s="37" r="B127"/>
      <c s="38" r="C127"/>
      <c s="37" r="D127"/>
      <c s="37" r="E127"/>
      <c s="37" r="F127"/>
      <c s="37" r="G127"/>
      <c s="37" r="H127"/>
      <c s="37" r="I127"/>
      <c s="37" r="J127"/>
      <c s="204" r="K127"/>
      <c s="204" r="L127"/>
      <c s="204" r="M127"/>
      <c s="204" r="N127"/>
      <c s="163" r="O127"/>
      <c s="70" r="P127"/>
      <c s="70" r="Q127"/>
      <c s="37" r="R127"/>
      <c s="37" r="S127"/>
      <c s="37" r="T127"/>
      <c s="37" r="U127"/>
      <c s="37" r="V127"/>
      <c s="38" r="W127"/>
      <c s="38" r="X127"/>
    </row>
    <row customHeight="1" r="128" ht="15.0">
      <c s="38" r="A128"/>
      <c s="37" r="B128"/>
      <c s="38" r="C128"/>
      <c s="37" r="D128"/>
      <c s="37" r="E128"/>
      <c s="37" r="F128"/>
      <c s="37" r="G128"/>
      <c s="37" r="H128"/>
      <c s="37" r="I128"/>
      <c s="37" r="J128"/>
      <c s="204" r="K128"/>
      <c s="204" r="L128"/>
      <c s="204" r="M128"/>
      <c s="204" r="N128"/>
      <c s="163" r="O128"/>
      <c s="70" r="P128"/>
      <c s="70" r="Q128"/>
      <c s="37" r="R128"/>
      <c s="37" r="S128"/>
      <c s="37" r="T128"/>
      <c s="37" r="U128"/>
      <c s="37" r="V128"/>
      <c s="38" r="W128"/>
      <c s="38" r="X128"/>
    </row>
    <row customHeight="1" r="129" ht="15.0">
      <c s="38" r="A129"/>
      <c s="37" r="B129"/>
      <c s="38" r="C129"/>
      <c s="37" r="D129"/>
      <c s="37" r="E129"/>
      <c s="37" r="F129"/>
      <c s="37" r="G129"/>
      <c s="37" r="H129"/>
      <c s="37" r="I129"/>
      <c s="37" r="J129"/>
      <c s="204" r="K129"/>
      <c s="204" r="L129"/>
      <c s="204" r="M129"/>
      <c s="204" r="N129"/>
      <c s="163" r="O129"/>
      <c s="70" r="P129"/>
      <c s="70" r="Q129"/>
      <c s="37" r="R129"/>
      <c s="37" r="S129"/>
      <c s="37" r="T129"/>
      <c s="37" r="U129"/>
      <c s="37" r="V129"/>
      <c s="38" r="W129"/>
      <c s="38" r="X129"/>
    </row>
    <row customHeight="1" r="130" ht="15.0">
      <c s="38" r="A130"/>
      <c s="37" r="B130"/>
      <c s="38" r="C130"/>
      <c s="37" r="D130"/>
      <c s="37" r="E130"/>
      <c s="37" r="F130"/>
      <c s="37" r="G130"/>
      <c s="37" r="H130"/>
      <c s="37" r="I130"/>
      <c s="37" r="J130"/>
      <c s="204" r="K130"/>
      <c s="204" r="L130"/>
      <c s="204" r="M130"/>
      <c s="204" r="N130"/>
      <c s="163" r="O130"/>
      <c s="70" r="P130"/>
      <c s="70" r="Q130"/>
      <c s="37" r="R130"/>
      <c s="37" r="S130"/>
      <c s="37" r="T130"/>
      <c s="37" r="U130"/>
      <c s="37" r="V130"/>
      <c s="38" r="W130"/>
      <c s="38" r="X130"/>
    </row>
    <row customHeight="1" r="131" ht="15.0">
      <c s="38" r="A131"/>
      <c s="37" r="B131"/>
      <c s="38" r="C131"/>
      <c s="37" r="D131"/>
      <c s="37" r="E131"/>
      <c s="37" r="F131"/>
      <c s="37" r="G131"/>
      <c s="37" r="H131"/>
      <c s="37" r="I131"/>
      <c s="37" r="J131"/>
      <c s="37" r="K131"/>
      <c s="37" r="L131"/>
      <c s="37" r="M131"/>
      <c s="37" r="N131"/>
      <c s="70" r="O131"/>
      <c s="70" r="P131"/>
      <c s="70" r="Q131"/>
      <c s="37" r="R131"/>
      <c s="37" r="S131"/>
      <c s="37" r="T131"/>
      <c s="37" r="U131"/>
      <c s="37" r="V131"/>
      <c s="38" r="W131"/>
      <c s="38" r="X131"/>
    </row>
  </sheetData>
  <mergeCells count="139">
    <mergeCell ref="P66:P67"/>
    <mergeCell ref="Q55:Q56"/>
    <mergeCell ref="T66:T67"/>
    <mergeCell ref="S66:S67"/>
    <mergeCell ref="T44:T45"/>
    <mergeCell ref="L44:L45"/>
    <mergeCell ref="M44:M45"/>
    <mergeCell ref="N44:N45"/>
    <mergeCell ref="O44:O45"/>
    <mergeCell ref="L66:L67"/>
    <mergeCell ref="M66:M67"/>
    <mergeCell ref="N66:N67"/>
    <mergeCell ref="U66:U67"/>
    <mergeCell ref="O66:O67"/>
    <mergeCell ref="V66:V67"/>
    <mergeCell ref="R66:R67"/>
    <mergeCell ref="H66:H67"/>
    <mergeCell ref="H77:H78"/>
    <mergeCell ref="I77:I78"/>
    <mergeCell ref="D77:F77"/>
    <mergeCell ref="D66:F66"/>
    <mergeCell ref="J66:J67"/>
    <mergeCell ref="K66:K67"/>
    <mergeCell ref="T77:T78"/>
    <mergeCell ref="R77:R78"/>
    <mergeCell ref="S77:S78"/>
    <mergeCell ref="T55:T56"/>
    <mergeCell ref="U55:U56"/>
    <mergeCell ref="V55:V56"/>
    <mergeCell ref="R55:R56"/>
    <mergeCell ref="S55:S56"/>
    <mergeCell ref="P44:P45"/>
    <mergeCell ref="Q44:Q45"/>
    <mergeCell ref="H44:H45"/>
    <mergeCell ref="I44:I45"/>
    <mergeCell ref="J44:J45"/>
    <mergeCell ref="K44:K45"/>
    <mergeCell ref="U44:U45"/>
    <mergeCell ref="V44:V45"/>
    <mergeCell ref="O77:O78"/>
    <mergeCell ref="P77:P78"/>
    <mergeCell ref="J77:J78"/>
    <mergeCell ref="K77:K78"/>
    <mergeCell ref="M77:M78"/>
    <mergeCell ref="N77:N78"/>
    <mergeCell ref="L77:L78"/>
    <mergeCell ref="U77:U78"/>
    <mergeCell ref="V77:V78"/>
    <mergeCell ref="Q77:Q78"/>
    <mergeCell ref="C11:C12"/>
    <mergeCell ref="B8:C9"/>
    <mergeCell ref="B11:B12"/>
    <mergeCell ref="B55:B56"/>
    <mergeCell ref="C55:C56"/>
    <mergeCell ref="A77:A85"/>
    <mergeCell ref="B77:B78"/>
    <mergeCell ref="C77:C78"/>
    <mergeCell ref="A11:A19"/>
    <mergeCell ref="A22:A30"/>
    <mergeCell ref="C44:C45"/>
    <mergeCell ref="A33:A41"/>
    <mergeCell ref="B44:B45"/>
    <mergeCell ref="A44:A52"/>
    <mergeCell ref="A55:A63"/>
    <mergeCell ref="A66:A74"/>
    <mergeCell ref="Q11:Q12"/>
    <mergeCell ref="P11:P12"/>
    <mergeCell ref="I1:S1"/>
    <mergeCell ref="T1:V1"/>
    <mergeCell ref="I11:I12"/>
    <mergeCell ref="H11:H12"/>
    <mergeCell ref="J11:J12"/>
    <mergeCell ref="K11:K12"/>
    <mergeCell ref="R11:R12"/>
    <mergeCell ref="T11:T12"/>
    <mergeCell ref="S11:S12"/>
    <mergeCell ref="C22:C23"/>
    <mergeCell ref="D22:F22"/>
    <mergeCell ref="D44:F44"/>
    <mergeCell ref="D55:F55"/>
    <mergeCell ref="I66:I67"/>
    <mergeCell ref="H55:H56"/>
    <mergeCell ref="I55:I56"/>
    <mergeCell ref="D11:F11"/>
    <mergeCell ref="B6:F6"/>
    <mergeCell ref="B1:F1"/>
    <mergeCell ref="B3:C3"/>
    <mergeCell ref="B33:B34"/>
    <mergeCell ref="C33:C34"/>
    <mergeCell ref="B22:B23"/>
    <mergeCell ref="H22:H23"/>
    <mergeCell ref="I22:I23"/>
    <mergeCell ref="J22:J23"/>
    <mergeCell ref="D33:F33"/>
    <mergeCell ref="M22:M23"/>
    <mergeCell ref="N22:N23"/>
    <mergeCell ref="L11:L12"/>
    <mergeCell ref="M11:M12"/>
    <mergeCell ref="O11:O12"/>
    <mergeCell ref="N11:N12"/>
    <mergeCell ref="O22:O23"/>
    <mergeCell ref="L22:L23"/>
    <mergeCell ref="K22:K23"/>
    <mergeCell ref="J55:J56"/>
    <mergeCell ref="K55:K56"/>
    <mergeCell ref="L55:L56"/>
    <mergeCell ref="M55:M56"/>
    <mergeCell ref="N55:N56"/>
    <mergeCell ref="O55:O56"/>
    <mergeCell ref="P55:P56"/>
    <mergeCell ref="Q33:Q34"/>
    <mergeCell ref="S33:S34"/>
    <mergeCell ref="R33:R34"/>
    <mergeCell ref="R44:R45"/>
    <mergeCell ref="S44:S45"/>
    <mergeCell ref="Q66:Q67"/>
    <mergeCell ref="U11:U12"/>
    <mergeCell ref="V11:V12"/>
    <mergeCell ref="U22:U23"/>
    <mergeCell ref="V22:V23"/>
    <mergeCell ref="T33:T34"/>
    <mergeCell ref="U33:U34"/>
    <mergeCell ref="V33:V34"/>
    <mergeCell ref="B66:B67"/>
    <mergeCell ref="C66:C67"/>
    <mergeCell ref="L33:L34"/>
    <mergeCell ref="M33:M34"/>
    <mergeCell ref="P22:P23"/>
    <mergeCell ref="Q22:Q23"/>
    <mergeCell ref="R22:R23"/>
    <mergeCell ref="S22:S23"/>
    <mergeCell ref="T22:T23"/>
    <mergeCell ref="K33:K34"/>
    <mergeCell ref="H33:H34"/>
    <mergeCell ref="I33:I34"/>
    <mergeCell ref="J33:J34"/>
    <mergeCell ref="N33:N34"/>
    <mergeCell ref="P33:P34"/>
    <mergeCell ref="O33:O34"/>
  </mergeCells>
  <conditionalFormatting sqref="L3:L9 O3:O9 R3:R9">
    <cfRule priority="1" type="cellIs" operator="greaterThan" dxfId="0">
      <formula>0</formula>
    </cfRule>
  </conditionalFormatting>
  <conditionalFormatting sqref="L3:L9 O3:O9 R3:R9">
    <cfRule priority="2" type="cellIs" operator="equal" dxfId="1">
      <formula>0</formula>
    </cfRule>
  </conditionalFormatting>
  <conditionalFormatting sqref="L3:L9 O3:O9 R3:R9">
    <cfRule priority="3" type="cellIs" operator="lessThan" dxfId="2">
      <formula>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11" ySplit="10.0" xSplit="1.0" activePane="bottomRight" state="frozen"/>
      <selection sqref="B1" activeCell="B1" pane="topRight"/>
      <selection sqref="A11" activeCell="A11" pane="bottomLeft"/>
      <selection sqref="B11" activeCell="B11" pane="bottomRight"/>
    </sheetView>
  </sheetViews>
  <sheetFormatPr customHeight="1" defaultColWidth="17.29" defaultRowHeight="15.75"/>
  <cols>
    <col min="1" customWidth="1" max="1" width="9.43"/>
    <col min="2" customWidth="1" max="2" width="10.0"/>
    <col min="3" customWidth="1" max="3" width="18.14"/>
    <col min="4" customWidth="1" max="14" width="10.0"/>
    <col min="15" customWidth="1" max="17" width="11.43"/>
    <col min="18" customWidth="1" max="22" width="10.0"/>
    <col min="23" customWidth="1" max="23" width="12.71"/>
    <col min="24" customWidth="1" max="24" width="20.43"/>
    <col min="25" customWidth="1" max="32" width="10.0"/>
  </cols>
  <sheetData>
    <row customHeight="1" r="1" ht="15.0">
      <c s="44" r="A1"/>
      <c t="s" s="45" r="B1">
        <v>1392</v>
      </c>
      <c s="46" r="G1"/>
      <c s="47" r="H1"/>
      <c t="s" s="48" r="I1">
        <v>1393</v>
      </c>
      <c t="s" s="49" r="T1">
        <v>1394</v>
      </c>
      <c s="50" r="W1"/>
      <c s="51" r="X1"/>
      <c s="52" r="Y1"/>
      <c s="52" r="Z1"/>
      <c s="52" r="AA1"/>
      <c s="52" r="AB1"/>
      <c s="52" r="AC1"/>
      <c s="52" r="AD1"/>
      <c s="52" r="AE1"/>
      <c s="52" r="AF1"/>
    </row>
    <row customHeight="1" r="2" ht="15.0">
      <c s="53" r="A2"/>
      <c s="54" r="B2"/>
      <c s="55" r="C2"/>
      <c t="s" s="56" r="D2">
        <v>1395</v>
      </c>
      <c t="s" s="56" r="E2">
        <v>1396</v>
      </c>
      <c t="s" s="56" r="F2">
        <v>1397</v>
      </c>
      <c t="s" s="57" r="G2">
        <v>1398</v>
      </c>
      <c s="58" r="H2"/>
      <c t="s" s="59" r="I2">
        <v>1399</v>
      </c>
      <c t="s" s="60" r="J2">
        <v>1400</v>
      </c>
      <c t="s" s="61" r="K2">
        <v>1401</v>
      </c>
      <c t="s" s="62" r="L2">
        <v>1402</v>
      </c>
      <c t="s" s="63" r="M2">
        <v>1403</v>
      </c>
      <c t="s" s="63" r="N2">
        <v>1404</v>
      </c>
      <c t="s" s="64" r="O2">
        <v>1405</v>
      </c>
      <c t="s" s="65" r="P2">
        <v>1406</v>
      </c>
      <c t="s" s="65" r="Q2">
        <v>1407</v>
      </c>
      <c t="s" s="66" r="R2">
        <v>1408</v>
      </c>
      <c t="s" s="67" r="S2">
        <v>1409</v>
      </c>
      <c s="68" r="T2"/>
      <c t="s" s="68" r="U2">
        <v>1410</v>
      </c>
      <c t="s" s="69" r="V2">
        <v>1411</v>
      </c>
      <c s="70" r="W2"/>
      <c s="38" r="X2"/>
      <c s="26" r="Y2"/>
      <c s="26" r="Z2"/>
      <c s="26" r="AA2"/>
      <c s="26" r="AB2"/>
      <c s="71" r="AC2"/>
      <c s="71" r="AD2"/>
      <c s="71" r="AE2"/>
      <c s="26" r="AF2"/>
    </row>
    <row customHeight="1" r="3" ht="15.0">
      <c s="53" r="A3"/>
      <c t="s" s="56" r="B3">
        <v>1412</v>
      </c>
      <c t="str" s="72" r="D3">
        <f>L10</f>
        <v>1215,22</v>
      </c>
      <c t="str" s="73" r="E3">
        <f>O10</f>
        <v>140</v>
      </c>
      <c t="str" s="73" r="F3">
        <f>R10</f>
        <v>-18</v>
      </c>
      <c t="str" s="74" r="G3">
        <f>S10</f>
        <v>0</v>
      </c>
      <c s="75" r="H3"/>
      <c t="s" s="76" r="I3">
        <v>1413</v>
      </c>
      <c t="str" s="270" r="J3">
        <f>K18</f>
        <v>2055,52</v>
      </c>
      <c t="str" s="270" r="K3">
        <f>L18</f>
        <v>2063,16</v>
      </c>
      <c t="str" s="271" r="L3">
        <f>J3-K3</f>
        <v>-7,64</v>
      </c>
      <c t="str" s="79" r="M3">
        <f>M18</f>
        <v>141</v>
      </c>
      <c t="str" s="79" r="N3">
        <f>N18</f>
        <v>89</v>
      </c>
      <c t="str" s="80" r="O3">
        <f>M3-N3</f>
        <v>52</v>
      </c>
      <c t="str" s="81" r="P3">
        <f>O18</f>
        <v>67</v>
      </c>
      <c t="str" s="81" r="Q3">
        <f>P18</f>
        <v>66</v>
      </c>
      <c t="str" s="82" r="R3">
        <f>P3-Q3</f>
        <v>1</v>
      </c>
      <c t="str" s="83" r="S3">
        <f>Q18</f>
        <v>0</v>
      </c>
      <c t="str" s="272" r="T3">
        <f>L3+(O3*14)+(R3*19)</f>
        <v>739,36</v>
      </c>
      <c s="56" r="U3"/>
      <c t="str" s="57" r="V3">
        <f>U3*19</f>
        <v>0</v>
      </c>
      <c s="84" r="W3"/>
      <c s="38" r="X3"/>
      <c s="26" r="Y3"/>
      <c s="26" r="Z3"/>
      <c s="26" r="AA3"/>
      <c s="26" r="AB3"/>
      <c s="71" r="AC3"/>
      <c s="71" r="AD3"/>
      <c s="71" r="AE3"/>
      <c s="26" r="AF3"/>
    </row>
    <row customHeight="1" r="4" ht="15.0">
      <c s="85" r="A4"/>
      <c s="56" r="B4"/>
      <c s="84" r="C4"/>
      <c s="56" r="D4"/>
      <c t="str" s="72" r="E4">
        <f>(F3*19)+(E3*14)+D3+(G3*7)</f>
        <v>2833,22</v>
      </c>
      <c s="56" r="F4"/>
      <c s="57" r="G4"/>
      <c s="75" r="H4"/>
      <c t="s" s="86" r="I4">
        <v>1414</v>
      </c>
      <c t="str" s="87" r="J4">
        <f>K29</f>
        <v>2110,12</v>
      </c>
      <c t="str" s="87" r="K4">
        <f>L29</f>
        <v>1938,08</v>
      </c>
      <c t="str" s="273" r="L4">
        <f>J4-K4</f>
        <v>172,04</v>
      </c>
      <c t="str" s="89" r="M4">
        <f>M29</f>
        <v>113</v>
      </c>
      <c t="str" s="89" r="N4">
        <f>N29</f>
        <v>82</v>
      </c>
      <c t="str" s="90" r="O4">
        <f>M4-N4</f>
        <v>31</v>
      </c>
      <c t="str" s="91" r="P4">
        <f>O29</f>
        <v>68</v>
      </c>
      <c t="str" s="91" r="Q4">
        <f>P29</f>
        <v>60</v>
      </c>
      <c t="str" s="92" r="R4">
        <f>P4-Q4</f>
        <v>8</v>
      </c>
      <c t="str" s="93" r="S4">
        <f>Q29</f>
        <v>0</v>
      </c>
      <c t="str" s="272" r="T4">
        <f>L4+(O4*14)+(R4*19)</f>
        <v>758,04</v>
      </c>
      <c s="56" r="U4"/>
      <c t="str" s="57" r="V4">
        <f>U4*14</f>
        <v>0</v>
      </c>
      <c s="84" r="W4"/>
      <c s="38" r="X4"/>
      <c s="26" r="Y4"/>
      <c s="26" r="Z4"/>
      <c s="26" r="AA4"/>
      <c s="26" r="AB4"/>
      <c s="71" r="AC4"/>
      <c s="71" r="AD4"/>
      <c s="71" r="AE4"/>
      <c s="26" r="AF4"/>
    </row>
    <row customHeight="1" r="5" ht="15.0">
      <c s="85" r="A5"/>
      <c s="26" r="B5"/>
      <c s="38" r="C5"/>
      <c s="26" r="D5"/>
      <c s="26" r="E5"/>
      <c s="94" r="F5"/>
      <c s="95" r="G5"/>
      <c s="75" r="H5"/>
      <c t="s" s="86" r="I5">
        <v>1415</v>
      </c>
      <c t="str" s="87" r="J5">
        <f>K40</f>
        <v>1701,06</v>
      </c>
      <c t="str" s="87" r="K5">
        <f>L40</f>
        <v>1632,52</v>
      </c>
      <c t="str" s="273" r="L5">
        <f>J5-K5</f>
        <v>68,54</v>
      </c>
      <c t="str" s="96" r="M5">
        <f>M40</f>
        <v>85</v>
      </c>
      <c t="str" s="96" r="N5">
        <f>N40</f>
        <v>75</v>
      </c>
      <c t="str" s="90" r="O5">
        <f>M5-N5</f>
        <v>10</v>
      </c>
      <c t="str" s="97" r="P5">
        <f>O40</f>
        <v>66</v>
      </c>
      <c t="str" s="97" r="Q5">
        <f>P40</f>
        <v>54</v>
      </c>
      <c t="str" s="92" r="R5">
        <f>P5-Q5</f>
        <v>12</v>
      </c>
      <c t="str" s="98" r="S5">
        <f>Q40</f>
        <v>0</v>
      </c>
      <c t="str" s="272" r="T5">
        <f>L5+(O5*14)+(R5*19)</f>
        <v>436,54</v>
      </c>
      <c t="s" s="100" r="U5">
        <v>1416</v>
      </c>
      <c t="str" s="57" r="V5">
        <f>V3+V4</f>
        <v>0</v>
      </c>
      <c s="84" r="W5"/>
      <c s="38" r="X5"/>
      <c s="26" r="Y5"/>
      <c s="26" r="Z5"/>
      <c s="26" r="AA5"/>
      <c s="26" r="AB5"/>
      <c s="71" r="AC5"/>
      <c s="71" r="AD5"/>
      <c s="71" r="AE5"/>
      <c s="26" r="AF5"/>
    </row>
    <row customHeight="1" r="6" ht="15.0">
      <c s="85" r="A6"/>
      <c t="s" s="101" r="B6">
        <v>1417</v>
      </c>
      <c s="102" r="G6"/>
      <c s="75" r="H6"/>
      <c t="s" s="86" r="I6">
        <v>1418</v>
      </c>
      <c t="str" s="87" r="J6">
        <f>K51</f>
        <v>1826,69</v>
      </c>
      <c t="str" s="87" r="K6">
        <f>L51</f>
        <v>1515,68</v>
      </c>
      <c t="str" s="273" r="L6">
        <f>J6-K6</f>
        <v>311,01</v>
      </c>
      <c t="str" s="96" r="M6">
        <f>M51</f>
        <v>92</v>
      </c>
      <c t="str" s="96" r="N6">
        <f>N51</f>
        <v>80</v>
      </c>
      <c t="str" s="90" r="O6">
        <f>M6-N6</f>
        <v>12</v>
      </c>
      <c t="str" s="97" r="P6">
        <f>O51</f>
        <v>46</v>
      </c>
      <c t="str" s="97" r="Q6">
        <f>P51</f>
        <v>59</v>
      </c>
      <c t="str" s="92" r="R6">
        <f>P6-Q6</f>
        <v>-13</v>
      </c>
      <c t="str" s="103" r="S6">
        <f>Q51</f>
        <v>0</v>
      </c>
      <c t="str" s="272" r="T6">
        <f>L6+(O6*14)+(R6*19)</f>
        <v>232,01</v>
      </c>
      <c s="56" r="U6"/>
      <c s="57" r="V6"/>
      <c s="84" r="W6"/>
      <c s="38" r="X6">
        <v>326.0</v>
      </c>
      <c s="38" r="Y6">
        <v>113.0</v>
      </c>
      <c s="26" r="Z6"/>
      <c s="26" r="AA6"/>
      <c s="26" r="AB6"/>
      <c s="71" r="AC6"/>
      <c s="71" r="AD6"/>
      <c s="71" r="AE6"/>
      <c s="26" r="AF6"/>
    </row>
    <row customHeight="1" r="7" ht="15.0">
      <c s="85" r="A7"/>
      <c s="72" r="B7"/>
      <c s="104" r="C7"/>
      <c s="52" r="D7"/>
      <c s="26" r="E7"/>
      <c s="52" r="F7"/>
      <c s="105" r="G7"/>
      <c s="75" r="H7"/>
      <c t="s" s="86" r="I7">
        <v>1419</v>
      </c>
      <c t="str" s="106" r="J7">
        <f>K62</f>
        <v>2233,08</v>
      </c>
      <c t="str" s="106" r="K7">
        <f>L62</f>
        <v>1754,32</v>
      </c>
      <c t="str" s="273" r="L7">
        <f>J7-K7</f>
        <v>478,76</v>
      </c>
      <c t="str" s="89" r="M7">
        <f>M62</f>
        <v>89</v>
      </c>
      <c t="str" s="89" r="N7">
        <f>N62</f>
        <v>83</v>
      </c>
      <c t="str" s="90" r="O7">
        <f>M7-N7</f>
        <v>6</v>
      </c>
      <c t="str" s="97" r="P7">
        <f>O62</f>
        <v>59</v>
      </c>
      <c t="str" s="97" r="Q7">
        <f>P62</f>
        <v>61</v>
      </c>
      <c t="str" s="92" r="R7">
        <f>P7-Q7</f>
        <v>-2</v>
      </c>
      <c t="str" s="98" r="S7">
        <f>Q62</f>
        <v>0</v>
      </c>
      <c t="str" s="272" r="T7">
        <f>L7+(O7*14)+(R7*19)</f>
        <v>524,76</v>
      </c>
      <c s="56" r="U7"/>
      <c s="57" r="V7"/>
      <c s="84" r="W7"/>
      <c s="38" r="X7"/>
      <c s="26" r="Y7"/>
      <c s="26" r="Z7"/>
      <c s="26" r="AA7"/>
      <c s="26" r="AB7"/>
      <c s="71" r="AC7"/>
      <c s="71" r="AD7"/>
      <c s="71" r="AE7"/>
      <c s="26" r="AF7"/>
    </row>
    <row customHeight="1" r="8" ht="15.75">
      <c s="85" r="A8"/>
      <c s="107" r="B8"/>
      <c t="s" s="56" r="D8">
        <v>1420</v>
      </c>
      <c t="s" s="56" r="E8">
        <v>1421</v>
      </c>
      <c t="s" s="56" r="F8">
        <v>1422</v>
      </c>
      <c t="s" s="57" r="G8">
        <v>1423</v>
      </c>
      <c s="75" r="H8"/>
      <c t="s" s="86" r="I8">
        <v>1424</v>
      </c>
      <c t="str" s="106" r="J8">
        <f>K73</f>
        <v>1720,59</v>
      </c>
      <c t="str" s="106" r="K8">
        <f>L73</f>
        <v>1478,76</v>
      </c>
      <c t="str" s="273" r="L8">
        <f>J8-K8</f>
        <v>241,83</v>
      </c>
      <c t="str" s="96" r="M8">
        <f>M73</f>
        <v>91</v>
      </c>
      <c t="str" s="96" r="N8">
        <f>N73</f>
        <v>90</v>
      </c>
      <c t="str" s="90" r="O8">
        <f>M8-N8</f>
        <v>1</v>
      </c>
      <c t="str" s="97" r="P8">
        <f>O73</f>
        <v>46</v>
      </c>
      <c t="str" s="97" r="Q8">
        <f>P73</f>
        <v>67</v>
      </c>
      <c t="str" s="92" r="R8">
        <f>P8-Q8</f>
        <v>-21</v>
      </c>
      <c t="str" s="98" r="S8">
        <f>Q73</f>
        <v>0</v>
      </c>
      <c t="str" s="272" r="T8">
        <f>L8+(O8*14)+(R8*19)</f>
        <v>-143,17</v>
      </c>
      <c s="56" r="U8"/>
      <c s="57" r="V8"/>
      <c s="38" r="W8"/>
      <c s="38" r="X8">
        <v>347.0</v>
      </c>
      <c s="26" r="Y8">
        <v>131.0</v>
      </c>
      <c s="26" r="Z8"/>
      <c s="26" r="AA8"/>
      <c s="26" r="AB8"/>
      <c s="71" r="AC8"/>
      <c s="71" r="AD8"/>
      <c s="71" r="AE8"/>
      <c s="26" r="AF8"/>
    </row>
    <row customHeight="1" r="9" ht="15.75">
      <c s="85" r="A9"/>
      <c t="str" s="108" r="D9">
        <f>(D3-'Semaine 15 au 21 juin'!D3)/ABS('Semaine 15 au 21 juin'!D3)</f>
        <v>136,24%</v>
      </c>
      <c t="str" s="108" r="E9">
        <f>(E3-'Semaine 15 au 21 juin'!E3)/ABS('Semaine 15 au 21 juin'!E3)</f>
        <v>115,38%</v>
      </c>
      <c t="str" s="108" r="F9">
        <f>(F3-'Semaine 15 au 21 juin'!F3)/ABS('Semaine 15 au 21 juin'!F3)</f>
        <v>-120,69%</v>
      </c>
      <c t="str" s="108" r="G9">
        <f>(G3-'Semaine 15 au 21 juin'!G3)/ABS('Semaine 15 au 21 juin'!G3)</f>
        <v>#DIV/0!</v>
      </c>
      <c s="75" r="H9"/>
      <c t="s" s="109" r="I9">
        <v>1425</v>
      </c>
      <c t="str" s="110" r="J9">
        <f>K84</f>
        <v>1369,24</v>
      </c>
      <c t="str" s="110" r="K9">
        <f>L84</f>
        <v>1418,56</v>
      </c>
      <c t="str" s="274" r="L9">
        <f>J9-K9</f>
        <v>-49,32</v>
      </c>
      <c t="str" s="112" r="M9">
        <f>M84</f>
        <v>96</v>
      </c>
      <c t="str" s="112" r="N9">
        <f>N84</f>
        <v>68</v>
      </c>
      <c t="str" s="113" r="O9">
        <f>M9-N9</f>
        <v>28</v>
      </c>
      <c t="str" s="114" r="P9">
        <f>O84</f>
        <v>47</v>
      </c>
      <c t="str" s="114" r="Q9">
        <f>P84</f>
        <v>50</v>
      </c>
      <c t="str" s="115" r="R9">
        <f>P9-Q9</f>
        <v>-3</v>
      </c>
      <c t="str" s="116" r="S9">
        <f>Q84</f>
        <v>0</v>
      </c>
      <c t="str" s="272" r="T9">
        <f>L9+(O9*14)+(R9*19)</f>
        <v>285,68</v>
      </c>
      <c s="56" r="U9"/>
      <c s="57" r="V9"/>
      <c s="38" r="W9"/>
      <c s="38" r="X9"/>
      <c s="26" r="Y9"/>
      <c s="26" r="Z9"/>
      <c s="26" r="AA9"/>
      <c s="26" r="AB9"/>
      <c s="117" r="AC9"/>
      <c s="117" r="AD9"/>
      <c s="117" r="AE9"/>
      <c s="26" r="AF9"/>
    </row>
    <row customHeight="1" r="10" ht="15.75">
      <c s="118" r="A10"/>
      <c s="119" r="B10"/>
      <c s="120" r="C10"/>
      <c s="121" r="D10"/>
      <c t="str" s="121" r="E10">
        <f>(E4-'Semaine 15 au 21 juin'!E4)/ABS('Semaine 15 au 21 juin'!E4)</f>
        <v>458,58%</v>
      </c>
      <c s="121" r="F10"/>
      <c s="122" r="G10"/>
      <c s="123" r="H10"/>
      <c t="s" s="124" r="I10">
        <v>1426</v>
      </c>
      <c t="str" s="125" r="J10">
        <f>SUM(J3:J9)</f>
        <v>13016,30</v>
      </c>
      <c t="str" s="125" r="K10">
        <f>SUM(K3:K9)</f>
        <v>11801,08</v>
      </c>
      <c t="str" s="126" r="L10">
        <f>SUM(L3:L9)</f>
        <v>1215,22</v>
      </c>
      <c t="str" s="127" r="M10">
        <f>SUM(M3:M9)</f>
        <v>707</v>
      </c>
      <c t="str" s="127" r="N10">
        <f>SUM(N3:N9)</f>
        <v>567</v>
      </c>
      <c t="str" s="128" r="O10">
        <f>SUM(O3:O9)</f>
        <v>140</v>
      </c>
      <c t="str" s="128" r="P10">
        <f>SUM(P3:P9)</f>
        <v>399</v>
      </c>
      <c t="str" s="129" r="Q10">
        <f>SUM(Q3:Q9)</f>
        <v>417</v>
      </c>
      <c t="str" s="130" r="R10">
        <f>SUM(R3:R9)</f>
        <v>-18</v>
      </c>
      <c t="str" s="131" r="S10">
        <f>SUM(S3:S9)</f>
        <v>0</v>
      </c>
      <c s="132" r="T10"/>
      <c s="133" r="U10"/>
      <c s="134" r="V10"/>
      <c s="135" r="W10"/>
      <c s="135" r="X10"/>
      <c s="94" r="Y10"/>
      <c s="94" r="Z10"/>
      <c s="94" r="AA10"/>
      <c s="94" r="AB10"/>
      <c s="94" r="AC10"/>
      <c s="94" r="AD10"/>
      <c s="94" r="AE10"/>
      <c s="94" r="AF10"/>
    </row>
    <row customHeight="1" r="11" ht="13.5">
      <c t="s" s="136" r="A11">
        <v>1427</v>
      </c>
      <c t="s" s="69" r="B11">
        <v>1428</v>
      </c>
      <c t="s" s="137" r="C11">
        <v>1429</v>
      </c>
      <c t="s" s="138" r="D11">
        <v>1430</v>
      </c>
      <c s="56" r="G11"/>
      <c t="s" s="139" r="H11">
        <v>1431</v>
      </c>
      <c t="s" s="140" r="I11">
        <v>1432</v>
      </c>
      <c t="s" s="140" r="J11">
        <v>1433</v>
      </c>
      <c t="s" s="141" r="K11">
        <v>1434</v>
      </c>
      <c t="s" s="142" r="L11">
        <v>1435</v>
      </c>
      <c t="s" s="143" r="M11">
        <v>1436</v>
      </c>
      <c t="s" s="143" r="N11">
        <v>1437</v>
      </c>
      <c t="s" s="144" r="O11">
        <v>1438</v>
      </c>
      <c t="s" s="144" r="P11">
        <v>1439</v>
      </c>
      <c t="s" s="145" r="Q11">
        <v>1440</v>
      </c>
      <c t="s" s="146" r="R11">
        <v>1441</v>
      </c>
      <c t="s" s="146" r="S11">
        <v>1442</v>
      </c>
      <c t="s" s="146" r="T11">
        <v>1443</v>
      </c>
      <c t="s" s="146" r="U11">
        <v>1444</v>
      </c>
      <c t="s" s="146" r="V11">
        <v>1445</v>
      </c>
      <c s="147" r="W11"/>
      <c s="148" r="X11"/>
      <c s="149" r="Y11"/>
      <c s="149" r="Z11"/>
      <c s="149" r="AA11"/>
      <c s="149" r="AB11"/>
      <c s="149" r="AC11"/>
      <c s="149" r="AD11"/>
      <c s="149" r="AE11"/>
      <c s="149" r="AF11"/>
    </row>
    <row customHeight="1" r="12" ht="15.0">
      <c t="s" s="150" r="D12">
        <v>1446</v>
      </c>
      <c t="s" s="56" r="E12">
        <v>1447</v>
      </c>
      <c t="s" s="56" r="F12">
        <v>1448</v>
      </c>
      <c t="s" s="56" r="G12">
        <v>1449</v>
      </c>
      <c s="147" r="W12"/>
      <c s="148" r="X12"/>
      <c s="149" r="Y12"/>
      <c s="149" r="Z12"/>
      <c s="149" r="AA12"/>
      <c s="149" r="AB12"/>
      <c s="149" r="AC12"/>
      <c s="151" r="AD12"/>
      <c s="151" r="AE12"/>
      <c s="149" r="AF12"/>
    </row>
    <row customHeight="1" r="13" ht="15.0">
      <c t="s" s="152" r="B13">
        <v>1450</v>
      </c>
      <c t="s" s="153" r="C13">
        <v>1451</v>
      </c>
      <c t="s" s="154" r="D13">
        <v>1452</v>
      </c>
      <c s="155" r="E13"/>
      <c s="156" r="F13"/>
      <c s="154" r="G13"/>
      <c t="str" s="157" r="H13">
        <f>IF(ISTEXT(F13);VLOOKUP(I13;'Réference'!$A$3:$E$18;5;FALSE);IF(ISTEXT(E13);VLOOKUP(I13;'Réference'!$B$3:$E$18;4;FALSE);IF(ISTEXT(G13);VLOOKUP(I13;'Réference'!$C$3:$E$18;3;FALSE);IF(ISTEXT(D13);VLOOKUP(I13;'Réference'!$D$3:$E$18;2;FALSE);""))))</f>
        <v>7</v>
      </c>
      <c s="158" r="I13">
        <v>48.83</v>
      </c>
      <c s="158" r="J13">
        <v>15.0</v>
      </c>
      <c t="str" s="159" r="K13">
        <f>IF(ISTEXT(D13);(V13*I13)+(U13*(I13*1,15/22*10))+(T13*(I13*1,35/22*6))+(S13*(I13*2/22*2))+(R13*(I13*3/22*1));"")</f>
        <v>2055,52</v>
      </c>
      <c t="str" s="159" r="L13">
        <f>ROUND((V13*J13);1)+ROUND((U13*(J13*1,15/22*10));2)+ROUND((T13*(J13*1,35/22*6));2)+ROUNDDOWN((S13*(J13*2/22*2));2)+ROUNDDOWN((R13*(J13*3/22*1));2)</f>
        <v>631,42</v>
      </c>
      <c t="str" s="160" r="M13">
        <f>IF(ISTEXT(E13);ROUND((V13*I13)+(U13*(I13*1,15/22*10))+(T13*(I13*1,35/22*6))+(S13*(I13*2/22*2))+(R13*(I13*3/22*1));0);"")</f>
        <v/>
      </c>
      <c s="160" r="N13">
        <v>41.0</v>
      </c>
      <c t="str" s="161" r="O13">
        <f>IF(ISTEXT(F13);ROUND((V13*I13)+(U13*(I13*1,15/22*10))+(T13*(I13*1,35/22*6))+(S13*(I13*2/22*2))+(R13*(I13*3/22*1));0);"")</f>
        <v/>
      </c>
      <c s="161" r="P13">
        <v>30.0</v>
      </c>
      <c s="162" r="Q13"/>
      <c s="39" r="R13">
        <v>84.0</v>
      </c>
      <c s="39" r="S13">
        <v>12.0</v>
      </c>
      <c s="39" r="T13">
        <v>11.0</v>
      </c>
      <c s="39" r="U13">
        <v>18.0</v>
      </c>
      <c s="39" r="V13">
        <v>15.0</v>
      </c>
      <c s="38" r="W13"/>
      <c s="163" r="X13"/>
      <c s="32" r="Y13"/>
      <c s="32" r="Z13"/>
      <c s="149" r="AA13"/>
      <c s="32" r="AB13"/>
      <c s="32" r="AC13"/>
      <c s="164" r="AD13"/>
      <c s="164" r="AE13"/>
      <c s="149" r="AF13"/>
    </row>
    <row customHeight="1" r="14" ht="15.0">
      <c t="s" s="152" r="B14">
        <v>1453</v>
      </c>
      <c t="s" s="153" r="C14">
        <v>1454</v>
      </c>
      <c s="154" r="D14"/>
      <c s="155" r="E14"/>
      <c t="s" s="156" r="F14">
        <v>1455</v>
      </c>
      <c s="154" r="G14"/>
      <c t="str" s="157" r="H14">
        <f>IF(ISTEXT(F14);VLOOKUP(I14;'Réference'!$A$3:$E$18;5;FALSE);IF(ISTEXT(E14);VLOOKUP(I14;'Réference'!$B$3:$E$18;4;FALSE);IF(ISTEXT(G14);VLOOKUP(I14;'Réference'!$C$3:$E$18;3;FALSE);IF(ISTEXT(D14);VLOOKUP(I14;'Réference'!$D$3:$E$18;2;FALSE);""))))</f>
        <v>10</v>
      </c>
      <c s="158" r="I14">
        <v>1.52</v>
      </c>
      <c s="158" r="J14">
        <v>15.0</v>
      </c>
      <c t="str" s="159" r="K14">
        <f>IF(ISTEXT(D14);(V14*I14)+(U14*(I14*1,15/22*10))+(T14*(I14*1,35/22*6))+(S14*(I14*2/22*2))+(R14*(I14*3/22*1));"")</f>
        <v/>
      </c>
      <c t="str" s="159" r="L14">
        <f>ROUND((V14*J14);1)+ROUND((U14*(J14*1,15/22*10));2)+ROUND((T14*(J14*1,35/22*6));2)+ROUNDDOWN((S14*(J14*2/22*2));2)+ROUNDDOWN((R14*(J14*3/22*1));2)</f>
        <v>272,24</v>
      </c>
      <c t="str" s="160" r="M14">
        <f>IF(ISTEXT(E14);ROUND((V14*I14)+(U14*(I14*1,15/22*10))+(T14*(I14*1,35/22*6))+(S14*(I14*2/22*2))+(R14*(I14*3/22*1));0);"")</f>
        <v/>
      </c>
      <c s="160" r="N14">
        <v>8.0</v>
      </c>
      <c t="str" s="161" r="O14">
        <f>IF(ISTEXT(F14);ROUND((V14*I14)+(U14*(I14*1,15/22*10))+(T14*(I14*1,35/22*6))+(S14*(I14*2/22*2))+(R14*(I14*3/22*1));0);"")</f>
        <v>28</v>
      </c>
      <c s="161" r="P14">
        <v>6.0</v>
      </c>
      <c s="162" r="Q14"/>
      <c s="39" r="R14">
        <v>36.0</v>
      </c>
      <c s="39" r="S14">
        <v>5.0</v>
      </c>
      <c s="39" r="T14">
        <v>3.0</v>
      </c>
      <c s="39" r="U14">
        <v>10.0</v>
      </c>
      <c s="39" r="V14">
        <v>6.0</v>
      </c>
      <c s="38" r="W14"/>
      <c s="38" r="X14"/>
      <c s="32" r="Z14"/>
      <c s="149" r="AA14"/>
      <c s="32" r="AB14"/>
      <c s="32" r="AC14"/>
      <c s="164" r="AD14"/>
      <c s="164" r="AE14"/>
      <c s="149" r="AF14"/>
    </row>
    <row customHeight="1" r="15" ht="15.0">
      <c t="s" s="152" r="B15">
        <v>1456</v>
      </c>
      <c t="s" s="153" r="C15">
        <v>1457</v>
      </c>
      <c s="154" r="D15"/>
      <c t="s" s="155" r="E15">
        <v>1458</v>
      </c>
      <c s="156" r="F15"/>
      <c s="154" r="G15"/>
      <c t="str" s="157" r="H15">
        <f>IF(ISTEXT(F15);VLOOKUP(I15;'Réference'!$A$3:$E$18;5;FALSE);IF(ISTEXT(E15);VLOOKUP(I15;'Réference'!$B$3:$E$18;4;FALSE);IF(ISTEXT(G15);VLOOKUP(I15;'Réference'!$C$3:$E$18;3;FALSE);IF(ISTEXT(D15);VLOOKUP(I15;'Réference'!$D$3:$E$18;2;FALSE);""))))</f>
        <v>17</v>
      </c>
      <c s="158" r="I15">
        <v>2.73</v>
      </c>
      <c s="158" r="J15">
        <v>15.0</v>
      </c>
      <c t="str" s="159" r="K15">
        <f>IF(ISTEXT(D15);(V15*I15)+(U15*(I15*1,15/22*10))+(T15*(I15*1,35/22*6))+(S15*(I15*2/22*2))+(R15*(I15*3/22*1));"")</f>
        <v/>
      </c>
      <c t="str" s="159" r="L15">
        <f>ROUND((V15*J15);1)+ROUND((U15*(J15*1,15/22*10));2)+ROUND((T15*(J15*1,35/22*6));2)+ROUNDDOWN((S15*(J15*2/22*2));2)+ROUNDDOWN((R15*(J15*3/22*1));2)</f>
        <v>774,87</v>
      </c>
      <c t="str" s="160" r="M15">
        <f>IF(ISTEXT(E15);ROUND((V15*I15)+(U15*(I15*1,15/22*10))+(T15*(I15*1,35/22*6))+(S15*(I15*2/22*2))+(R15*(I15*3/22*1));0);"")</f>
        <v>141</v>
      </c>
      <c s="160" r="N15">
        <v>30.0</v>
      </c>
      <c t="str" s="161" r="O15">
        <f>IF(ISTEXT(F15);ROUND((V15*I15)+(U15*(I15*1,15/22*10))+(T15*(I15*1,35/22*6))+(S15*(I15*2/22*2))+(R15*(I15*3/22*1));0);"")</f>
        <v/>
      </c>
      <c s="161" r="P15">
        <v>22.0</v>
      </c>
      <c s="162" r="Q15"/>
      <c s="39" r="R15">
        <v>169.0</v>
      </c>
      <c s="39" r="S15">
        <v>15.0</v>
      </c>
      <c s="39" r="T15">
        <v>15.0</v>
      </c>
      <c s="39" r="U15">
        <v>16.0</v>
      </c>
      <c s="39" r="V15">
        <v>12.0</v>
      </c>
      <c s="38" r="W15"/>
      <c s="38" r="X15"/>
      <c s="32" r="AB15"/>
      <c s="32" r="AC15"/>
      <c s="164" r="AD15"/>
      <c s="164" r="AE15"/>
      <c s="149" r="AF15"/>
    </row>
    <row customHeight="1" r="16" ht="15.0">
      <c t="s" s="152" r="B16">
        <v>1459</v>
      </c>
      <c t="s" s="153" r="C16">
        <v>1460</v>
      </c>
      <c s="154" r="D16"/>
      <c s="155" r="E16"/>
      <c t="s" s="156" r="F16">
        <v>1461</v>
      </c>
      <c s="154" r="G16"/>
      <c t="str" s="157" r="H16">
        <f>IF(ISTEXT(F16);VLOOKUP(I16;'Réference'!$A$3:$E$18;5;FALSE);IF(ISTEXT(E16);VLOOKUP(I16;'Réference'!$B$3:$E$18;4;FALSE);IF(ISTEXT(G16);VLOOKUP(I16;'Réference'!$C$3:$E$18;3;FALSE);IF(ISTEXT(D16);VLOOKUP(I16;'Réference'!$D$3:$E$18;2;FALSE);""))))</f>
        <v>10</v>
      </c>
      <c s="158" r="I16">
        <v>1.52</v>
      </c>
      <c s="158" r="J16">
        <v>15.0</v>
      </c>
      <c t="str" s="159" r="K16">
        <f>IF(ISTEXT(D16);(V16*I16)+(U16*(I16*1,15/22*10))+(T16*(I16*1,35/22*6))+(S16*(I16*2/22*2))+(R16*(I16*3/22*1));"")</f>
        <v/>
      </c>
      <c t="str" s="159" r="L16">
        <f>ROUND((V16*J16);1)+ROUND((U16*(J16*1,15/22*10));2)+ROUND((T16*(J16*1,35/22*6));2)+ROUNDDOWN((S16*(J16*2/22*2));2)+ROUNDDOWN((R16*(J16*3/22*1));2)</f>
        <v>386,92</v>
      </c>
      <c t="str" s="160" r="M16">
        <f>IF(ISTEXT(E16);ROUND((V16*I16)+(U16*(I16*1,15/22*10))+(T16*(I16*1,35/22*6))+(S16*(I16*2/22*2))+(R16*(I16*3/22*1));0);"")</f>
        <v/>
      </c>
      <c s="160" r="N16">
        <v>10.0</v>
      </c>
      <c t="str" s="161" r="O16">
        <f>IF(ISTEXT(F16);ROUND((V16*I16)+(U16*(I16*1,15/22*10))+(T16*(I16*1,35/22*6))+(S16*(I16*2/22*2))+(R16*(I16*3/22*1));0);"")</f>
        <v>39</v>
      </c>
      <c s="161" r="P16">
        <v>8.0</v>
      </c>
      <c s="162" r="Q16"/>
      <c s="39" r="R16">
        <v>63.0</v>
      </c>
      <c s="39" r="S16">
        <v>2.0</v>
      </c>
      <c s="39" r="T16">
        <v>15.0</v>
      </c>
      <c s="39" r="U16">
        <v>14.0</v>
      </c>
      <c s="39" r="V16">
        <v>4.0</v>
      </c>
      <c s="38" r="W16"/>
      <c s="38" r="X16"/>
      <c s="32" r="AB16"/>
      <c s="32" r="AC16"/>
      <c s="164" r="AD16"/>
      <c s="164" r="AE16"/>
      <c s="149" r="AF16"/>
    </row>
    <row customHeight="1" r="17" ht="15.0">
      <c t="s" s="27" r="B17">
        <v>1462</v>
      </c>
      <c t="s" s="165" r="C17">
        <v>1463</v>
      </c>
      <c s="166" r="D17"/>
      <c s="167" r="E17"/>
      <c s="166" r="F17"/>
      <c t="s" s="168" r="G17">
        <v>1464</v>
      </c>
      <c t="str" s="169" r="H17">
        <f>IF(ISTEXT(F17);VLOOKUP(I17;'Réference'!$A$3:$E$18;5;FALSE);IF(ISTEXT(E17);VLOOKUP(I17;'Réference'!$B$3:$E$18;4;FALSE);IF(ISTEXT(G17);VLOOKUP(I17;'Réference'!$C$3:$E$18;3;FALSE);IF(ISTEXT(D17);VLOOKUP(I17;'Réference'!$D$3:$E$18;2;FALSE);""))))</f>
        <v>17</v>
      </c>
      <c s="170" r="I17">
        <v>13.65</v>
      </c>
      <c s="158" r="J17">
        <v>15.0</v>
      </c>
      <c t="str" s="159" r="K17">
        <f>IF(ISTEXT(D17);(V17*I17)+(U17*(I17*1,15/22*10))+(T17*(I17*1,35/22*6))+(S17*(I17*2/22*2))+(R17*(I17*3/22*1));"")</f>
        <v/>
      </c>
      <c t="str" s="159" r="L17">
        <f>ROUND((V17*J17);1)+ROUND((U17*(J17*1,15/22*10));2)+ROUND((T17*(J17*1,35/22*6));2)+ROUNDDOWN((S17*(J17*2/22*2));2)+ROUNDDOWN((R17*(J17*3/22*1));2)</f>
        <v>0,00</v>
      </c>
      <c t="str" s="160" r="M17">
        <f>IF(ISTEXT(E17);ROUND((V17*I17)+(U17*(I17*1,15/22*10))+(T17*(I17*1,35/22*6))+(S17*(I17*2/22*2))+(R17*(I17*3/22*1));0);"")</f>
        <v/>
      </c>
      <c s="160" r="N17"/>
      <c t="str" s="161" r="O17">
        <f>IF(ISTEXT(F17);ROUND((V17*I17)+(U17*(I17*1,15/22*10))+(T17*(I17*1,35/22*6))+(S17*(I17*2/22*2))+(R17*(I17*3/22*1));0);"")</f>
        <v/>
      </c>
      <c s="161" r="P17"/>
      <c t="str" s="162" r="Q17">
        <f>IF(ISTEXT(G17);ROUND((V17*I17)+(U17*(I17*1,15/22*10))+(T17*(I17*1,35/22*6))+(S17*(I17*2/22*2))+(R17*(I17*3/22*1));0);"")</f>
        <v>0</v>
      </c>
      <c s="39" r="R17"/>
      <c s="39" r="S17"/>
      <c s="39" r="T17"/>
      <c s="39" r="U17"/>
      <c s="39" r="V17"/>
      <c s="38" r="W17"/>
      <c s="38" r="X17"/>
      <c s="32" r="AB17"/>
      <c s="32" r="AC17"/>
      <c s="164" r="AD17"/>
      <c s="164" r="AE17"/>
      <c s="149" r="AF17"/>
    </row>
    <row customHeight="1" r="18" ht="15.0">
      <c s="38" r="C18"/>
      <c s="32" r="D18"/>
      <c s="32" r="E18"/>
      <c s="32" r="F18"/>
      <c s="32" r="G18"/>
      <c s="32" r="I18"/>
      <c t="s" s="171" r="J18">
        <v>1465</v>
      </c>
      <c t="str" s="172" r="K18">
        <f>SUM(K13:K17)</f>
        <v>2055,52</v>
      </c>
      <c s="172" r="L18">
        <v>2063.16</v>
      </c>
      <c t="str" s="173" r="M18">
        <f>SUM(M13:M17)</f>
        <v>141</v>
      </c>
      <c t="str" s="173" r="N18">
        <f>SUM(N13:N17)</f>
        <v>89</v>
      </c>
      <c t="str" s="174" r="O18">
        <f>SUM(O13:O17)</f>
        <v>67</v>
      </c>
      <c t="str" s="174" r="P18">
        <f>SUM(P13:P17)</f>
        <v>66</v>
      </c>
      <c t="str" s="174" r="Q18">
        <f>SUM(Q13:Q17)</f>
        <v>0</v>
      </c>
      <c t="str" s="173" r="R18">
        <f>SUM(R13:R17)</f>
        <v>352</v>
      </c>
      <c t="str" s="173" r="S18">
        <f>SUM(S13:S17)</f>
        <v>34</v>
      </c>
      <c t="str" s="173" r="T18">
        <f>SUM(T13:T17)</f>
        <v>44</v>
      </c>
      <c t="str" s="173" r="U18">
        <f>SUM(U13:U17)</f>
        <v>58</v>
      </c>
      <c t="str" s="173" r="V18">
        <f>SUM(V13:V17)</f>
        <v>37</v>
      </c>
      <c s="38" r="W18"/>
      <c s="38" r="X18"/>
      <c s="32" r="AB18"/>
      <c s="32" r="AC18"/>
      <c s="164" r="AD18"/>
      <c s="164" r="AE18"/>
      <c s="149" r="AF18"/>
    </row>
    <row customHeight="1" r="19" ht="15.0">
      <c s="38" r="C19"/>
      <c s="32" r="D19"/>
      <c s="32" r="E19"/>
      <c s="32" r="F19"/>
      <c s="32" r="G19"/>
      <c t="s" s="175" r="J19">
        <v>1466</v>
      </c>
      <c t="s" s="176" r="K19">
        <v>1467</v>
      </c>
      <c t="str" s="177" r="L19">
        <f>K18-L18</f>
        <v>-7,64</v>
      </c>
      <c t="s" s="178" r="M19">
        <v>1468</v>
      </c>
      <c t="str" s="49" r="N19">
        <f>M18-N18</f>
        <v>52</v>
      </c>
      <c t="s" s="179" r="O19">
        <v>1469</v>
      </c>
      <c t="str" s="180" r="P19">
        <f>O18-P18</f>
        <v>1</v>
      </c>
      <c t="s" s="179" r="Q19">
        <v>1470</v>
      </c>
      <c t="str" s="49" r="R19">
        <f>Q18</f>
        <v>0</v>
      </c>
      <c s="38" r="W19"/>
      <c s="38" r="X19"/>
      <c s="32" r="AB19"/>
      <c s="32" r="AC19"/>
      <c s="164" r="AD19"/>
      <c s="164" r="AE19"/>
      <c s="149" r="AF19"/>
    </row>
    <row customHeight="1" r="20" ht="15.0">
      <c s="181" r="A20"/>
      <c s="38" r="C20"/>
      <c s="32" r="D20"/>
      <c s="32" r="E20"/>
      <c s="32" r="F20"/>
      <c s="32" r="G20"/>
      <c s="26" r="I20"/>
      <c s="26" r="J20"/>
      <c s="32" r="K20"/>
      <c s="32" r="L20"/>
      <c s="32" r="M20"/>
      <c s="32" r="N20"/>
      <c s="163" r="O20"/>
      <c s="163" r="P20"/>
      <c s="163" r="Q20"/>
      <c s="26" r="R20"/>
      <c s="38" r="W20"/>
      <c s="38" r="X20"/>
    </row>
    <row customHeight="1" r="21" ht="15.0">
      <c s="182" r="A21"/>
      <c s="183" r="B21"/>
      <c s="184" r="C21"/>
      <c s="185" r="D21"/>
      <c s="185" r="E21"/>
      <c s="185" r="F21"/>
      <c s="186" r="G21"/>
      <c s="185" r="H21"/>
      <c s="185" r="I21"/>
      <c s="185" r="J21"/>
      <c s="187" r="K21"/>
      <c s="188" r="L21"/>
      <c s="189" r="M21"/>
      <c s="189" r="N21"/>
      <c s="190" r="O21"/>
      <c s="190" r="P21"/>
      <c s="191" r="Q21"/>
      <c s="189" r="R21"/>
      <c s="189" r="S21"/>
      <c s="189" r="T21"/>
      <c s="189" r="U21"/>
      <c s="189" r="V21"/>
      <c s="38" r="W21"/>
      <c s="38" r="X21"/>
    </row>
    <row customHeight="1" r="22" ht="12.75">
      <c t="s" s="136" r="A22">
        <v>1471</v>
      </c>
      <c t="s" s="69" r="B22">
        <v>1472</v>
      </c>
      <c t="s" s="137" r="C22">
        <v>1473</v>
      </c>
      <c t="s" s="138" r="D22">
        <v>1474</v>
      </c>
      <c s="69" r="G22"/>
      <c t="s" s="192" r="H22">
        <v>1475</v>
      </c>
      <c t="s" s="193" r="I22">
        <v>1476</v>
      </c>
      <c t="s" s="193" r="J22">
        <v>1477</v>
      </c>
      <c t="s" s="194" r="K22">
        <v>1478</v>
      </c>
      <c t="s" s="195" r="L22">
        <v>1479</v>
      </c>
      <c t="s" s="196" r="M22">
        <v>1480</v>
      </c>
      <c t="s" s="215" r="N22">
        <v>1481</v>
      </c>
      <c t="s" s="197" r="O22">
        <v>1482</v>
      </c>
      <c t="s" s="216" r="P22">
        <v>1483</v>
      </c>
      <c t="s" s="198" r="Q22">
        <v>1484</v>
      </c>
      <c t="s" s="199" r="R22">
        <v>1485</v>
      </c>
      <c t="s" s="199" r="S22">
        <v>1486</v>
      </c>
      <c t="s" s="199" r="T22">
        <v>1487</v>
      </c>
      <c t="s" s="199" r="U22">
        <v>1488</v>
      </c>
      <c t="s" s="199" r="V22">
        <v>1489</v>
      </c>
      <c s="38" r="W22"/>
      <c s="38" r="X22"/>
      <c s="32" r="AC22"/>
      <c s="200" r="AF22"/>
    </row>
    <row customHeight="1" r="23" ht="15.0">
      <c t="s" s="150" r="D23">
        <v>1490</v>
      </c>
      <c t="s" s="56" r="E23">
        <v>1491</v>
      </c>
      <c t="s" s="56" r="F23">
        <v>1492</v>
      </c>
      <c t="s" s="57" r="G23">
        <v>1493</v>
      </c>
      <c s="38" r="W23"/>
      <c s="70" r="X23"/>
      <c s="32" r="AC23"/>
      <c s="200" r="AF23"/>
    </row>
    <row customHeight="1" r="24" ht="15.0">
      <c t="s" s="152" r="B24">
        <v>1494</v>
      </c>
      <c t="s" s="153" r="C24">
        <v>1495</v>
      </c>
      <c t="s" s="154" r="D24">
        <v>1496</v>
      </c>
      <c s="155" r="E24"/>
      <c s="156" r="F24"/>
      <c s="201" r="G24"/>
      <c t="str" s="157" r="H24">
        <f>IF(ISTEXT(F24);VLOOKUP(I24;'Réference'!$A$3:$E$18;5;FALSE);IF(ISTEXT(E24);VLOOKUP(I24;'Réference'!$B$3:$E$18;4;FALSE);IF(ISTEXT(G24);VLOOKUP(I24;'Réference'!$C$3:$E$18;3;FALSE);IF(ISTEXT(D24);VLOOKUP(I24;'Réference'!$D$3:$E$18;2;FALSE);""))))</f>
        <v>7</v>
      </c>
      <c s="158" r="I24">
        <v>48.83</v>
      </c>
      <c s="158" r="J24">
        <v>15.0</v>
      </c>
      <c t="str" s="159" r="K24">
        <f>IF(ISTEXT(D24);(V24*I24)+(U24*(I24*1,15/22*10))+(T24*(I24*1,35/22*6))+(S24*(I24*2/22*2))+(R24*(I24*3/22*1));"")</f>
        <v>2110,12</v>
      </c>
      <c t="str" s="159" r="L24">
        <f>ROUND((V24*J24);1)+ROUND((U24*(J24*1,15/22*10));2)+ROUND((T24*(J24*1,35/22*6));2)+ROUNDDOWN((S24*(J24*2/22*2));2)+ROUNDDOWN((R24*(J24*3/22*1));2)</f>
        <v>648,20</v>
      </c>
      <c t="str" s="160" r="M24">
        <f>IF(ISTEXT(E24);ROUND((V24*I24)+(U24*(I24*1,15/22*10))+(T24*(I24*1,35/22*6))+(S24*(I24*2/22*2))+(R24*(I24*3/22*1));0);"")</f>
        <v/>
      </c>
      <c s="227" r="N24">
        <v>38.0</v>
      </c>
      <c t="str" s="161" r="O24">
        <f>IF(ISTEXT(F24);ROUND((V24*I24)+(U24*(I24*1,15/22*10))+(T24*(I24*1,35/22*6))+(S24*(I24*2/22*2))+(R24*(I24*3/22*1));0);"")</f>
        <v/>
      </c>
      <c s="228" r="P24">
        <v>28.0</v>
      </c>
      <c s="162" r="Q24"/>
      <c s="39" r="R24">
        <v>90.0</v>
      </c>
      <c s="39" r="S24">
        <v>16.0</v>
      </c>
      <c s="39" r="T24">
        <v>7.0</v>
      </c>
      <c s="39" r="U24">
        <v>20.0</v>
      </c>
      <c s="39" r="V24">
        <v>15.0</v>
      </c>
      <c s="38" r="W24"/>
      <c s="70" r="X24"/>
    </row>
    <row customHeight="1" r="25" ht="15.0">
      <c t="s" s="152" r="B25">
        <v>1497</v>
      </c>
      <c t="s" s="153" r="C25">
        <v>1498</v>
      </c>
      <c s="154" r="D25"/>
      <c s="155" r="E25"/>
      <c t="s" s="156" r="F25">
        <v>1499</v>
      </c>
      <c s="154" r="G25"/>
      <c t="str" s="157" r="H25">
        <f>IF(ISTEXT(F25);VLOOKUP(I25;'Réference'!$A$3:$E$18;5;FALSE);IF(ISTEXT(E25);VLOOKUP(I25;'Réference'!$B$3:$E$18;4;FALSE);IF(ISTEXT(G25);VLOOKUP(I25;'Réference'!$C$3:$E$18;3;FALSE);IF(ISTEXT(D25);VLOOKUP(I25;'Réference'!$D$3:$E$18;2;FALSE);""))))</f>
        <v>10</v>
      </c>
      <c s="158" r="I25">
        <v>1.52</v>
      </c>
      <c s="158" r="J25">
        <v>15.0</v>
      </c>
      <c t="str" s="159" r="K25">
        <f>IF(ISTEXT(D25);(V25*I25)+(U25*(I25*1,15/22*10))+(T25*(I25*1,35/22*6))+(S25*(I25*2/22*2))+(R25*(I25*3/22*1));"")</f>
        <v/>
      </c>
      <c t="str" s="159" r="L25">
        <f>ROUND((V25*J25);1)+ROUND((U25*(J25*1,15/22*10));2)+ROUND((T25*(J25*1,35/22*6));2)+ROUNDDOWN((S25*(J25*2/22*2));2)+ROUNDDOWN((R25*(J25*3/22*1));2)</f>
        <v>277,29</v>
      </c>
      <c t="str" s="160" r="M25">
        <f>IF(ISTEXT(E25);ROUND((V25*I25)+(U25*(I25*1,15/22*10))+(T25*(I25*1,35/22*6))+(S25*(I25*2/22*2))+(R25*(I25*3/22*1));0);"")</f>
        <v/>
      </c>
      <c s="160" r="N25">
        <v>8.0</v>
      </c>
      <c t="str" s="161" r="O25">
        <f>IF(ISTEXT(F25);ROUND((V25*I25)+(U25*(I25*1,15/22*10))+(T25*(I25*1,35/22*6))+(S25*(I25*2/22*2))+(R25*(I25*3/22*1));0);"")</f>
        <v>28</v>
      </c>
      <c s="161" r="P25">
        <v>6.0</v>
      </c>
      <c s="162" r="Q25"/>
      <c s="39" r="R25">
        <v>46.0</v>
      </c>
      <c s="39" r="S25">
        <v>4.0</v>
      </c>
      <c s="39" r="T25">
        <v>2.0</v>
      </c>
      <c s="39" r="U25">
        <v>11.0</v>
      </c>
      <c s="39" r="V25">
        <v>5.0</v>
      </c>
      <c s="202" r="W25"/>
      <c s="38" r="X25"/>
    </row>
    <row customHeight="1" r="26" ht="15.0">
      <c t="s" s="152" r="B26">
        <v>1500</v>
      </c>
      <c t="s" s="153" r="C26">
        <v>1501</v>
      </c>
      <c s="154" r="D26"/>
      <c t="s" s="155" r="E26">
        <v>1502</v>
      </c>
      <c s="156" r="F26"/>
      <c s="154" r="G26"/>
      <c t="str" s="157" r="H26">
        <f>IF(ISTEXT(F26);VLOOKUP(I26;'Réference'!$A$3:$E$18;5;FALSE);IF(ISTEXT(E26);VLOOKUP(I26;'Réference'!$B$3:$E$18;4;FALSE);IF(ISTEXT(G26);VLOOKUP(I26;'Réference'!$C$3:$E$18;3;FALSE);IF(ISTEXT(D26);VLOOKUP(I26;'Réference'!$D$3:$E$18;2;FALSE);""))))</f>
        <v>17</v>
      </c>
      <c s="158" r="I26">
        <v>2.73</v>
      </c>
      <c s="158" r="J26">
        <v>15.0</v>
      </c>
      <c t="str" s="159" r="K26">
        <f>IF(ISTEXT(D26);(V26*I26)+(U26*(I26*1,15/22*10))+(T26*(I26*1,35/22*6))+(S26*(I26*2/22*2))+(R26*(I26*3/22*1));"")</f>
        <v/>
      </c>
      <c t="str" s="159" r="L26">
        <f>ROUND((V26*J26);1)+ROUND((U26*(J26*1,15/22*10));2)+ROUND((T26*(J26*1,35/22*6));2)+ROUNDDOWN((S26*(J26*2/22*2));2)+ROUNDDOWN((R26*(J26*3/22*1));2)</f>
        <v>618,54</v>
      </c>
      <c t="str" s="160" r="M26">
        <f>IF(ISTEXT(E26);ROUND((V26*I26)+(U26*(I26*1,15/22*10))+(T26*(I26*1,35/22*6))+(S26*(I26*2/22*2))+(R26*(I26*3/22*1));0);"")</f>
        <v>113</v>
      </c>
      <c s="160" r="N26">
        <v>25.0</v>
      </c>
      <c t="str" s="161" r="O26">
        <f>IF(ISTEXT(F26);ROUND((V26*I26)+(U26*(I26*1,15/22*10))+(T26*(I26*1,35/22*6))+(S26*(I26*2/22*2))+(R26*(I26*3/22*1));0);"")</f>
        <v/>
      </c>
      <c s="161" r="P26">
        <v>18.0</v>
      </c>
      <c s="162" r="Q26"/>
      <c s="39" r="R26">
        <v>81.0</v>
      </c>
      <c s="39" r="S26">
        <v>7.0</v>
      </c>
      <c s="39" r="T26">
        <v>12.0</v>
      </c>
      <c s="39" r="U26">
        <v>22.0</v>
      </c>
      <c s="39" r="V26">
        <v>13.0</v>
      </c>
      <c s="38" r="W26"/>
      <c s="38" r="X26"/>
    </row>
    <row customHeight="1" r="27" ht="15.0">
      <c t="s" s="152" r="B27">
        <v>1503</v>
      </c>
      <c t="s" s="153" r="C27">
        <v>1504</v>
      </c>
      <c s="154" r="D27"/>
      <c s="155" r="E27"/>
      <c t="s" s="156" r="F27">
        <v>1505</v>
      </c>
      <c s="154" r="G27"/>
      <c t="str" s="157" r="H27">
        <f>IF(ISTEXT(F27);VLOOKUP(I27;'Réference'!$A$3:$E$18;5;FALSE);IF(ISTEXT(E27);VLOOKUP(I27;'Réference'!$B$3:$E$18;4;FALSE);IF(ISTEXT(G27);VLOOKUP(I27;'Réference'!$C$3:$E$18;3;FALSE);IF(ISTEXT(D27);VLOOKUP(I27;'Réference'!$D$3:$E$18;2;FALSE);""))))</f>
        <v>10</v>
      </c>
      <c s="158" r="I27">
        <v>1.52</v>
      </c>
      <c s="158" r="J27">
        <v>15.0</v>
      </c>
      <c t="str" s="159" r="K27">
        <f>IF(ISTEXT(D27);(V27*I27)+(U27*(I27*1,15/22*10))+(T27*(I27*1,35/22*6))+(S27*(I27*2/22*2))+(R27*(I27*3/22*1));"")</f>
        <v/>
      </c>
      <c t="str" s="159" r="L27">
        <f>ROUND((V27*J27);1)+ROUND((U27*(J27*1,15/22*10));2)+ROUND((T27*(J27*1,35/22*6));2)+ROUNDDOWN((S27*(J27*2/22*2));2)+ROUNDDOWN((R27*(J27*3/22*1));2)</f>
        <v>396,05</v>
      </c>
      <c t="str" s="160" r="M27">
        <f>IF(ISTEXT(E27);ROUND((V27*I27)+(U27*(I27*1,15/22*10))+(T27*(I27*1,35/22*6))+(S27*(I27*2/22*2))+(R27*(I27*3/22*1));0);"")</f>
        <v/>
      </c>
      <c s="160" r="N27">
        <v>11.0</v>
      </c>
      <c t="str" s="161" r="O27">
        <f>IF(ISTEXT(F27);ROUND((V27*I27)+(U27*(I27*1,15/22*10))+(T27*(I27*1,35/22*6))+(S27*(I27*2/22*2))+(R27*(I27*3/22*1));0);"")</f>
        <v>40</v>
      </c>
      <c s="161" r="P27">
        <v>8.0</v>
      </c>
      <c s="162" r="Q27"/>
      <c s="39" r="R27">
        <v>80.0</v>
      </c>
      <c s="39" r="S27">
        <v>10.0</v>
      </c>
      <c s="39" r="T27">
        <v>9.0</v>
      </c>
      <c s="39" r="U27">
        <v>16.0</v>
      </c>
      <c s="39" r="V27">
        <v>2.0</v>
      </c>
      <c s="38" r="W27"/>
      <c s="38" r="X27"/>
    </row>
    <row customHeight="1" r="28" ht="15.0">
      <c t="s" s="203" r="B28">
        <v>1506</v>
      </c>
      <c t="s" s="165" r="C28">
        <v>1507</v>
      </c>
      <c s="166" r="D28"/>
      <c s="167" r="E28"/>
      <c s="166" r="F28"/>
      <c t="s" s="168" r="G28">
        <v>1508</v>
      </c>
      <c t="str" s="169" r="H28">
        <f>IF(ISTEXT(F28);VLOOKUP(I28;'Réference'!$A$3:$E$18;5;FALSE);IF(ISTEXT(E28);VLOOKUP(I28;'Réference'!$B$3:$E$18;4;FALSE);IF(ISTEXT(G28);VLOOKUP(I28;'Réference'!$C$3:$E$18;3;FALSE);IF(ISTEXT(D28);VLOOKUP(I28;'Réference'!$D$3:$E$18;2;FALSE);""))))</f>
        <v>17</v>
      </c>
      <c s="170" r="I28">
        <v>13.65</v>
      </c>
      <c s="158" r="J28">
        <v>15.0</v>
      </c>
      <c t="str" s="159" r="K28">
        <f>IF(ISTEXT(D28);(V28*I28)+(U28*(I28*1,15/22*10))+(T28*(I28*1,35/22*6))+(S28*(I28*2/22*2))+(R28*(I28*3/22*1));"")</f>
        <v/>
      </c>
      <c t="str" s="159" r="L28">
        <f>ROUND((V28*J28);1)+ROUND((U28*(J28*1,15/22*10));2)+ROUND((T28*(J28*1,35/22*6));2)+ROUNDDOWN((S28*(J28*2/22*2));2)+ROUNDDOWN((R28*(J28*3/22*1));2)</f>
        <v>0,00</v>
      </c>
      <c t="str" s="160" r="M28">
        <f>IF(ISTEXT(E28);ROUND((V28*I28)+(U28*(I28*1,15/22*10))+(T28*(I28*1,35/22*6))+(S28*(I28*2/22*2))+(R28*(I28*3/22*1));0);"")</f>
        <v/>
      </c>
      <c s="160" r="N28"/>
      <c t="str" s="161" r="O28">
        <f>IF(ISTEXT(F28);ROUND((V28*I28)+(U28*(I28*1,15/22*10))+(T28*(I28*1,35/22*6))+(S28*(I28*2/22*2))+(R28*(I28*3/22*1));0);"")</f>
        <v/>
      </c>
      <c s="161" r="P28"/>
      <c t="str" s="162" r="Q28">
        <f>IF(ISTEXT(G28);ROUND((V28*I28)+(U28*(I28*1,15/22*10))+(T28*(I28*1,35/22*6))+(S28*(I28*2/22*2))+(R28*(I28*3/22*1));0);"")</f>
        <v>0</v>
      </c>
      <c s="39" r="R28"/>
      <c s="39" r="S28"/>
      <c s="39" r="T28"/>
      <c s="39" r="U28"/>
      <c s="39" r="V28"/>
      <c s="38" r="W28"/>
      <c s="38" r="X28"/>
    </row>
    <row customHeight="1" r="29" ht="15.0">
      <c s="38" r="C29"/>
      <c s="32" r="D29"/>
      <c s="32" r="E29"/>
      <c s="32" r="F29"/>
      <c s="32" r="G29"/>
      <c s="32" r="I29"/>
      <c t="s" s="171" r="J29">
        <v>1509</v>
      </c>
      <c t="str" s="172" r="K29">
        <f>SUM(K24:K28)</f>
        <v>2110,12</v>
      </c>
      <c s="172" r="L29">
        <v>1938.08</v>
      </c>
      <c t="str" s="173" r="M29">
        <f>SUM(M24:M28)</f>
        <v>113</v>
      </c>
      <c t="str" s="173" r="N29">
        <f>SUM(N24:N28)</f>
        <v>82</v>
      </c>
      <c t="str" s="174" r="O29">
        <f>SUM(O24:O28)</f>
        <v>68</v>
      </c>
      <c t="str" s="174" r="P29">
        <f>SUM(P24:P28)</f>
        <v>60</v>
      </c>
      <c t="str" s="174" r="Q29">
        <f>SUM(Q24:Q28)</f>
        <v>0</v>
      </c>
      <c t="str" s="173" r="R29">
        <f>SUM(R24:R28)</f>
        <v>297</v>
      </c>
      <c t="str" s="173" r="S29">
        <f>SUM(S24:S28)</f>
        <v>37</v>
      </c>
      <c t="str" s="173" r="T29">
        <f>SUM(T24:T28)</f>
        <v>30</v>
      </c>
      <c t="str" s="173" r="U29">
        <f>SUM(U24:U28)</f>
        <v>69</v>
      </c>
      <c t="str" s="173" r="V29">
        <f>SUM(V24:V28)</f>
        <v>35</v>
      </c>
      <c s="38" r="W29"/>
      <c s="38" r="X29"/>
    </row>
    <row customHeight="1" r="30" ht="15.0">
      <c s="38" r="C30"/>
      <c s="32" r="D30"/>
      <c s="32" r="E30"/>
      <c s="32" r="F30"/>
      <c s="32" r="G30"/>
      <c t="s" s="175" r="J30">
        <v>1510</v>
      </c>
      <c t="s" s="176" r="K30">
        <v>1511</v>
      </c>
      <c t="str" s="177" r="L30">
        <f>K29-L29</f>
        <v>172,04</v>
      </c>
      <c t="s" s="178" r="M30">
        <v>1512</v>
      </c>
      <c t="str" s="49" r="N30">
        <f>M29-N29</f>
        <v>31</v>
      </c>
      <c t="s" s="179" r="O30">
        <v>1513</v>
      </c>
      <c t="str" s="180" r="P30">
        <f>O29-P29</f>
        <v>8</v>
      </c>
      <c t="s" s="179" r="Q30">
        <v>1514</v>
      </c>
      <c t="str" s="49" r="R30">
        <f>Q29</f>
        <v>0</v>
      </c>
      <c s="38" r="W30"/>
      <c s="38" r="X30"/>
    </row>
    <row customHeight="1" r="31" ht="15.0">
      <c s="181" r="A31"/>
      <c s="37" r="B31"/>
      <c s="38" r="C31">
        <v>111.0</v>
      </c>
      <c s="204" r="D31">
        <v>79.0</v>
      </c>
      <c s="204" r="E31"/>
      <c s="204" r="F31"/>
      <c s="204" r="G31"/>
      <c s="37" r="H31"/>
      <c s="37" r="I31"/>
      <c s="205" r="J31"/>
      <c s="206" r="K31"/>
      <c s="206" r="L31"/>
      <c s="207" r="M31"/>
      <c s="207" r="N31"/>
      <c s="208" r="O31"/>
      <c s="208" r="P31"/>
      <c s="208" r="Q31"/>
      <c s="37" r="R31"/>
      <c s="37" r="S31"/>
      <c s="37" r="T31"/>
      <c s="37" r="U31"/>
      <c s="37" r="V31"/>
      <c s="38" r="W31"/>
      <c s="38" r="X31"/>
    </row>
    <row customHeight="1" r="32" ht="15.0">
      <c s="182" r="A32"/>
      <c s="37" r="B32"/>
      <c s="38" r="C32"/>
      <c s="204" r="D32"/>
      <c s="204" r="E32"/>
      <c s="204" r="F32"/>
      <c s="204" r="G32"/>
      <c s="37" r="H32"/>
      <c s="37" r="I32"/>
      <c s="37" r="J32"/>
      <c s="204" r="K32"/>
      <c s="204" r="L32"/>
      <c s="204" r="M32"/>
      <c s="204" r="N32"/>
      <c s="163" r="O32"/>
      <c s="163" r="P32"/>
      <c s="163" r="Q32"/>
      <c s="37" r="R32"/>
      <c s="37" r="S32"/>
      <c s="37" r="T32"/>
      <c s="37" r="U32"/>
      <c s="37" r="V32"/>
      <c s="38" r="W32"/>
      <c s="38" r="X32"/>
    </row>
    <row customHeight="1" r="33" ht="32.25">
      <c t="s" s="209" r="A33">
        <v>1515</v>
      </c>
      <c t="s" s="210" r="B33">
        <v>1516</v>
      </c>
      <c t="s" s="137" r="C33">
        <v>1517</v>
      </c>
      <c t="s" s="138" r="D33">
        <v>1518</v>
      </c>
      <c s="68" r="G33"/>
      <c t="s" s="211" r="H33">
        <v>1519</v>
      </c>
      <c t="s" s="212" r="I33">
        <v>1520</v>
      </c>
      <c t="s" s="212" r="J33">
        <v>1521</v>
      </c>
      <c t="s" s="213" r="K33">
        <v>1522</v>
      </c>
      <c t="s" s="214" r="L33">
        <v>1523</v>
      </c>
      <c t="s" s="215" r="M33">
        <v>1524</v>
      </c>
      <c t="s" s="215" r="N33">
        <v>1525</v>
      </c>
      <c t="s" s="216" r="O33">
        <v>1526</v>
      </c>
      <c t="s" s="216" r="P33">
        <v>1527</v>
      </c>
      <c t="s" s="217" r="Q33">
        <v>1528</v>
      </c>
      <c t="s" s="218" r="R33">
        <v>1529</v>
      </c>
      <c t="s" s="218" r="S33">
        <v>1530</v>
      </c>
      <c t="s" s="218" r="T33">
        <v>1531</v>
      </c>
      <c t="s" s="218" r="U33">
        <v>1532</v>
      </c>
      <c t="s" s="218" r="V33">
        <v>1533</v>
      </c>
      <c s="38" r="W33"/>
      <c s="70" r="X33"/>
    </row>
    <row customHeight="1" r="34" ht="15.0">
      <c t="s" s="150" r="D34">
        <v>1534</v>
      </c>
      <c t="s" s="219" r="E34">
        <v>1535</v>
      </c>
      <c t="s" s="219" r="F34">
        <v>1536</v>
      </c>
      <c t="s" s="220" r="G34">
        <v>1537</v>
      </c>
      <c s="38" r="W34"/>
      <c s="70" r="X34"/>
    </row>
    <row customHeight="1" r="35" ht="15.0">
      <c t="s" s="152" r="B35">
        <v>1538</v>
      </c>
      <c t="s" s="153" r="C35">
        <v>1539</v>
      </c>
      <c t="s" s="221" r="D35">
        <v>1540</v>
      </c>
      <c s="222" r="E35"/>
      <c s="223" r="F35"/>
      <c s="221" r="G35"/>
      <c t="str" s="224" r="H35">
        <f>IF(ISTEXT(F35);VLOOKUP(I35;'Réference'!$A$3:$E$18;5;FALSE);IF(ISTEXT(E35);VLOOKUP(I35;'Réference'!$B$3:$E$18;4;FALSE);IF(ISTEXT(G35);VLOOKUP(I35;'Réference'!$C$3:$E$18;3;FALSE);IF(ISTEXT(D35);VLOOKUP(I35;'Réference'!$D$3:$E$18;2;FALSE);""))))</f>
        <v>7</v>
      </c>
      <c s="158" r="I35">
        <v>48.83</v>
      </c>
      <c s="225" r="J35">
        <v>15.0</v>
      </c>
      <c t="str" s="226" r="K35">
        <f>IF(ISTEXT(D35);(V35*I35)+(U35*(I35*1,15/22*10))+(T35*(I35*1,35/22*6))+(S35*(I35*2/22*2))+(R35*(I35*3/22*1));"")</f>
        <v>1701,06</v>
      </c>
      <c t="str" s="226" r="L35">
        <f>ROUND((V35*J35);1)+ROUND((U35*(J35*1,15/22*10));2)+ROUND((T35*(J35*1,35/22*6));2)+ROUNDDOWN((S35*(J35*2/22*2));2)+ROUNDDOWN((R35*(J35*3/22*1));2)</f>
        <v>522,52</v>
      </c>
      <c t="str" s="227" r="M35">
        <f>IF(ISTEXT(E35);ROUND((V35*I35)+(U35*(I35*1,15/22*10))+(T35*(I35*1,35/22*6))+(S35*(I35*2/22*2))+(R35*(I35*3/22*1));0);"")</f>
        <v/>
      </c>
      <c s="160" r="N35">
        <v>34.0</v>
      </c>
      <c t="str" s="228" r="O35">
        <f>IF(ISTEXT(F35);ROUND((V35*I35)+(U35*(I35*1,15/22*10))+(T35*(I35*1,35/22*6))+(S35*(I35*2/22*2))+(R35*(I35*3/22*1));0);"")</f>
        <v/>
      </c>
      <c s="161" r="P35">
        <v>25.0</v>
      </c>
      <c s="229" r="Q35"/>
      <c s="230" r="R35">
        <v>73.0</v>
      </c>
      <c s="230" r="S35">
        <v>4.0</v>
      </c>
      <c s="230" r="T35">
        <v>9.0</v>
      </c>
      <c s="230" r="U35">
        <v>15.0</v>
      </c>
      <c s="230" r="V35">
        <v>13.0</v>
      </c>
      <c s="38" r="W35"/>
      <c s="70" r="X35"/>
    </row>
    <row customHeight="1" r="36" ht="15.0">
      <c t="s" s="152" r="B36">
        <v>1541</v>
      </c>
      <c t="s" s="153" r="C36">
        <v>1542</v>
      </c>
      <c s="154" r="D36"/>
      <c s="155" r="E36"/>
      <c t="s" s="156" r="F36">
        <v>1543</v>
      </c>
      <c s="154" r="G36"/>
      <c t="str" s="157" r="H36">
        <f>IF(ISTEXT(F36);VLOOKUP(I36;'Réference'!$A$3:$E$18;5;FALSE);IF(ISTEXT(E36);VLOOKUP(I36;'Réference'!$B$3:$E$18;4;FALSE);IF(ISTEXT(G36);VLOOKUP(I36;'Réference'!$C$3:$E$18;3;FALSE);IF(ISTEXT(D36);VLOOKUP(I36;'Réference'!$D$3:$E$18;2;FALSE);""))))</f>
        <v>10</v>
      </c>
      <c s="158" r="I36">
        <v>1.52</v>
      </c>
      <c s="158" r="J36">
        <v>15.0</v>
      </c>
      <c t="str" s="159" r="K36">
        <f>IF(ISTEXT(D36);(V36*I36)+(U36*(I36*1,15/22*10))+(T36*(I36*1,35/22*6))+(S36*(I36*2/22*2))+(R36*(I36*3/22*1));"")</f>
        <v/>
      </c>
      <c t="str" s="159" r="L36">
        <f>ROUND((V36*J36);1)+ROUND((U36*(J36*1,15/22*10));2)+ROUND((T36*(J36*1,35/22*6));2)+ROUNDDOWN((S36*(J36*2/22*2));2)+ROUNDDOWN((R36*(J36*3/22*1));2)</f>
        <v>274,56</v>
      </c>
      <c t="str" s="160" r="M36">
        <f>IF(ISTEXT(E36);ROUND((V36*I36)+(U36*(I36*1,15/22*10))+(T36*(I36*1,35/22*6))+(S36*(I36*2/22*2))+(R36*(I36*3/22*1));0);"")</f>
        <v/>
      </c>
      <c s="160" r="N36">
        <v>9.0</v>
      </c>
      <c t="str" s="161" r="O36">
        <f>IF(ISTEXT(F36);ROUND((V36*I36)+(U36*(I36*1,15/22*10))+(T36*(I36*1,35/22*6))+(S36*(I36*2/22*2))+(R36*(I36*3/22*1));0);"")</f>
        <v>28</v>
      </c>
      <c s="161" r="P36">
        <v>6.0</v>
      </c>
      <c s="162" r="Q36"/>
      <c s="39" r="R36">
        <v>43.0</v>
      </c>
      <c s="39" r="S36">
        <v>3.0</v>
      </c>
      <c s="39" r="T36">
        <v>7.0</v>
      </c>
      <c s="39" r="U36">
        <v>14.0</v>
      </c>
      <c s="39" r="V36">
        <v>2.0</v>
      </c>
      <c s="38" r="W36"/>
      <c s="70" r="X36"/>
    </row>
    <row customHeight="1" r="37" ht="15.0">
      <c t="s" s="152" r="B37">
        <v>1544</v>
      </c>
      <c t="s" s="153" r="C37">
        <v>1545</v>
      </c>
      <c s="154" r="D37"/>
      <c t="s" s="155" r="E37">
        <v>1546</v>
      </c>
      <c s="156" r="F37"/>
      <c s="154" r="G37"/>
      <c t="str" s="157" r="H37">
        <f>IF(ISTEXT(F37);VLOOKUP(I37;'Réference'!$A$3:$E$18;5;FALSE);IF(ISTEXT(E37);VLOOKUP(I37;'Réference'!$B$3:$E$18;4;FALSE);IF(ISTEXT(G37);VLOOKUP(I37;'Réference'!$C$3:$E$18;3;FALSE);IF(ISTEXT(D37);VLOOKUP(I37;'Réference'!$D$3:$E$18;2;FALSE);""))))</f>
        <v>17</v>
      </c>
      <c s="158" r="I37">
        <v>2.73</v>
      </c>
      <c s="158" r="J37">
        <v>15.0</v>
      </c>
      <c t="str" s="159" r="K37">
        <f>IF(ISTEXT(D37);(V37*I37)+(U37*(I37*1,15/22*10))+(T37*(I37*1,35/22*6))+(S37*(I37*2/22*2))+(R37*(I37*3/22*1));"")</f>
        <v/>
      </c>
      <c t="str" s="159" r="L37">
        <f>ROUND((V37*J37);1)+ROUND((U37*(J37*1,15/22*10));2)+ROUND((T37*(J37*1,35/22*6));2)+ROUNDDOWN((S37*(J37*2/22*2));2)+ROUNDDOWN((R37*(J37*3/22*1));2)</f>
        <v>468,41</v>
      </c>
      <c t="str" s="160" r="M37">
        <f>IF(ISTEXT(E37);ROUND((V37*I37)+(U37*(I37*1,15/22*10))+(T37*(I37*1,35/22*6))+(S37*(I37*2/22*2))+(R37*(I37*3/22*1));0);"")</f>
        <v>85</v>
      </c>
      <c s="160" r="N37">
        <v>20.0</v>
      </c>
      <c t="str" s="161" r="O37">
        <f>IF(ISTEXT(F37);ROUND((V37*I37)+(U37*(I37*1,15/22*10))+(T37*(I37*1,35/22*6))+(S37*(I37*2/22*2))+(R37*(I37*3/22*1));0);"")</f>
        <v/>
      </c>
      <c s="161" r="P37">
        <v>14.0</v>
      </c>
      <c s="162" r="Q37"/>
      <c s="39" r="R37">
        <v>61.0</v>
      </c>
      <c s="39" r="S37">
        <v>10.0</v>
      </c>
      <c s="39" r="T37">
        <v>10.0</v>
      </c>
      <c s="39" r="U37">
        <v>18.0</v>
      </c>
      <c s="39" r="V37">
        <v>8.0</v>
      </c>
      <c s="38" r="W37"/>
      <c s="38" r="X37"/>
    </row>
    <row customHeight="1" r="38" ht="15.0">
      <c t="s" s="152" r="B38">
        <v>1547</v>
      </c>
      <c t="s" s="153" r="C38">
        <v>1548</v>
      </c>
      <c s="154" r="D38"/>
      <c s="155" r="E38"/>
      <c t="s" s="156" r="F38">
        <v>1549</v>
      </c>
      <c s="154" r="G38"/>
      <c t="str" s="157" r="H38">
        <f>IF(ISTEXT(F38);VLOOKUP(I38;'Réference'!$A$3:$E$18;5;FALSE);IF(ISTEXT(E38);VLOOKUP(I38;'Réference'!$B$3:$E$18;4;FALSE);IF(ISTEXT(G38);VLOOKUP(I38;'Réference'!$C$3:$E$18;3;FALSE);IF(ISTEXT(D38);VLOOKUP(I38;'Réference'!$D$3:$E$18;2;FALSE);""))))</f>
        <v>10</v>
      </c>
      <c s="158" r="I38">
        <v>1.52</v>
      </c>
      <c s="158" r="J38">
        <v>15.0</v>
      </c>
      <c t="str" s="159" r="K38">
        <f>IF(ISTEXT(D38);(V38*I38)+(U38*(I38*1,15/22*10))+(T38*(I38*1,35/22*6))+(S38*(I38*2/22*2))+(R38*(I38*3/22*1));"")</f>
        <v/>
      </c>
      <c t="str" s="159" r="L38">
        <f>ROUND((V38*J38);1)+ROUND((U38*(J38*1,15/22*10));2)+ROUND((T38*(J38*1,35/22*6));2)+ROUNDDOWN((S38*(J38*2/22*2));2)+ROUNDDOWN((R38*(J38*3/22*1));2)</f>
        <v>370,83</v>
      </c>
      <c t="str" s="160" r="M38">
        <f>IF(ISTEXT(E38);ROUND((V38*I38)+(U38*(I38*1,15/22*10))+(T38*(I38*1,35/22*6))+(S38*(I38*2/22*2))+(R38*(I38*3/22*1));0);"")</f>
        <v/>
      </c>
      <c s="160" r="N38">
        <v>12.0</v>
      </c>
      <c t="str" s="161" r="O38">
        <f>IF(ISTEXT(F38);ROUND((V38*I38)+(U38*(I38*1,15/22*10))+(T38*(I38*1,35/22*6))+(S38*(I38*2/22*2))+(R38*(I38*3/22*1));0);"")</f>
        <v>38</v>
      </c>
      <c s="161" r="P38">
        <v>9.0</v>
      </c>
      <c s="162" r="Q38"/>
      <c s="39" r="R38">
        <v>92.0</v>
      </c>
      <c s="39" r="S38">
        <v>9.0</v>
      </c>
      <c s="39" r="T38">
        <v>9.0</v>
      </c>
      <c s="39" r="U38">
        <v>10.0</v>
      </c>
      <c s="39" r="V38">
        <v>2.0</v>
      </c>
      <c s="38" r="W38"/>
      <c s="38" r="X38"/>
    </row>
    <row customHeight="1" r="39" ht="15.0">
      <c t="s" s="203" r="B39">
        <v>1550</v>
      </c>
      <c t="s" s="165" r="C39">
        <v>1551</v>
      </c>
      <c s="166" r="D39"/>
      <c s="167" r="E39"/>
      <c s="166" r="F39"/>
      <c t="s" s="168" r="G39">
        <v>1552</v>
      </c>
      <c t="str" s="169" r="H39">
        <f>IF(ISTEXT(F39);VLOOKUP(I39;'Réference'!$A$3:$E$18;5;FALSE);IF(ISTEXT(E39);VLOOKUP(I39;'Réference'!$B$3:$E$18;4;FALSE);IF(ISTEXT(G39);VLOOKUP(I39;'Réference'!$C$3:$E$18;3;FALSE);IF(ISTEXT(D39);VLOOKUP(I39;'Réference'!$D$3:$E$18;2;FALSE);""))))</f>
        <v>17</v>
      </c>
      <c s="170" r="I39">
        <v>13.65</v>
      </c>
      <c s="158" r="J39">
        <v>15.0</v>
      </c>
      <c t="str" s="159" r="K39">
        <f>IF(ISTEXT(D39);(V39*I39)+(U39*(I39*1,15/22*10))+(T39*(I39*1,35/22*6))+(S39*(I39*2/22*2))+(R39*(I39*3/22*1));"")</f>
        <v/>
      </c>
      <c t="str" s="159" r="L39">
        <f>ROUND((V39*J39);1)+ROUND((U39*(J39*1,15/22*10));2)+ROUND((T39*(J39*1,35/22*6));2)+ROUNDDOWN((S39*(J39*2/22*2));2)+ROUNDDOWN((R39*(J39*3/22*1));2)</f>
        <v>0,00</v>
      </c>
      <c t="str" s="160" r="M39">
        <f>IF(ISTEXT(E39);ROUND((V39*I39)+(U39*(I39*1,15/22*10))+(T39*(I39*1,35/22*6))+(S39*(I39*2/22*2))+(R39*(I39*3/22*1));0);"")</f>
        <v/>
      </c>
      <c s="160" r="N39"/>
      <c t="str" s="161" r="O39">
        <f>IF(ISTEXT(F39);ROUND((V39*I39)+(U39*(I39*1,15/22*10))+(T39*(I39*1,35/22*6))+(S39*(I39*2/22*2))+(R39*(I39*3/22*1));0);"")</f>
        <v/>
      </c>
      <c s="161" r="P39"/>
      <c t="str" s="162" r="Q39">
        <f>IF(ISTEXT(G39);ROUND((V39*I39)+(U39*(I39*1,15/22*10))+(T39*(I39*1,35/22*6))+(S39*(I39*2/22*2))+(R39*(I39*3/22*1));0);"")</f>
        <v>0</v>
      </c>
      <c s="39" r="R39"/>
      <c s="39" r="S39"/>
      <c s="39" r="T39"/>
      <c s="39" r="U39"/>
      <c s="39" r="V39"/>
      <c s="38" r="W39"/>
      <c s="38" r="X39"/>
    </row>
    <row customHeight="1" r="40" ht="15.0">
      <c s="38" r="C40"/>
      <c s="32" r="D40"/>
      <c s="32" r="E40"/>
      <c s="32" r="F40"/>
      <c s="32" r="G40"/>
      <c s="32" r="I40"/>
      <c t="s" s="171" r="J40">
        <v>1553</v>
      </c>
      <c t="str" s="172" r="K40">
        <f>SUM(K35:K39)</f>
        <v>1701,06</v>
      </c>
      <c s="172" r="L40">
        <v>1632.52</v>
      </c>
      <c t="str" s="173" r="M40">
        <f>SUM(M35:M39)</f>
        <v>85</v>
      </c>
      <c t="str" s="173" r="N40">
        <f>SUM(N35:N39)</f>
        <v>75</v>
      </c>
      <c t="str" s="174" r="O40">
        <f>SUM(O35:O39)</f>
        <v>66</v>
      </c>
      <c t="str" s="174" r="P40">
        <f>SUM(P35:P39)</f>
        <v>54</v>
      </c>
      <c t="str" s="174" r="Q40">
        <f>SUM(Q35:Q39)</f>
        <v>0</v>
      </c>
      <c t="str" s="173" r="R40">
        <f>SUM(R35:R39)</f>
        <v>269</v>
      </c>
      <c t="str" s="173" r="S40">
        <f>SUM(S35:S39)</f>
        <v>26</v>
      </c>
      <c t="str" s="173" r="T40">
        <f>SUM(T35:T39)</f>
        <v>35</v>
      </c>
      <c t="str" s="173" r="U40">
        <f>SUM(U35:U39)</f>
        <v>57</v>
      </c>
      <c t="str" s="173" r="V40">
        <f>SUM(V35:V39)</f>
        <v>25</v>
      </c>
      <c s="38" r="W40"/>
      <c s="38" r="X40"/>
    </row>
    <row customHeight="1" r="41" ht="15.0">
      <c s="38" r="C41"/>
      <c s="32" r="D41"/>
      <c s="32" r="E41"/>
      <c s="32" r="F41"/>
      <c s="32" r="G41"/>
      <c t="s" s="175" r="J41">
        <v>1554</v>
      </c>
      <c t="s" s="176" r="K41">
        <v>1555</v>
      </c>
      <c t="str" s="177" r="L41">
        <f>K40-L40</f>
        <v>68,54</v>
      </c>
      <c t="s" s="178" r="M41">
        <v>1556</v>
      </c>
      <c t="str" s="49" r="N41">
        <f>M40-N40</f>
        <v>10</v>
      </c>
      <c t="s" s="179" r="O41">
        <v>1557</v>
      </c>
      <c t="str" s="180" r="P41">
        <f>O40-P40</f>
        <v>12</v>
      </c>
      <c t="s" s="179" r="Q41">
        <v>1558</v>
      </c>
      <c t="str" s="49" r="R41">
        <f>Q40</f>
        <v>0</v>
      </c>
      <c s="38" r="W41"/>
      <c s="38" r="X41"/>
    </row>
    <row customHeight="1" r="42" ht="15.0">
      <c s="181" r="A42"/>
      <c s="37" r="B42"/>
      <c s="38" r="C42"/>
      <c s="204" r="D42"/>
      <c s="204" r="E42"/>
      <c s="204" r="F42"/>
      <c s="204" r="G42"/>
      <c s="37" r="H42"/>
      <c s="204" r="I42"/>
      <c s="204" r="J42"/>
      <c s="231" r="K42"/>
      <c s="231" r="L42"/>
      <c s="204" r="M42"/>
      <c s="204" r="N42"/>
      <c s="202" r="O42"/>
      <c s="202" r="P42"/>
      <c s="202" r="Q42"/>
      <c s="204" r="R42"/>
      <c s="204" r="S42"/>
      <c s="204" r="T42"/>
      <c s="204" r="U42"/>
      <c s="204" r="V42"/>
      <c s="38" r="W42"/>
      <c s="38" r="X42"/>
    </row>
    <row customHeight="1" r="43" ht="15.0">
      <c s="232" r="A43"/>
      <c s="37" r="B43"/>
      <c s="38" r="C43"/>
      <c s="204" r="D43"/>
      <c s="204" r="E43"/>
      <c s="204" r="F43"/>
      <c s="233" r="G43"/>
      <c s="234" r="H43"/>
      <c s="234" r="I43"/>
      <c s="235" r="J43"/>
      <c s="236" r="K43"/>
      <c s="236" r="L43"/>
      <c s="237" r="M43"/>
      <c s="237" r="N43"/>
      <c s="238" r="O43"/>
      <c s="238" r="P43"/>
      <c s="238" r="Q43"/>
      <c s="234" r="R43"/>
      <c s="234" r="S43"/>
      <c s="234" r="T43"/>
      <c s="234" r="U43"/>
      <c s="234" r="V43"/>
      <c s="38" r="W43"/>
      <c s="38" r="X43"/>
    </row>
    <row customHeight="1" r="44" ht="47.25">
      <c t="s" s="239" r="A44">
        <v>1559</v>
      </c>
      <c t="s" s="212" r="B44">
        <v>1560</v>
      </c>
      <c t="s" s="137" r="C44">
        <v>1561</v>
      </c>
      <c t="s" s="138" r="D44">
        <v>1562</v>
      </c>
      <c s="56" r="G44"/>
      <c t="s" s="139" r="H44">
        <v>1563</v>
      </c>
      <c t="s" s="140" r="I44">
        <v>1564</v>
      </c>
      <c t="s" s="140" r="J44">
        <v>1565</v>
      </c>
      <c t="s" s="141" r="K44">
        <v>1566</v>
      </c>
      <c t="s" s="142" r="L44">
        <v>1567</v>
      </c>
      <c t="s" s="143" r="M44">
        <v>1568</v>
      </c>
      <c t="s" s="143" r="N44">
        <v>1569</v>
      </c>
      <c t="s" s="144" r="O44">
        <v>1570</v>
      </c>
      <c t="s" s="144" r="P44">
        <v>1571</v>
      </c>
      <c t="s" s="240" r="Q44">
        <v>1572</v>
      </c>
      <c t="s" s="146" r="R44">
        <v>1573</v>
      </c>
      <c t="s" s="146" r="S44">
        <v>1574</v>
      </c>
      <c t="s" s="146" r="T44">
        <v>1575</v>
      </c>
      <c t="s" s="146" r="U44">
        <v>1576</v>
      </c>
      <c t="s" s="146" r="V44">
        <v>1577</v>
      </c>
      <c s="38" r="W44"/>
      <c s="38" r="X44"/>
    </row>
    <row customHeight="1" r="45" ht="15.0">
      <c t="s" s="150" r="D45">
        <v>1578</v>
      </c>
      <c t="s" s="219" r="E45">
        <v>1579</v>
      </c>
      <c t="s" s="56" r="F45">
        <v>1580</v>
      </c>
      <c t="s" s="56" r="G45">
        <v>1581</v>
      </c>
      <c s="38" r="W45"/>
      <c s="38" r="X45"/>
    </row>
    <row customHeight="1" r="46" ht="15.0">
      <c t="s" s="13" r="B46">
        <v>1582</v>
      </c>
      <c t="s" s="153" r="C46">
        <v>1583</v>
      </c>
      <c t="s" s="154" r="D46">
        <v>1584</v>
      </c>
      <c s="155" r="E46"/>
      <c s="156" r="F46"/>
      <c s="154" r="G46"/>
      <c t="str" s="157" r="H46">
        <f>IF(ISTEXT(F46);VLOOKUP(I46;'Réference'!$A$3:$E$18;5;FALSE);IF(ISTEXT(E46);VLOOKUP(I46;'Réference'!$B$3:$E$18;4;FALSE);IF(ISTEXT(G46);VLOOKUP(I46;'Réference'!$C$3:$E$18;3;FALSE);IF(ISTEXT(D46);VLOOKUP(I46;'Réference'!$D$3:$E$18;2;FALSE);""))))</f>
        <v>7</v>
      </c>
      <c s="158" r="I46">
        <v>48.83</v>
      </c>
      <c s="158" r="J46">
        <v>15.0</v>
      </c>
      <c t="str" s="159" r="K46">
        <f>IF(ISTEXT(D46);(V46*I46)+(U46*(I46*1,15/22*10))+(T46*(I46*1,35/22*6))+(S46*(I46*2/22*2))+(R46*(I46*3/22*1));"")</f>
        <v>1826,69</v>
      </c>
      <c t="str" s="159" r="L46">
        <f>ROUND((V46*J46);1)+ROUND((U46*(J46*1,15/22*10));2)+ROUND((T46*(J46*1,35/22*6));2)+ROUNDDOWN((S46*(J46*2/22*2));2)+ROUNDDOWN((R46*(J46*3/22*1));2)</f>
        <v>561,13</v>
      </c>
      <c t="str" s="160" r="M46">
        <f>IF(ISTEXT(E46);ROUND((V46*I46)+(U46*(I46*1,15/22*10))+(T46*(I46*1,35/22*6))+(S46*(I46*2/22*2))+(R46*(I46*3/22*1));0);"")</f>
        <v/>
      </c>
      <c s="160" r="N46">
        <v>38.0</v>
      </c>
      <c t="str" s="161" r="O46">
        <f>IF(ISTEXT(F46);ROUND((V46*I46)+(U46*(I46*1,15/22*10))+(T46*(I46*1,35/22*6))+(S46*(I46*2/22*2))+(R46*(I46*3/22*1));0);"")</f>
        <v/>
      </c>
      <c s="161" r="P46">
        <v>29.0</v>
      </c>
      <c s="162" r="Q46"/>
      <c s="39" r="R46">
        <v>101.0</v>
      </c>
      <c s="39" r="S46">
        <v>20.0</v>
      </c>
      <c s="39" r="T46">
        <v>10.0</v>
      </c>
      <c s="39" r="U46">
        <v>14.0</v>
      </c>
      <c s="39" r="V46">
        <v>9.0</v>
      </c>
      <c s="38" r="W46"/>
      <c s="38" r="X46"/>
    </row>
    <row customHeight="1" r="47" ht="15.0">
      <c t="s" s="13" r="B47">
        <v>1585</v>
      </c>
      <c t="s" s="153" r="C47">
        <v>1586</v>
      </c>
      <c s="154" r="D47"/>
      <c s="155" r="E47"/>
      <c t="s" s="156" r="F47">
        <v>1587</v>
      </c>
      <c s="154" r="G47"/>
      <c t="str" s="157" r="H47">
        <f>IF(ISTEXT(F47);VLOOKUP(I47;'Réference'!$A$3:$E$18;5;FALSE);IF(ISTEXT(E47);VLOOKUP(I47;'Réference'!$B$3:$E$18;4;FALSE);IF(ISTEXT(G47);VLOOKUP(I47;'Réference'!$C$3:$E$18;3;FALSE);IF(ISTEXT(D47);VLOOKUP(I47;'Réference'!$D$3:$E$18;2;FALSE);""))))</f>
        <v>10</v>
      </c>
      <c s="158" r="I47">
        <v>1.52</v>
      </c>
      <c s="158" r="J47">
        <v>15.0</v>
      </c>
      <c t="str" s="159" r="K47">
        <f>IF(ISTEXT(D47);(V47*I47)+(U47*(I47*1,15/22*10))+(T47*(I47*1,35/22*6))+(S47*(I47*2/22*2))+(R47*(I47*3/22*1));"")</f>
        <v/>
      </c>
      <c t="str" s="159" r="L47">
        <f>ROUND((V47*J47);1)+ROUND((U47*(J47*1,15/22*10));2)+ROUND((T47*(J47*1,35/22*6));2)+ROUNDDOWN((S47*(J47*2/22*2));2)+ROUNDDOWN((R47*(J47*3/22*1));2)</f>
        <v>214,16</v>
      </c>
      <c t="str" s="160" r="M47">
        <f>IF(ISTEXT(E47);ROUND((V47*I47)+(U47*(I47*1,15/22*10))+(T47*(I47*1,35/22*6))+(S47*(I47*2/22*2))+(R47*(I47*3/22*1));0);"")</f>
        <v/>
      </c>
      <c s="160" r="N47">
        <v>10.0</v>
      </c>
      <c t="str" s="161" r="O47">
        <f>IF(ISTEXT(F47);ROUND((V47*I47)+(U47*(I47*1,15/22*10))+(T47*(I47*1,35/22*6))+(S47*(I47*2/22*2))+(R47*(I47*3/22*1));0);"")</f>
        <v>22</v>
      </c>
      <c s="161" r="P47">
        <v>7.0</v>
      </c>
      <c s="162" r="Q47"/>
      <c s="39" r="R47">
        <v>37.0</v>
      </c>
      <c s="39" r="S47">
        <v>2.0</v>
      </c>
      <c s="39" r="T47">
        <v>6.0</v>
      </c>
      <c s="39" r="U47">
        <v>7.0</v>
      </c>
      <c s="39" r="V47">
        <v>3.0</v>
      </c>
      <c s="38" r="W47"/>
      <c s="38" r="X47"/>
    </row>
    <row customHeight="1" r="48" ht="15.0">
      <c t="s" s="13" r="B48">
        <v>1588</v>
      </c>
      <c t="s" s="153" r="C48">
        <v>1589</v>
      </c>
      <c s="154" r="D48"/>
      <c t="s" s="155" r="E48">
        <v>1590</v>
      </c>
      <c s="156" r="F48"/>
      <c s="154" r="G48"/>
      <c t="str" s="157" r="H48">
        <f>IF(ISTEXT(F48);VLOOKUP(I48;'Réference'!$A$3:$E$18;5;FALSE);IF(ISTEXT(E48);VLOOKUP(I48;'Réference'!$B$3:$E$18;4;FALSE);IF(ISTEXT(G48);VLOOKUP(I48;'Réference'!$C$3:$E$18;3;FALSE);IF(ISTEXT(D48);VLOOKUP(I48;'Réference'!$D$3:$E$18;2;FALSE);""))))</f>
        <v>17</v>
      </c>
      <c s="158" r="I48">
        <v>2.73</v>
      </c>
      <c s="158" r="J48">
        <v>15.0</v>
      </c>
      <c t="str" s="159" r="K48">
        <f>IF(ISTEXT(D48);(V48*I48)+(U48*(I48*1,15/22*10))+(T48*(I48*1,35/22*6))+(S48*(I48*2/22*2))+(R48*(I48*3/22*1));"")</f>
        <v/>
      </c>
      <c t="str" s="159" r="L48">
        <f>ROUND((V48*J48);1)+ROUND((U48*(J48*1,15/22*10));2)+ROUND((T48*(J48*1,35/22*6));2)+ROUNDDOWN((S48*(J48*2/22*2));2)+ROUNDDOWN((R48*(J48*3/22*1));2)</f>
        <v>503,31</v>
      </c>
      <c t="str" s="160" r="M48">
        <f>IF(ISTEXT(E48);ROUND((V48*I48)+(U48*(I48*1,15/22*10))+(T48*(I48*1,35/22*6))+(S48*(I48*2/22*2))+(R48*(I48*3/22*1));0);"")</f>
        <v>92</v>
      </c>
      <c s="160" r="N48">
        <v>24.0</v>
      </c>
      <c t="str" s="161" r="O48">
        <f>IF(ISTEXT(F48);ROUND((V48*I48)+(U48*(I48*1,15/22*10))+(T48*(I48*1,35/22*6))+(S48*(I48*2/22*2))+(R48*(I48*3/22*1));0);"")</f>
        <v/>
      </c>
      <c s="161" r="P48">
        <v>17.0</v>
      </c>
      <c s="162" r="Q48"/>
      <c s="39" r="R48">
        <v>88.0</v>
      </c>
      <c s="39" r="S48">
        <v>8.0</v>
      </c>
      <c s="39" r="T48">
        <v>17.0</v>
      </c>
      <c s="39" r="U48">
        <v>15.0</v>
      </c>
      <c s="39" r="V48">
        <v>6.0</v>
      </c>
      <c s="38" r="W48"/>
      <c s="38" r="X48"/>
    </row>
    <row customHeight="1" r="49" ht="15.0">
      <c t="s" s="13" r="B49">
        <v>1591</v>
      </c>
      <c t="s" s="153" r="C49">
        <v>1592</v>
      </c>
      <c s="154" r="D49"/>
      <c s="155" r="E49"/>
      <c t="s" s="156" r="F49">
        <v>1593</v>
      </c>
      <c s="154" r="G49"/>
      <c t="str" s="157" r="H49">
        <f>IF(ISTEXT(F49);VLOOKUP(I49;'Réference'!$A$3:$E$18;5;FALSE);IF(ISTEXT(E49);VLOOKUP(I49;'Réference'!$B$3:$E$18;4;FALSE);IF(ISTEXT(G49);VLOOKUP(I49;'Réference'!$C$3:$E$18;3;FALSE);IF(ISTEXT(D49);VLOOKUP(I49;'Réference'!$D$3:$E$18;2;FALSE);""))))</f>
        <v>10</v>
      </c>
      <c s="158" r="I49">
        <v>1.52</v>
      </c>
      <c s="158" r="J49">
        <v>15.0</v>
      </c>
      <c t="str" s="159" r="K49">
        <f>IF(ISTEXT(D49);(V49*I49)+(U49*(I49*1,15/22*10))+(T49*(I49*1,35/22*6))+(S49*(I49*2/22*2))+(R49*(I49*3/22*1));"")</f>
        <v/>
      </c>
      <c t="str" s="159" r="L49">
        <f>ROUND((V49*J49);1)+ROUND((U49*(J49*1,15/22*10));2)+ROUND((T49*(J49*1,35/22*6));2)+ROUNDDOWN((S49*(J49*2/22*2));2)+ROUNDDOWN((R49*(J49*3/22*1));2)</f>
        <v>238,97</v>
      </c>
      <c t="str" s="160" r="M49">
        <f>IF(ISTEXT(E49);ROUND((V49*I49)+(U49*(I49*1,15/22*10))+(T49*(I49*1,35/22*6))+(S49*(I49*2/22*2))+(R49*(I49*3/22*1));0);"")</f>
        <v/>
      </c>
      <c s="160" r="N49">
        <v>8.0</v>
      </c>
      <c t="str" s="161" r="O49">
        <f>IF(ISTEXT(F49);ROUND((V49*I49)+(U49*(I49*1,15/22*10))+(T49*(I49*1,35/22*6))+(S49*(I49*2/22*2))+(R49*(I49*3/22*1));0);"")</f>
        <v>24</v>
      </c>
      <c s="161" r="P49">
        <v>6.0</v>
      </c>
      <c s="162" r="Q49"/>
      <c s="39" r="R49">
        <v>57.0</v>
      </c>
      <c s="39" r="S49">
        <v>1.0</v>
      </c>
      <c s="39" r="T49">
        <v>5.0</v>
      </c>
      <c s="39" r="U49">
        <v>6.0</v>
      </c>
      <c s="39" r="V49">
        <v>3.0</v>
      </c>
      <c s="38" r="W49"/>
      <c s="38" r="X49"/>
    </row>
    <row customHeight="1" r="50" ht="15.0">
      <c t="s" s="27" r="B50">
        <v>1594</v>
      </c>
      <c t="s" s="165" r="C50">
        <v>1595</v>
      </c>
      <c s="166" r="D50"/>
      <c s="167" r="E50"/>
      <c s="166" r="F50"/>
      <c t="s" s="168" r="G50">
        <v>1596</v>
      </c>
      <c t="str" s="169" r="H50">
        <f>IF(ISTEXT(F50);VLOOKUP(I50;'Réference'!$A$3:$E$18;5;FALSE);IF(ISTEXT(E50);VLOOKUP(I50;'Réference'!$B$3:$E$18;4;FALSE);IF(ISTEXT(G50);VLOOKUP(I50;'Réference'!$C$3:$E$18;3;FALSE);IF(ISTEXT(D50);VLOOKUP(I50;'Réference'!$D$3:$E$18;2;FALSE);""))))</f>
        <v>17</v>
      </c>
      <c s="170" r="I50">
        <v>13.65</v>
      </c>
      <c s="158" r="J50">
        <v>15.0</v>
      </c>
      <c t="str" s="159" r="K50">
        <f>IF(ISTEXT(D50);(V50*I50)+(U50*(I50*1,15/22*10))+(T50*(I50*1,35/22*6))+(S50*(I50*2/22*2))+(R50*(I50*3/22*1));"")</f>
        <v/>
      </c>
      <c t="str" s="159" r="L50">
        <f>ROUND((V50*J50);1)+ROUND((U50*(J50*1,15/22*10));2)+ROUND((T50*(J50*1,35/22*6));2)+ROUNDDOWN((S50*(J50*2/22*2));2)+ROUNDDOWN((R50*(J50*3/22*1));2)</f>
        <v>0,00</v>
      </c>
      <c t="str" s="160" r="M50">
        <f>IF(ISTEXT(E50);ROUND((V50*I50)+(U50*(I50*1,15/22*10))+(T50*(I50*1,35/22*6))+(S50*(I50*2/22*2))+(R50*(I50*3/22*1));0);"")</f>
        <v/>
      </c>
      <c s="160" r="N50"/>
      <c t="str" s="161" r="O50">
        <f>IF(ISTEXT(F50);ROUND((V50*I50)+(U50*(I50*1,15/22*10))+(T50*(I50*1,35/22*6))+(S50*(I50*2/22*2))+(R50*(I50*3/22*1));0);"")</f>
        <v/>
      </c>
      <c s="161" r="P50"/>
      <c t="str" s="162" r="Q50">
        <f>IF(ISTEXT(G50);ROUND((V50*I50)+(U50*(I50*1,15/22*10))+(T50*(I50*1,35/22*6))+(S50*(I50*2/22*2))+(R50*(I50*3/22*1));0);"")</f>
        <v>0</v>
      </c>
      <c s="39" r="R50"/>
      <c s="39" r="S50"/>
      <c s="39" r="T50"/>
      <c s="39" r="U50"/>
      <c s="39" r="V50"/>
      <c s="38" r="W50"/>
      <c s="38" r="X50"/>
    </row>
    <row customHeight="1" r="51" ht="15.0">
      <c s="241" r="B51"/>
      <c s="38" r="C51"/>
      <c s="32" r="D51"/>
      <c s="32" r="E51"/>
      <c s="32" r="F51"/>
      <c s="32" r="G51"/>
      <c s="32" r="I51"/>
      <c t="s" s="171" r="J51">
        <v>1597</v>
      </c>
      <c t="str" s="172" r="K51">
        <f>SUM(K46:K50)</f>
        <v>1826,69</v>
      </c>
      <c s="172" r="L51">
        <v>1515.68</v>
      </c>
      <c t="str" s="173" r="M51">
        <f>SUM(M46:M50)</f>
        <v>92</v>
      </c>
      <c t="str" s="173" r="N51">
        <f>SUM(N46:N50)</f>
        <v>80</v>
      </c>
      <c t="str" s="174" r="O51">
        <f>SUM(O46:O50)</f>
        <v>46</v>
      </c>
      <c t="str" s="174" r="P51">
        <f>SUM(P46:P50)</f>
        <v>59</v>
      </c>
      <c t="str" s="174" r="Q51">
        <f>SUM(Q46:Q50)</f>
        <v>0</v>
      </c>
      <c t="str" s="173" r="R51">
        <f>SUM(R46:R50)</f>
        <v>283</v>
      </c>
      <c t="str" s="173" r="S51">
        <f>SUM(S46:S50)</f>
        <v>31</v>
      </c>
      <c t="str" s="173" r="T51">
        <f>SUM(T46:T50)</f>
        <v>38</v>
      </c>
      <c t="str" s="173" r="U51">
        <f>SUM(U46:U50)</f>
        <v>42</v>
      </c>
      <c t="str" s="173" r="V51">
        <f>SUM(V46:V50)</f>
        <v>21</v>
      </c>
      <c s="38" r="W51"/>
      <c s="38" r="X51"/>
    </row>
    <row customHeight="1" r="52" ht="15.0">
      <c s="241" r="B52"/>
      <c s="38" r="C52"/>
      <c s="32" r="D52"/>
      <c s="32" r="E52"/>
      <c s="32" r="F52"/>
      <c s="32" r="G52"/>
      <c t="s" s="175" r="J52">
        <v>1598</v>
      </c>
      <c t="s" s="176" r="K52">
        <v>1599</v>
      </c>
      <c t="str" s="177" r="L52">
        <f>K51-L51</f>
        <v>311,01</v>
      </c>
      <c t="s" s="178" r="M52">
        <v>1600</v>
      </c>
      <c t="str" s="49" r="N52">
        <f>M51-N51</f>
        <v>12</v>
      </c>
      <c t="s" s="179" r="O52">
        <v>1601</v>
      </c>
      <c t="str" s="180" r="P52">
        <f>O51-P51</f>
        <v>-13</v>
      </c>
      <c t="s" s="179" r="Q52">
        <v>1602</v>
      </c>
      <c t="str" s="49" r="R52">
        <f>Q51</f>
        <v>0</v>
      </c>
      <c s="38" r="W52"/>
      <c s="38" r="X52"/>
    </row>
    <row customHeight="1" r="53" ht="15.0">
      <c s="181" r="A53"/>
      <c s="242" r="B53"/>
      <c s="38" r="C53"/>
      <c s="204" r="D53"/>
      <c s="204" r="E53"/>
      <c s="204" r="F53"/>
      <c s="204" r="G53"/>
      <c s="37" r="H53"/>
      <c s="243" r="I53"/>
      <c s="243" r="J53"/>
      <c s="231" r="K53"/>
      <c s="231" r="L53"/>
      <c s="204" r="M53"/>
      <c s="204" r="N53"/>
      <c s="202" r="O53"/>
      <c s="202" r="P53"/>
      <c s="202" r="Q53"/>
      <c s="204" r="R53"/>
      <c s="204" r="S53"/>
      <c s="204" r="T53"/>
      <c s="204" r="U53"/>
      <c s="204" r="V53"/>
      <c s="38" r="W53"/>
      <c s="38" r="X53"/>
    </row>
    <row customHeight="1" r="54" ht="15.0">
      <c s="244" r="A54"/>
      <c s="242" r="B54"/>
      <c s="38" r="C54"/>
      <c s="204" r="D54"/>
      <c s="204" r="E54"/>
      <c s="204" r="F54"/>
      <c s="233" r="G54"/>
      <c s="234" r="H54"/>
      <c s="233" r="I54"/>
      <c s="233" r="J54"/>
      <c s="245" r="K54"/>
      <c s="245" r="L54"/>
      <c s="233" r="M54"/>
      <c s="233" r="N54"/>
      <c s="246" r="O54"/>
      <c s="246" r="P54"/>
      <c s="246" r="Q54"/>
      <c s="233" r="R54"/>
      <c s="233" r="S54"/>
      <c s="233" r="T54"/>
      <c s="233" r="U54"/>
      <c s="233" r="V54"/>
      <c s="38" r="W54"/>
      <c s="38" r="X54"/>
    </row>
    <row customHeight="1" r="55" ht="30.0">
      <c t="s" s="247" r="A55">
        <v>1603</v>
      </c>
      <c t="s" s="69" r="B55">
        <v>1604</v>
      </c>
      <c t="s" s="137" r="C55">
        <v>1605</v>
      </c>
      <c t="s" s="138" r="D55">
        <v>1606</v>
      </c>
      <c s="56" r="G55"/>
      <c t="s" s="139" r="H55">
        <v>1607</v>
      </c>
      <c t="s" s="140" r="I55">
        <v>1608</v>
      </c>
      <c t="s" s="140" r="J55">
        <v>1609</v>
      </c>
      <c t="s" s="141" r="K55">
        <v>1610</v>
      </c>
      <c t="s" s="142" r="L55">
        <v>1611</v>
      </c>
      <c t="s" s="143" r="M55">
        <v>1612</v>
      </c>
      <c t="s" s="143" r="N55">
        <v>1613</v>
      </c>
      <c t="s" s="144" r="O55">
        <v>1614</v>
      </c>
      <c t="s" s="144" r="P55">
        <v>1615</v>
      </c>
      <c t="s" s="240" r="Q55">
        <v>1616</v>
      </c>
      <c t="s" s="146" r="R55">
        <v>1617</v>
      </c>
      <c t="s" s="146" r="S55">
        <v>1618</v>
      </c>
      <c t="s" s="146" r="T55">
        <v>1619</v>
      </c>
      <c t="s" s="146" r="U55">
        <v>1620</v>
      </c>
      <c t="s" s="146" r="V55">
        <v>1621</v>
      </c>
      <c s="38" r="W55"/>
      <c s="38" r="X55"/>
    </row>
    <row customHeight="1" r="56" ht="15.0">
      <c t="s" s="150" r="D56">
        <v>1622</v>
      </c>
      <c t="s" s="219" r="E56">
        <v>1623</v>
      </c>
      <c t="s" s="56" r="F56">
        <v>1624</v>
      </c>
      <c t="s" s="56" r="G56">
        <v>1625</v>
      </c>
      <c s="38" r="W56"/>
      <c s="38" r="X56"/>
    </row>
    <row customHeight="1" r="57" ht="15.0">
      <c t="s" s="152" r="B57">
        <v>1626</v>
      </c>
      <c t="s" s="153" r="C57">
        <v>1627</v>
      </c>
      <c t="s" s="154" r="D57">
        <v>1628</v>
      </c>
      <c s="155" r="E57"/>
      <c s="156" r="F57"/>
      <c s="154" r="G57"/>
      <c t="str" s="157" r="H57">
        <f>IF(ISTEXT(F57);VLOOKUP(I57;'Réference'!$A$3:$E$18;5;FALSE);IF(ISTEXT(E57);VLOOKUP(I57;'Réference'!$B$3:$E$18;4;FALSE);IF(ISTEXT(G57);VLOOKUP(I57;'Réference'!$C$3:$E$18;3;FALSE);IF(ISTEXT(D57);VLOOKUP(I57;'Réference'!$D$3:$E$18;2;FALSE);""))))</f>
        <v>7</v>
      </c>
      <c s="158" r="I57">
        <v>48.83</v>
      </c>
      <c s="158" r="J57">
        <v>15.0</v>
      </c>
      <c t="str" s="159" r="K57">
        <f>IF(ISTEXT(D57);(V57*I57)+(U57*(I57*1,15/22*10))+(T57*(I57*1,35/22*6))+(S57*(I57*2/22*2))+(R57*(I57*3/22*1));"")</f>
        <v>2233,08</v>
      </c>
      <c t="str" s="159" r="L57">
        <f>ROUND((V57*J57);1)+ROUND((U57*(J57*1,15/22*10));2)+ROUND((T57*(J57*1,35/22*6));2)+ROUNDDOWN((S57*(J57*2/22*2));2)+ROUNDDOWN((R57*(J57*3/22*1));2)</f>
        <v>685,98</v>
      </c>
      <c t="str" s="160" r="M57">
        <f>IF(ISTEXT(E57);ROUND((V57*I57)+(U57*(I57*1,15/22*10))+(T57*(I57*1,35/22*6))+(S57*(I57*2/22*2))+(R57*(I57*3/22*1));0);"")</f>
        <v/>
      </c>
      <c s="160" r="N57">
        <v>42.0</v>
      </c>
      <c t="str" s="161" r="O57">
        <f>IF(ISTEXT(F57);ROUND((V57*I57)+(U57*(I57*1,15/22*10))+(T57*(I57*1,35/22*6))+(S57*(I57*2/22*2))+(R57*(I57*3/22*1));0);"")</f>
        <v/>
      </c>
      <c s="161" r="P57">
        <v>31.0</v>
      </c>
      <c s="162" r="Q57"/>
      <c s="39" r="R57">
        <v>132.0</v>
      </c>
      <c s="39" r="S57">
        <v>9.0</v>
      </c>
      <c s="39" r="T57">
        <v>6.0</v>
      </c>
      <c s="39" r="U57">
        <v>17.0</v>
      </c>
      <c s="39" r="V57">
        <v>15.0</v>
      </c>
      <c s="38" r="W57"/>
      <c s="38" r="X57"/>
    </row>
    <row customHeight="1" r="58" ht="15.0">
      <c t="s" s="152" r="B58">
        <v>1629</v>
      </c>
      <c t="s" s="153" r="C58">
        <v>1630</v>
      </c>
      <c s="154" r="D58"/>
      <c s="155" r="E58"/>
      <c t="s" s="156" r="F58">
        <v>1631</v>
      </c>
      <c s="154" r="G58"/>
      <c t="str" s="157" r="H58">
        <f>IF(ISTEXT(F58);VLOOKUP(I58;'Réference'!$A$3:$E$18;5;FALSE);IF(ISTEXT(E58);VLOOKUP(I58;'Réference'!$B$3:$E$18;4;FALSE);IF(ISTEXT(G58);VLOOKUP(I58;'Réference'!$C$3:$E$18;3;FALSE);IF(ISTEXT(D58);VLOOKUP(I58;'Réference'!$D$3:$E$18;2;FALSE);""))))</f>
        <v>10</v>
      </c>
      <c s="158" r="I58">
        <v>1.52</v>
      </c>
      <c s="158" r="J58">
        <v>15.0</v>
      </c>
      <c t="str" s="159" r="K58">
        <f>IF(ISTEXT(D58);(V58*I58)+(U58*(I58*1,15/22*10))+(T58*(I58*1,35/22*6))+(S58*(I58*2/22*2))+(R58*(I58*3/22*1));"")</f>
        <v/>
      </c>
      <c t="str" s="159" r="L58">
        <f>ROUND((V58*J58);1)+ROUND((U58*(J58*1,15/22*10));2)+ROUND((T58*(J58*1,35/22*6));2)+ROUNDDOWN((S58*(J58*2/22*2));2)+ROUNDDOWN((R58*(J58*3/22*1));2)</f>
        <v>254,79</v>
      </c>
      <c t="str" s="160" r="M58">
        <f>IF(ISTEXT(E58);ROUND((V58*I58)+(U58*(I58*1,15/22*10))+(T58*(I58*1,35/22*6))+(S58*(I58*2/22*2))+(R58*(I58*3/22*1));0);"")</f>
        <v/>
      </c>
      <c s="160" r="N58">
        <v>5.0</v>
      </c>
      <c t="str" s="161" r="O58">
        <f>IF(ISTEXT(F58);ROUND((V58*I58)+(U58*(I58*1,15/22*10))+(T58*(I58*1,35/22*6))+(S58*(I58*2/22*2))+(R58*(I58*3/22*1));0);"")</f>
        <v>26</v>
      </c>
      <c s="161" r="P58">
        <v>4.0</v>
      </c>
      <c s="162" r="Q58"/>
      <c s="39" r="R58">
        <v>17.0</v>
      </c>
      <c s="39" r="S58">
        <v>2.0</v>
      </c>
      <c s="39" r="T58">
        <v>2.0</v>
      </c>
      <c s="39" r="U58">
        <v>3.0</v>
      </c>
      <c s="39" r="V58">
        <v>12.0</v>
      </c>
      <c s="38" r="W58"/>
      <c s="38" r="X58"/>
    </row>
    <row customHeight="1" r="59" ht="15.0">
      <c t="s" s="152" r="B59">
        <v>1632</v>
      </c>
      <c t="s" s="153" r="C59">
        <v>1633</v>
      </c>
      <c s="154" r="D59"/>
      <c t="s" s="155" r="E59">
        <v>1634</v>
      </c>
      <c s="156" r="F59"/>
      <c s="154" r="G59"/>
      <c t="str" s="157" r="H59">
        <f>IF(ISTEXT(F59);VLOOKUP(I59;'Réference'!$A$3:$E$18;5;FALSE);IF(ISTEXT(E59);VLOOKUP(I59;'Réference'!$B$3:$E$18;4;FALSE);IF(ISTEXT(G59);VLOOKUP(I59;'Réference'!$C$3:$E$18;3;FALSE);IF(ISTEXT(D59);VLOOKUP(I59;'Réference'!$D$3:$E$18;2;FALSE);""))))</f>
        <v>17</v>
      </c>
      <c s="158" r="I59">
        <v>2.73</v>
      </c>
      <c s="158" r="J59">
        <v>15.0</v>
      </c>
      <c t="str" s="159" r="K59">
        <f>IF(ISTEXT(D59);(V59*I59)+(U59*(I59*1,15/22*10))+(T59*(I59*1,35/22*6))+(S59*(I59*2/22*2))+(R59*(I59*3/22*1));"")</f>
        <v/>
      </c>
      <c t="str" s="159" r="L59">
        <f>ROUND((V59*J59);1)+ROUND((U59*(J59*1,15/22*10));2)+ROUND((T59*(J59*1,35/22*6));2)+ROUNDDOWN((S59*(J59*2/22*2));2)+ROUNDDOWN((R59*(J59*3/22*1));2)</f>
        <v>490,83</v>
      </c>
      <c t="str" s="160" r="M59">
        <f>IF(ISTEXT(E59);ROUND((V59*I59)+(U59*(I59*1,15/22*10))+(T59*(I59*1,35/22*6))+(S59*(I59*2/22*2))+(R59*(I59*3/22*1));0);"")</f>
        <v>89</v>
      </c>
      <c s="160" r="N59">
        <v>25.0</v>
      </c>
      <c t="str" s="161" r="O59">
        <f>IF(ISTEXT(F59);ROUND((V59*I59)+(U59*(I59*1,15/22*10))+(T59*(I59*1,35/22*6))+(S59*(I59*2/22*2))+(R59*(I59*3/22*1));0);"")</f>
        <v/>
      </c>
      <c s="161" r="P59">
        <v>18.0</v>
      </c>
      <c s="162" r="Q59"/>
      <c s="39" r="R59">
        <v>69.0</v>
      </c>
      <c s="39" r="S59">
        <v>14.0</v>
      </c>
      <c s="39" r="T59">
        <v>9.0</v>
      </c>
      <c s="39" r="U59">
        <v>20.0</v>
      </c>
      <c s="39" r="V59">
        <v>7.0</v>
      </c>
      <c s="38" r="W59"/>
      <c s="38" r="X59"/>
    </row>
    <row customHeight="1" r="60" ht="15.0">
      <c t="s" s="152" r="B60">
        <v>1635</v>
      </c>
      <c t="s" s="153" r="C60">
        <v>1636</v>
      </c>
      <c s="154" r="D60"/>
      <c s="155" r="E60"/>
      <c t="s" s="156" r="F60">
        <v>1637</v>
      </c>
      <c s="154" r="G60"/>
      <c t="str" s="157" r="H60">
        <f>IF(ISTEXT(F60);VLOOKUP(I60;'Réference'!$A$3:$E$18;5;FALSE);IF(ISTEXT(E60);VLOOKUP(I60;'Réference'!$B$3:$E$18;4;FALSE);IF(ISTEXT(G60);VLOOKUP(I60;'Réference'!$C$3:$E$18;3;FALSE);IF(ISTEXT(D60);VLOOKUP(I60;'Réference'!$D$3:$E$18;2;FALSE);""))))</f>
        <v>10</v>
      </c>
      <c s="158" r="I60">
        <v>1.52</v>
      </c>
      <c s="158" r="J60">
        <v>15.0</v>
      </c>
      <c t="str" s="159" r="K60">
        <f>IF(ISTEXT(D60);(V60*I60)+(U60*(I60*1,15/22*10))+(T60*(I60*1,35/22*6))+(S60*(I60*2/22*2))+(R60*(I60*3/22*1));"")</f>
        <v/>
      </c>
      <c t="str" s="159" r="L60">
        <f>ROUND((V60*J60);1)+ROUND((U60*(J60*1,15/22*10));2)+ROUND((T60*(J60*1,35/22*6));2)+ROUNDDOWN((S60*(J60*2/22*2));2)+ROUNDDOWN((R60*(J60*3/22*1));2)</f>
        <v>322,57</v>
      </c>
      <c t="str" s="160" r="M60">
        <f>IF(ISTEXT(E60);ROUND((V60*I60)+(U60*(I60*1,15/22*10))+(T60*(I60*1,35/22*6))+(S60*(I60*2/22*2))+(R60*(I60*3/22*1));0);"")</f>
        <v/>
      </c>
      <c s="160" r="N60">
        <v>11.0</v>
      </c>
      <c t="str" s="161" r="O60">
        <f>IF(ISTEXT(F60);ROUND((V60*I60)+(U60*(I60*1,15/22*10))+(T60*(I60*1,35/22*6))+(S60*(I60*2/22*2))+(R60*(I60*3/22*1));0);"")</f>
        <v>33</v>
      </c>
      <c s="161" r="P60">
        <v>8.0</v>
      </c>
      <c s="162" r="Q60"/>
      <c s="39" r="R60">
        <v>66.0</v>
      </c>
      <c s="39" r="S60">
        <v>9.0</v>
      </c>
      <c s="39" r="T60">
        <v>6.0</v>
      </c>
      <c s="39" r="U60">
        <v>7.0</v>
      </c>
      <c s="39" r="V60">
        <v>5.0</v>
      </c>
      <c s="38" r="W60"/>
      <c s="38" r="X60"/>
    </row>
    <row customHeight="1" r="61" ht="15.0">
      <c t="s" s="203" r="B61">
        <v>1638</v>
      </c>
      <c t="s" s="165" r="C61">
        <v>1639</v>
      </c>
      <c s="166" r="D61"/>
      <c s="167" r="E61"/>
      <c s="166" r="F61"/>
      <c t="s" s="168" r="G61">
        <v>1640</v>
      </c>
      <c t="str" s="169" r="H61">
        <f>IF(ISTEXT(F61);VLOOKUP(I61;'Réference'!$A$3:$E$18;5;FALSE);IF(ISTEXT(E61);VLOOKUP(I61;'Réference'!$B$3:$E$18;4;FALSE);IF(ISTEXT(G61);VLOOKUP(I61;'Réference'!$C$3:$E$18;3;FALSE);IF(ISTEXT(D61);VLOOKUP(I61;'Réference'!$D$3:$E$18;2;FALSE);""))))</f>
        <v>17</v>
      </c>
      <c s="170" r="I61">
        <v>13.65</v>
      </c>
      <c s="158" r="J61">
        <v>15.0</v>
      </c>
      <c t="str" s="159" r="K61">
        <f>IF(ISTEXT(D61);(V61*I61)+(U61*(I61*1,15/22*10))+(T61*(I61*1,35/22*6))+(S61*(I61*2/22*2))+(R61*(I61*3/22*1));"")</f>
        <v/>
      </c>
      <c t="str" s="159" r="L61">
        <f>ROUND((V61*J61);1)+ROUND((U61*(J61*1,15/22*10));2)+ROUND((T61*(J61*1,35/22*6));2)+ROUNDDOWN((S61*(J61*2/22*2));2)+ROUNDDOWN((R61*(J61*3/22*1));2)</f>
        <v>0,00</v>
      </c>
      <c t="str" s="160" r="M61">
        <f>IF(ISTEXT(E61);ROUND((V61*I61)+(U61*(I61*1,15/22*10))+(T61*(I61*1,35/22*6))+(S61*(I61*2/22*2))+(R61*(I61*3/22*1));0);"")</f>
        <v/>
      </c>
      <c s="160" r="N61"/>
      <c t="str" s="161" r="O61">
        <f>IF(ISTEXT(F61);ROUND((V61*I61)+(U61*(I61*1,15/22*10))+(T61*(I61*1,35/22*6))+(S61*(I61*2/22*2))+(R61*(I61*3/22*1));0);"")</f>
        <v/>
      </c>
      <c s="161" r="P61"/>
      <c t="str" s="162" r="Q61">
        <f>IF(ISTEXT(G61);ROUND((V61*I61)+(U61*(I61*1,15/22*10))+(T61*(I61*1,35/22*6))+(S61*(I61*2/22*2))+(R61*(I61*3/22*1));0);"")</f>
        <v>0</v>
      </c>
      <c s="39" r="R61"/>
      <c s="39" r="S61"/>
      <c s="39" r="T61"/>
      <c s="39" r="U61"/>
      <c s="39" r="V61"/>
      <c s="38" r="W61"/>
      <c s="38" r="X61"/>
    </row>
    <row customHeight="1" r="62" ht="15.0">
      <c s="38" r="C62"/>
      <c s="32" r="D62"/>
      <c s="32" r="E62"/>
      <c s="32" r="F62"/>
      <c s="32" r="G62"/>
      <c s="32" r="I62"/>
      <c t="s" s="171" r="J62">
        <v>1641</v>
      </c>
      <c t="str" s="172" r="K62">
        <f>SUM(K57:K61)</f>
        <v>2233,08</v>
      </c>
      <c s="172" r="L62">
        <v>1754.32</v>
      </c>
      <c t="str" s="173" r="M62">
        <f>SUM(M57:M61)</f>
        <v>89</v>
      </c>
      <c t="str" s="173" r="N62">
        <f>SUM(N57:N61)</f>
        <v>83</v>
      </c>
      <c t="str" s="174" r="O62">
        <f>SUM(O57:O61)</f>
        <v>59</v>
      </c>
      <c t="str" s="174" r="P62">
        <f>SUM(P57:P61)</f>
        <v>61</v>
      </c>
      <c t="str" s="174" r="Q62">
        <f>SUM(Q57:Q61)</f>
        <v>0</v>
      </c>
      <c t="str" s="173" r="R62">
        <f>SUM(R57:R61)</f>
        <v>284</v>
      </c>
      <c t="str" s="173" r="S62">
        <f>SUM(S57:S61)</f>
        <v>34</v>
      </c>
      <c t="str" s="173" r="T62">
        <f>SUM(T57:T61)</f>
        <v>23</v>
      </c>
      <c t="str" s="173" r="U62">
        <f>SUM(U57:U61)</f>
        <v>47</v>
      </c>
      <c t="str" s="173" r="V62">
        <f>SUM(V57:V61)</f>
        <v>39</v>
      </c>
      <c s="38" r="W62"/>
      <c s="38" r="X62"/>
    </row>
    <row customHeight="1" r="63" ht="15.0">
      <c s="38" r="C63"/>
      <c s="32" r="D63"/>
      <c s="32" r="E63"/>
      <c s="32" r="F63"/>
      <c s="32" r="G63"/>
      <c t="s" s="175" r="J63">
        <v>1642</v>
      </c>
      <c t="s" s="176" r="K63">
        <v>1643</v>
      </c>
      <c t="str" s="177" r="L63">
        <f>K62-L62</f>
        <v>478,76</v>
      </c>
      <c t="s" s="178" r="M63">
        <v>1644</v>
      </c>
      <c t="str" s="49" r="N63">
        <f>M62-N62</f>
        <v>6</v>
      </c>
      <c t="s" s="179" r="O63">
        <v>1645</v>
      </c>
      <c t="str" s="180" r="P63">
        <f>O62-P62</f>
        <v>-2</v>
      </c>
      <c t="s" s="179" r="Q63">
        <v>1646</v>
      </c>
      <c t="str" s="49" r="R63">
        <f>Q62</f>
        <v>0</v>
      </c>
      <c s="38" r="W63"/>
      <c s="38" r="X63"/>
    </row>
    <row customHeight="1" r="64" ht="15.0">
      <c s="248" r="A64"/>
      <c s="242" r="B64"/>
      <c s="38" r="C64"/>
      <c s="204" r="D64"/>
      <c s="204" r="E64"/>
      <c s="204" r="F64"/>
      <c s="204" r="G64"/>
      <c s="37" r="H64"/>
      <c s="243" r="I64"/>
      <c s="243" r="J64"/>
      <c s="231" r="K64"/>
      <c s="231" r="L64"/>
      <c s="204" r="M64"/>
      <c s="204" r="N64"/>
      <c s="202" r="O64"/>
      <c s="202" r="P64"/>
      <c s="202" r="Q64"/>
      <c s="204" r="R64"/>
      <c s="204" r="S64"/>
      <c s="204" r="T64"/>
      <c s="204" r="U64"/>
      <c s="204" r="V64"/>
      <c s="38" r="W64"/>
      <c s="38" r="X64"/>
    </row>
    <row customHeight="1" r="65" ht="15.0">
      <c s="244" r="A65"/>
      <c s="242" r="B65"/>
      <c s="38" r="C65"/>
      <c s="204" r="D65"/>
      <c s="204" r="E65"/>
      <c s="204" r="F65"/>
      <c s="233" r="G65"/>
      <c s="234" r="H65"/>
      <c s="249" r="I65"/>
      <c s="249" r="J65"/>
      <c s="245" r="K65"/>
      <c s="245" r="L65"/>
      <c s="233" r="M65"/>
      <c s="233" r="N65"/>
      <c s="246" r="O65"/>
      <c s="246" r="P65"/>
      <c s="246" r="Q65"/>
      <c s="233" r="R65"/>
      <c s="233" r="S65"/>
      <c s="233" r="T65"/>
      <c s="233" r="U65"/>
      <c s="233" r="V65"/>
      <c s="38" r="W65"/>
      <c s="38" r="X65"/>
    </row>
    <row customHeight="1" r="66" ht="48.75">
      <c t="s" s="209" r="A66">
        <v>1647</v>
      </c>
      <c t="s" s="212" r="B66">
        <v>1648</v>
      </c>
      <c t="s" s="137" r="C66">
        <v>1649</v>
      </c>
      <c t="s" s="138" r="D66">
        <v>1650</v>
      </c>
      <c s="56" r="G66"/>
      <c t="s" s="139" r="H66">
        <v>1651</v>
      </c>
      <c t="s" s="140" r="I66">
        <v>1652</v>
      </c>
      <c t="s" s="140" r="J66">
        <v>1653</v>
      </c>
      <c t="s" s="141" r="K66">
        <v>1654</v>
      </c>
      <c t="s" s="142" r="L66">
        <v>1655</v>
      </c>
      <c t="s" s="143" r="M66">
        <v>1656</v>
      </c>
      <c t="s" s="143" r="N66">
        <v>1657</v>
      </c>
      <c t="s" s="144" r="O66">
        <v>1658</v>
      </c>
      <c t="s" s="144" r="P66">
        <v>1659</v>
      </c>
      <c t="s" s="240" r="Q66">
        <v>1660</v>
      </c>
      <c t="s" s="146" r="R66">
        <v>1661</v>
      </c>
      <c t="s" s="146" r="S66">
        <v>1662</v>
      </c>
      <c t="s" s="146" r="T66">
        <v>1663</v>
      </c>
      <c t="s" s="146" r="U66">
        <v>1664</v>
      </c>
      <c t="s" s="146" r="V66">
        <v>1665</v>
      </c>
      <c s="38" r="W66"/>
      <c s="38" r="X66"/>
    </row>
    <row customHeight="1" r="67" ht="15.0">
      <c t="s" s="150" r="D67">
        <v>1666</v>
      </c>
      <c t="s" s="219" r="E67">
        <v>1667</v>
      </c>
      <c t="s" s="56" r="F67">
        <v>1668</v>
      </c>
      <c t="s" s="56" r="G67">
        <v>1669</v>
      </c>
      <c s="38" r="W67"/>
      <c s="38" r="X67"/>
    </row>
    <row customHeight="1" r="68" ht="15.0">
      <c t="s" s="13" r="B68">
        <v>1670</v>
      </c>
      <c t="s" s="153" r="C68">
        <v>1671</v>
      </c>
      <c t="s" s="154" r="D68">
        <v>1672</v>
      </c>
      <c s="155" r="E68"/>
      <c s="156" r="F68"/>
      <c s="154" r="G68"/>
      <c t="str" s="157" r="H68">
        <f>IF(ISTEXT(F68);VLOOKUP(I68;'Réference'!$A$3:$E$18;5;FALSE);IF(ISTEXT(E68);VLOOKUP(I68;'Réference'!$B$3:$E$18;4;FALSE);IF(ISTEXT(G68);VLOOKUP(I68;'Réference'!$C$3:$E$18;3;FALSE);IF(ISTEXT(D68);VLOOKUP(I68;'Réference'!$D$3:$E$18;2;FALSE);""))))</f>
        <v>7</v>
      </c>
      <c s="158" r="I68">
        <v>48.83</v>
      </c>
      <c s="158" r="J68">
        <v>15.0</v>
      </c>
      <c t="str" s="159" r="K68">
        <f>IF(ISTEXT(D68);(V68*I68)+(U68*(I68*1,15/22*10))+(T68*(I68*1,35/22*6))+(S68*(I68*2/22*2))+(R68*(I68*3/22*1));"")</f>
        <v>1720,59</v>
      </c>
      <c t="str" s="159" r="L68">
        <f>ROUND((V68*J68);1)+ROUND((U68*(J68*1,15/22*10));2)+ROUND((T68*(J68*1,35/22*6));2)+ROUNDDOWN((S68*(J68*2/22*2));2)+ROUNDDOWN((R68*(J68*3/22*1));2)</f>
        <v>528,53</v>
      </c>
      <c t="str" s="160" r="M68">
        <f>IF(ISTEXT(E68);ROUND((V68*I68)+(U68*(I68*1,15/22*10))+(T68*(I68*1,35/22*6))+(S68*(I68*2/22*2))+(R68*(I68*3/22*1));0);"")</f>
        <v/>
      </c>
      <c s="160" r="N68">
        <v>38.0</v>
      </c>
      <c t="str" s="161" r="O68">
        <f>IF(ISTEXT(F68);ROUND((V68*I68)+(U68*(I68*1,15/22*10))+(T68*(I68*1,35/22*6))+(S68*(I68*2/22*2))+(R68*(I68*3/22*1));0);"")</f>
        <v/>
      </c>
      <c s="161" r="P68">
        <v>29.0</v>
      </c>
      <c s="162" r="Q68"/>
      <c s="39" r="R68">
        <v>78.0</v>
      </c>
      <c s="39" r="S68">
        <v>10.0</v>
      </c>
      <c s="39" r="T68">
        <v>12.0</v>
      </c>
      <c s="39" r="U68">
        <v>16.0</v>
      </c>
      <c s="39" r="V68">
        <v>10.0</v>
      </c>
      <c s="38" r="W68"/>
      <c s="38" r="X68"/>
    </row>
    <row customHeight="1" r="69" ht="15.0">
      <c t="s" s="13" r="B69">
        <v>1673</v>
      </c>
      <c t="s" s="153" r="C69">
        <v>1674</v>
      </c>
      <c s="154" r="D69"/>
      <c s="155" r="E69"/>
      <c t="s" s="156" r="F69">
        <v>1675</v>
      </c>
      <c s="154" r="G69"/>
      <c t="str" s="157" r="H69">
        <f>IF(ISTEXT(F69);VLOOKUP(I69;'Réference'!$A$3:$E$18;5;FALSE);IF(ISTEXT(E69);VLOOKUP(I69;'Réference'!$B$3:$E$18;4;FALSE);IF(ISTEXT(G69);VLOOKUP(I69;'Réference'!$C$3:$E$18;3;FALSE);IF(ISTEXT(D69);VLOOKUP(I69;'Réference'!$D$3:$E$18;2;FALSE);""))))</f>
        <v>10</v>
      </c>
      <c s="158" r="I69">
        <v>1.52</v>
      </c>
      <c s="158" r="J69">
        <v>15.0</v>
      </c>
      <c t="str" s="159" r="K69">
        <f>IF(ISTEXT(D69);(V69*I69)+(U69*(I69*1,15/22*10))+(T69*(I69*1,35/22*6))+(S69*(I69*2/22*2))+(R69*(I69*3/22*1));"")</f>
        <v/>
      </c>
      <c t="str" s="159" r="L69">
        <f>ROUND((V69*J69);1)+ROUND((U69*(J69*1,15/22*10));2)+ROUND((T69*(J69*1,35/22*6));2)+ROUNDDOWN((S69*(J69*2/22*2));2)+ROUNDDOWN((R69*(J69*3/22*1));2)</f>
        <v>157,36</v>
      </c>
      <c t="str" s="160" r="M69">
        <f>IF(ISTEXT(E69);ROUND((V69*I69)+(U69*(I69*1,15/22*10))+(T69*(I69*1,35/22*6))+(S69*(I69*2/22*2))+(R69*(I69*3/22*1));0);"")</f>
        <v/>
      </c>
      <c s="160" r="N69">
        <v>6.0</v>
      </c>
      <c t="str" s="161" r="O69">
        <f>IF(ISTEXT(F69);ROUND((V69*I69)+(U69*(I69*1,15/22*10))+(T69*(I69*1,35/22*6))+(S69*(I69*2/22*2))+(R69*(I69*3/22*1));0);"")</f>
        <v>16</v>
      </c>
      <c s="161" r="P69">
        <v>5.0</v>
      </c>
      <c s="162" r="Q69"/>
      <c s="39" r="R69">
        <v>20.0</v>
      </c>
      <c s="39" r="S69"/>
      <c s="39" r="T69">
        <v>3.0</v>
      </c>
      <c s="39" r="U69">
        <v>7.0</v>
      </c>
      <c s="39" r="V69">
        <v>3.0</v>
      </c>
      <c s="38" r="W69"/>
      <c s="38" r="X69"/>
    </row>
    <row customHeight="1" r="70" ht="15.0">
      <c t="s" s="13" r="B70">
        <v>1676</v>
      </c>
      <c t="s" s="153" r="C70">
        <v>1677</v>
      </c>
      <c s="154" r="D70"/>
      <c t="s" s="155" r="E70">
        <v>1678</v>
      </c>
      <c s="156" r="F70"/>
      <c s="154" r="G70"/>
      <c t="str" s="157" r="H70">
        <f>IF(ISTEXT(F70);VLOOKUP(I70;'Réference'!$A$3:$E$18;5;FALSE);IF(ISTEXT(E70);VLOOKUP(I70;'Réference'!$B$3:$E$18;4;FALSE);IF(ISTEXT(G70);VLOOKUP(I70;'Réference'!$C$3:$E$18;3;FALSE);IF(ISTEXT(D70);VLOOKUP(I70;'Réference'!$D$3:$E$18;2;FALSE);""))))</f>
        <v>17</v>
      </c>
      <c s="158" r="I70">
        <v>2.73</v>
      </c>
      <c s="158" r="J70">
        <v>15.0</v>
      </c>
      <c t="str" s="159" r="K70">
        <f>IF(ISTEXT(D70);(V70*I70)+(U70*(I70*1,15/22*10))+(T70*(I70*1,35/22*6))+(S70*(I70*2/22*2))+(R70*(I70*3/22*1));"")</f>
        <v/>
      </c>
      <c t="str" s="159" r="L70">
        <f>ROUND((V70*J70);1)+ROUND((U70*(J70*1,15/22*10));2)+ROUND((T70*(J70*1,35/22*6));2)+ROUNDDOWN((S70*(J70*2/22*2));2)+ROUNDDOWN((R70*(J70*3/22*1));2)</f>
        <v>499,56</v>
      </c>
      <c t="str" s="160" r="M70">
        <f>IF(ISTEXT(E70);ROUND((V70*I70)+(U70*(I70*1,15/22*10))+(T70*(I70*1,35/22*6))+(S70*(I70*2/22*2))+(R70*(I70*3/22*1));0);"")</f>
        <v>91</v>
      </c>
      <c s="160" r="N70">
        <v>35.0</v>
      </c>
      <c s="161" r="O70"/>
      <c s="161" r="P70">
        <v>25.0</v>
      </c>
      <c s="162" r="Q70"/>
      <c s="39" r="R70">
        <v>61.0</v>
      </c>
      <c s="39" r="S70">
        <v>9.0</v>
      </c>
      <c s="39" r="T70">
        <v>12.0</v>
      </c>
      <c s="39" r="U70">
        <v>19.0</v>
      </c>
      <c s="39" r="V70">
        <v>9.0</v>
      </c>
      <c s="38" r="W70"/>
      <c s="38" r="X70"/>
    </row>
    <row customHeight="1" r="71" ht="15.0">
      <c t="s" s="13" r="B71">
        <v>1679</v>
      </c>
      <c t="s" s="153" r="C71">
        <v>1680</v>
      </c>
      <c s="154" r="D71"/>
      <c s="155" r="E71"/>
      <c t="s" s="156" r="F71">
        <v>1681</v>
      </c>
      <c s="154" r="G71"/>
      <c t="str" s="157" r="H71">
        <f>IF(ISTEXT(F71);VLOOKUP(I71;'Réference'!$A$3:$E$18;5;FALSE);IF(ISTEXT(E71);VLOOKUP(I71;'Réference'!$B$3:$E$18;4;FALSE);IF(ISTEXT(G71);VLOOKUP(I71;'Réference'!$C$3:$E$18;3;FALSE);IF(ISTEXT(D71);VLOOKUP(I71;'Réference'!$D$3:$E$18;2;FALSE);""))))</f>
        <v>10</v>
      </c>
      <c s="158" r="I71">
        <v>1.52</v>
      </c>
      <c s="158" r="J71">
        <v>15.0</v>
      </c>
      <c t="str" s="159" r="K71">
        <f>IF(ISTEXT(D71);(V71*I71)+(U71*(I71*1,15/22*10))+(T71*(I71*1,35/22*6))+(S71*(I71*2/22*2))+(R71*(I71*3/22*1));"")</f>
        <v/>
      </c>
      <c t="str" s="159" r="L71">
        <f>ROUND((V71*J71);1)+ROUND((U71*(J71*1,15/22*10));2)+ROUND((T71*(J71*1,35/22*6));2)+ROUNDDOWN((S71*(J71*2/22*2));2)+ROUNDDOWN((R71*(J71*3/22*1));2)</f>
        <v>294,68</v>
      </c>
      <c t="str" s="160" r="M71">
        <f>IF(ISTEXT(E71);ROUND((V71*I71)+(U71*(I71*1,15/22*10))+(T71*(I71*1,35/22*6))+(S71*(I71*2/22*2))+(R71*(I71*3/22*1));0);"")</f>
        <v/>
      </c>
      <c s="160" r="N71">
        <v>11.0</v>
      </c>
      <c t="str" s="161" r="O71">
        <f>IF(ISTEXT(F71);ROUND((V71*I71)+(U71*(I71*1,15/22*10))+(T71*(I71*1,35/22*6))+(S71*(I71*2/22*2))+(R71*(I71*3/22*1));0);"")</f>
        <v>30</v>
      </c>
      <c s="161" r="P71">
        <v>8.0</v>
      </c>
      <c s="162" r="Q71"/>
      <c s="39" r="R71">
        <v>37.0</v>
      </c>
      <c s="39" r="S71">
        <v>7.0</v>
      </c>
      <c s="39" r="T71">
        <v>7.0</v>
      </c>
      <c s="39" r="U71">
        <v>11.0</v>
      </c>
      <c s="39" r="V71">
        <v>5.0</v>
      </c>
      <c s="38" r="W71"/>
      <c s="38" r="X71"/>
    </row>
    <row customHeight="1" r="72" ht="15.0">
      <c t="s" s="27" r="B72">
        <v>1682</v>
      </c>
      <c t="s" s="165" r="C72">
        <v>1683</v>
      </c>
      <c s="166" r="D72"/>
      <c s="167" r="E72"/>
      <c s="166" r="F72"/>
      <c t="s" s="168" r="G72">
        <v>1684</v>
      </c>
      <c t="str" s="169" r="H72">
        <f>IF(ISTEXT(F72);VLOOKUP(I72;'Réference'!$A$3:$E$18;5;FALSE);IF(ISTEXT(E72);VLOOKUP(I72;'Réference'!$B$3:$E$18;4;FALSE);IF(ISTEXT(G72);VLOOKUP(I72;'Réference'!$C$3:$E$18;3;FALSE);IF(ISTEXT(D72);VLOOKUP(I72;'Réference'!$D$3:$E$18;2;FALSE);""))))</f>
        <v>17</v>
      </c>
      <c s="170" r="I72">
        <v>13.65</v>
      </c>
      <c s="158" r="J72">
        <v>15.0</v>
      </c>
      <c t="str" s="159" r="K72">
        <f>IF(ISTEXT(D72);(V72*I72)+(U72*(I72*1,15/22*10))+(T72*(I72*1,35/22*6))+(S72*(I72*2/22*2))+(R72*(I72*3/22*1));"")</f>
        <v/>
      </c>
      <c t="str" s="159" r="L72">
        <f>ROUND((V72*J72);1)+ROUND((U72*(J72*1,15/22*10));2)+ROUND((T72*(J72*1,35/22*6));2)+ROUNDDOWN((S72*(J72*2/22*2));2)+ROUNDDOWN((R72*(J72*3/22*1));2)</f>
        <v>0,00</v>
      </c>
      <c t="str" s="160" r="M72">
        <f>IF(ISTEXT(E72);ROUND((V72*I72)+(U72*(I72*1,15/22*10))+(T72*(I72*1,35/22*6))+(S72*(I72*2/22*2))+(R72*(I72*3/22*1));0);"")</f>
        <v/>
      </c>
      <c s="160" r="N72"/>
      <c t="str" s="161" r="O72">
        <f>IF(ISTEXT(F72);ROUND((V72*I72)+(U72*(I72*1,15/22*10))+(T72*(I72*1,35/22*6))+(S72*(I72*2/22*2))+(R72*(I72*3/22*1));0);"")</f>
        <v/>
      </c>
      <c s="161" r="P72"/>
      <c t="str" s="162" r="Q72">
        <f>IF(ISTEXT(G72);ROUND((V72*I72)+(U72*(I72*1,15/22*10))+(T72*(I72*1,35/22*6))+(S72*(I72*2/22*2))+(R72*(I72*3/22*1));0);"")</f>
        <v>0</v>
      </c>
      <c s="39" r="R72"/>
      <c s="39" r="S72"/>
      <c s="39" r="T72"/>
      <c s="39" r="U72"/>
      <c s="39" r="V72"/>
      <c s="38" r="W72"/>
      <c s="38" r="X72"/>
    </row>
    <row customHeight="1" r="73" ht="15.0">
      <c s="241" r="B73"/>
      <c s="38" r="C73"/>
      <c s="32" r="D73"/>
      <c s="32" r="E73"/>
      <c s="32" r="F73"/>
      <c s="32" r="G73"/>
      <c s="32" r="I73"/>
      <c t="s" s="171" r="J73">
        <v>1685</v>
      </c>
      <c t="str" s="172" r="K73">
        <f>SUM(K68:K72)</f>
        <v>1720,59</v>
      </c>
      <c s="172" r="L73">
        <v>1478.76</v>
      </c>
      <c t="str" s="173" r="M73">
        <f>SUM(M68:M72)</f>
        <v>91</v>
      </c>
      <c t="str" s="173" r="N73">
        <f>SUM(N68:N72)</f>
        <v>90</v>
      </c>
      <c t="str" s="174" r="O73">
        <f>SUM(O68:O72)</f>
        <v>46</v>
      </c>
      <c t="str" s="174" r="P73">
        <f>SUM(P68:P72)</f>
        <v>67</v>
      </c>
      <c t="str" s="174" r="Q73">
        <f>SUM(Q68:Q72)</f>
        <v>0</v>
      </c>
      <c t="str" s="173" r="R73">
        <f>SUM(R68:R72)</f>
        <v>196</v>
      </c>
      <c t="str" s="173" r="S73">
        <f>SUM(S68:S72)</f>
        <v>26</v>
      </c>
      <c t="str" s="173" r="T73">
        <f>SUM(T68:T72)</f>
        <v>34</v>
      </c>
      <c t="str" s="173" r="U73">
        <f>SUM(U68:U72)</f>
        <v>53</v>
      </c>
      <c t="str" s="173" r="V73">
        <f>SUM(V68:V72)</f>
        <v>27</v>
      </c>
      <c s="38" r="W73"/>
      <c s="38" r="X73"/>
    </row>
    <row customHeight="1" r="74" ht="15.0">
      <c s="241" r="B74"/>
      <c s="38" r="C74"/>
      <c s="32" r="D74"/>
      <c s="32" r="E74"/>
      <c s="32" r="F74"/>
      <c s="32" r="G74"/>
      <c t="s" s="175" r="J74">
        <v>1686</v>
      </c>
      <c t="s" s="176" r="K74">
        <v>1687</v>
      </c>
      <c t="str" s="177" r="L74">
        <f>K73-L73</f>
        <v>241,83</v>
      </c>
      <c t="s" s="178" r="M74">
        <v>1688</v>
      </c>
      <c t="str" s="49" r="N74">
        <f>M73-N73</f>
        <v>1</v>
      </c>
      <c t="s" s="179" r="O74">
        <v>1689</v>
      </c>
      <c t="str" s="180" r="P74">
        <f>O73-P73</f>
        <v>-21</v>
      </c>
      <c t="s" s="179" r="Q74">
        <v>1690</v>
      </c>
      <c t="str" s="49" r="R74">
        <f>Q73</f>
        <v>0</v>
      </c>
      <c s="38" r="W74"/>
      <c s="38" r="X74"/>
    </row>
    <row customHeight="1" r="75" ht="15.0">
      <c s="181" r="A75"/>
      <c s="37" r="B75"/>
      <c s="38" r="C75"/>
      <c s="204" r="D75"/>
      <c s="204" r="E75"/>
      <c s="204" r="F75"/>
      <c s="204" r="G75"/>
      <c s="37" r="H75"/>
      <c s="243" r="I75"/>
      <c s="243" r="J75"/>
      <c s="231" r="K75"/>
      <c s="231" r="L75"/>
      <c s="204" r="M75"/>
      <c s="204" r="N75"/>
      <c s="202" r="O75"/>
      <c s="202" r="P75"/>
      <c s="202" r="Q75"/>
      <c s="204" r="R75"/>
      <c s="204" r="S75"/>
      <c s="204" r="T75"/>
      <c s="204" r="U75"/>
      <c s="204" r="V75"/>
      <c s="38" r="W75"/>
      <c s="38" r="X75"/>
    </row>
    <row customHeight="1" r="76" ht="15.0">
      <c s="232" r="A76"/>
      <c s="37" r="B76"/>
      <c s="38" r="C76"/>
      <c s="204" r="D76"/>
      <c s="204" r="E76"/>
      <c s="204" r="F76"/>
      <c s="204" r="G76"/>
      <c s="37" r="H76"/>
      <c s="243" r="I76"/>
      <c s="243" r="J76"/>
      <c s="231" r="K76"/>
      <c s="231" r="L76"/>
      <c s="204" r="M76"/>
      <c s="204" r="N76"/>
      <c s="202" r="O76"/>
      <c s="202" r="P76"/>
      <c s="202" r="Q76"/>
      <c s="204" r="R76"/>
      <c s="204" r="S76"/>
      <c s="204" r="T76"/>
      <c s="204" r="U76"/>
      <c s="204" r="V76"/>
      <c s="38" r="W76"/>
      <c s="38" r="X76"/>
    </row>
    <row customHeight="1" r="77" ht="39.75">
      <c t="s" s="209" r="A77">
        <v>1691</v>
      </c>
      <c t="s" s="69" r="B77">
        <v>1692</v>
      </c>
      <c t="s" s="137" r="C77">
        <v>1693</v>
      </c>
      <c t="s" s="138" r="D77">
        <v>1694</v>
      </c>
      <c s="68" r="G77"/>
      <c t="s" s="192" r="H77">
        <v>1695</v>
      </c>
      <c t="s" s="193" r="I77">
        <v>1696</v>
      </c>
      <c t="s" s="193" r="J77">
        <v>1697</v>
      </c>
      <c t="s" s="194" r="K77">
        <v>1698</v>
      </c>
      <c t="s" s="195" r="L77">
        <v>1699</v>
      </c>
      <c t="s" s="196" r="M77">
        <v>1700</v>
      </c>
      <c t="s" s="196" r="N77">
        <v>1701</v>
      </c>
      <c t="s" s="197" r="O77">
        <v>1702</v>
      </c>
      <c t="s" s="197" r="P77">
        <v>1703</v>
      </c>
      <c t="s" s="217" r="Q77">
        <v>1704</v>
      </c>
      <c t="s" s="199" r="R77">
        <v>1705</v>
      </c>
      <c t="s" s="199" r="S77">
        <v>1706</v>
      </c>
      <c t="s" s="199" r="T77">
        <v>1707</v>
      </c>
      <c t="s" s="199" r="U77">
        <v>1708</v>
      </c>
      <c t="s" s="199" r="V77">
        <v>1709</v>
      </c>
      <c s="38" r="W77"/>
      <c s="38" r="X77"/>
    </row>
    <row customHeight="1" r="78" ht="15.0">
      <c t="s" s="150" r="D78">
        <v>1710</v>
      </c>
      <c t="s" s="219" r="E78">
        <v>1711</v>
      </c>
      <c t="s" s="219" r="F78">
        <v>1712</v>
      </c>
      <c t="s" s="56" r="G78">
        <v>1713</v>
      </c>
      <c s="38" r="W78"/>
      <c s="38" r="X78"/>
    </row>
    <row customHeight="1" r="79" ht="15.0">
      <c t="s" s="152" r="B79">
        <v>1714</v>
      </c>
      <c t="s" s="153" r="C79">
        <v>1715</v>
      </c>
      <c t="s" s="154" r="D79">
        <v>1716</v>
      </c>
      <c s="155" r="E79"/>
      <c s="155" r="F79"/>
      <c s="154" r="G79"/>
      <c t="str" s="157" r="H79">
        <f>IF(ISTEXT(F79);VLOOKUP(I79;'Réference'!$A$3:$E$18;5;FALSE);IF(ISTEXT(E79);VLOOKUP(I79;'Réference'!$B$3:$E$18;4;FALSE);IF(ISTEXT(G79);VLOOKUP(I79;'Réference'!$C$3:$E$18;3;FALSE);IF(ISTEXT(D79);VLOOKUP(I79;'Réference'!$D$3:$E$18;2;FALSE);""))))</f>
        <v>7</v>
      </c>
      <c s="158" r="I79">
        <v>48.83</v>
      </c>
      <c s="158" r="J79">
        <v>15.0</v>
      </c>
      <c t="str" s="159" r="K79">
        <f>IF(ISTEXT(D79);(V79*I79)+(U79*(I79*1,15/22*10))+(T79*(I79*1,35/22*6))+(S79*(I79*2/22*2))+(R79*(I79*3/22*1));"")</f>
        <v>1369,24</v>
      </c>
      <c t="str" s="159" r="L79">
        <f>ROUND((V79*J79);1)+ROUND((U79*(J79*1,15/22*10));2)+ROUND((T79*(J79*1,35/22*6));2)+ROUNDDOWN((S79*(J79*2/22*2));2)+ROUNDDOWN((R79*(J79*3/22*1));2)</f>
        <v>420,59</v>
      </c>
      <c t="str" s="160" r="M79">
        <f>IF(ISTEXT(E79);ROUND((V79*I79)+(U79*(I79*1,15/22*10))+(T79*(I79*1,35/22*6))+(S79*(I79*2/22*2))+(R79*(I79*3/22*1));0);"")</f>
        <v/>
      </c>
      <c s="160" r="N79">
        <v>38.0</v>
      </c>
      <c t="str" s="161" r="O79">
        <f>IF(ISTEXT(F79);ROUND((V79*I79)+(U79*(I79*1,15/22*10))+(T79*(I79*1,35/22*6))+(S79*(I79*2/22*2))+(R79*(I79*3/22*1));0);"")</f>
        <v/>
      </c>
      <c s="161" r="P79">
        <v>28.0</v>
      </c>
      <c s="162" r="Q79"/>
      <c s="39" r="R79">
        <v>42.0</v>
      </c>
      <c s="39" r="S79">
        <v>9.0</v>
      </c>
      <c s="39" r="T79">
        <v>9.0</v>
      </c>
      <c s="39" r="U79">
        <v>16.0</v>
      </c>
      <c s="39" r="V79">
        <v>9.0</v>
      </c>
      <c s="38" r="W79"/>
      <c s="38" r="X79"/>
    </row>
    <row customHeight="1" r="80" ht="15.0">
      <c t="s" s="152" r="B80">
        <v>1717</v>
      </c>
      <c t="s" s="153" r="C80">
        <v>1718</v>
      </c>
      <c s="154" r="D80"/>
      <c s="155" r="E80"/>
      <c t="s" s="155" r="F80">
        <v>1719</v>
      </c>
      <c s="154" r="G80"/>
      <c t="str" s="157" r="H80">
        <f>IF(ISTEXT(F80);VLOOKUP(I80;'Réference'!$A$3:$E$18;5;FALSE);IF(ISTEXT(E80);VLOOKUP(I80;'Réference'!$B$3:$E$18;4;FALSE);IF(ISTEXT(G80);VLOOKUP(I80;'Réference'!$C$3:$E$18;3;FALSE);IF(ISTEXT(D80);VLOOKUP(I80;'Réference'!$D$3:$E$18;2;FALSE);""))))</f>
        <v>10</v>
      </c>
      <c s="158" r="I80">
        <v>1.52</v>
      </c>
      <c s="158" r="J80">
        <v>15.0</v>
      </c>
      <c t="str" s="159" r="K80">
        <f>IF(ISTEXT(D80);(V80*I80)+(U80*(I80*1,15/22*10))+(T80*(I80*1,35/22*6))+(S80*(I80*2/22*2))+(R80*(I80*3/22*1));"")</f>
        <v/>
      </c>
      <c t="str" s="159" r="L80">
        <f>ROUND((V80*J80);1)+ROUND((U80*(J80*1,15/22*10));2)+ROUND((T80*(J80*1,35/22*6));2)+ROUNDDOWN((S80*(J80*2/22*2));2)+ROUNDDOWN((R80*(J80*3/22*1));2)</f>
        <v>172,02</v>
      </c>
      <c t="str" s="160" r="M80">
        <f>IF(ISTEXT(E80);ROUND((V80*I80)+(U80*(I80*1,15/22*10))+(T80*(I80*1,35/22*6))+(S80*(I80*2/22*2))+(R80*(I80*3/22*1));0);"")</f>
        <v/>
      </c>
      <c s="160" r="N80">
        <v>5.0</v>
      </c>
      <c t="str" s="161" r="O80">
        <f>IF(ISTEXT(F80);ROUND((V80*I80)+(U80*(I80*1,15/22*10))+(T80*(I80*1,35/22*6))+(S80*(I80*2/22*2))+(R80*(I80*3/22*1));0);"")</f>
        <v>17</v>
      </c>
      <c s="161" r="P80">
        <v>4.0</v>
      </c>
      <c s="162" r="Q80"/>
      <c s="39" r="R80">
        <v>27.0</v>
      </c>
      <c s="39" r="S80">
        <v>3.0</v>
      </c>
      <c s="39" r="T80">
        <v>3.0</v>
      </c>
      <c s="39" r="U80">
        <v>6.0</v>
      </c>
      <c s="39" r="V80">
        <v>3.0</v>
      </c>
      <c s="38" r="W80"/>
      <c s="38" r="X80"/>
    </row>
    <row customHeight="1" r="81" ht="15.0">
      <c t="s" s="152" r="B81">
        <v>1720</v>
      </c>
      <c t="s" s="153" r="C81">
        <v>1721</v>
      </c>
      <c s="154" r="D81"/>
      <c t="s" s="155" r="E81">
        <v>1722</v>
      </c>
      <c s="155" r="F81"/>
      <c s="154" r="G81"/>
      <c t="str" s="157" r="H81">
        <f>IF(ISTEXT(F81);VLOOKUP(I81;'Réference'!$A$3:$E$18;5;FALSE);IF(ISTEXT(E81);VLOOKUP(I81;'Réference'!$B$3:$E$18;4;FALSE);IF(ISTEXT(G81);VLOOKUP(I81;'Réference'!$C$3:$E$18;3;FALSE);IF(ISTEXT(D81);VLOOKUP(I81;'Réference'!$D$3:$E$18;2;FALSE);""))))</f>
        <v>17</v>
      </c>
      <c s="158" r="I81">
        <v>2.73</v>
      </c>
      <c s="158" r="J81">
        <v>15.0</v>
      </c>
      <c t="str" s="159" r="K81">
        <f>IF(ISTEXT(D81);(V81*I81)+(U81*(I81*1,15/22*10))+(T81*(I81*1,35/22*6))+(S81*(I81*2/22*2))+(R81*(I81*3/22*1));"")</f>
        <v/>
      </c>
      <c t="str" s="159" r="L81">
        <f>ROUND((V81*J81);1)+ROUND((U81*(J81*1,15/22*10));2)+ROUND((T81*(J81*1,35/22*6));2)+ROUNDDOWN((S81*(J81*2/22*2));2)+ROUNDDOWN((R81*(J81*3/22*1));2)</f>
        <v>530,17</v>
      </c>
      <c t="str" s="160" r="M81">
        <f>IF(ISTEXT(E81);ROUND((V81*I81)+(U81*(I81*1,15/22*10))+(T81*(I81*1,35/22*6))+(S81*(I81*2/22*2))+(R81*(I81*3/22*1));0);"")</f>
        <v>96</v>
      </c>
      <c s="160" r="N81">
        <v>19.0</v>
      </c>
      <c t="str" s="161" r="O81">
        <f>IF(ISTEXT(F81);ROUND((V81*I81)+(U81*(I81*1,15/22*10))+(T81*(I81*1,35/22*6))+(S81*(I81*2/22*2))+(R81*(I81*3/22*1));0);"")</f>
        <v/>
      </c>
      <c s="161" r="P81">
        <v>13.0</v>
      </c>
      <c s="162" r="Q81"/>
      <c s="39" r="R81">
        <v>46.0</v>
      </c>
      <c s="39" r="S81">
        <v>5.0</v>
      </c>
      <c s="39" r="T81">
        <v>16.0</v>
      </c>
      <c s="39" r="U81">
        <v>12.0</v>
      </c>
      <c s="39" r="V81">
        <v>16.0</v>
      </c>
      <c s="38" r="W81"/>
      <c s="38" r="X81"/>
    </row>
    <row customHeight="1" r="82" ht="15.0">
      <c t="s" s="152" r="B82">
        <v>1723</v>
      </c>
      <c t="s" s="153" r="C82">
        <v>1724</v>
      </c>
      <c s="154" r="D82"/>
      <c s="155" r="E82"/>
      <c t="s" s="155" r="F82">
        <v>1725</v>
      </c>
      <c s="154" r="G82"/>
      <c t="str" s="157" r="H82">
        <f>IF(ISTEXT(F82);VLOOKUP(I82;'Réference'!$A$3:$E$18;5;FALSE);IF(ISTEXT(E82);VLOOKUP(I82;'Réference'!$B$3:$E$18;4;FALSE);IF(ISTEXT(G82);VLOOKUP(I82;'Réference'!$C$3:$E$18;3;FALSE);IF(ISTEXT(D82);VLOOKUP(I82;'Réference'!$D$3:$E$18;2;FALSE);""))))</f>
        <v>10</v>
      </c>
      <c s="158" r="I82">
        <v>1.52</v>
      </c>
      <c s="158" r="J82">
        <v>15.0</v>
      </c>
      <c t="str" s="159" r="K82">
        <f>IF(ISTEXT(D82);(V82*I82)+(U82*(I82*1,15/22*10))+(T82*(I82*1,35/22*6))+(S82*(I82*2/22*2))+(R82*(I82*3/22*1));"")</f>
        <v/>
      </c>
      <c t="str" s="159" r="L82">
        <f>ROUND((V82*J82);1)+ROUND((U82*(J82*1,15/22*10));2)+ROUND((T82*(J82*1,35/22*6));2)+ROUNDDOWN((S82*(J82*2/22*2));2)+ROUNDDOWN((R82*(J82*3/22*1));2)</f>
        <v>296,86</v>
      </c>
      <c t="str" s="160" r="M82">
        <f>IF(ISTEXT(E82);ROUND((V82*I82)+(U82*(I82*1,15/22*10))+(T82*(I82*1,35/22*6))+(S82*(I82*2/22*2))+(R82*(I82*3/22*1));0);"")</f>
        <v/>
      </c>
      <c s="160" r="N82">
        <v>6.0</v>
      </c>
      <c t="str" s="161" r="O82">
        <f>IF(ISTEXT(F82);ROUND((V82*I82)+(U82*(I82*1,15/22*10))+(T82*(I82*1,35/22*6))+(S82*(I82*2/22*2))+(R82*(I82*3/22*1));0);"")</f>
        <v>30</v>
      </c>
      <c s="161" r="P82">
        <v>5.0</v>
      </c>
      <c s="162" r="Q82"/>
      <c s="39" r="R82">
        <v>35.0</v>
      </c>
      <c s="39" r="S82">
        <v>4.0</v>
      </c>
      <c s="39" r="T82">
        <v>14.0</v>
      </c>
      <c s="39" r="U82">
        <v>6.0</v>
      </c>
      <c s="39" r="V82">
        <v>6.0</v>
      </c>
      <c s="38" r="W82"/>
      <c s="38" r="X82"/>
    </row>
    <row customHeight="1" r="83" ht="15.0">
      <c t="s" s="203" r="B83">
        <v>1726</v>
      </c>
      <c t="s" s="165" r="C83">
        <v>1727</v>
      </c>
      <c s="166" r="D83"/>
      <c s="167" r="E83"/>
      <c s="167" r="F83"/>
      <c t="s" s="168" r="G83">
        <v>1728</v>
      </c>
      <c t="str" s="267" r="H83">
        <f>IF(ISTEXT(F83);VLOOKUP(I83;'Réference'!$A$3:$E$18;5;FALSE);IF(ISTEXT(E83);VLOOKUP(I83;'Réference'!$B$3:$E$18;4;FALSE);IF(ISTEXT(G83);VLOOKUP(I83;'Réference'!$C$3:$E$18;3;FALSE);IF(ISTEXT(D83);VLOOKUP(I83;'Réference'!$D$3:$E$18;2;FALSE);""))))</f>
        <v>17</v>
      </c>
      <c s="170" r="I83">
        <v>13.65</v>
      </c>
      <c s="158" r="J83">
        <v>15.0</v>
      </c>
      <c t="str" s="159" r="K83">
        <f>IF(ISTEXT(D83);(V83*I83)+(U83*(I83*1,15/22*10))+(T83*(I83*1,35/22*6))+(S83*(I83*2/22*2))+(R83*(I83*3/22*1));"")</f>
        <v/>
      </c>
      <c t="str" s="159" r="L83">
        <f>ROUND((V83*J83);1)+ROUND((U83*(J83*1,15/22*10));2)+ROUND((T83*(J83*1,35/22*6));2)+ROUNDDOWN((S83*(J83*2/22*2));2)+ROUNDDOWN((R83*(J83*3/22*1));2)</f>
        <v>0,00</v>
      </c>
      <c t="str" s="160" r="M83">
        <f>IF(ISTEXT(E83);ROUND((V83*I83)+(U83*(I83*1,15/22*10))+(T83*(I83*1,35/22*6))+(S83*(I83*2/22*2))+(R83*(I83*3/22*1));0);"")</f>
        <v/>
      </c>
      <c s="160" r="N83"/>
      <c t="str" s="161" r="O83">
        <f>IF(ISTEXT(F83);ROUND((V83*I83)+(U83*(I83*1,15/22*10))+(T83*(I83*1,35/22*6))+(S83*(I83*2/22*2))+(R83*(I83*3/22*1));0);"")</f>
        <v/>
      </c>
      <c s="161" r="P83"/>
      <c s="162" r="Q83"/>
      <c s="39" r="R83"/>
      <c s="39" r="S83"/>
      <c s="39" r="T83"/>
      <c s="39" r="U83"/>
      <c s="39" r="V83"/>
      <c s="38" r="W83"/>
      <c s="38" r="X83"/>
    </row>
    <row customHeight="1" r="84" ht="15.0">
      <c s="26" r="B84"/>
      <c s="51" r="C84"/>
      <c s="32" r="D84"/>
      <c s="32" r="E84"/>
      <c s="32" r="F84"/>
      <c s="255" r="G84"/>
      <c s="52" r="H84"/>
      <c s="32" r="I84"/>
      <c t="s" s="275" r="J84">
        <v>1729</v>
      </c>
      <c t="str" s="276" r="K84">
        <f>SUM(K79:K83)</f>
        <v>1369,24</v>
      </c>
      <c s="276" r="L84">
        <v>1418.56</v>
      </c>
      <c t="str" s="277" r="M84">
        <f>SUM(M79:M83)</f>
        <v>96</v>
      </c>
      <c t="str" s="277" r="N84">
        <f>SUM(N79:N83)</f>
        <v>68</v>
      </c>
      <c t="str" s="278" r="O84">
        <f>SUM(O79:O83)</f>
        <v>47</v>
      </c>
      <c t="str" s="278" r="P84">
        <f>SUM(P79:P83)</f>
        <v>50</v>
      </c>
      <c t="str" s="278" r="Q84">
        <f>SUM(Q79:Q83)</f>
        <v>0</v>
      </c>
      <c t="str" s="277" r="R84">
        <f>SUM(R79:R83)</f>
        <v>150</v>
      </c>
      <c t="str" s="173" r="S84">
        <f>SUM(S79:S83)</f>
        <v>21</v>
      </c>
      <c t="str" s="173" r="T84">
        <f>SUM(T79:T83)</f>
        <v>42</v>
      </c>
      <c t="str" s="173" r="U84">
        <f>SUM(U79:U83)</f>
        <v>40</v>
      </c>
      <c t="str" s="173" r="V84">
        <f>SUM(V79:V83)</f>
        <v>34</v>
      </c>
      <c s="38" r="W84"/>
      <c s="38" r="X84"/>
    </row>
    <row customHeight="1" r="85" ht="15.0">
      <c s="241" r="B85"/>
      <c s="38" r="C85"/>
      <c s="32" r="D85"/>
      <c s="32" r="E85"/>
      <c s="32" r="F85"/>
      <c s="32" r="G85"/>
      <c s="26" r="H85"/>
      <c s="95" r="I85"/>
      <c t="s" s="175" r="J85">
        <v>1730</v>
      </c>
      <c t="s" s="176" r="K85">
        <v>1731</v>
      </c>
      <c t="str" s="177" r="L85">
        <f>K84-L84</f>
        <v>-49,32</v>
      </c>
      <c t="s" s="178" r="M85">
        <v>1732</v>
      </c>
      <c t="str" s="49" r="N85">
        <f>M84-N84</f>
        <v>28</v>
      </c>
      <c t="s" s="179" r="O85">
        <v>1733</v>
      </c>
      <c t="str" s="180" r="P85">
        <f>O84-P84</f>
        <v>-3</v>
      </c>
      <c t="s" s="179" r="Q85">
        <v>1734</v>
      </c>
      <c t="str" s="49" r="R85">
        <f>Q84</f>
        <v>0</v>
      </c>
      <c s="38" r="W85"/>
      <c s="38" r="X85"/>
    </row>
    <row customHeight="1" r="86" ht="15.0">
      <c s="244" r="A86"/>
      <c s="37" r="B86"/>
      <c s="38" r="C86"/>
      <c s="204" r="D86"/>
      <c s="204" r="E86"/>
      <c s="204" r="F86"/>
      <c s="204" r="G86"/>
      <c s="37" r="H86"/>
      <c s="243" r="I86"/>
      <c s="243" r="J86"/>
      <c s="231" r="K86"/>
      <c s="231" r="L86"/>
      <c s="204" r="M86"/>
      <c s="204" r="N86"/>
      <c s="202" r="O86"/>
      <c s="202" r="P86"/>
      <c s="202" r="Q86"/>
      <c s="204" r="R86"/>
      <c s="204" r="S86"/>
      <c s="204" r="T86"/>
      <c s="204" r="U86"/>
      <c s="204" r="V86"/>
      <c s="38" r="W86"/>
      <c s="38" r="X86"/>
    </row>
    <row customHeight="1" r="87" ht="15.0">
      <c s="244" r="A87"/>
      <c s="37" r="B87"/>
      <c s="268" r="C87"/>
      <c s="269" r="D87"/>
      <c s="269" r="E87"/>
      <c s="269" r="F87"/>
      <c s="269" r="G87"/>
      <c s="269" r="H87"/>
      <c s="269" r="I87"/>
      <c s="269" r="J87"/>
      <c s="269" r="K87"/>
      <c s="269" r="L87"/>
      <c s="269" r="M87"/>
      <c s="269" r="N87"/>
      <c s="268" r="O87"/>
      <c s="268" r="P87"/>
      <c s="268" r="Q87"/>
      <c s="269" r="R87"/>
      <c s="269" r="S87"/>
      <c s="269" r="T87"/>
      <c s="269" r="U87"/>
      <c s="269" r="V87"/>
      <c s="38" r="W87"/>
      <c s="38" r="X87"/>
    </row>
    <row customHeight="1" r="88" ht="15.0">
      <c s="244" r="A88"/>
      <c s="37" r="B88"/>
      <c s="268" r="C88"/>
      <c s="269" r="D88"/>
      <c s="269" r="E88"/>
      <c s="269" r="F88"/>
      <c s="269" r="G88"/>
      <c s="269" r="H88"/>
      <c s="269" r="I88"/>
      <c s="269" r="J88"/>
      <c s="269" r="K88"/>
      <c s="269" r="L88"/>
      <c s="269" r="M88"/>
      <c s="269" r="N88"/>
      <c s="268" r="O88"/>
      <c s="268" r="P88"/>
      <c s="268" r="Q88"/>
      <c s="269" r="R88"/>
      <c s="269" r="S88"/>
      <c s="269" r="T88"/>
      <c s="269" r="U88"/>
      <c s="269" r="V88"/>
      <c s="38" r="W88"/>
      <c s="38" r="X88"/>
    </row>
    <row customHeight="1" r="89" ht="15.0">
      <c s="244" r="A89"/>
      <c s="37" r="B89"/>
      <c s="268" r="C89"/>
      <c s="269" r="D89"/>
      <c s="269" r="E89"/>
      <c s="269" r="F89"/>
      <c s="269" r="G89"/>
      <c s="269" r="H89"/>
      <c s="269" r="I89"/>
      <c s="269" r="J89"/>
      <c s="269" r="K89"/>
      <c s="269" r="L89"/>
      <c s="269" r="M89"/>
      <c s="269" r="N89"/>
      <c s="268" r="O89"/>
      <c s="268" r="P89"/>
      <c s="268" r="Q89"/>
      <c s="269" r="R89"/>
      <c s="269" r="S89"/>
      <c s="269" r="T89"/>
      <c s="269" r="U89"/>
      <c s="269" r="V89"/>
      <c s="38" r="W89"/>
      <c s="38" r="X89"/>
    </row>
    <row customHeight="1" r="90" ht="15.0">
      <c s="244" r="A90"/>
      <c s="37" r="B90"/>
      <c s="268" r="C90"/>
      <c s="269" r="D90"/>
      <c s="269" r="E90"/>
      <c s="269" r="F90"/>
      <c s="269" r="G90"/>
      <c s="269" r="H90"/>
      <c s="269" r="I90"/>
      <c s="269" r="J90"/>
      <c s="269" r="K90"/>
      <c s="269" r="L90"/>
      <c s="269" r="M90"/>
      <c s="269" r="N90"/>
      <c s="268" r="O90"/>
      <c s="268" r="P90"/>
      <c s="268" r="Q90"/>
      <c s="269" r="R90"/>
      <c s="269" r="S90"/>
      <c s="269" r="T90"/>
      <c s="269" r="U90"/>
      <c s="269" r="V90"/>
      <c s="38" r="W90"/>
      <c s="38" r="X90"/>
    </row>
    <row customHeight="1" r="91" ht="15.0">
      <c s="244" r="A91"/>
      <c s="37" r="B91"/>
      <c s="38" r="C91"/>
      <c s="37" r="D91"/>
      <c s="37" r="E91"/>
      <c s="37" r="F91"/>
      <c s="37" r="G91"/>
      <c s="37" r="H91"/>
      <c s="37" r="I91"/>
      <c s="205" r="J91"/>
      <c s="206" r="K91"/>
      <c s="206" r="L91"/>
      <c s="207" r="M91"/>
      <c s="207" r="N91"/>
      <c s="208" r="O91"/>
      <c s="208" r="P91"/>
      <c s="208" r="Q91"/>
      <c s="37" r="R91"/>
      <c s="37" r="S91"/>
      <c s="37" r="T91"/>
      <c s="37" r="U91"/>
      <c s="37" r="V91"/>
      <c s="38" r="W91"/>
      <c s="70" r="X91"/>
    </row>
    <row customHeight="1" r="92" ht="15.0">
      <c s="244" r="A92"/>
      <c s="37" r="B92"/>
      <c s="268" r="C92"/>
      <c s="265" r="D92"/>
      <c s="265" r="E92"/>
      <c s="265" r="F92"/>
      <c s="265" r="G92"/>
      <c s="265" r="H92"/>
      <c s="265" r="I92"/>
      <c s="265" r="J92"/>
      <c s="265" r="K92"/>
      <c s="265" r="L92"/>
      <c s="265" r="M92"/>
      <c s="265" r="N92"/>
      <c s="264" r="O92"/>
      <c s="264" r="P92"/>
      <c s="264" r="Q92"/>
      <c s="265" r="R92"/>
      <c s="265" r="S92"/>
      <c s="265" r="T92"/>
      <c s="265" r="U92"/>
      <c s="265" r="V92"/>
      <c s="38" r="W92"/>
      <c s="70" r="X92"/>
    </row>
    <row customHeight="1" r="93" ht="15.0">
      <c s="244" r="A93"/>
      <c s="37" r="B93"/>
      <c s="264" r="C93"/>
      <c s="265" r="D93"/>
      <c s="265" r="E93"/>
      <c s="265" r="F93"/>
      <c s="265" r="G93"/>
      <c s="265" r="H93"/>
      <c s="265" r="I93"/>
      <c s="265" r="J93"/>
      <c s="265" r="K93"/>
      <c s="265" r="L93"/>
      <c s="265" r="M93"/>
      <c s="265" r="N93"/>
      <c s="264" r="O93"/>
      <c s="264" r="P93"/>
      <c s="264" r="Q93"/>
      <c s="265" r="R93"/>
      <c s="265" r="S93"/>
      <c s="265" r="T93"/>
      <c s="265" r="U93"/>
      <c s="265" r="V93"/>
      <c s="38" r="W93"/>
      <c s="70" r="X93"/>
    </row>
    <row customHeight="1" r="94" ht="15.0">
      <c s="244" r="A94"/>
      <c s="37" r="B94"/>
      <c s="264" r="C94"/>
      <c s="265" r="D94"/>
      <c s="265" r="E94"/>
      <c s="265" r="F94"/>
      <c s="265" r="G94"/>
      <c s="265" r="H94"/>
      <c s="265" r="I94"/>
      <c s="265" r="J94"/>
      <c s="265" r="K94"/>
      <c s="265" r="L94"/>
      <c s="265" r="M94"/>
      <c s="265" r="N94"/>
      <c s="264" r="O94"/>
      <c s="264" r="P94"/>
      <c s="264" r="Q94"/>
      <c s="265" r="R94"/>
      <c s="265" r="S94"/>
      <c s="265" r="T94"/>
      <c s="265" r="U94"/>
      <c s="265" r="V94"/>
      <c s="38" r="W94"/>
      <c s="70" r="X94"/>
    </row>
    <row customHeight="1" r="95" ht="15.0">
      <c s="38" r="A95"/>
      <c s="37" r="B95"/>
      <c s="264" r="C95"/>
      <c s="265" r="D95"/>
      <c s="265" r="E95"/>
      <c s="265" r="F95"/>
      <c s="265" r="G95"/>
      <c s="265" r="H95"/>
      <c s="265" r="I95"/>
      <c s="265" r="J95"/>
      <c s="265" r="K95"/>
      <c s="265" r="L95"/>
      <c s="265" r="M95"/>
      <c s="265" r="N95"/>
      <c s="264" r="O95"/>
      <c s="264" r="P95"/>
      <c s="264" r="Q95"/>
      <c s="265" r="R95"/>
      <c s="265" r="S95"/>
      <c s="265" r="T95"/>
      <c s="265" r="U95"/>
      <c s="265" r="V95"/>
      <c s="38" r="W95"/>
      <c s="70" r="X95"/>
    </row>
    <row customHeight="1" r="96" ht="15.0">
      <c s="38" r="A96"/>
      <c s="37" r="B96"/>
      <c s="38" r="C96"/>
      <c s="37" r="D96"/>
      <c s="37" r="E96"/>
      <c s="37" r="F96"/>
      <c s="37" r="G96"/>
      <c s="37" r="H96"/>
      <c s="37" r="I96"/>
      <c s="37" r="J96"/>
      <c s="231" r="K96"/>
      <c s="204" r="L96"/>
      <c s="204" r="M96"/>
      <c s="204" r="N96"/>
      <c s="163" r="O96"/>
      <c s="70" r="P96"/>
      <c s="70" r="Q96"/>
      <c s="37" r="R96"/>
      <c s="37" r="S96"/>
      <c s="37" r="T96"/>
      <c s="37" r="U96"/>
      <c s="37" r="V96"/>
      <c s="38" r="W96"/>
      <c s="70" r="X96"/>
    </row>
    <row customHeight="1" r="97" ht="15.0">
      <c s="38" r="A97"/>
      <c s="37" r="B97"/>
      <c s="38" r="C97"/>
      <c s="37" r="D97"/>
      <c s="37" r="E97"/>
      <c s="37" r="F97"/>
      <c s="37" r="G97"/>
      <c s="37" r="H97"/>
      <c s="37" r="I97"/>
      <c s="37" r="J97"/>
      <c s="231" r="K97"/>
      <c s="204" r="L97"/>
      <c s="204" r="M97"/>
      <c s="204" r="N97"/>
      <c s="163" r="O97"/>
      <c s="70" r="P97"/>
      <c s="70" r="Q97"/>
      <c s="37" r="R97"/>
      <c s="37" r="S97"/>
      <c s="37" r="T97"/>
      <c s="37" r="U97"/>
      <c s="37" r="V97"/>
      <c s="38" r="W97"/>
      <c s="70" r="X97"/>
    </row>
    <row customHeight="1" r="98" ht="15.0">
      <c s="38" r="A98"/>
      <c s="37" r="B98"/>
      <c s="38" r="C98"/>
      <c s="37" r="D98"/>
      <c s="37" r="E98"/>
      <c s="37" r="F98"/>
      <c s="37" r="G98"/>
      <c s="37" r="H98"/>
      <c s="37" r="I98"/>
      <c s="37" r="J98"/>
      <c s="231" r="K98"/>
      <c s="204" r="L98"/>
      <c s="204" r="M98"/>
      <c s="204" r="N98"/>
      <c s="163" r="O98"/>
      <c s="70" r="P98"/>
      <c s="70" r="Q98"/>
      <c s="37" r="R98"/>
      <c s="37" r="S98"/>
      <c s="37" r="T98"/>
      <c s="37" r="U98"/>
      <c s="37" r="V98"/>
      <c s="38" r="W98"/>
      <c s="70" r="X98"/>
    </row>
    <row customHeight="1" r="99" ht="15.0">
      <c s="38" r="A99"/>
      <c s="37" r="B99"/>
      <c s="38" r="C99"/>
      <c s="37" r="D99"/>
      <c s="37" r="E99"/>
      <c s="37" r="F99"/>
      <c s="37" r="G99"/>
      <c s="37" r="H99"/>
      <c s="37" r="I99"/>
      <c s="37" r="J99"/>
      <c s="204" r="K99"/>
      <c s="204" r="L99"/>
      <c s="204" r="M99"/>
      <c s="204" r="N99"/>
      <c s="163" r="O99"/>
      <c s="70" r="P99"/>
      <c s="70" r="Q99"/>
      <c s="37" r="R99"/>
      <c s="37" r="S99"/>
      <c s="37" r="T99"/>
      <c s="37" r="U99"/>
      <c s="37" r="V99"/>
      <c s="38" r="W99"/>
      <c s="70" r="X99"/>
    </row>
    <row customHeight="1" r="100" ht="15.0">
      <c s="38" r="A100"/>
      <c s="37" r="B100"/>
      <c s="38" r="C100"/>
      <c s="37" r="D100"/>
      <c s="37" r="E100"/>
      <c s="37" r="F100"/>
      <c s="37" r="G100"/>
      <c s="37" r="H100"/>
      <c s="37" r="I100"/>
      <c s="37" r="J100"/>
      <c s="204" r="K100"/>
      <c s="204" r="L100"/>
      <c s="204" r="M100"/>
      <c s="204" r="N100"/>
      <c s="163" r="O100"/>
      <c s="70" r="P100"/>
      <c s="70" r="Q100"/>
      <c s="37" r="R100"/>
      <c s="37" r="S100"/>
      <c s="37" r="T100"/>
      <c s="37" r="U100"/>
      <c s="37" r="V100"/>
      <c s="38" r="W100"/>
      <c s="70" r="X100"/>
    </row>
    <row customHeight="1" r="101" ht="15.0">
      <c s="38" r="A101"/>
      <c s="37" r="B101"/>
      <c s="38" r="C101"/>
      <c s="37" r="D101"/>
      <c s="37" r="E101"/>
      <c s="37" r="F101"/>
      <c s="37" r="G101"/>
      <c s="37" r="H101"/>
      <c s="37" r="I101"/>
      <c s="37" r="J101"/>
      <c s="204" r="K101"/>
      <c s="204" r="L101"/>
      <c s="204" r="M101"/>
      <c s="204" r="N101"/>
      <c s="163" r="O101"/>
      <c s="70" r="P101"/>
      <c s="70" r="Q101"/>
      <c s="37" r="R101"/>
      <c s="37" r="S101"/>
      <c s="37" r="T101"/>
      <c s="37" r="U101"/>
      <c s="37" r="V101"/>
      <c s="38" r="W101"/>
      <c s="70" r="X101"/>
    </row>
    <row customHeight="1" r="102" ht="15.0">
      <c s="38" r="A102"/>
      <c s="37" r="B102"/>
      <c s="38" r="C102"/>
      <c s="37" r="D102"/>
      <c s="37" r="E102"/>
      <c s="37" r="F102"/>
      <c s="37" r="G102"/>
      <c s="37" r="H102"/>
      <c s="37" r="I102"/>
      <c s="37" r="J102"/>
      <c s="204" r="K102"/>
      <c s="204" r="L102"/>
      <c s="204" r="M102"/>
      <c s="204" r="N102"/>
      <c s="163" r="O102"/>
      <c s="70" r="P102"/>
      <c s="70" r="Q102"/>
      <c s="37" r="R102"/>
      <c s="37" r="S102"/>
      <c s="37" r="T102"/>
      <c s="37" r="U102"/>
      <c s="37" r="V102"/>
      <c s="38" r="W102"/>
      <c s="70" r="X102"/>
    </row>
    <row customHeight="1" r="103" ht="15.0">
      <c s="38" r="A103"/>
      <c s="37" r="B103"/>
      <c s="38" r="C103"/>
      <c s="37" r="D103"/>
      <c s="37" r="E103"/>
      <c s="37" r="F103"/>
      <c s="37" r="G103"/>
      <c s="37" r="H103"/>
      <c s="37" r="I103"/>
      <c s="37" r="J103"/>
      <c s="204" r="K103"/>
      <c s="204" r="L103"/>
      <c s="204" r="M103"/>
      <c s="204" r="N103"/>
      <c s="163" r="O103"/>
      <c s="70" r="P103"/>
      <c s="70" r="Q103"/>
      <c s="37" r="R103"/>
      <c s="37" r="S103"/>
      <c s="37" r="T103"/>
      <c s="37" r="U103"/>
      <c s="37" r="V103"/>
      <c s="38" r="W103"/>
      <c s="70" r="X103"/>
    </row>
    <row customHeight="1" r="104" ht="15.0">
      <c s="38" r="A104"/>
      <c s="37" r="B104"/>
      <c s="38" r="C104"/>
      <c s="37" r="D104"/>
      <c s="37" r="E104"/>
      <c s="37" r="F104"/>
      <c s="37" r="G104"/>
      <c s="37" r="H104"/>
      <c s="37" r="I104"/>
      <c s="37" r="J104"/>
      <c s="204" r="K104"/>
      <c s="204" r="L104"/>
      <c s="204" r="M104"/>
      <c s="204" r="N104"/>
      <c s="163" r="O104"/>
      <c s="70" r="P104"/>
      <c s="70" r="Q104"/>
      <c s="37" r="R104"/>
      <c s="37" r="S104"/>
      <c s="37" r="T104"/>
      <c s="37" r="U104"/>
      <c s="37" r="V104"/>
      <c s="38" r="W104"/>
      <c s="70" r="X104"/>
    </row>
    <row customHeight="1" r="105" ht="15.0">
      <c s="38" r="A105"/>
      <c s="37" r="B105"/>
      <c s="38" r="C105"/>
      <c s="37" r="D105"/>
      <c s="37" r="E105"/>
      <c s="37" r="F105"/>
      <c s="37" r="G105"/>
      <c s="37" r="H105"/>
      <c s="37" r="I105"/>
      <c s="37" r="J105"/>
      <c s="204" r="K105"/>
      <c s="204" r="L105"/>
      <c s="204" r="M105"/>
      <c s="204" r="N105"/>
      <c s="163" r="O105"/>
      <c s="70" r="P105"/>
      <c s="70" r="Q105"/>
      <c s="37" r="R105"/>
      <c s="37" r="S105"/>
      <c s="37" r="T105"/>
      <c s="37" r="U105"/>
      <c s="37" r="V105"/>
      <c s="38" r="W105"/>
      <c s="70" r="X105"/>
    </row>
    <row customHeight="1" r="106" ht="15.0">
      <c s="38" r="A106"/>
      <c s="37" r="B106"/>
      <c s="38" r="C106"/>
      <c s="37" r="D106"/>
      <c s="37" r="E106"/>
      <c s="37" r="F106"/>
      <c s="37" r="G106"/>
      <c s="37" r="H106"/>
      <c s="37" r="I106"/>
      <c s="37" r="J106"/>
      <c s="204" r="K106"/>
      <c s="204" r="L106"/>
      <c s="204" r="M106"/>
      <c s="204" r="N106"/>
      <c s="163" r="O106"/>
      <c s="70" r="P106"/>
      <c s="70" r="Q106"/>
      <c s="37" r="R106"/>
      <c s="37" r="S106"/>
      <c s="37" r="T106"/>
      <c s="37" r="U106"/>
      <c s="37" r="V106"/>
      <c s="38" r="W106"/>
      <c s="70" r="X106"/>
    </row>
    <row customHeight="1" r="107" ht="15.0">
      <c s="38" r="A107"/>
      <c s="37" r="B107"/>
      <c s="38" r="C107"/>
      <c s="37" r="D107"/>
      <c s="37" r="E107"/>
      <c s="37" r="F107"/>
      <c s="37" r="G107"/>
      <c s="37" r="H107"/>
      <c s="37" r="I107"/>
      <c s="37" r="J107"/>
      <c s="204" r="K107"/>
      <c s="204" r="L107"/>
      <c s="204" r="M107"/>
      <c s="204" r="N107"/>
      <c s="163" r="O107"/>
      <c s="70" r="P107"/>
      <c s="70" r="Q107"/>
      <c s="37" r="R107"/>
      <c s="37" r="S107"/>
      <c s="37" r="T107"/>
      <c s="37" r="U107"/>
      <c s="37" r="V107"/>
      <c s="38" r="W107"/>
      <c s="70" r="X107"/>
    </row>
    <row customHeight="1" r="108" ht="15.0">
      <c s="38" r="A108"/>
      <c s="37" r="B108"/>
      <c s="38" r="C108"/>
      <c s="37" r="D108"/>
      <c s="37" r="E108"/>
      <c s="37" r="F108"/>
      <c s="37" r="G108"/>
      <c s="37" r="H108"/>
      <c s="37" r="I108"/>
      <c s="37" r="J108"/>
      <c s="204" r="K108"/>
      <c s="204" r="L108"/>
      <c s="204" r="M108"/>
      <c s="204" r="N108"/>
      <c s="163" r="O108"/>
      <c s="70" r="P108"/>
      <c s="70" r="Q108"/>
      <c s="37" r="R108"/>
      <c s="37" r="S108"/>
      <c s="37" r="T108"/>
      <c s="37" r="U108"/>
      <c s="37" r="V108"/>
      <c s="38" r="W108"/>
      <c s="70" r="X108"/>
    </row>
    <row customHeight="1" r="109" ht="15.0">
      <c s="38" r="A109"/>
      <c s="37" r="B109"/>
      <c s="38" r="C109"/>
      <c s="37" r="D109"/>
      <c s="37" r="E109"/>
      <c s="37" r="F109"/>
      <c s="37" r="G109"/>
      <c s="37" r="H109"/>
      <c s="37" r="I109"/>
      <c s="37" r="J109"/>
      <c s="204" r="K109"/>
      <c s="204" r="L109"/>
      <c s="204" r="M109"/>
      <c s="204" r="N109"/>
      <c s="163" r="O109"/>
      <c s="70" r="P109"/>
      <c s="70" r="Q109"/>
      <c s="37" r="R109"/>
      <c s="37" r="S109"/>
      <c s="37" r="T109"/>
      <c s="37" r="U109"/>
      <c s="37" r="V109"/>
      <c s="38" r="W109"/>
      <c s="70" r="X109"/>
    </row>
    <row customHeight="1" r="110" ht="15.0">
      <c s="38" r="A110"/>
      <c s="37" r="B110"/>
      <c s="38" r="C110"/>
      <c s="37" r="D110"/>
      <c s="37" r="E110"/>
      <c s="37" r="F110"/>
      <c s="37" r="G110"/>
      <c s="37" r="H110"/>
      <c s="37" r="I110"/>
      <c s="37" r="J110"/>
      <c s="204" r="K110"/>
      <c s="204" r="L110"/>
      <c s="204" r="M110"/>
      <c s="204" r="N110"/>
      <c s="163" r="O110"/>
      <c s="70" r="P110"/>
      <c s="70" r="Q110"/>
      <c s="37" r="R110"/>
      <c s="37" r="S110"/>
      <c s="37" r="T110"/>
      <c s="37" r="U110"/>
      <c s="37" r="V110"/>
      <c s="38" r="W110"/>
      <c s="70" r="X110"/>
    </row>
    <row customHeight="1" r="111" ht="15.0">
      <c s="38" r="A111"/>
      <c s="37" r="B111"/>
      <c s="38" r="C111"/>
      <c s="37" r="D111"/>
      <c s="37" r="E111"/>
      <c s="37" r="F111"/>
      <c s="37" r="G111"/>
      <c s="37" r="H111"/>
      <c s="37" r="I111"/>
      <c s="37" r="J111"/>
      <c s="204" r="K111"/>
      <c s="204" r="L111"/>
      <c s="204" r="M111"/>
      <c s="204" r="N111"/>
      <c s="163" r="O111"/>
      <c s="70" r="P111"/>
      <c s="70" r="Q111"/>
      <c s="37" r="R111"/>
      <c s="37" r="S111"/>
      <c s="37" r="T111"/>
      <c s="37" r="U111"/>
      <c s="37" r="V111"/>
      <c s="38" r="W111"/>
      <c s="70" r="X111"/>
    </row>
    <row customHeight="1" r="112" ht="15.0">
      <c s="38" r="A112"/>
      <c s="37" r="B112"/>
      <c s="38" r="C112"/>
      <c s="37" r="D112"/>
      <c s="37" r="E112"/>
      <c s="37" r="F112"/>
      <c s="37" r="G112"/>
      <c s="37" r="H112"/>
      <c s="37" r="I112"/>
      <c s="37" r="J112"/>
      <c s="204" r="K112"/>
      <c s="204" r="L112"/>
      <c s="204" r="M112"/>
      <c s="204" r="N112"/>
      <c s="163" r="O112"/>
      <c s="70" r="P112"/>
      <c s="70" r="Q112"/>
      <c s="37" r="R112"/>
      <c s="37" r="S112"/>
      <c s="37" r="T112"/>
      <c s="37" r="U112"/>
      <c s="37" r="V112"/>
      <c s="38" r="W112"/>
      <c s="70" r="X112"/>
    </row>
    <row customHeight="1" r="113" ht="15.0">
      <c s="38" r="A113"/>
      <c s="37" r="B113"/>
      <c s="38" r="C113"/>
      <c s="37" r="D113"/>
      <c s="37" r="E113"/>
      <c s="37" r="F113"/>
      <c s="37" r="G113"/>
      <c s="37" r="H113"/>
      <c s="37" r="I113"/>
      <c s="37" r="J113"/>
      <c s="204" r="K113"/>
      <c s="204" r="L113"/>
      <c s="204" r="M113"/>
      <c s="204" r="N113"/>
      <c s="163" r="O113"/>
      <c s="70" r="P113"/>
      <c s="70" r="Q113"/>
      <c s="37" r="R113"/>
      <c s="37" r="S113"/>
      <c s="37" r="T113"/>
      <c s="37" r="U113"/>
      <c s="37" r="V113"/>
      <c s="38" r="W113"/>
      <c s="70" r="X113"/>
    </row>
    <row customHeight="1" r="114" ht="15.0">
      <c s="38" r="A114"/>
      <c s="37" r="B114"/>
      <c s="38" r="C114"/>
      <c s="37" r="D114"/>
      <c s="37" r="E114"/>
      <c s="37" r="F114"/>
      <c s="37" r="G114"/>
      <c s="37" r="H114"/>
      <c s="37" r="I114"/>
      <c s="37" r="J114"/>
      <c s="204" r="K114"/>
      <c s="204" r="L114"/>
      <c s="204" r="M114"/>
      <c s="204" r="N114"/>
      <c s="163" r="O114"/>
      <c s="70" r="P114"/>
      <c s="70" r="Q114"/>
      <c s="37" r="R114"/>
      <c s="37" r="S114"/>
      <c s="37" r="T114"/>
      <c s="37" r="U114"/>
      <c s="37" r="V114"/>
      <c s="38" r="W114"/>
      <c s="70" r="X114"/>
    </row>
    <row customHeight="1" r="115" ht="15.0">
      <c s="38" r="A115"/>
      <c s="37" r="B115"/>
      <c s="38" r="C115"/>
      <c s="37" r="D115"/>
      <c s="37" r="E115"/>
      <c s="37" r="F115"/>
      <c s="37" r="G115"/>
      <c s="37" r="H115"/>
      <c s="37" r="I115"/>
      <c s="37" r="J115"/>
      <c s="204" r="K115"/>
      <c s="204" r="L115"/>
      <c s="204" r="M115"/>
      <c s="204" r="N115"/>
      <c s="163" r="O115"/>
      <c s="70" r="P115"/>
      <c s="70" r="Q115"/>
      <c s="37" r="R115"/>
      <c s="37" r="S115"/>
      <c s="37" r="T115"/>
      <c s="37" r="U115"/>
      <c s="37" r="V115"/>
      <c s="38" r="W115"/>
      <c s="70" r="X115"/>
    </row>
    <row customHeight="1" r="116" ht="15.0">
      <c s="38" r="A116"/>
      <c s="37" r="B116"/>
      <c s="38" r="C116"/>
      <c s="37" r="D116"/>
      <c s="37" r="E116"/>
      <c s="37" r="F116"/>
      <c s="37" r="G116"/>
      <c s="37" r="H116"/>
      <c s="37" r="I116"/>
      <c s="37" r="J116"/>
      <c s="204" r="K116"/>
      <c s="204" r="L116"/>
      <c s="204" r="M116"/>
      <c s="204" r="N116"/>
      <c s="163" r="O116"/>
      <c s="70" r="P116"/>
      <c s="70" r="Q116"/>
      <c s="37" r="R116"/>
      <c s="37" r="S116"/>
      <c s="37" r="T116"/>
      <c s="37" r="U116"/>
      <c s="37" r="V116"/>
      <c s="38" r="W116"/>
      <c s="70" r="X116"/>
    </row>
    <row customHeight="1" r="117" ht="15.0">
      <c s="38" r="A117"/>
      <c s="37" r="B117"/>
      <c s="38" r="C117"/>
      <c s="37" r="D117"/>
      <c s="37" r="E117"/>
      <c s="37" r="F117"/>
      <c s="37" r="G117"/>
      <c s="37" r="H117"/>
      <c s="37" r="I117"/>
      <c s="37" r="J117"/>
      <c s="204" r="K117"/>
      <c s="204" r="L117"/>
      <c s="204" r="M117"/>
      <c s="204" r="N117"/>
      <c s="163" r="O117"/>
      <c s="70" r="P117"/>
      <c s="70" r="Q117"/>
      <c s="37" r="R117"/>
      <c s="37" r="S117"/>
      <c s="37" r="T117"/>
      <c s="37" r="U117"/>
      <c s="37" r="V117"/>
      <c s="38" r="W117"/>
      <c s="70" r="X117"/>
    </row>
    <row customHeight="1" r="118" ht="15.0">
      <c s="38" r="A118"/>
      <c s="37" r="B118"/>
      <c s="38" r="C118"/>
      <c s="37" r="D118"/>
      <c s="37" r="E118"/>
      <c s="37" r="F118"/>
      <c s="37" r="G118"/>
      <c s="37" r="H118"/>
      <c s="37" r="I118"/>
      <c s="37" r="J118"/>
      <c s="204" r="K118"/>
      <c s="204" r="L118"/>
      <c s="204" r="M118"/>
      <c s="204" r="N118"/>
      <c s="163" r="O118"/>
      <c s="70" r="P118"/>
      <c s="70" r="Q118"/>
      <c s="37" r="R118"/>
      <c s="37" r="S118"/>
      <c s="37" r="T118"/>
      <c s="37" r="U118"/>
      <c s="37" r="V118"/>
      <c s="38" r="W118"/>
      <c s="70" r="X118"/>
    </row>
    <row customHeight="1" r="119" ht="15.0">
      <c s="38" r="A119"/>
      <c s="37" r="B119"/>
      <c s="38" r="C119"/>
      <c s="37" r="D119"/>
      <c s="37" r="E119"/>
      <c s="37" r="F119"/>
      <c s="37" r="G119"/>
      <c s="37" r="H119"/>
      <c s="37" r="I119"/>
      <c s="37" r="J119"/>
      <c s="204" r="K119"/>
      <c s="204" r="L119"/>
      <c s="204" r="M119"/>
      <c s="204" r="N119"/>
      <c s="163" r="O119"/>
      <c s="70" r="P119"/>
      <c s="70" r="Q119"/>
      <c s="37" r="R119"/>
      <c s="37" r="S119"/>
      <c s="37" r="T119"/>
      <c s="37" r="U119"/>
      <c s="37" r="V119"/>
      <c s="38" r="W119"/>
      <c s="70" r="X119"/>
    </row>
    <row customHeight="1" r="120" ht="15.0">
      <c s="38" r="A120"/>
      <c s="37" r="B120"/>
      <c s="38" r="C120"/>
      <c s="37" r="D120"/>
      <c s="37" r="E120"/>
      <c s="37" r="F120"/>
      <c s="37" r="G120"/>
      <c s="37" r="H120"/>
      <c s="37" r="I120"/>
      <c s="37" r="J120"/>
      <c s="204" r="K120"/>
      <c s="204" r="L120"/>
      <c s="204" r="M120"/>
      <c s="204" r="N120"/>
      <c s="163" r="O120"/>
      <c s="70" r="P120"/>
      <c s="70" r="Q120"/>
      <c s="37" r="R120"/>
      <c s="37" r="S120"/>
      <c s="37" r="T120"/>
      <c s="37" r="U120"/>
      <c s="37" r="V120"/>
      <c s="38" r="W120"/>
      <c s="38" r="X120"/>
    </row>
    <row customHeight="1" r="121" ht="15.0">
      <c s="38" r="A121"/>
      <c s="37" r="B121"/>
      <c s="38" r="C121"/>
      <c s="37" r="D121"/>
      <c s="37" r="E121"/>
      <c s="37" r="F121"/>
      <c s="37" r="G121"/>
      <c s="37" r="H121"/>
      <c s="37" r="I121"/>
      <c s="37" r="J121"/>
      <c s="204" r="K121"/>
      <c s="204" r="L121"/>
      <c s="204" r="M121"/>
      <c s="204" r="N121"/>
      <c s="163" r="O121"/>
      <c s="70" r="P121"/>
      <c s="70" r="Q121"/>
      <c s="37" r="R121"/>
      <c s="37" r="S121"/>
      <c s="37" r="T121"/>
      <c s="37" r="U121"/>
      <c s="37" r="V121"/>
      <c s="38" r="W121"/>
      <c s="38" r="X121"/>
    </row>
    <row customHeight="1" r="122" ht="15.0">
      <c s="38" r="A122"/>
      <c s="37" r="B122"/>
      <c s="38" r="C122"/>
      <c s="37" r="D122"/>
      <c s="37" r="E122"/>
      <c s="37" r="F122"/>
      <c s="37" r="G122"/>
      <c s="37" r="H122"/>
      <c s="37" r="I122"/>
      <c s="37" r="J122"/>
      <c s="204" r="K122"/>
      <c s="204" r="L122"/>
      <c s="204" r="M122"/>
      <c s="204" r="N122"/>
      <c s="163" r="O122"/>
      <c s="70" r="P122"/>
      <c s="70" r="Q122"/>
      <c s="37" r="R122"/>
      <c s="37" r="S122"/>
      <c s="37" r="T122"/>
      <c s="37" r="U122"/>
      <c s="37" r="V122"/>
      <c s="38" r="W122"/>
      <c s="38" r="X122"/>
    </row>
    <row customHeight="1" r="123" ht="15.0">
      <c s="38" r="A123"/>
      <c s="37" r="B123"/>
      <c s="38" r="C123"/>
      <c s="37" r="D123"/>
      <c s="37" r="E123"/>
      <c s="37" r="F123"/>
      <c s="37" r="G123"/>
      <c s="37" r="H123"/>
      <c s="37" r="I123"/>
      <c s="37" r="J123"/>
      <c s="204" r="K123"/>
      <c s="204" r="L123"/>
      <c s="204" r="M123"/>
      <c s="204" r="N123"/>
      <c s="163" r="O123"/>
      <c s="70" r="P123"/>
      <c s="70" r="Q123"/>
      <c s="37" r="R123"/>
      <c s="37" r="S123"/>
      <c s="37" r="T123"/>
      <c s="37" r="U123"/>
      <c s="37" r="V123"/>
      <c s="38" r="W123"/>
      <c s="38" r="X123"/>
    </row>
    <row customHeight="1" r="124" ht="15.0">
      <c s="38" r="A124"/>
      <c s="37" r="B124"/>
      <c s="38" r="C124"/>
      <c s="37" r="D124"/>
      <c s="37" r="E124"/>
      <c s="37" r="F124"/>
      <c s="37" r="G124"/>
      <c s="37" r="H124"/>
      <c s="37" r="I124"/>
      <c s="37" r="J124"/>
      <c s="204" r="K124"/>
      <c s="204" r="L124"/>
      <c s="204" r="M124"/>
      <c s="204" r="N124"/>
      <c s="163" r="O124"/>
      <c s="70" r="P124"/>
      <c s="70" r="Q124"/>
      <c s="37" r="R124"/>
      <c s="37" r="S124"/>
      <c s="37" r="T124"/>
      <c s="37" r="U124"/>
      <c s="37" r="V124"/>
      <c s="38" r="W124"/>
      <c s="38" r="X124"/>
    </row>
    <row customHeight="1" r="125" ht="15.0">
      <c s="38" r="A125"/>
      <c s="37" r="B125"/>
      <c s="38" r="C125"/>
      <c s="37" r="D125"/>
      <c s="37" r="E125"/>
      <c s="37" r="F125"/>
      <c s="37" r="G125"/>
      <c s="37" r="H125"/>
      <c s="37" r="I125"/>
      <c s="37" r="J125"/>
      <c s="204" r="K125"/>
      <c s="204" r="L125"/>
      <c s="204" r="M125"/>
      <c s="204" r="N125"/>
      <c s="163" r="O125"/>
      <c s="70" r="P125"/>
      <c s="70" r="Q125"/>
      <c s="37" r="R125"/>
      <c s="37" r="S125"/>
      <c s="37" r="T125"/>
      <c s="37" r="U125"/>
      <c s="37" r="V125"/>
      <c s="38" r="W125"/>
      <c s="38" r="X125"/>
    </row>
    <row customHeight="1" r="126" ht="15.0">
      <c s="38" r="A126"/>
      <c s="37" r="B126"/>
      <c s="38" r="C126"/>
      <c s="37" r="D126"/>
      <c s="37" r="E126"/>
      <c s="37" r="F126"/>
      <c s="37" r="G126"/>
      <c s="37" r="H126"/>
      <c s="37" r="I126"/>
      <c s="37" r="J126"/>
      <c s="204" r="K126"/>
      <c s="204" r="L126"/>
      <c s="204" r="M126"/>
      <c s="204" r="N126"/>
      <c s="163" r="O126"/>
      <c s="70" r="P126"/>
      <c s="70" r="Q126"/>
      <c s="37" r="R126"/>
      <c s="37" r="S126"/>
      <c s="37" r="T126"/>
      <c s="37" r="U126"/>
      <c s="37" r="V126"/>
      <c s="38" r="W126"/>
      <c s="38" r="X126"/>
    </row>
    <row customHeight="1" r="127" ht="15.0">
      <c s="38" r="A127"/>
      <c s="37" r="B127"/>
      <c s="38" r="C127"/>
      <c s="37" r="D127"/>
      <c s="37" r="E127"/>
      <c s="37" r="F127"/>
      <c s="37" r="G127"/>
      <c s="37" r="H127"/>
      <c s="37" r="I127"/>
      <c s="37" r="J127"/>
      <c s="204" r="K127"/>
      <c s="204" r="L127"/>
      <c s="204" r="M127"/>
      <c s="204" r="N127"/>
      <c s="163" r="O127"/>
      <c s="70" r="P127"/>
      <c s="70" r="Q127"/>
      <c s="37" r="R127"/>
      <c s="37" r="S127"/>
      <c s="37" r="T127"/>
      <c s="37" r="U127"/>
      <c s="37" r="V127"/>
      <c s="38" r="W127"/>
      <c s="38" r="X127"/>
    </row>
    <row customHeight="1" r="128" ht="15.0">
      <c s="38" r="A128"/>
      <c s="37" r="B128"/>
      <c s="38" r="C128"/>
      <c s="37" r="D128"/>
      <c s="37" r="E128"/>
      <c s="37" r="F128"/>
      <c s="37" r="G128"/>
      <c s="37" r="H128"/>
      <c s="37" r="I128"/>
      <c s="37" r="J128"/>
      <c s="204" r="K128"/>
      <c s="204" r="L128"/>
      <c s="204" r="M128"/>
      <c s="204" r="N128"/>
      <c s="163" r="O128"/>
      <c s="70" r="P128"/>
      <c s="70" r="Q128"/>
      <c s="37" r="R128"/>
      <c s="37" r="S128"/>
      <c s="37" r="T128"/>
      <c s="37" r="U128"/>
      <c s="37" r="V128"/>
      <c s="38" r="W128"/>
      <c s="38" r="X128"/>
    </row>
    <row customHeight="1" r="129" ht="15.0">
      <c s="38" r="A129"/>
      <c s="37" r="B129"/>
      <c s="38" r="C129"/>
      <c s="37" r="D129"/>
      <c s="37" r="E129"/>
      <c s="37" r="F129"/>
      <c s="37" r="G129"/>
      <c s="37" r="H129"/>
      <c s="37" r="I129"/>
      <c s="37" r="J129"/>
      <c s="204" r="K129"/>
      <c s="204" r="L129"/>
      <c s="204" r="M129"/>
      <c s="204" r="N129"/>
      <c s="163" r="O129"/>
      <c s="70" r="P129"/>
      <c s="70" r="Q129"/>
      <c s="37" r="R129"/>
      <c s="37" r="S129"/>
      <c s="37" r="T129"/>
      <c s="37" r="U129"/>
      <c s="37" r="V129"/>
      <c s="38" r="W129"/>
      <c s="38" r="X129"/>
    </row>
    <row customHeight="1" r="130" ht="15.0">
      <c s="38" r="A130"/>
      <c s="37" r="B130"/>
      <c s="38" r="C130"/>
      <c s="37" r="D130"/>
      <c s="37" r="E130"/>
      <c s="37" r="F130"/>
      <c s="37" r="G130"/>
      <c s="37" r="H130"/>
      <c s="37" r="I130"/>
      <c s="37" r="J130"/>
      <c s="204" r="K130"/>
      <c s="204" r="L130"/>
      <c s="204" r="M130"/>
      <c s="204" r="N130"/>
      <c s="163" r="O130"/>
      <c s="70" r="P130"/>
      <c s="70" r="Q130"/>
      <c s="37" r="R130"/>
      <c s="37" r="S130"/>
      <c s="37" r="T130"/>
      <c s="37" r="U130"/>
      <c s="37" r="V130"/>
      <c s="38" r="W130"/>
      <c s="38" r="X130"/>
    </row>
    <row customHeight="1" r="131" ht="15.0">
      <c s="38" r="A131"/>
      <c s="37" r="B131"/>
      <c s="38" r="C131"/>
      <c s="37" r="D131"/>
      <c s="37" r="E131"/>
      <c s="37" r="F131"/>
      <c s="37" r="G131"/>
      <c s="37" r="H131"/>
      <c s="37" r="I131"/>
      <c s="37" r="J131"/>
      <c s="37" r="K131"/>
      <c s="37" r="L131"/>
      <c s="37" r="M131"/>
      <c s="37" r="N131"/>
      <c s="70" r="O131"/>
      <c s="70" r="P131"/>
      <c s="70" r="Q131"/>
      <c s="37" r="R131"/>
      <c s="37" r="S131"/>
      <c s="37" r="T131"/>
      <c s="37" r="U131"/>
      <c s="37" r="V131"/>
      <c s="38" r="W131"/>
      <c s="38" r="X131"/>
    </row>
  </sheetData>
  <mergeCells count="139">
    <mergeCell ref="P66:P67"/>
    <mergeCell ref="Q55:Q56"/>
    <mergeCell ref="T66:T67"/>
    <mergeCell ref="S66:S67"/>
    <mergeCell ref="T44:T45"/>
    <mergeCell ref="L44:L45"/>
    <mergeCell ref="M44:M45"/>
    <mergeCell ref="N44:N45"/>
    <mergeCell ref="O44:O45"/>
    <mergeCell ref="L66:L67"/>
    <mergeCell ref="M66:M67"/>
    <mergeCell ref="N66:N67"/>
    <mergeCell ref="U66:U67"/>
    <mergeCell ref="O66:O67"/>
    <mergeCell ref="V66:V67"/>
    <mergeCell ref="R66:R67"/>
    <mergeCell ref="H66:H67"/>
    <mergeCell ref="H77:H78"/>
    <mergeCell ref="I77:I78"/>
    <mergeCell ref="D77:F77"/>
    <mergeCell ref="D66:F66"/>
    <mergeCell ref="J66:J67"/>
    <mergeCell ref="K66:K67"/>
    <mergeCell ref="T77:T78"/>
    <mergeCell ref="R77:R78"/>
    <mergeCell ref="S77:S78"/>
    <mergeCell ref="T55:T56"/>
    <mergeCell ref="U55:U56"/>
    <mergeCell ref="V55:V56"/>
    <mergeCell ref="R55:R56"/>
    <mergeCell ref="S55:S56"/>
    <mergeCell ref="P44:P45"/>
    <mergeCell ref="Q44:Q45"/>
    <mergeCell ref="H44:H45"/>
    <mergeCell ref="I44:I45"/>
    <mergeCell ref="J44:J45"/>
    <mergeCell ref="K44:K45"/>
    <mergeCell ref="U44:U45"/>
    <mergeCell ref="V44:V45"/>
    <mergeCell ref="O77:O78"/>
    <mergeCell ref="P77:P78"/>
    <mergeCell ref="J77:J78"/>
    <mergeCell ref="K77:K78"/>
    <mergeCell ref="M77:M78"/>
    <mergeCell ref="N77:N78"/>
    <mergeCell ref="L77:L78"/>
    <mergeCell ref="U77:U78"/>
    <mergeCell ref="V77:V78"/>
    <mergeCell ref="Q77:Q78"/>
    <mergeCell ref="C11:C12"/>
    <mergeCell ref="B8:C9"/>
    <mergeCell ref="B11:B12"/>
    <mergeCell ref="B55:B56"/>
    <mergeCell ref="C55:C56"/>
    <mergeCell ref="A77:A85"/>
    <mergeCell ref="B77:B78"/>
    <mergeCell ref="C77:C78"/>
    <mergeCell ref="A11:A19"/>
    <mergeCell ref="A22:A30"/>
    <mergeCell ref="C44:C45"/>
    <mergeCell ref="A33:A41"/>
    <mergeCell ref="B44:B45"/>
    <mergeCell ref="A44:A52"/>
    <mergeCell ref="A55:A63"/>
    <mergeCell ref="A66:A74"/>
    <mergeCell ref="Q11:Q12"/>
    <mergeCell ref="P11:P12"/>
    <mergeCell ref="I1:S1"/>
    <mergeCell ref="T1:V1"/>
    <mergeCell ref="I11:I12"/>
    <mergeCell ref="H11:H12"/>
    <mergeCell ref="J11:J12"/>
    <mergeCell ref="K11:K12"/>
    <mergeCell ref="R11:R12"/>
    <mergeCell ref="T11:T12"/>
    <mergeCell ref="S11:S12"/>
    <mergeCell ref="C22:C23"/>
    <mergeCell ref="D22:F22"/>
    <mergeCell ref="D44:F44"/>
    <mergeCell ref="D55:F55"/>
    <mergeCell ref="I66:I67"/>
    <mergeCell ref="H55:H56"/>
    <mergeCell ref="I55:I56"/>
    <mergeCell ref="D11:F11"/>
    <mergeCell ref="B6:F6"/>
    <mergeCell ref="B1:F1"/>
    <mergeCell ref="B3:C3"/>
    <mergeCell ref="B33:B34"/>
    <mergeCell ref="C33:C34"/>
    <mergeCell ref="B22:B23"/>
    <mergeCell ref="H22:H23"/>
    <mergeCell ref="I22:I23"/>
    <mergeCell ref="J22:J23"/>
    <mergeCell ref="D33:F33"/>
    <mergeCell ref="M22:M23"/>
    <mergeCell ref="N22:N23"/>
    <mergeCell ref="L11:L12"/>
    <mergeCell ref="M11:M12"/>
    <mergeCell ref="O11:O12"/>
    <mergeCell ref="N11:N12"/>
    <mergeCell ref="O22:O23"/>
    <mergeCell ref="L22:L23"/>
    <mergeCell ref="K22:K23"/>
    <mergeCell ref="J55:J56"/>
    <mergeCell ref="K55:K56"/>
    <mergeCell ref="L55:L56"/>
    <mergeCell ref="M55:M56"/>
    <mergeCell ref="N55:N56"/>
    <mergeCell ref="O55:O56"/>
    <mergeCell ref="P55:P56"/>
    <mergeCell ref="Q33:Q34"/>
    <mergeCell ref="S33:S34"/>
    <mergeCell ref="R33:R34"/>
    <mergeCell ref="R44:R45"/>
    <mergeCell ref="S44:S45"/>
    <mergeCell ref="Q66:Q67"/>
    <mergeCell ref="U11:U12"/>
    <mergeCell ref="V11:V12"/>
    <mergeCell ref="U22:U23"/>
    <mergeCell ref="V22:V23"/>
    <mergeCell ref="T33:T34"/>
    <mergeCell ref="U33:U34"/>
    <mergeCell ref="V33:V34"/>
    <mergeCell ref="B66:B67"/>
    <mergeCell ref="C66:C67"/>
    <mergeCell ref="L33:L34"/>
    <mergeCell ref="M33:M34"/>
    <mergeCell ref="P22:P23"/>
    <mergeCell ref="Q22:Q23"/>
    <mergeCell ref="R22:R23"/>
    <mergeCell ref="S22:S23"/>
    <mergeCell ref="T22:T23"/>
    <mergeCell ref="K33:K34"/>
    <mergeCell ref="H33:H34"/>
    <mergeCell ref="I33:I34"/>
    <mergeCell ref="J33:J34"/>
    <mergeCell ref="N33:N34"/>
    <mergeCell ref="P33:P34"/>
    <mergeCell ref="O33:O34"/>
  </mergeCells>
  <conditionalFormatting sqref="L3:L9 O3:O9 R3:R9">
    <cfRule priority="1" type="cellIs" operator="greaterThan" dxfId="0">
      <formula>0</formula>
    </cfRule>
  </conditionalFormatting>
  <conditionalFormatting sqref="L3:L9 O3:O9 R3:R9">
    <cfRule priority="2" type="cellIs" operator="equal" dxfId="1">
      <formula>0</formula>
    </cfRule>
  </conditionalFormatting>
  <conditionalFormatting sqref="L3:L9 O3:O9 R3:R9">
    <cfRule priority="3" type="cellIs" operator="lessThan" dxfId="2">
      <formula>0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11" ySplit="10.0" xSplit="1.0" activePane="bottomRight" state="frozen"/>
      <selection sqref="B1" activeCell="B1" pane="topRight"/>
      <selection sqref="A11" activeCell="A11" pane="bottomLeft"/>
      <selection sqref="B11" activeCell="B11" pane="bottomRight"/>
    </sheetView>
  </sheetViews>
  <sheetFormatPr customHeight="1" defaultColWidth="17.29" defaultRowHeight="15.75"/>
  <cols>
    <col min="1" customWidth="1" max="1" width="9.43"/>
    <col min="2" customWidth="1" max="2" width="10.0"/>
    <col min="3" customWidth="1" max="3" width="18.14"/>
    <col min="4" customWidth="1" max="14" width="10.0"/>
    <col min="15" customWidth="1" max="17" width="11.43"/>
    <col min="18" customWidth="1" max="22" width="10.0"/>
    <col min="23" customWidth="1" max="23" width="12.71"/>
    <col min="24" customWidth="1" max="24" width="20.43"/>
    <col min="25" customWidth="1" max="32" width="10.0"/>
  </cols>
  <sheetData>
    <row customHeight="1" r="1" ht="15.0">
      <c s="44" r="A1"/>
      <c t="s" s="45" r="B1">
        <v>1735</v>
      </c>
      <c s="46" r="G1"/>
      <c s="47" r="H1"/>
      <c s="48" r="I1"/>
      <c t="s" s="49" r="T1">
        <v>1736</v>
      </c>
      <c s="50" r="W1"/>
      <c s="51" r="X1"/>
      <c s="52" r="Y1"/>
      <c s="52" r="Z1"/>
      <c s="52" r="AA1"/>
      <c s="52" r="AB1"/>
      <c s="52" r="AC1"/>
      <c s="52" r="AD1"/>
      <c s="52" r="AE1"/>
      <c s="52" r="AF1"/>
    </row>
    <row customHeight="1" r="2" ht="15.0">
      <c s="53" r="A2"/>
      <c s="54" r="B2"/>
      <c s="55" r="C2"/>
      <c t="s" s="56" r="D2">
        <v>1737</v>
      </c>
      <c t="s" s="56" r="E2">
        <v>1738</v>
      </c>
      <c t="s" s="56" r="F2">
        <v>1739</v>
      </c>
      <c t="s" s="57" r="G2">
        <v>1740</v>
      </c>
      <c s="58" r="H2"/>
      <c t="s" s="59" r="I2">
        <v>1741</v>
      </c>
      <c t="s" s="60" r="J2">
        <v>1742</v>
      </c>
      <c t="s" s="61" r="K2">
        <v>1743</v>
      </c>
      <c t="s" s="62" r="L2">
        <v>1744</v>
      </c>
      <c t="s" s="63" r="M2">
        <v>1745</v>
      </c>
      <c t="s" s="63" r="N2">
        <v>1746</v>
      </c>
      <c t="s" s="64" r="O2">
        <v>1747</v>
      </c>
      <c t="s" s="65" r="P2">
        <v>1748</v>
      </c>
      <c t="s" s="65" r="Q2">
        <v>1749</v>
      </c>
      <c t="s" s="66" r="R2">
        <v>1750</v>
      </c>
      <c t="s" s="67" r="S2">
        <v>1751</v>
      </c>
      <c s="68" r="T2"/>
      <c t="s" s="68" r="U2">
        <v>1752</v>
      </c>
      <c t="s" s="69" r="V2">
        <v>1753</v>
      </c>
      <c s="70" r="W2"/>
      <c s="38" r="X2"/>
      <c s="26" r="Y2"/>
      <c s="26" r="Z2"/>
      <c s="26" r="AA2"/>
      <c s="26" r="AB2"/>
      <c s="71" r="AC2"/>
      <c s="71" r="AD2"/>
      <c s="71" r="AE2"/>
      <c s="26" r="AF2"/>
    </row>
    <row customHeight="1" r="3" ht="15.0">
      <c s="53" r="A3"/>
      <c t="s" s="56" r="B3">
        <v>1754</v>
      </c>
      <c t="str" s="72" r="D3">
        <f>L10</f>
        <v>-545,14</v>
      </c>
      <c t="str" s="73" r="E3">
        <f>O10</f>
        <v>334</v>
      </c>
      <c t="str" s="73" r="F3">
        <f>R10</f>
        <v>-61</v>
      </c>
      <c t="str" s="74" r="G3">
        <f>S10</f>
        <v>0</v>
      </c>
      <c s="75" r="H3"/>
      <c t="s" s="76" r="I3">
        <v>1755</v>
      </c>
      <c t="str" s="270" r="J3">
        <f>K18</f>
        <v>1896,16</v>
      </c>
      <c t="str" s="270" r="K3">
        <f>L18</f>
        <v>1462,68</v>
      </c>
      <c t="str" s="271" r="L3">
        <f>J3-K3</f>
        <v>433,48</v>
      </c>
      <c t="str" s="79" r="M3">
        <f>M18</f>
        <v>101</v>
      </c>
      <c t="str" s="79" r="N3">
        <f>N18</f>
        <v>59</v>
      </c>
      <c t="str" s="80" r="O3">
        <f>M3-N3</f>
        <v>42</v>
      </c>
      <c t="str" s="81" r="P3">
        <f>O18</f>
        <v>33</v>
      </c>
      <c t="str" s="81" r="Q3">
        <f>P18</f>
        <v>44</v>
      </c>
      <c t="str" s="82" r="R3">
        <f>P3-Q3</f>
        <v>-11</v>
      </c>
      <c t="str" s="83" r="S3">
        <f>Q18</f>
        <v>0</v>
      </c>
      <c t="s" s="56" r="T3">
        <v>1756</v>
      </c>
      <c s="56" r="U3"/>
      <c t="str" s="57" r="V3">
        <f>U3*19</f>
        <v>0</v>
      </c>
      <c s="84" r="W3"/>
      <c s="38" r="X3"/>
      <c s="26" r="Y3"/>
      <c s="26" r="Z3"/>
      <c s="26" r="AA3"/>
      <c s="26" r="AB3"/>
      <c s="71" r="AC3"/>
      <c s="71" r="AD3"/>
      <c s="71" r="AE3"/>
      <c s="26" r="AF3"/>
    </row>
    <row customHeight="1" r="4" ht="15.0">
      <c s="85" r="A4"/>
      <c s="56" r="B4"/>
      <c s="84" r="C4"/>
      <c s="56" r="D4"/>
      <c t="str" s="72" r="E4">
        <f>(F3*19)+(E3*14)+D3+(G3*7)</f>
        <v>2971,86</v>
      </c>
      <c s="56" r="F4"/>
      <c s="57" r="G4"/>
      <c s="75" r="H4"/>
      <c t="s" s="86" r="I4">
        <v>1757</v>
      </c>
      <c t="str" s="87" r="J4">
        <f>K29</f>
        <v>1547,91</v>
      </c>
      <c t="str" s="87" r="K4">
        <f>L29</f>
        <v>1456,28</v>
      </c>
      <c t="str" s="273" r="L4">
        <f>J4-K4</f>
        <v>91,63</v>
      </c>
      <c t="str" s="89" r="M4">
        <f>M29</f>
        <v>107</v>
      </c>
      <c t="str" s="89" r="N4">
        <f>N29</f>
        <v>72</v>
      </c>
      <c t="str" s="90" r="O4">
        <f>M4-N4</f>
        <v>35</v>
      </c>
      <c t="str" s="91" r="P4">
        <f>O29</f>
        <v>39</v>
      </c>
      <c t="str" s="91" r="Q4">
        <f>P29</f>
        <v>54</v>
      </c>
      <c t="str" s="92" r="R4">
        <f>P4-Q4</f>
        <v>-15</v>
      </c>
      <c t="str" s="93" r="S4">
        <f>Q29</f>
        <v>0</v>
      </c>
      <c t="s" s="56" r="T4">
        <v>1758</v>
      </c>
      <c s="56" r="U4"/>
      <c t="str" s="57" r="V4">
        <f>U4*14</f>
        <v>0</v>
      </c>
      <c s="84" r="W4"/>
      <c s="38" r="X4"/>
      <c s="26" r="Y4"/>
      <c s="26" r="Z4"/>
      <c s="26" r="AA4"/>
      <c s="26" r="AB4"/>
      <c s="71" r="AC4"/>
      <c s="71" r="AD4"/>
      <c s="71" r="AE4"/>
      <c s="26" r="AF4"/>
    </row>
    <row customHeight="1" r="5" ht="15.0">
      <c s="85" r="A5"/>
      <c s="26" r="B5"/>
      <c s="38" r="C5"/>
      <c s="26" r="D5"/>
      <c s="26" r="E5"/>
      <c s="94" r="F5"/>
      <c s="95" r="G5"/>
      <c s="75" r="H5"/>
      <c t="s" s="86" r="I5">
        <v>1759</v>
      </c>
      <c t="str" s="87" r="J5">
        <f>K40</f>
        <v>1936,78</v>
      </c>
      <c t="str" s="87" r="K5">
        <f>L40</f>
        <v>1468,36</v>
      </c>
      <c t="str" s="273" r="L5">
        <f>J5-K5</f>
        <v>468,42</v>
      </c>
      <c t="str" s="96" r="M5">
        <f>M40</f>
        <v>99</v>
      </c>
      <c t="str" s="96" r="N5">
        <f>N40</f>
        <v>73</v>
      </c>
      <c t="str" s="90" r="O5">
        <f>M5-N5</f>
        <v>26</v>
      </c>
      <c t="str" s="97" r="P5">
        <f>O40</f>
        <v>34</v>
      </c>
      <c t="str" s="97" r="Q5">
        <f>P40</f>
        <v>54</v>
      </c>
      <c t="str" s="92" r="R5">
        <f>P5-Q5</f>
        <v>-20</v>
      </c>
      <c t="str" s="98" r="S5">
        <f>Q40</f>
        <v>0</v>
      </c>
      <c s="99" r="T5"/>
      <c t="s" s="100" r="U5">
        <v>1760</v>
      </c>
      <c t="str" s="57" r="V5">
        <f>V3+V4</f>
        <v>0</v>
      </c>
      <c s="84" r="W5"/>
      <c s="38" r="X5"/>
      <c s="26" r="Y5"/>
      <c s="26" r="Z5"/>
      <c s="26" r="AA5"/>
      <c s="26" r="AB5"/>
      <c s="71" r="AC5"/>
      <c s="71" r="AD5"/>
      <c s="71" r="AE5"/>
      <c s="26" r="AF5"/>
    </row>
    <row customHeight="1" r="6" ht="15.0">
      <c s="85" r="A6"/>
      <c t="s" s="101" r="B6">
        <v>1761</v>
      </c>
      <c s="102" r="G6"/>
      <c s="75" r="H6"/>
      <c t="s" s="86" r="I6">
        <v>1762</v>
      </c>
      <c t="str" s="87" r="J6">
        <f>K51</f>
        <v>1340,61</v>
      </c>
      <c t="str" s="87" r="K6">
        <f>L51</f>
        <v>1639,60</v>
      </c>
      <c t="str" s="273" r="L6">
        <f>J6-K6</f>
        <v>-298,99</v>
      </c>
      <c t="str" s="96" r="M6">
        <f>M51</f>
        <v>128</v>
      </c>
      <c t="str" s="96" r="N6">
        <f>N51</f>
        <v>84</v>
      </c>
      <c t="str" s="90" r="O6">
        <f>M6-N6</f>
        <v>44</v>
      </c>
      <c t="str" s="97" r="P6">
        <f>O51</f>
        <v>53</v>
      </c>
      <c t="str" s="97" r="Q6">
        <f>P51</f>
        <v>61</v>
      </c>
      <c t="str" s="92" r="R6">
        <f>P6-Q6</f>
        <v>-8</v>
      </c>
      <c t="str" s="103" r="S6">
        <f>Q51</f>
        <v>0</v>
      </c>
      <c s="56" r="T6"/>
      <c s="56" r="U6"/>
      <c s="57" r="V6"/>
      <c s="84" r="W6"/>
      <c s="38" r="X6">
        <v>326.0</v>
      </c>
      <c s="38" r="Y6">
        <v>113.0</v>
      </c>
      <c s="26" r="Z6"/>
      <c s="26" r="AA6"/>
      <c s="26" r="AB6"/>
      <c s="71" r="AC6"/>
      <c s="71" r="AD6"/>
      <c s="71" r="AE6"/>
      <c s="26" r="AF6"/>
    </row>
    <row customHeight="1" r="7" ht="15.0">
      <c s="85" r="A7"/>
      <c s="72" r="B7"/>
      <c s="104" r="C7"/>
      <c s="52" r="D7"/>
      <c s="26" r="E7"/>
      <c s="52" r="F7"/>
      <c s="105" r="G7"/>
      <c s="75" r="H7"/>
      <c t="s" s="86" r="I7">
        <v>1763</v>
      </c>
      <c t="str" s="106" r="J7">
        <f>K62</f>
        <v>1863,09</v>
      </c>
      <c t="str" s="106" r="K7">
        <f>L62</f>
        <v>1841,72</v>
      </c>
      <c t="str" s="273" r="L7">
        <f>J7-K7</f>
        <v>21,37</v>
      </c>
      <c t="str" s="89" r="M7">
        <f>M62</f>
        <v>136</v>
      </c>
      <c t="str" s="89" r="N7">
        <f>N62</f>
        <v>77</v>
      </c>
      <c t="str" s="90" r="O7">
        <f>M7-N7</f>
        <v>59</v>
      </c>
      <c t="str" s="97" r="P7">
        <f>O62</f>
        <v>53</v>
      </c>
      <c t="str" s="97" r="Q7">
        <f>P62</f>
        <v>57</v>
      </c>
      <c t="str" s="92" r="R7">
        <f>P7-Q7</f>
        <v>-4</v>
      </c>
      <c t="str" s="98" r="S7">
        <f>Q62</f>
        <v>0</v>
      </c>
      <c s="56" r="T7"/>
      <c s="56" r="U7"/>
      <c s="57" r="V7"/>
      <c s="84" r="W7"/>
      <c s="38" r="X7"/>
      <c s="26" r="Y7"/>
      <c s="26" r="Z7"/>
      <c s="26" r="AA7"/>
      <c s="26" r="AB7"/>
      <c s="71" r="AC7"/>
      <c s="71" r="AD7"/>
      <c s="71" r="AE7"/>
      <c s="26" r="AF7"/>
    </row>
    <row customHeight="1" r="8" ht="15.75">
      <c s="85" r="A8"/>
      <c s="107" r="B8"/>
      <c t="s" s="56" r="D8">
        <v>1764</v>
      </c>
      <c t="s" s="56" r="E8">
        <v>1765</v>
      </c>
      <c t="s" s="56" r="F8">
        <v>1766</v>
      </c>
      <c t="s" s="57" r="G8">
        <v>1767</v>
      </c>
      <c s="75" r="H8"/>
      <c t="s" s="86" r="I8">
        <v>1768</v>
      </c>
      <c t="str" s="106" r="J8">
        <f>K73</f>
        <v>987,03</v>
      </c>
      <c t="str" s="106" r="K8">
        <f>L73</f>
        <v>1662,44</v>
      </c>
      <c t="str" s="273" r="L8">
        <f>J8-K8</f>
        <v>-675,41</v>
      </c>
      <c t="str" s="96" r="M8">
        <f>M73</f>
        <v>144</v>
      </c>
      <c t="str" s="96" r="N8">
        <f>N73</f>
        <v>111</v>
      </c>
      <c t="str" s="90" r="O8">
        <f>M8-N8</f>
        <v>33</v>
      </c>
      <c t="str" s="97" r="P8">
        <f>O73</f>
        <v>57</v>
      </c>
      <c t="str" s="97" r="Q8">
        <f>P73</f>
        <v>82</v>
      </c>
      <c t="str" s="92" r="R8">
        <f>P8-Q8</f>
        <v>-25</v>
      </c>
      <c t="str" s="98" r="S8">
        <f>Q73</f>
        <v>0</v>
      </c>
      <c s="56" r="T8"/>
      <c s="56" r="U8"/>
      <c s="57" r="V8"/>
      <c s="38" r="W8"/>
      <c s="38" r="X8">
        <v>347.0</v>
      </c>
      <c s="26" r="Y8">
        <v>131.0</v>
      </c>
      <c s="26" r="Z8"/>
      <c s="26" r="AA8"/>
      <c s="26" r="AB8"/>
      <c s="71" r="AC8"/>
      <c s="71" r="AD8"/>
      <c s="71" r="AE8"/>
      <c s="26" r="AF8"/>
    </row>
    <row customHeight="1" r="9" ht="15.75">
      <c s="85" r="A9"/>
      <c t="str" s="108" r="D9">
        <f>(D3-'Semaine 22 au 28 Juin'!D3)/ABS('Semaine 22 au 28 Juin'!D3)</f>
        <v>-144,86%</v>
      </c>
      <c t="str" s="108" r="E9">
        <f>(E3-'Semaine 22 au 28 Juin'!E3)/ABS('Semaine 22 au 28 Juin'!E3)</f>
        <v>138,57%</v>
      </c>
      <c t="str" s="108" r="F9">
        <f>(F3-'Semaine 22 au 28 Juin'!F3)/ABS('Semaine 22 au 28 Juin'!F3)</f>
        <v>-238,89%</v>
      </c>
      <c t="str" s="108" r="G9">
        <f>(G3-'Semaine 15 au 21 juin'!G3)/ABS('Semaine 15 au 21 juin'!G3)</f>
        <v>#DIV/0!</v>
      </c>
      <c s="75" r="H9"/>
      <c t="s" s="109" r="I9">
        <v>1769</v>
      </c>
      <c t="str" s="110" r="J9">
        <f>K84</f>
        <v>809,69</v>
      </c>
      <c t="str" s="110" r="K9">
        <f>L84</f>
        <v>1395,32</v>
      </c>
      <c t="str" s="274" r="L9">
        <f>J9-K9</f>
        <v>-585,63</v>
      </c>
      <c t="str" s="112" r="M9">
        <f>M84</f>
        <v>127</v>
      </c>
      <c t="str" s="112" r="N9">
        <f>N84</f>
        <v>32</v>
      </c>
      <c t="str" s="113" r="O9">
        <f>M9-N9</f>
        <v>95</v>
      </c>
      <c t="str" s="114" r="P9">
        <f>O84</f>
        <v>46</v>
      </c>
      <c t="str" s="114" r="Q9">
        <f>P84</f>
        <v>24</v>
      </c>
      <c t="str" s="115" r="R9">
        <f>P9-Q9</f>
        <v>22</v>
      </c>
      <c t="str" s="116" r="S9">
        <f>Q84</f>
        <v>0</v>
      </c>
      <c s="56" r="T9"/>
      <c s="56" r="U9"/>
      <c s="57" r="V9"/>
      <c s="38" r="W9"/>
      <c s="38" r="X9"/>
      <c s="26" r="Y9"/>
      <c s="26" r="Z9"/>
      <c s="26" r="AA9"/>
      <c s="26" r="AB9"/>
      <c s="117" r="AC9"/>
      <c s="117" r="AD9"/>
      <c s="117" r="AE9"/>
      <c s="26" r="AF9"/>
    </row>
    <row customHeight="1" r="10" ht="15.75">
      <c s="118" r="A10"/>
      <c s="119" r="B10"/>
      <c s="120" r="C10"/>
      <c s="121" r="D10"/>
      <c t="str" s="121" r="E10">
        <f>(E4-'Semaine 22 au 28 Juin'!E4)/ABS('Semaine 22 au 28 Juin'!E4)</f>
        <v>4,89%</v>
      </c>
      <c s="121" r="F10"/>
      <c s="122" r="G10"/>
      <c s="123" r="H10"/>
      <c t="s" s="124" r="I10">
        <v>1770</v>
      </c>
      <c t="str" s="125" r="J10">
        <f>SUM(J3:J9)</f>
        <v>10381,26</v>
      </c>
      <c t="str" s="125" r="K10">
        <f>SUM(K3:K9)</f>
        <v>10926,40</v>
      </c>
      <c t="str" s="126" r="L10">
        <f>SUM(L3:L9)</f>
        <v>-545,14</v>
      </c>
      <c t="str" s="127" r="M10">
        <f>SUM(M3:M9)</f>
        <v>842</v>
      </c>
      <c t="str" s="127" r="N10">
        <f>SUM(N3:N9)</f>
        <v>508</v>
      </c>
      <c t="str" s="128" r="O10">
        <f>SUM(O3:O9)</f>
        <v>334</v>
      </c>
      <c t="str" s="128" r="P10">
        <f>SUM(P3:P9)</f>
        <v>315</v>
      </c>
      <c t="str" s="129" r="Q10">
        <f>SUM(Q3:Q9)</f>
        <v>376</v>
      </c>
      <c t="str" s="130" r="R10">
        <f>SUM(R3:R9)</f>
        <v>-61</v>
      </c>
      <c t="str" s="131" r="S10">
        <f>SUM(S3:S9)</f>
        <v>0</v>
      </c>
      <c s="132" r="T10"/>
      <c s="133" r="U10"/>
      <c s="134" r="V10"/>
      <c s="135" r="W10"/>
      <c s="135" r="X10"/>
      <c s="94" r="Y10"/>
      <c s="94" r="Z10"/>
      <c s="94" r="AA10"/>
      <c s="94" r="AB10"/>
      <c s="94" r="AC10"/>
      <c s="94" r="AD10"/>
      <c s="94" r="AE10"/>
      <c s="94" r="AF10"/>
    </row>
    <row customHeight="1" r="11" ht="13.5">
      <c t="s" s="136" r="A11">
        <v>1771</v>
      </c>
      <c t="s" s="69" r="B11">
        <v>1772</v>
      </c>
      <c t="s" s="137" r="C11">
        <v>1773</v>
      </c>
      <c t="s" s="138" r="D11">
        <v>1774</v>
      </c>
      <c s="56" r="G11"/>
      <c t="s" s="139" r="H11">
        <v>1775</v>
      </c>
      <c t="s" s="140" r="I11">
        <v>1776</v>
      </c>
      <c t="s" s="140" r="J11">
        <v>1777</v>
      </c>
      <c t="s" s="141" r="K11">
        <v>1778</v>
      </c>
      <c t="s" s="142" r="L11">
        <v>1779</v>
      </c>
      <c t="s" s="143" r="M11">
        <v>1780</v>
      </c>
      <c t="s" s="143" r="N11">
        <v>1781</v>
      </c>
      <c t="s" s="144" r="O11">
        <v>1782</v>
      </c>
      <c t="s" s="144" r="P11">
        <v>1783</v>
      </c>
      <c t="s" s="145" r="Q11">
        <v>1784</v>
      </c>
      <c t="s" s="146" r="R11">
        <v>1785</v>
      </c>
      <c t="s" s="146" r="S11">
        <v>1786</v>
      </c>
      <c t="s" s="146" r="T11">
        <v>1787</v>
      </c>
      <c t="s" s="146" r="U11">
        <v>1788</v>
      </c>
      <c t="s" s="146" r="V11">
        <v>1789</v>
      </c>
      <c s="147" r="W11"/>
      <c s="148" r="X11"/>
      <c s="149" r="Y11"/>
      <c s="149" r="Z11"/>
      <c s="149" r="AA11"/>
      <c s="149" r="AB11"/>
      <c s="149" r="AC11"/>
      <c s="149" r="AD11"/>
      <c s="149" r="AE11"/>
      <c s="149" r="AF11"/>
    </row>
    <row customHeight="1" r="12" ht="15.0">
      <c t="s" s="150" r="D12">
        <v>1790</v>
      </c>
      <c t="s" s="56" r="E12">
        <v>1791</v>
      </c>
      <c t="s" s="56" r="F12">
        <v>1792</v>
      </c>
      <c t="s" s="56" r="G12">
        <v>1793</v>
      </c>
      <c s="147" r="W12"/>
      <c s="148" r="X12"/>
      <c s="149" r="Y12"/>
      <c s="149" r="Z12"/>
      <c s="149" r="AA12"/>
      <c s="149" r="AB12"/>
      <c s="149" r="AC12"/>
      <c s="151" r="AD12"/>
      <c s="151" r="AE12"/>
      <c s="149" r="AF12"/>
    </row>
    <row customHeight="1" r="13" ht="15.0">
      <c t="s" s="152" r="B13">
        <v>1794</v>
      </c>
      <c t="s" s="153" r="C13">
        <v>1795</v>
      </c>
      <c t="s" s="154" r="D13">
        <v>1796</v>
      </c>
      <c s="155" r="E13"/>
      <c s="156" r="F13"/>
      <c s="154" r="G13"/>
      <c t="str" s="157" r="H13">
        <f>IF(ISTEXT(F13);VLOOKUP(I13;'Réference'!$A$3:$E$18;5;FALSE);IF(ISTEXT(E13);VLOOKUP(I13;'Réference'!$B$3:$E$18;4;FALSE);IF(ISTEXT(G13);VLOOKUP(I13;'Réference'!$C$3:$E$18;3;FALSE);IF(ISTEXT(D13);VLOOKUP(I13;'Réference'!$D$3:$E$18;2;FALSE);""))))</f>
        <v>7</v>
      </c>
      <c s="158" r="I13">
        <v>48.83</v>
      </c>
      <c s="158" r="J13">
        <v>15.0</v>
      </c>
      <c t="str" s="159" r="K13">
        <f>IF(ISTEXT(D13);(V13*I13)+(U13*(I13*1,15/22*10))+(T13*(I13*1,35/22*6))+(S13*(I13*2/22*2))+(R13*(I13*3/22*1));"")</f>
        <v>1896,16</v>
      </c>
      <c t="str" s="159" r="L13">
        <f>ROUND((V13*J13);1)+ROUND((U13*(J13*1,15/22*10));2)+ROUND((T13*(J13*1,35/22*6));2)+ROUNDDOWN((S13*(J13*2/22*2));2)+ROUNDDOWN((R13*(J13*3/22*1));2)</f>
        <v>582,47</v>
      </c>
      <c t="str" s="160" r="M13">
        <f>IF(ISTEXT(E13);ROUND((V13*I13)+(U13*(I13*1,15/22*10))+(T13*(I13*1,35/22*6))+(S13*(I13*2/22*2))+(R13*(I13*3/22*1));0);"")</f>
        <v/>
      </c>
      <c s="160" r="N13">
        <v>22.0</v>
      </c>
      <c t="str" s="161" r="O13">
        <f>IF(ISTEXT(F13);ROUND((V13*I13)+(U13*(I13*1,15/22*10))+(T13*(I13*1,35/22*6))+(S13*(I13*2/22*2))+(R13*(I13*3/22*1));0);"")</f>
        <v/>
      </c>
      <c s="161" r="P13">
        <v>17.0</v>
      </c>
      <c s="162" r="Q13"/>
      <c s="39" r="R13">
        <v>40.0</v>
      </c>
      <c s="39" r="S13">
        <v>3.0</v>
      </c>
      <c s="39" r="T13">
        <v>8.0</v>
      </c>
      <c s="39" r="U13">
        <v>17.0</v>
      </c>
      <c s="39" r="V13">
        <v>21.0</v>
      </c>
      <c s="38" r="W13"/>
      <c s="163" r="X13"/>
      <c s="32" r="Y13"/>
      <c s="32" r="Z13"/>
      <c s="149" r="AA13"/>
      <c s="32" r="AB13"/>
      <c s="32" r="AC13"/>
      <c s="164" r="AD13"/>
      <c s="164" r="AE13"/>
      <c s="149" r="AF13"/>
    </row>
    <row customHeight="1" r="14" ht="15.0">
      <c t="s" s="152" r="B14">
        <v>1797</v>
      </c>
      <c t="s" s="153" r="C14">
        <v>1798</v>
      </c>
      <c s="154" r="D14"/>
      <c s="155" r="E14"/>
      <c t="s" s="156" r="F14">
        <v>1799</v>
      </c>
      <c s="154" r="G14"/>
      <c t="str" s="157" r="H14">
        <f>IF(ISTEXT(F14);VLOOKUP(I14;'Réference'!$A$3:$E$18;5;FALSE);IF(ISTEXT(E14);VLOOKUP(I14;'Réference'!$B$3:$E$18;4;FALSE);IF(ISTEXT(G14);VLOOKUP(I14;'Réference'!$C$3:$E$18;3;FALSE);IF(ISTEXT(D14);VLOOKUP(I14;'Réference'!$D$3:$E$18;2;FALSE);""))))</f>
        <v>10</v>
      </c>
      <c s="158" r="I14">
        <v>1.52</v>
      </c>
      <c s="158" r="J14">
        <v>15.0</v>
      </c>
      <c t="str" s="159" r="K14">
        <f>IF(ISTEXT(D14);(V14*I14)+(U14*(I14*1,15/22*10))+(T14*(I14*1,35/22*6))+(S14*(I14*2/22*2))+(R14*(I14*3/22*1));"")</f>
        <v/>
      </c>
      <c t="str" s="159" r="L14">
        <f>ROUND((V14*J14);1)+ROUND((U14*(J14*1,15/22*10));2)+ROUND((T14*(J14*1,35/22*6));2)+ROUNDDOWN((S14*(J14*2/22*2));2)+ROUNDDOWN((R14*(J14*3/22*1));2)</f>
        <v>128,78</v>
      </c>
      <c t="str" s="160" r="M14">
        <f>IF(ISTEXT(E14);ROUND((V14*I14)+(U14*(I14*1,15/22*10))+(T14*(I14*1,35/22*6))+(S14*(I14*2/22*2))+(R14*(I14*3/22*1));0);"")</f>
        <v/>
      </c>
      <c s="160" r="N14">
        <v>7.0</v>
      </c>
      <c t="str" s="161" r="O14">
        <f>IF(ISTEXT(F14);ROUND((V14*I14)+(U14*(I14*1,15/22*10))+(T14*(I14*1,35/22*6))+(S14*(I14*2/22*2))+(R14*(I14*3/22*1));0);"")</f>
        <v>13</v>
      </c>
      <c s="161" r="P14">
        <v>5.0</v>
      </c>
      <c s="162" r="Q14"/>
      <c s="39" r="R14">
        <v>19.0</v>
      </c>
      <c s="39" r="S14">
        <v>5.0</v>
      </c>
      <c s="39" r="T14">
        <v>4.0</v>
      </c>
      <c s="39" r="U14">
        <v>5.0</v>
      </c>
      <c s="39" r="V14">
        <v>1.0</v>
      </c>
      <c s="38" r="W14"/>
      <c s="38" r="X14"/>
      <c s="32" r="Z14"/>
      <c s="149" r="AA14"/>
      <c s="32" r="AB14"/>
      <c s="32" r="AC14"/>
      <c s="164" r="AD14"/>
      <c s="164" r="AE14"/>
      <c s="149" r="AF14"/>
    </row>
    <row customHeight="1" r="15" ht="15.0">
      <c t="s" s="152" r="B15">
        <v>1800</v>
      </c>
      <c t="s" s="153" r="C15">
        <v>1801</v>
      </c>
      <c s="154" r="D15"/>
      <c t="s" s="155" r="E15">
        <v>1802</v>
      </c>
      <c s="156" r="F15"/>
      <c s="154" r="G15"/>
      <c t="str" s="157" r="H15">
        <f>IF(ISTEXT(F15);VLOOKUP(I15;'Réference'!$A$3:$E$18;5;FALSE);IF(ISTEXT(E15);VLOOKUP(I15;'Réference'!$B$3:$E$18;4;FALSE);IF(ISTEXT(G15);VLOOKUP(I15;'Réference'!$C$3:$E$18;3;FALSE);IF(ISTEXT(D15);VLOOKUP(I15;'Réference'!$D$3:$E$18;2;FALSE);""))))</f>
        <v>17</v>
      </c>
      <c s="158" r="I15">
        <v>2.73</v>
      </c>
      <c s="158" r="J15">
        <v>15.0</v>
      </c>
      <c t="str" s="159" r="K15">
        <f>IF(ISTEXT(D15);(V15*I15)+(U15*(I15*1,15/22*10))+(T15*(I15*1,35/22*6))+(S15*(I15*2/22*2))+(R15*(I15*3/22*1));"")</f>
        <v/>
      </c>
      <c t="str" s="159" r="L15">
        <f>ROUND((V15*J15);1)+ROUND((U15*(J15*1,15/22*10));2)+ROUND((T15*(J15*1,35/22*6));2)+ROUNDDOWN((S15*(J15*2/22*2));2)+ROUNDDOWN((R15*(J15*3/22*1));2)</f>
        <v>557,44</v>
      </c>
      <c t="str" s="160" r="M15">
        <f>IF(ISTEXT(E15);ROUND((V15*I15)+(U15*(I15*1,15/22*10))+(T15*(I15*1,35/22*6))+(S15*(I15*2/22*2))+(R15*(I15*3/22*1));0);"")</f>
        <v>101</v>
      </c>
      <c s="160" r="N15">
        <v>25.0</v>
      </c>
      <c t="str" s="161" r="O15">
        <f>IF(ISTEXT(F15);ROUND((V15*I15)+(U15*(I15*1,15/22*10))+(T15*(I15*1,35/22*6))+(S15*(I15*2/22*2))+(R15*(I15*3/22*1));0);"")</f>
        <v/>
      </c>
      <c s="161" r="P15">
        <v>18.0</v>
      </c>
      <c s="162" r="Q15"/>
      <c s="39" r="R15">
        <v>60.0</v>
      </c>
      <c s="39" r="S15">
        <v>6.0</v>
      </c>
      <c s="39" r="T15">
        <v>11.0</v>
      </c>
      <c s="39" r="U15">
        <v>15.0</v>
      </c>
      <c s="39" r="V15">
        <v>16.0</v>
      </c>
      <c s="38" r="W15"/>
      <c s="38" r="X15"/>
      <c s="32" r="AB15"/>
      <c s="32" r="AC15"/>
      <c s="164" r="AD15"/>
      <c s="164" r="AE15"/>
      <c s="149" r="AF15"/>
    </row>
    <row customHeight="1" r="16" ht="15.0">
      <c t="s" s="152" r="B16">
        <v>1803</v>
      </c>
      <c t="s" s="153" r="C16">
        <v>1804</v>
      </c>
      <c s="154" r="D16"/>
      <c s="155" r="E16"/>
      <c t="s" s="156" r="F16">
        <v>1805</v>
      </c>
      <c s="154" r="G16"/>
      <c t="str" s="157" r="H16">
        <f>IF(ISTEXT(F16);VLOOKUP(I16;'Réference'!$A$3:$E$18;5;FALSE);IF(ISTEXT(E16);VLOOKUP(I16;'Réference'!$B$3:$E$18;4;FALSE);IF(ISTEXT(G16);VLOOKUP(I16;'Réference'!$C$3:$E$18;3;FALSE);IF(ISTEXT(D16);VLOOKUP(I16;'Réference'!$D$3:$E$18;2;FALSE);""))))</f>
        <v>10</v>
      </c>
      <c s="158" r="I16">
        <v>1.52</v>
      </c>
      <c s="158" r="J16">
        <v>15.0</v>
      </c>
      <c t="str" s="159" r="K16">
        <f>IF(ISTEXT(D16);(V16*I16)+(U16*(I16*1,15/22*10))+(T16*(I16*1,35/22*6))+(S16*(I16*2/22*2))+(R16*(I16*3/22*1));"")</f>
        <v/>
      </c>
      <c t="str" s="159" r="L16">
        <f>ROUND((V16*J16);1)+ROUND((U16*(J16*1,15/22*10));2)+ROUND((T16*(J16*1,35/22*6));2)+ROUNDDOWN((S16*(J16*2/22*2));2)+ROUNDDOWN((R16*(J16*3/22*1));2)</f>
        <v>197,03</v>
      </c>
      <c t="str" s="160" r="M16">
        <f>IF(ISTEXT(E16);ROUND((V16*I16)+(U16*(I16*1,15/22*10))+(T16*(I16*1,35/22*6))+(S16*(I16*2/22*2))+(R16*(I16*3/22*1));0);"")</f>
        <v/>
      </c>
      <c s="160" r="N16">
        <v>5.0</v>
      </c>
      <c t="str" s="161" r="O16">
        <f>IF(ISTEXT(F16);ROUND((V16*I16)+(U16*(I16*1,15/22*10))+(T16*(I16*1,35/22*6))+(S16*(I16*2/22*2))+(R16*(I16*3/22*1));0);"")</f>
        <v>20</v>
      </c>
      <c s="161" r="P16">
        <v>4.0</v>
      </c>
      <c s="162" r="Q16"/>
      <c s="39" r="R16">
        <v>27.0</v>
      </c>
      <c s="39" r="S16">
        <v>5.0</v>
      </c>
      <c s="39" r="T16">
        <v>5.0</v>
      </c>
      <c s="39" r="U16">
        <v>9.0</v>
      </c>
      <c s="39" r="V16">
        <v>2.0</v>
      </c>
      <c s="38" r="W16"/>
      <c s="38" r="X16"/>
      <c s="32" r="AB16"/>
      <c s="32" r="AC16"/>
      <c s="164" r="AD16"/>
      <c s="164" r="AE16"/>
      <c s="149" r="AF16"/>
    </row>
    <row customHeight="1" r="17" ht="15.0">
      <c t="s" s="27" r="B17">
        <v>1806</v>
      </c>
      <c t="s" s="165" r="C17">
        <v>1807</v>
      </c>
      <c s="166" r="D17"/>
      <c s="167" r="E17"/>
      <c s="166" r="F17"/>
      <c t="s" s="168" r="G17">
        <v>1808</v>
      </c>
      <c t="str" s="169" r="H17">
        <f>IF(ISTEXT(F17);VLOOKUP(I17;'Réference'!$A$3:$E$18;5;FALSE);IF(ISTEXT(E17);VLOOKUP(I17;'Réference'!$B$3:$E$18;4;FALSE);IF(ISTEXT(G17);VLOOKUP(I17;'Réference'!$C$3:$E$18;3;FALSE);IF(ISTEXT(D17);VLOOKUP(I17;'Réference'!$D$3:$E$18;2;FALSE);""))))</f>
        <v>17</v>
      </c>
      <c s="170" r="I17">
        <v>13.65</v>
      </c>
      <c s="158" r="J17">
        <v>15.0</v>
      </c>
      <c t="str" s="159" r="K17">
        <f>IF(ISTEXT(D17);(V17*I17)+(U17*(I17*1,15/22*10))+(T17*(I17*1,35/22*6))+(S17*(I17*2/22*2))+(R17*(I17*3/22*1));"")</f>
        <v/>
      </c>
      <c t="str" s="159" r="L17">
        <f>ROUND((V17*J17);1)+ROUND((U17*(J17*1,15/22*10));2)+ROUND((T17*(J17*1,35/22*6));2)+ROUNDDOWN((S17*(J17*2/22*2));2)+ROUNDDOWN((R17*(J17*3/22*1));2)</f>
        <v>0,00</v>
      </c>
      <c t="str" s="160" r="M17">
        <f>IF(ISTEXT(E17);ROUND((V17*I17)+(U17*(I17*1,15/22*10))+(T17*(I17*1,35/22*6))+(S17*(I17*2/22*2))+(R17*(I17*3/22*1));0);"")</f>
        <v/>
      </c>
      <c s="160" r="N17"/>
      <c t="str" s="161" r="O17">
        <f>IF(ISTEXT(F17);ROUND((V17*I17)+(U17*(I17*1,15/22*10))+(T17*(I17*1,35/22*6))+(S17*(I17*2/22*2))+(R17*(I17*3/22*1));0);"")</f>
        <v/>
      </c>
      <c s="161" r="P17"/>
      <c t="str" s="162" r="Q17">
        <f>IF(ISTEXT(G17);ROUND((V17*I17)+(U17*(I17*1,15/22*10))+(T17*(I17*1,35/22*6))+(S17*(I17*2/22*2))+(R17*(I17*3/22*1));0);"")</f>
        <v>0</v>
      </c>
      <c s="39" r="R17"/>
      <c s="39" r="S17"/>
      <c s="39" r="T17"/>
      <c s="39" r="U17"/>
      <c s="39" r="V17"/>
      <c s="38" r="W17"/>
      <c s="38" r="X17"/>
      <c s="32" r="AB17"/>
      <c s="32" r="AC17"/>
      <c s="164" r="AD17"/>
      <c s="164" r="AE17"/>
      <c s="149" r="AF17"/>
    </row>
    <row customHeight="1" r="18" ht="15.0">
      <c s="38" r="C18"/>
      <c s="32" r="D18"/>
      <c s="32" r="E18"/>
      <c s="32" r="F18"/>
      <c s="32" r="G18"/>
      <c s="32" r="I18"/>
      <c t="s" s="171" r="J18">
        <v>1809</v>
      </c>
      <c t="str" s="172" r="K18">
        <f>SUM(K13:K17)</f>
        <v>1896,16</v>
      </c>
      <c s="172" r="L18">
        <v>1462.68</v>
      </c>
      <c t="str" s="173" r="M18">
        <f>SUM(M13:M17)</f>
        <v>101</v>
      </c>
      <c t="str" s="173" r="N18">
        <f>SUM(N13:N17)</f>
        <v>59</v>
      </c>
      <c t="str" s="174" r="O18">
        <f>SUM(O13:O17)</f>
        <v>33</v>
      </c>
      <c t="str" s="174" r="P18">
        <f>SUM(P13:P17)</f>
        <v>44</v>
      </c>
      <c t="str" s="174" r="Q18">
        <f>SUM(Q13:Q17)</f>
        <v>0</v>
      </c>
      <c t="str" s="173" r="R18">
        <f>SUM(R13:R17)</f>
        <v>146</v>
      </c>
      <c t="str" s="173" r="S18">
        <f>SUM(S13:S17)</f>
        <v>19</v>
      </c>
      <c t="str" s="173" r="T18">
        <f>SUM(T13:T17)</f>
        <v>28</v>
      </c>
      <c t="str" s="173" r="U18">
        <f>SUM(U13:U17)</f>
        <v>46</v>
      </c>
      <c t="str" s="173" r="V18">
        <f>SUM(V13:V17)</f>
        <v>40</v>
      </c>
      <c s="38" r="W18"/>
      <c s="38" r="X18"/>
      <c s="32" r="AB18"/>
      <c s="32" r="AC18"/>
      <c s="164" r="AD18"/>
      <c s="164" r="AE18"/>
      <c s="149" r="AF18"/>
    </row>
    <row customHeight="1" r="19" ht="15.0">
      <c s="38" r="C19"/>
      <c s="32" r="D19"/>
      <c s="32" r="E19"/>
      <c s="32" r="F19"/>
      <c s="32" r="G19"/>
      <c t="s" s="175" r="J19">
        <v>1810</v>
      </c>
      <c t="s" s="176" r="K19">
        <v>1811</v>
      </c>
      <c t="str" s="177" r="L19">
        <f>K18-L18</f>
        <v>433,48</v>
      </c>
      <c t="s" s="178" r="M19">
        <v>1812</v>
      </c>
      <c t="str" s="49" r="N19">
        <f>M18-N18</f>
        <v>42</v>
      </c>
      <c t="s" s="179" r="O19">
        <v>1813</v>
      </c>
      <c t="str" s="180" r="P19">
        <f>O18-P18</f>
        <v>-11</v>
      </c>
      <c t="s" s="179" r="Q19">
        <v>1814</v>
      </c>
      <c t="str" s="49" r="R19">
        <f>Q18</f>
        <v>0</v>
      </c>
      <c s="38" r="W19"/>
      <c s="38" r="X19"/>
      <c s="32" r="AB19"/>
      <c s="32" r="AC19"/>
      <c s="164" r="AD19"/>
      <c s="164" r="AE19"/>
      <c s="149" r="AF19"/>
    </row>
    <row customHeight="1" r="20" ht="15.0">
      <c s="181" r="A20"/>
      <c s="38" r="C20"/>
      <c s="32" r="D20"/>
      <c s="32" r="E20"/>
      <c s="32" r="F20"/>
      <c s="32" r="G20"/>
      <c s="26" r="I20"/>
      <c s="26" r="J20"/>
      <c s="32" r="K20"/>
      <c s="32" r="L20"/>
      <c s="32" r="M20"/>
      <c s="32" r="N20"/>
      <c s="163" r="O20"/>
      <c s="163" r="P20"/>
      <c s="163" r="Q20"/>
      <c s="26" r="R20"/>
      <c s="38" r="W20"/>
      <c s="38" r="X20"/>
    </row>
    <row customHeight="1" r="21" ht="15.0">
      <c s="182" r="A21"/>
      <c s="183" r="B21"/>
      <c s="184" r="C21"/>
      <c s="185" r="D21"/>
      <c s="185" r="E21"/>
      <c s="185" r="F21"/>
      <c s="186" r="G21"/>
      <c s="185" r="H21"/>
      <c s="185" r="I21"/>
      <c s="185" r="J21"/>
      <c s="187" r="K21"/>
      <c s="188" r="L21"/>
      <c s="189" r="M21"/>
      <c s="189" r="N21"/>
      <c s="190" r="O21"/>
      <c s="190" r="P21"/>
      <c s="191" r="Q21"/>
      <c s="189" r="R21"/>
      <c s="189" r="S21"/>
      <c s="189" r="T21"/>
      <c s="189" r="U21"/>
      <c s="189" r="V21"/>
      <c s="38" r="W21"/>
      <c s="38" r="X21"/>
    </row>
    <row customHeight="1" r="22" ht="12.75">
      <c t="s" s="136" r="A22">
        <v>1815</v>
      </c>
      <c t="s" s="69" r="B22">
        <v>1816</v>
      </c>
      <c t="s" s="137" r="C22">
        <v>1817</v>
      </c>
      <c t="s" s="138" r="D22">
        <v>1818</v>
      </c>
      <c s="69" r="G22"/>
      <c t="s" s="192" r="H22">
        <v>1819</v>
      </c>
      <c t="s" s="193" r="I22">
        <v>1820</v>
      </c>
      <c t="s" s="193" r="J22">
        <v>1821</v>
      </c>
      <c t="s" s="194" r="K22">
        <v>1822</v>
      </c>
      <c t="s" s="195" r="L22">
        <v>1823</v>
      </c>
      <c t="s" s="196" r="M22">
        <v>1824</v>
      </c>
      <c t="s" s="215" r="N22">
        <v>1825</v>
      </c>
      <c t="s" s="197" r="O22">
        <v>1826</v>
      </c>
      <c t="s" s="216" r="P22">
        <v>1827</v>
      </c>
      <c t="s" s="198" r="Q22">
        <v>1828</v>
      </c>
      <c t="s" s="199" r="R22">
        <v>1829</v>
      </c>
      <c t="s" s="199" r="S22">
        <v>1830</v>
      </c>
      <c t="s" s="199" r="T22">
        <v>1831</v>
      </c>
      <c t="s" s="199" r="U22">
        <v>1832</v>
      </c>
      <c t="s" s="199" r="V22">
        <v>1833</v>
      </c>
      <c s="38" r="W22"/>
      <c s="38" r="X22"/>
      <c s="32" r="AC22"/>
      <c s="200" r="AF22"/>
    </row>
    <row customHeight="1" r="23" ht="15.0">
      <c t="s" s="150" r="D23">
        <v>1834</v>
      </c>
      <c t="s" s="56" r="E23">
        <v>1835</v>
      </c>
      <c t="s" s="56" r="F23">
        <v>1836</v>
      </c>
      <c t="s" s="57" r="G23">
        <v>1837</v>
      </c>
      <c s="38" r="W23"/>
      <c s="70" r="X23"/>
      <c s="32" r="AC23"/>
      <c s="200" r="AF23"/>
    </row>
    <row customHeight="1" r="24" ht="15.0">
      <c t="s" s="152" r="B24">
        <v>1838</v>
      </c>
      <c t="s" s="153" r="C24">
        <v>1839</v>
      </c>
      <c t="s" s="154" r="D24">
        <v>1840</v>
      </c>
      <c s="155" r="E24"/>
      <c s="156" r="F24"/>
      <c s="201" r="G24"/>
      <c t="str" s="157" r="H24">
        <f>IF(ISTEXT(F24);VLOOKUP(I24;'Réference'!$A$3:$E$18;5;FALSE);IF(ISTEXT(E24);VLOOKUP(I24;'Réference'!$B$3:$E$18;4;FALSE);IF(ISTEXT(G24);VLOOKUP(I24;'Réference'!$C$3:$E$18;3;FALSE);IF(ISTEXT(D24);VLOOKUP(I24;'Réference'!$D$3:$E$18;2;FALSE);""))))</f>
        <v>7</v>
      </c>
      <c s="158" r="I24">
        <v>48.83</v>
      </c>
      <c s="158" r="J24">
        <v>15.0</v>
      </c>
      <c t="str" s="159" r="K24">
        <f>IF(ISTEXT(D24);(V24*I24)+(U24*(I24*1,15/22*10))+(T24*(I24*1,35/22*6))+(S24*(I24*2/22*2))+(R24*(I24*3/22*1));"")</f>
        <v>1547,91</v>
      </c>
      <c t="str" s="159" r="L24">
        <f>ROUND((V24*J24);1)+ROUND((U24*(J24*1,15/22*10));2)+ROUND((T24*(J24*1,35/22*6));2)+ROUNDDOWN((S24*(J24*2/22*2));2)+ROUNDDOWN((R24*(J24*3/22*1));2)</f>
        <v>475,50</v>
      </c>
      <c t="str" s="160" r="M24">
        <f>IF(ISTEXT(E24);ROUND((V24*I24)+(U24*(I24*1,15/22*10))+(T24*(I24*1,35/22*6))+(S24*(I24*2/22*2))+(R24*(I24*3/22*1));0);"")</f>
        <v/>
      </c>
      <c s="227" r="N24">
        <v>38.0</v>
      </c>
      <c s="161" r="O24"/>
      <c s="228" r="P24">
        <v>28.0</v>
      </c>
      <c s="162" r="Q24"/>
      <c s="39" r="R24">
        <v>74.0</v>
      </c>
      <c s="39" r="S24">
        <v>7.0</v>
      </c>
      <c s="39" r="T24">
        <v>14.0</v>
      </c>
      <c s="39" r="U24">
        <v>8.0</v>
      </c>
      <c s="39" r="V24">
        <v>11.0</v>
      </c>
      <c s="38" r="W24"/>
      <c s="70" r="X24"/>
    </row>
    <row customHeight="1" r="25" ht="15.0">
      <c t="s" s="152" r="B25">
        <v>1841</v>
      </c>
      <c t="s" s="153" r="C25">
        <v>1842</v>
      </c>
      <c s="154" r="D25"/>
      <c s="155" r="E25"/>
      <c t="s" s="156" r="F25">
        <v>1843</v>
      </c>
      <c s="154" r="G25"/>
      <c t="str" s="157" r="H25">
        <f>IF(ISTEXT(F25);VLOOKUP(I25;'Réference'!$A$3:$E$18;5;FALSE);IF(ISTEXT(E25);VLOOKUP(I25;'Réference'!$B$3:$E$18;4;FALSE);IF(ISTEXT(G25);VLOOKUP(I25;'Réference'!$C$3:$E$18;3;FALSE);IF(ISTEXT(D25);VLOOKUP(I25;'Réference'!$D$3:$E$18;2;FALSE);""))))</f>
        <v>10</v>
      </c>
      <c s="158" r="I25">
        <v>1.52</v>
      </c>
      <c s="158" r="J25">
        <v>15.0</v>
      </c>
      <c t="str" s="159" r="K25">
        <f>IF(ISTEXT(D25);(V25*I25)+(U25*(I25*1,15/22*10))+(T25*(I25*1,35/22*6))+(S25*(I25*2/22*2))+(R25*(I25*3/22*1));"")</f>
        <v/>
      </c>
      <c t="str" s="159" r="L25">
        <f>ROUND((V25*J25);1)+ROUND((U25*(J25*1,15/22*10));2)+ROUND((T25*(J25*1,35/22*6));2)+ROUNDDOWN((S25*(J25*2/22*2));2)+ROUNDDOWN((R25*(J25*3/22*1));2)</f>
        <v>271,35</v>
      </c>
      <c t="str" s="160" r="M25">
        <f>IF(ISTEXT(E25);ROUND((V25*I25)+(U25*(I25*1,15/22*10))+(T25*(I25*1,35/22*6))+(S25*(I25*2/22*2))+(R25*(I25*3/22*1));0);"")</f>
        <v/>
      </c>
      <c s="160" r="N25">
        <v>5.0</v>
      </c>
      <c t="str" s="161" r="O25">
        <f>IF(ISTEXT(F25);ROUND((V25*I25)+(U25*(I25*1,15/22*10))+(T25*(I25*1,35/22*6))+(S25*(I25*2/22*2))+(R25*(I25*3/22*1));0);"")</f>
        <v>27</v>
      </c>
      <c s="161" r="P25">
        <v>4.0</v>
      </c>
      <c s="162" r="Q25"/>
      <c s="39" r="R25">
        <v>25.0</v>
      </c>
      <c s="39" r="S25">
        <v>1.0</v>
      </c>
      <c s="39" r="T25">
        <v>5.0</v>
      </c>
      <c s="39" r="U25">
        <v>7.0</v>
      </c>
      <c s="39" r="V25">
        <v>9.0</v>
      </c>
      <c s="202" r="W25"/>
      <c s="38" r="X25"/>
    </row>
    <row customHeight="1" r="26" ht="15.0">
      <c t="s" s="152" r="B26">
        <v>1844</v>
      </c>
      <c t="s" s="153" r="C26">
        <v>1845</v>
      </c>
      <c s="154" r="D26"/>
      <c t="s" s="155" r="E26">
        <v>1846</v>
      </c>
      <c s="156" r="F26"/>
      <c s="154" r="G26"/>
      <c t="str" s="157" r="H26">
        <f>IF(ISTEXT(F26);VLOOKUP(I26;'Réference'!$A$3:$E$18;5;FALSE);IF(ISTEXT(E26);VLOOKUP(I26;'Réference'!$B$3:$E$18;4;FALSE);IF(ISTEXT(G26);VLOOKUP(I26;'Réference'!$C$3:$E$18;3;FALSE);IF(ISTEXT(D26);VLOOKUP(I26;'Réference'!$D$3:$E$18;2;FALSE);""))))</f>
        <v>17</v>
      </c>
      <c s="158" r="I26">
        <v>2.73</v>
      </c>
      <c s="158" r="J26">
        <v>15.0</v>
      </c>
      <c t="str" s="159" r="K26">
        <f>IF(ISTEXT(D26);(V26*I26)+(U26*(I26*1,15/22*10))+(T26*(I26*1,35/22*6))+(S26*(I26*2/22*2))+(R26*(I26*3/22*1));"")</f>
        <v/>
      </c>
      <c t="str" s="159" r="L26">
        <f>ROUND((V26*J26);1)+ROUND((U26*(J26*1,15/22*10));2)+ROUND((T26*(J26*1,35/22*6));2)+ROUNDDOWN((S26*(J26*2/22*2));2)+ROUNDDOWN((R26*(J26*3/22*1));2)</f>
        <v>587,45</v>
      </c>
      <c t="str" s="160" r="M26">
        <f>IF(ISTEXT(E26);ROUND((V26*I26)+(U26*(I26*1,15/22*10))+(T26*(I26*1,35/22*6))+(S26*(I26*2/22*2))+(R26*(I26*3/22*1));0);"")</f>
        <v>107</v>
      </c>
      <c s="160" r="N26">
        <v>24.0</v>
      </c>
      <c t="str" s="161" r="O26">
        <f>IF(ISTEXT(F26);ROUND((V26*I26)+(U26*(I26*1,15/22*10))+(T26*(I26*1,35/22*6))+(S26*(I26*2/22*2))+(R26*(I26*3/22*1));0);"")</f>
        <v/>
      </c>
      <c s="161" r="P26">
        <v>18.0</v>
      </c>
      <c s="162" r="Q26"/>
      <c s="39" r="R26">
        <v>47.0</v>
      </c>
      <c s="39" r="S26">
        <v>6.0</v>
      </c>
      <c s="39" r="T26">
        <v>6.0</v>
      </c>
      <c s="39" r="U26">
        <v>20.0</v>
      </c>
      <c s="39" r="V26">
        <v>19.0</v>
      </c>
      <c s="38" r="W26"/>
      <c s="38" r="X26"/>
    </row>
    <row customHeight="1" r="27" ht="15.0">
      <c t="s" s="152" r="B27">
        <v>1847</v>
      </c>
      <c t="s" s="153" r="C27">
        <v>1848</v>
      </c>
      <c s="154" r="D27"/>
      <c s="155" r="E27"/>
      <c t="s" s="156" r="F27">
        <v>1849</v>
      </c>
      <c s="154" r="G27"/>
      <c t="str" s="157" r="H27">
        <f>IF(ISTEXT(F27);VLOOKUP(I27;'Réference'!$A$3:$E$18;5;FALSE);IF(ISTEXT(E27);VLOOKUP(I27;'Réference'!$B$3:$E$18;4;FALSE);IF(ISTEXT(G27);VLOOKUP(I27;'Réference'!$C$3:$E$18;3;FALSE);IF(ISTEXT(D27);VLOOKUP(I27;'Réference'!$D$3:$E$18;2;FALSE);""))))</f>
        <v>10</v>
      </c>
      <c s="158" r="I27">
        <v>1.52</v>
      </c>
      <c s="158" r="J27">
        <v>15.0</v>
      </c>
      <c t="str" s="159" r="K27">
        <f>IF(ISTEXT(D27);(V27*I27)+(U27*(I27*1,15/22*10))+(T27*(I27*1,35/22*6))+(S27*(I27*2/22*2))+(R27*(I27*3/22*1));"")</f>
        <v/>
      </c>
      <c t="str" s="159" r="L27">
        <f>ROUND((V27*J27);1)+ROUND((U27*(J27*1,15/22*10));2)+ROUND((T27*(J27*1,35/22*6));2)+ROUNDDOWN((S27*(J27*2/22*2));2)+ROUNDDOWN((R27*(J27*3/22*1));2)</f>
        <v>121,08</v>
      </c>
      <c t="str" s="160" r="M27">
        <f>IF(ISTEXT(E27);ROUND((V27*I27)+(U27*(I27*1,15/22*10))+(T27*(I27*1,35/22*6))+(S27*(I27*2/22*2))+(R27*(I27*3/22*1));0);"")</f>
        <v/>
      </c>
      <c s="160" r="N27">
        <v>5.0</v>
      </c>
      <c t="str" s="161" r="O27">
        <f>IF(ISTEXT(F27);ROUND((V27*I27)+(U27*(I27*1,15/22*10))+(T27*(I27*1,35/22*6))+(S27*(I27*2/22*2))+(R27*(I27*3/22*1));0);"")</f>
        <v>12</v>
      </c>
      <c s="161" r="P27">
        <v>4.0</v>
      </c>
      <c s="162" r="Q27"/>
      <c s="39" r="R27">
        <v>26.0</v>
      </c>
      <c s="39" r="S27">
        <v>3.0</v>
      </c>
      <c s="39" r="T27">
        <v>1.0</v>
      </c>
      <c s="39" r="U27">
        <v>5.0</v>
      </c>
      <c s="39" r="V27">
        <v>1.0</v>
      </c>
      <c s="38" r="W27"/>
      <c s="38" r="X27"/>
    </row>
    <row customHeight="1" r="28" ht="15.0">
      <c t="s" s="203" r="B28">
        <v>1850</v>
      </c>
      <c t="s" s="165" r="C28">
        <v>1851</v>
      </c>
      <c s="166" r="D28"/>
      <c s="167" r="E28"/>
      <c s="166" r="F28"/>
      <c t="s" s="168" r="G28">
        <v>1852</v>
      </c>
      <c t="str" s="169" r="H28">
        <f>IF(ISTEXT(F28);VLOOKUP(I28;'Réference'!$A$3:$E$18;5;FALSE);IF(ISTEXT(E28);VLOOKUP(I28;'Réference'!$B$3:$E$18;4;FALSE);IF(ISTEXT(G28);VLOOKUP(I28;'Réference'!$C$3:$E$18;3;FALSE);IF(ISTEXT(D28);VLOOKUP(I28;'Réference'!$D$3:$E$18;2;FALSE);""))))</f>
        <v>17</v>
      </c>
      <c s="170" r="I28">
        <v>13.65</v>
      </c>
      <c s="158" r="J28">
        <v>15.0</v>
      </c>
      <c t="str" s="159" r="K28">
        <f>IF(ISTEXT(D28);(V28*I28)+(U28*(I28*1,15/22*10))+(T28*(I28*1,35/22*6))+(S28*(I28*2/22*2))+(R28*(I28*3/22*1));"")</f>
        <v/>
      </c>
      <c t="str" s="159" r="L28">
        <f>ROUND((V28*J28);1)+ROUND((U28*(J28*1,15/22*10));2)+ROUND((T28*(J28*1,35/22*6));2)+ROUNDDOWN((S28*(J28*2/22*2));2)+ROUNDDOWN((R28*(J28*3/22*1));2)</f>
        <v>0,00</v>
      </c>
      <c t="str" s="160" r="M28">
        <f>IF(ISTEXT(E28);ROUND((V28*I28)+(U28*(I28*1,15/22*10))+(T28*(I28*1,35/22*6))+(S28*(I28*2/22*2))+(R28*(I28*3/22*1));0);"")</f>
        <v/>
      </c>
      <c s="160" r="N28"/>
      <c t="str" s="161" r="O28">
        <f>IF(ISTEXT(F28);ROUND((V28*I28)+(U28*(I28*1,15/22*10))+(T28*(I28*1,35/22*6))+(S28*(I28*2/22*2))+(R28*(I28*3/22*1));0);"")</f>
        <v/>
      </c>
      <c s="161" r="P28"/>
      <c t="str" s="162" r="Q28">
        <f>IF(ISTEXT(G28);ROUND((V28*I28)+(U28*(I28*1,15/22*10))+(T28*(I28*1,35/22*6))+(S28*(I28*2/22*2))+(R28*(I28*3/22*1));0);"")</f>
        <v>0</v>
      </c>
      <c s="39" r="R28"/>
      <c s="39" r="S28"/>
      <c s="39" r="T28"/>
      <c s="39" r="U28"/>
      <c s="39" r="V28"/>
      <c s="38" r="W28"/>
      <c s="38" r="X28"/>
    </row>
    <row customHeight="1" r="29" ht="15.0">
      <c s="38" r="C29"/>
      <c s="32" r="D29"/>
      <c s="32" r="E29"/>
      <c s="32" r="F29"/>
      <c s="32" r="G29"/>
      <c s="32" r="I29"/>
      <c t="s" s="171" r="J29">
        <v>1853</v>
      </c>
      <c t="str" s="172" r="K29">
        <f>SUM(K24:K28)</f>
        <v>1547,91</v>
      </c>
      <c s="172" r="L29">
        <v>1456.28</v>
      </c>
      <c t="str" s="173" r="M29">
        <f>SUM(M24:M28)</f>
        <v>107</v>
      </c>
      <c t="str" s="173" r="N29">
        <f>SUM(N24:N28)</f>
        <v>72</v>
      </c>
      <c t="str" s="174" r="O29">
        <f>SUM(O24:O28)</f>
        <v>39</v>
      </c>
      <c t="str" s="174" r="P29">
        <f>SUM(P24:P28)</f>
        <v>54</v>
      </c>
      <c t="str" s="174" r="Q29">
        <f>SUM(Q24:Q28)</f>
        <v>0</v>
      </c>
      <c t="str" s="173" r="R29">
        <f>SUM(R24:R28)</f>
        <v>172</v>
      </c>
      <c t="str" s="173" r="S29">
        <f>SUM(S24:S28)</f>
        <v>17</v>
      </c>
      <c t="str" s="173" r="T29">
        <f>SUM(T24:T28)</f>
        <v>26</v>
      </c>
      <c t="str" s="173" r="U29">
        <f>SUM(U24:U28)</f>
        <v>40</v>
      </c>
      <c t="str" s="173" r="V29">
        <f>SUM(V24:V28)</f>
        <v>40</v>
      </c>
      <c s="38" r="W29"/>
      <c s="38" r="X29"/>
    </row>
    <row customHeight="1" r="30" ht="15.0">
      <c s="38" r="C30"/>
      <c s="32" r="D30"/>
      <c s="32" r="E30"/>
      <c s="32" r="F30"/>
      <c s="32" r="G30"/>
      <c t="s" s="175" r="J30">
        <v>1854</v>
      </c>
      <c t="s" s="176" r="K30">
        <v>1855</v>
      </c>
      <c t="str" s="177" r="L30">
        <f>K29-L29</f>
        <v>91,63</v>
      </c>
      <c t="s" s="178" r="M30">
        <v>1856</v>
      </c>
      <c t="str" s="49" r="N30">
        <f>M29-N29</f>
        <v>35</v>
      </c>
      <c t="s" s="179" r="O30">
        <v>1857</v>
      </c>
      <c t="str" s="180" r="P30">
        <f>O29-P29</f>
        <v>-15</v>
      </c>
      <c t="s" s="179" r="Q30">
        <v>1858</v>
      </c>
      <c t="str" s="49" r="R30">
        <f>Q29</f>
        <v>0</v>
      </c>
      <c s="38" r="W30"/>
      <c s="38" r="X30"/>
    </row>
    <row customHeight="1" r="31" ht="15.0">
      <c s="181" r="A31"/>
      <c s="37" r="B31"/>
      <c s="38" r="C31">
        <v>111.0</v>
      </c>
      <c s="204" r="D31">
        <v>79.0</v>
      </c>
      <c s="204" r="E31"/>
      <c s="204" r="F31"/>
      <c s="204" r="G31"/>
      <c s="37" r="H31"/>
      <c s="37" r="I31"/>
      <c s="205" r="J31"/>
      <c s="206" r="K31"/>
      <c s="206" r="L31"/>
      <c s="207" r="M31"/>
      <c s="207" r="N31"/>
      <c s="208" r="O31"/>
      <c s="208" r="P31"/>
      <c s="208" r="Q31"/>
      <c s="37" r="R31"/>
      <c s="37" r="S31"/>
      <c s="37" r="T31"/>
      <c s="37" r="U31"/>
      <c s="37" r="V31"/>
      <c s="38" r="W31"/>
      <c s="38" r="X31"/>
    </row>
    <row customHeight="1" r="32" ht="15.0">
      <c s="182" r="A32"/>
      <c s="37" r="B32"/>
      <c s="38" r="C32"/>
      <c s="204" r="D32"/>
      <c s="204" r="E32"/>
      <c s="204" r="F32"/>
      <c s="204" r="G32"/>
      <c s="37" r="H32"/>
      <c s="37" r="I32"/>
      <c s="37" r="J32"/>
      <c s="204" r="K32"/>
      <c s="204" r="L32"/>
      <c s="204" r="M32"/>
      <c s="204" r="N32"/>
      <c s="163" r="O32"/>
      <c s="163" r="P32"/>
      <c s="163" r="Q32"/>
      <c s="37" r="R32"/>
      <c s="37" r="S32"/>
      <c s="37" r="T32"/>
      <c s="37" r="U32"/>
      <c s="37" r="V32"/>
      <c s="38" r="W32"/>
      <c s="38" r="X32"/>
    </row>
    <row customHeight="1" r="33" ht="32.25">
      <c t="s" s="209" r="A33">
        <v>1859</v>
      </c>
      <c t="s" s="210" r="B33">
        <v>1860</v>
      </c>
      <c t="s" s="137" r="C33">
        <v>1861</v>
      </c>
      <c t="s" s="138" r="D33">
        <v>1862</v>
      </c>
      <c s="68" r="G33"/>
      <c t="s" s="211" r="H33">
        <v>1863</v>
      </c>
      <c t="s" s="212" r="I33">
        <v>1864</v>
      </c>
      <c t="s" s="212" r="J33">
        <v>1865</v>
      </c>
      <c t="s" s="213" r="K33">
        <v>1866</v>
      </c>
      <c t="s" s="214" r="L33">
        <v>1867</v>
      </c>
      <c t="s" s="215" r="M33">
        <v>1868</v>
      </c>
      <c t="s" s="215" r="N33">
        <v>1869</v>
      </c>
      <c t="s" s="216" r="O33">
        <v>1870</v>
      </c>
      <c t="s" s="216" r="P33">
        <v>1871</v>
      </c>
      <c t="s" s="217" r="Q33">
        <v>1872</v>
      </c>
      <c t="s" s="218" r="R33">
        <v>1873</v>
      </c>
      <c t="s" s="218" r="S33">
        <v>1874</v>
      </c>
      <c t="s" s="218" r="T33">
        <v>1875</v>
      </c>
      <c t="s" s="218" r="U33">
        <v>1876</v>
      </c>
      <c t="s" s="218" r="V33">
        <v>1877</v>
      </c>
      <c s="38" r="W33"/>
      <c s="70" r="X33"/>
    </row>
    <row customHeight="1" r="34" ht="15.0">
      <c t="s" s="150" r="D34">
        <v>1878</v>
      </c>
      <c t="s" s="219" r="E34">
        <v>1879</v>
      </c>
      <c t="s" s="219" r="F34">
        <v>1880</v>
      </c>
      <c t="s" s="220" r="G34">
        <v>1881</v>
      </c>
      <c s="38" r="W34"/>
      <c s="70" r="X34"/>
    </row>
    <row customHeight="1" r="35" ht="15.0">
      <c t="s" s="152" r="B35">
        <v>1882</v>
      </c>
      <c t="s" s="153" r="C35">
        <v>1883</v>
      </c>
      <c t="s" s="221" r="D35">
        <v>1884</v>
      </c>
      <c s="222" r="E35"/>
      <c s="223" r="F35"/>
      <c s="221" r="G35"/>
      <c t="str" s="224" r="H35">
        <f>IF(ISTEXT(F35);VLOOKUP(I35;'Réference'!$A$3:$E$18;5;FALSE);IF(ISTEXT(E35);VLOOKUP(I35;'Réference'!$B$3:$E$18;4;FALSE);IF(ISTEXT(G35);VLOOKUP(I35;'Réference'!$C$3:$E$18;3;FALSE);IF(ISTEXT(D35);VLOOKUP(I35;'Réference'!$D$3:$E$18;2;FALSE);""))))</f>
        <v>7</v>
      </c>
      <c s="158" r="I35">
        <v>48.83</v>
      </c>
      <c s="225" r="J35">
        <v>15.0</v>
      </c>
      <c t="str" s="226" r="K35">
        <f>IF(ISTEXT(D35);(V35*I35)+(U35*(I35*1,15/22*10))+(T35*(I35*1,35/22*6))+(S35*(I35*2/22*2))+(R35*(I35*3/22*1));"")</f>
        <v>1936,78</v>
      </c>
      <c t="str" s="226" r="L35">
        <f>ROUND((V35*J35);1)+ROUND((U35*(J35*1,15/22*10));2)+ROUND((T35*(J35*1,35/22*6));2)+ROUNDDOWN((S35*(J35*2/22*2));2)+ROUNDDOWN((R35*(J35*3/22*1));2)</f>
        <v>594,95</v>
      </c>
      <c t="str" s="227" r="M35">
        <f>IF(ISTEXT(E35);ROUND((V35*I35)+(U35*(I35*1,15/22*10))+(T35*(I35*1,35/22*6))+(S35*(I35*2/22*2))+(R35*(I35*3/22*1));0);"")</f>
        <v/>
      </c>
      <c s="160" r="N35">
        <v>31.0</v>
      </c>
      <c t="str" s="228" r="O35">
        <f>IF(ISTEXT(F35);ROUND((V35*I35)+(U35*(I35*1,15/22*10))+(T35*(I35*1,35/22*6))+(S35*(I35*2/22*2))+(R35*(I35*3/22*1));0);"")</f>
        <v/>
      </c>
      <c s="161" r="P35">
        <v>23.0</v>
      </c>
      <c s="229" r="Q35"/>
      <c s="230" r="R35">
        <v>74.0</v>
      </c>
      <c s="230" r="S35">
        <v>5.0</v>
      </c>
      <c s="230" r="T35">
        <v>6.0</v>
      </c>
      <c s="230" r="U35">
        <v>20.0</v>
      </c>
      <c s="230" r="V35">
        <v>16.0</v>
      </c>
      <c s="38" r="W35"/>
      <c s="70" r="X35"/>
    </row>
    <row customHeight="1" r="36" ht="15.0">
      <c t="s" s="152" r="B36">
        <v>1885</v>
      </c>
      <c t="s" s="153" r="C36">
        <v>1886</v>
      </c>
      <c s="154" r="D36"/>
      <c s="155" r="E36"/>
      <c t="s" s="156" r="F36">
        <v>1887</v>
      </c>
      <c s="154" r="G36"/>
      <c t="str" s="157" r="H36">
        <f>IF(ISTEXT(F36);VLOOKUP(I36;'Réference'!$A$3:$E$18;5;FALSE);IF(ISTEXT(E36);VLOOKUP(I36;'Réference'!$B$3:$E$18;4;FALSE);IF(ISTEXT(G36);VLOOKUP(I36;'Réference'!$C$3:$E$18;3;FALSE);IF(ISTEXT(D36);VLOOKUP(I36;'Réference'!$D$3:$E$18;2;FALSE);""))))</f>
        <v>10</v>
      </c>
      <c s="158" r="I36">
        <v>1.52</v>
      </c>
      <c s="158" r="J36">
        <v>15.0</v>
      </c>
      <c t="str" s="159" r="K36">
        <f>IF(ISTEXT(D36);(V36*I36)+(U36*(I36*1,15/22*10))+(T36*(I36*1,35/22*6))+(S36*(I36*2/22*2))+(R36*(I36*3/22*1));"")</f>
        <v/>
      </c>
      <c t="str" s="159" r="L36">
        <f>ROUND((V36*J36);1)+ROUND((U36*(J36*1,15/22*10));2)+ROUND((T36*(J36*1,35/22*6));2)+ROUNDDOWN((S36*(J36*2/22*2));2)+ROUNDDOWN((R36*(J36*3/22*1));2)</f>
        <v>154,01</v>
      </c>
      <c t="str" s="160" r="M36">
        <f>IF(ISTEXT(E36);ROUND((V36*I36)+(U36*(I36*1,15/22*10))+(T36*(I36*1,35/22*6))+(S36*(I36*2/22*2))+(R36*(I36*3/22*1));0);"")</f>
        <v/>
      </c>
      <c s="160" r="N36">
        <v>6.0</v>
      </c>
      <c t="str" s="161" r="O36">
        <f>IF(ISTEXT(F36);ROUND((V36*I36)+(U36*(I36*1,15/22*10))+(T36*(I36*1,35/22*6))+(S36*(I36*2/22*2))+(R36*(I36*3/22*1));0);"")</f>
        <v>16</v>
      </c>
      <c s="161" r="P36">
        <v>5.0</v>
      </c>
      <c s="162" r="Q36"/>
      <c s="39" r="R36">
        <v>25.0</v>
      </c>
      <c s="39" r="S36">
        <v>4.0</v>
      </c>
      <c s="39" r="T36">
        <v>4.0</v>
      </c>
      <c s="39" r="U36">
        <v>7.0</v>
      </c>
      <c s="39" r="V36">
        <v>1.0</v>
      </c>
      <c s="38" r="W36"/>
      <c s="70" r="X36"/>
    </row>
    <row customHeight="1" r="37" ht="15.0">
      <c t="s" s="152" r="B37">
        <v>1888</v>
      </c>
      <c t="s" s="153" r="C37">
        <v>1889</v>
      </c>
      <c s="154" r="D37"/>
      <c t="s" s="155" r="E37">
        <v>1890</v>
      </c>
      <c s="156" r="F37"/>
      <c s="154" r="G37"/>
      <c t="str" s="157" r="H37">
        <f>IF(ISTEXT(F37);VLOOKUP(I37;'Réference'!$A$3:$E$18;5;FALSE);IF(ISTEXT(E37);VLOOKUP(I37;'Réference'!$B$3:$E$18;4;FALSE);IF(ISTEXT(G37);VLOOKUP(I37;'Réference'!$C$3:$E$18;3;FALSE);IF(ISTEXT(D37);VLOOKUP(I37;'Réference'!$D$3:$E$18;2;FALSE);""))))</f>
        <v>17</v>
      </c>
      <c s="158" r="I37">
        <v>2.73</v>
      </c>
      <c s="158" r="J37">
        <v>15.0</v>
      </c>
      <c t="str" s="159" r="K37">
        <f>IF(ISTEXT(D37);(V37*I37)+(U37*(I37*1,15/22*10))+(T37*(I37*1,35/22*6))+(S37*(I37*2/22*2))+(R37*(I37*3/22*1));"")</f>
        <v/>
      </c>
      <c t="str" s="159" r="L37">
        <f>ROUND((V37*J37);1)+ROUND((U37*(J37*1,15/22*10));2)+ROUND((T37*(J37*1,35/22*6));2)+ROUNDDOWN((S37*(J37*2/22*2));2)+ROUNDDOWN((R37*(J37*3/22*1));2)</f>
        <v>545,79</v>
      </c>
      <c t="str" s="160" r="M37">
        <f>IF(ISTEXT(E37);ROUND((V37*I37)+(U37*(I37*1,15/22*10))+(T37*(I37*1,35/22*6))+(S37*(I37*2/22*2))+(R37*(I37*3/22*1));0);"")</f>
        <v>99</v>
      </c>
      <c s="160" r="N37">
        <v>29.0</v>
      </c>
      <c t="str" s="161" r="O37">
        <f>IF(ISTEXT(F37);ROUND((V37*I37)+(U37*(I37*1,15/22*10))+(T37*(I37*1,35/22*6))+(S37*(I37*2/22*2))+(R37*(I37*3/22*1));0);"")</f>
        <v/>
      </c>
      <c s="161" r="P37">
        <v>21.0</v>
      </c>
      <c s="162" r="Q37"/>
      <c s="39" r="R37">
        <v>59.0</v>
      </c>
      <c s="39" r="S37">
        <v>10.0</v>
      </c>
      <c s="39" r="T37">
        <v>10.0</v>
      </c>
      <c s="39" r="U37">
        <v>15.0</v>
      </c>
      <c s="39" r="V37">
        <v>15.0</v>
      </c>
      <c s="38" r="W37"/>
      <c s="38" r="X37"/>
    </row>
    <row customHeight="1" r="38" ht="15.0">
      <c t="s" s="152" r="B38">
        <v>1891</v>
      </c>
      <c t="s" s="153" r="C38">
        <v>1892</v>
      </c>
      <c s="154" r="D38"/>
      <c s="155" r="E38"/>
      <c t="s" s="156" r="F38">
        <v>1893</v>
      </c>
      <c s="154" r="G38"/>
      <c t="str" s="157" r="H38">
        <f>IF(ISTEXT(F38);VLOOKUP(I38;'Réference'!$A$3:$E$18;5;FALSE);IF(ISTEXT(E38);VLOOKUP(I38;'Réference'!$B$3:$E$18;4;FALSE);IF(ISTEXT(G38);VLOOKUP(I38;'Réference'!$C$3:$E$18;3;FALSE);IF(ISTEXT(D38);VLOOKUP(I38;'Réference'!$D$3:$E$18;2;FALSE);""))))</f>
        <v>10</v>
      </c>
      <c s="158" r="I38">
        <v>1.52</v>
      </c>
      <c s="158" r="J38">
        <v>15.0</v>
      </c>
      <c t="str" s="159" r="K38">
        <f>IF(ISTEXT(D38);(V38*I38)+(U38*(I38*1,15/22*10))+(T38*(I38*1,35/22*6))+(S38*(I38*2/22*2))+(R38*(I38*3/22*1));"")</f>
        <v/>
      </c>
      <c t="str" s="159" r="L38">
        <f>ROUND((V38*J38);1)+ROUND((U38*(J38*1,15/22*10));2)+ROUND((T38*(J38*1,35/22*6));2)+ROUNDDOWN((S38*(J38*2/22*2));2)+ROUNDDOWN((R38*(J38*3/22*1));2)</f>
        <v>174,88</v>
      </c>
      <c t="str" s="160" r="M38">
        <f>IF(ISTEXT(E38);ROUND((V38*I38)+(U38*(I38*1,15/22*10))+(T38*(I38*1,35/22*6))+(S38*(I38*2/22*2))+(R38*(I38*3/22*1));0);"")</f>
        <v/>
      </c>
      <c s="160" r="N38">
        <v>7.0</v>
      </c>
      <c t="str" s="161" r="O38">
        <f>IF(ISTEXT(F38);ROUND((V38*I38)+(U38*(I38*1,15/22*10))+(T38*(I38*1,35/22*6))+(S38*(I38*2/22*2))+(R38*(I38*3/22*1));0);"")</f>
        <v>18</v>
      </c>
      <c s="161" r="P38">
        <v>5.0</v>
      </c>
      <c s="162" r="Q38"/>
      <c s="39" r="R38">
        <v>30.0</v>
      </c>
      <c s="39" r="S38">
        <v>3.0</v>
      </c>
      <c s="39" r="T38">
        <v>5.0</v>
      </c>
      <c s="39" r="U38">
        <v>8.0</v>
      </c>
      <c s="39" r="V38">
        <v>1.0</v>
      </c>
      <c s="38" r="W38"/>
      <c s="38" r="X38"/>
    </row>
    <row customHeight="1" r="39" ht="15.0">
      <c t="s" s="203" r="B39">
        <v>1894</v>
      </c>
      <c t="s" s="165" r="C39">
        <v>1895</v>
      </c>
      <c s="166" r="D39"/>
      <c s="167" r="E39"/>
      <c s="166" r="F39"/>
      <c t="s" s="168" r="G39">
        <v>1896</v>
      </c>
      <c t="str" s="169" r="H39">
        <f>IF(ISTEXT(F39);VLOOKUP(I39;'Réference'!$A$3:$E$18;5;FALSE);IF(ISTEXT(E39);VLOOKUP(I39;'Réference'!$B$3:$E$18;4;FALSE);IF(ISTEXT(G39);VLOOKUP(I39;'Réference'!$C$3:$E$18;3;FALSE);IF(ISTEXT(D39);VLOOKUP(I39;'Réference'!$D$3:$E$18;2;FALSE);""))))</f>
        <v>17</v>
      </c>
      <c s="170" r="I39">
        <v>13.65</v>
      </c>
      <c s="158" r="J39">
        <v>15.0</v>
      </c>
      <c t="str" s="159" r="K39">
        <f>IF(ISTEXT(D39);(V39*I39)+(U39*(I39*1,15/22*10))+(T39*(I39*1,35/22*6))+(S39*(I39*2/22*2))+(R39*(I39*3/22*1));"")</f>
        <v/>
      </c>
      <c t="str" s="159" r="L39">
        <f>ROUND((V39*J39);1)+ROUND((U39*(J39*1,15/22*10));2)+ROUND((T39*(J39*1,35/22*6));2)+ROUNDDOWN((S39*(J39*2/22*2));2)+ROUNDDOWN((R39*(J39*3/22*1));2)</f>
        <v>0,00</v>
      </c>
      <c t="str" s="160" r="M39">
        <f>IF(ISTEXT(E39);ROUND((V39*I39)+(U39*(I39*1,15/22*10))+(T39*(I39*1,35/22*6))+(S39*(I39*2/22*2))+(R39*(I39*3/22*1));0);"")</f>
        <v/>
      </c>
      <c s="160" r="N39"/>
      <c t="str" s="161" r="O39">
        <f>IF(ISTEXT(F39);ROUND((V39*I39)+(U39*(I39*1,15/22*10))+(T39*(I39*1,35/22*6))+(S39*(I39*2/22*2))+(R39*(I39*3/22*1));0);"")</f>
        <v/>
      </c>
      <c s="161" r="P39"/>
      <c t="str" s="162" r="Q39">
        <f>IF(ISTEXT(G39);ROUND((V39*I39)+(U39*(I39*1,15/22*10))+(T39*(I39*1,35/22*6))+(S39*(I39*2/22*2))+(R39*(I39*3/22*1));0);"")</f>
        <v>0</v>
      </c>
      <c s="39" r="R39"/>
      <c s="39" r="S39"/>
      <c s="39" r="T39"/>
      <c s="39" r="U39"/>
      <c s="39" r="V39"/>
      <c s="38" r="W39"/>
      <c s="38" r="X39"/>
    </row>
    <row customHeight="1" r="40" ht="15.0">
      <c s="38" r="C40"/>
      <c s="32" r="D40"/>
      <c s="32" r="E40"/>
      <c s="32" r="F40"/>
      <c s="32" r="G40"/>
      <c s="32" r="I40"/>
      <c t="s" s="171" r="J40">
        <v>1897</v>
      </c>
      <c t="str" s="172" r="K40">
        <f>SUM(K35:K39)</f>
        <v>1936,78</v>
      </c>
      <c s="172" r="L40">
        <v>1468.36</v>
      </c>
      <c t="str" s="173" r="M40">
        <f>SUM(M35:M39)</f>
        <v>99</v>
      </c>
      <c t="str" s="173" r="N40">
        <f>SUM(N35:N39)</f>
        <v>73</v>
      </c>
      <c t="str" s="174" r="O40">
        <f>SUM(O35:O39)</f>
        <v>34</v>
      </c>
      <c t="str" s="174" r="P40">
        <f>SUM(P35:P39)</f>
        <v>54</v>
      </c>
      <c t="str" s="174" r="Q40">
        <f>SUM(Q35:Q39)</f>
        <v>0</v>
      </c>
      <c t="str" s="173" r="R40">
        <f>SUM(R35:R39)</f>
        <v>188</v>
      </c>
      <c t="str" s="173" r="S40">
        <f>SUM(S35:S39)</f>
        <v>22</v>
      </c>
      <c t="str" s="173" r="T40">
        <f>SUM(T35:T39)</f>
        <v>25</v>
      </c>
      <c t="str" s="173" r="U40">
        <f>SUM(U35:U39)</f>
        <v>50</v>
      </c>
      <c t="str" s="173" r="V40">
        <f>SUM(V35:V39)</f>
        <v>33</v>
      </c>
      <c s="38" r="W40"/>
      <c s="38" r="X40"/>
    </row>
    <row customHeight="1" r="41" ht="15.0">
      <c s="38" r="C41"/>
      <c s="32" r="D41"/>
      <c s="32" r="E41"/>
      <c s="32" r="F41"/>
      <c s="32" r="G41"/>
      <c t="s" s="175" r="J41">
        <v>1898</v>
      </c>
      <c t="s" s="176" r="K41">
        <v>1899</v>
      </c>
      <c t="str" s="177" r="L41">
        <f>K40-L40</f>
        <v>468,42</v>
      </c>
      <c t="s" s="178" r="M41">
        <v>1900</v>
      </c>
      <c t="str" s="49" r="N41">
        <f>M40-N40</f>
        <v>26</v>
      </c>
      <c t="s" s="179" r="O41">
        <v>1901</v>
      </c>
      <c t="str" s="180" r="P41">
        <f>O40-P40</f>
        <v>-20</v>
      </c>
      <c t="s" s="179" r="Q41">
        <v>1902</v>
      </c>
      <c t="str" s="49" r="R41">
        <f>Q40</f>
        <v>0</v>
      </c>
      <c s="38" r="W41"/>
      <c s="38" r="X41"/>
    </row>
    <row customHeight="1" r="42" ht="15.0">
      <c s="181" r="A42"/>
      <c s="37" r="B42"/>
      <c s="38" r="C42"/>
      <c s="204" r="D42"/>
      <c s="204" r="E42"/>
      <c s="204" r="F42"/>
      <c s="204" r="G42"/>
      <c s="37" r="H42"/>
      <c s="204" r="I42"/>
      <c s="204" r="J42"/>
      <c s="231" r="K42"/>
      <c s="231" r="L42"/>
      <c s="204" r="M42"/>
      <c s="204" r="N42"/>
      <c s="202" r="O42"/>
      <c s="202" r="P42"/>
      <c s="202" r="Q42"/>
      <c s="204" r="R42"/>
      <c s="204" r="S42"/>
      <c s="204" r="T42"/>
      <c s="204" r="U42"/>
      <c s="204" r="V42"/>
      <c s="38" r="W42"/>
      <c s="38" r="X42"/>
    </row>
    <row customHeight="1" r="43" ht="15.0">
      <c s="232" r="A43"/>
      <c s="37" r="B43"/>
      <c s="38" r="C43"/>
      <c s="204" r="D43"/>
      <c s="204" r="E43"/>
      <c s="204" r="F43"/>
      <c s="233" r="G43"/>
      <c s="234" r="H43"/>
      <c s="234" r="I43"/>
      <c s="235" r="J43"/>
      <c s="236" r="K43"/>
      <c s="236" r="L43"/>
      <c s="237" r="M43"/>
      <c s="237" r="N43"/>
      <c s="238" r="O43"/>
      <c s="238" r="P43"/>
      <c s="238" r="Q43"/>
      <c s="234" r="R43"/>
      <c s="234" r="S43"/>
      <c s="234" r="T43"/>
      <c s="234" r="U43"/>
      <c s="234" r="V43"/>
      <c s="38" r="W43"/>
      <c s="38" r="X43"/>
    </row>
    <row customHeight="1" r="44" ht="47.25">
      <c t="s" s="239" r="A44">
        <v>1903</v>
      </c>
      <c t="s" s="212" r="B44">
        <v>1904</v>
      </c>
      <c t="s" s="137" r="C44">
        <v>1905</v>
      </c>
      <c t="s" s="138" r="D44">
        <v>1906</v>
      </c>
      <c s="56" r="G44"/>
      <c t="s" s="139" r="H44">
        <v>1907</v>
      </c>
      <c t="s" s="140" r="I44">
        <v>1908</v>
      </c>
      <c t="s" s="140" r="J44">
        <v>1909</v>
      </c>
      <c t="s" s="141" r="K44">
        <v>1910</v>
      </c>
      <c t="s" s="142" r="L44">
        <v>1911</v>
      </c>
      <c t="s" s="143" r="M44">
        <v>1912</v>
      </c>
      <c t="s" s="143" r="N44">
        <v>1913</v>
      </c>
      <c t="s" s="144" r="O44">
        <v>1914</v>
      </c>
      <c t="s" s="144" r="P44">
        <v>1915</v>
      </c>
      <c t="s" s="240" r="Q44">
        <v>1916</v>
      </c>
      <c t="s" s="146" r="R44">
        <v>1917</v>
      </c>
      <c t="s" s="146" r="S44">
        <v>1918</v>
      </c>
      <c t="s" s="146" r="T44">
        <v>1919</v>
      </c>
      <c t="s" s="146" r="U44">
        <v>1920</v>
      </c>
      <c t="s" s="146" r="V44">
        <v>1921</v>
      </c>
      <c s="38" r="W44"/>
      <c s="38" r="X44"/>
    </row>
    <row customHeight="1" r="45" ht="15.0">
      <c t="s" s="150" r="D45">
        <v>1922</v>
      </c>
      <c t="s" s="219" r="E45">
        <v>1923</v>
      </c>
      <c t="s" s="56" r="F45">
        <v>1924</v>
      </c>
      <c t="s" s="56" r="G45">
        <v>1925</v>
      </c>
      <c s="38" r="W45"/>
      <c s="38" r="X45"/>
    </row>
    <row customHeight="1" r="46" ht="15.0">
      <c t="s" s="13" r="B46">
        <v>1926</v>
      </c>
      <c t="s" s="153" r="C46">
        <v>1927</v>
      </c>
      <c t="s" s="154" r="D46">
        <v>1928</v>
      </c>
      <c s="155" r="E46"/>
      <c s="156" r="F46"/>
      <c s="154" r="G46"/>
      <c t="str" s="157" r="H46">
        <f>IF(ISTEXT(F46);VLOOKUP(I46;'Réference'!$A$3:$E$18;5;FALSE);IF(ISTEXT(E46);VLOOKUP(I46;'Réference'!$B$3:$E$18;4;FALSE);IF(ISTEXT(G46);VLOOKUP(I46;'Réference'!$C$3:$E$18;3;FALSE);IF(ISTEXT(D46);VLOOKUP(I46;'Réference'!$D$3:$E$18;2;FALSE);""))))</f>
        <v>7</v>
      </c>
      <c s="158" r="I46">
        <v>48.83</v>
      </c>
      <c s="158" r="J46">
        <v>15.0</v>
      </c>
      <c t="str" s="159" r="K46">
        <f>IF(ISTEXT(D46);(V46*I46)+(U46*(I46*1,15/22*10))+(T46*(I46*1,35/22*6))+(S46*(I46*2/22*2))+(R46*(I46*3/22*1));"")</f>
        <v>1340,61</v>
      </c>
      <c t="str" s="159" r="L46">
        <f>ROUND((V46*J46);1)+ROUND((U46*(J46*1,15/22*10));2)+ROUND((T46*(J46*1,35/22*6));2)+ROUNDDOWN((S46*(J46*2/22*2));2)+ROUNDDOWN((R46*(J46*3/22*1));2)</f>
        <v>411,81</v>
      </c>
      <c t="str" s="160" r="M46">
        <f>IF(ISTEXT(E46);ROUND((V46*I46)+(U46*(I46*1,15/22*10))+(T46*(I46*1,35/22*6))+(S46*(I46*2/22*2))+(R46*(I46*3/22*1));0);"")</f>
        <v/>
      </c>
      <c s="160" r="N46">
        <v>30.0</v>
      </c>
      <c t="str" s="161" r="O46">
        <f>IF(ISTEXT(F46);ROUND((V46*I46)+(U46*(I46*1,15/22*10))+(T46*(I46*1,35/22*6))+(S46*(I46*2/22*2))+(R46*(I46*3/22*1));0);"")</f>
        <v/>
      </c>
      <c s="161" r="P46">
        <v>22.0</v>
      </c>
      <c s="162" r="Q46"/>
      <c s="39" r="R46">
        <v>50.0</v>
      </c>
      <c s="39" r="S46">
        <v>11.0</v>
      </c>
      <c s="39" r="T46">
        <v>5.0</v>
      </c>
      <c s="39" r="U46">
        <v>13.0</v>
      </c>
      <c s="39" r="V46">
        <v>10.0</v>
      </c>
      <c s="38" r="W46"/>
      <c s="38" r="X46"/>
    </row>
    <row customHeight="1" r="47" ht="15.0">
      <c t="s" s="13" r="B47">
        <v>1929</v>
      </c>
      <c t="s" s="153" r="C47">
        <v>1930</v>
      </c>
      <c s="154" r="D47"/>
      <c s="155" r="E47"/>
      <c t="s" s="156" r="F47">
        <v>1931</v>
      </c>
      <c s="154" r="G47"/>
      <c t="str" s="157" r="H47">
        <f>IF(ISTEXT(F47);VLOOKUP(I47;'Réference'!$A$3:$E$18;5;FALSE);IF(ISTEXT(E47);VLOOKUP(I47;'Réference'!$B$3:$E$18;4;FALSE);IF(ISTEXT(G47);VLOOKUP(I47;'Réference'!$C$3:$E$18;3;FALSE);IF(ISTEXT(D47);VLOOKUP(I47;'Réference'!$D$3:$E$18;2;FALSE);""))))</f>
        <v>10</v>
      </c>
      <c s="158" r="I47">
        <v>1.52</v>
      </c>
      <c s="158" r="J47">
        <v>15.0</v>
      </c>
      <c t="str" s="159" r="K47">
        <f>IF(ISTEXT(D47);(V47*I47)+(U47*(I47*1,15/22*10))+(T47*(I47*1,35/22*6))+(S47*(I47*2/22*2))+(R47*(I47*3/22*1));"")</f>
        <v/>
      </c>
      <c t="str" s="159" r="L47">
        <f>ROUND((V47*J47);1)+ROUND((U47*(J47*1,15/22*10));2)+ROUND((T47*(J47*1,35/22*6));2)+ROUNDDOWN((S47*(J47*2/22*2));2)+ROUNDDOWN((R47*(J47*3/22*1));2)</f>
        <v>189,75</v>
      </c>
      <c t="str" s="160" r="M47">
        <f>IF(ISTEXT(E47);ROUND((V47*I47)+(U47*(I47*1,15/22*10))+(T47*(I47*1,35/22*6))+(S47*(I47*2/22*2))+(R47*(I47*3/22*1));0);"")</f>
        <v/>
      </c>
      <c s="160" r="N47">
        <v>7.0</v>
      </c>
      <c t="str" s="161" r="O47">
        <f>IF(ISTEXT(F47);ROUND((V47*I47)+(U47*(I47*1,15/22*10))+(T47*(I47*1,35/22*6))+(S47*(I47*2/22*2))+(R47*(I47*3/22*1));0);"")</f>
        <v>19</v>
      </c>
      <c s="161" r="P47">
        <v>5.0</v>
      </c>
      <c s="162" r="Q47"/>
      <c s="39" r="R47">
        <v>28.0</v>
      </c>
      <c s="39" r="S47">
        <v>3.0</v>
      </c>
      <c s="39" r="T47">
        <v>3.0</v>
      </c>
      <c s="39" r="U47">
        <v>8.0</v>
      </c>
      <c s="39" r="V47">
        <v>3.0</v>
      </c>
      <c s="38" r="W47"/>
      <c s="38" r="X47"/>
    </row>
    <row customHeight="1" r="48" ht="15.0">
      <c t="s" s="13" r="B48">
        <v>1932</v>
      </c>
      <c t="s" s="153" r="C48">
        <v>1933</v>
      </c>
      <c s="154" r="D48"/>
      <c t="s" s="155" r="E48">
        <v>1934</v>
      </c>
      <c s="156" r="F48"/>
      <c s="154" r="G48"/>
      <c t="str" s="157" r="H48">
        <f>IF(ISTEXT(F48);VLOOKUP(I48;'Réference'!$A$3:$E$18;5;FALSE);IF(ISTEXT(E48);VLOOKUP(I48;'Réference'!$B$3:$E$18;4;FALSE);IF(ISTEXT(G48);VLOOKUP(I48;'Réference'!$C$3:$E$18;3;FALSE);IF(ISTEXT(D48);VLOOKUP(I48;'Réference'!$D$3:$E$18;2;FALSE);""))))</f>
        <v>17</v>
      </c>
      <c s="158" r="I48">
        <v>2.73</v>
      </c>
      <c s="158" r="J48">
        <v>15.0</v>
      </c>
      <c t="str" s="159" r="K48">
        <f>IF(ISTEXT(D48);(V48*I48)+(U48*(I48*1,15/22*10))+(T48*(I48*1,35/22*6))+(S48*(I48*2/22*2))+(R48*(I48*3/22*1));"")</f>
        <v/>
      </c>
      <c t="str" s="159" r="L48">
        <f>ROUND((V48*J48);1)+ROUND((U48*(J48*1,15/22*10));2)+ROUND((T48*(J48*1,35/22*6));2)+ROUNDDOWN((S48*(J48*2/22*2));2)+ROUNDDOWN((R48*(J48*3/22*1));2)</f>
        <v>702,13</v>
      </c>
      <c t="str" s="160" r="M48">
        <f>IF(ISTEXT(E48);ROUND((V48*I48)+(U48*(I48*1,15/22*10))+(T48*(I48*1,35/22*6))+(S48*(I48*2/22*2))+(R48*(I48*3/22*1));0);"")</f>
        <v>128</v>
      </c>
      <c s="160" r="N48">
        <v>35.0</v>
      </c>
      <c t="str" s="161" r="O48">
        <f>IF(ISTEXT(F48);ROUND((V48*I48)+(U48*(I48*1,15/22*10))+(T48*(I48*1,35/22*6))+(S48*(I48*2/22*2))+(R48*(I48*3/22*1));0);"")</f>
        <v/>
      </c>
      <c s="161" r="P48">
        <v>25.0</v>
      </c>
      <c s="162" r="Q48"/>
      <c s="39" r="R48">
        <v>87.0</v>
      </c>
      <c s="39" r="S48">
        <v>14.0</v>
      </c>
      <c s="39" r="T48">
        <v>8.0</v>
      </c>
      <c s="39" r="U48">
        <v>20.0</v>
      </c>
      <c s="39" r="V48">
        <v>19.0</v>
      </c>
      <c s="38" r="W48"/>
      <c s="38" r="X48"/>
    </row>
    <row customHeight="1" r="49" ht="15.0">
      <c t="s" s="13" r="B49">
        <v>1935</v>
      </c>
      <c t="s" s="153" r="C49">
        <v>1936</v>
      </c>
      <c s="154" r="D49"/>
      <c s="155" r="E49"/>
      <c t="s" s="156" r="F49">
        <v>1937</v>
      </c>
      <c s="154" r="G49"/>
      <c t="str" s="157" r="H49">
        <f>IF(ISTEXT(F49);VLOOKUP(I49;'Réference'!$A$3:$E$18;5;FALSE);IF(ISTEXT(E49);VLOOKUP(I49;'Réference'!$B$3:$E$18;4;FALSE);IF(ISTEXT(G49);VLOOKUP(I49;'Réference'!$C$3:$E$18;3;FALSE);IF(ISTEXT(D49);VLOOKUP(I49;'Réference'!$D$3:$E$18;2;FALSE);""))))</f>
        <v>10</v>
      </c>
      <c s="158" r="I49">
        <v>1.52</v>
      </c>
      <c s="158" r="J49">
        <v>15.0</v>
      </c>
      <c t="str" s="159" r="K49">
        <f>IF(ISTEXT(D49);(V49*I49)+(U49*(I49*1,15/22*10))+(T49*(I49*1,35/22*6))+(S49*(I49*2/22*2))+(R49*(I49*3/22*1));"")</f>
        <v/>
      </c>
      <c t="str" s="159" r="L49">
        <f>ROUND((V49*J49);1)+ROUND((U49*(J49*1,15/22*10));2)+ROUND((T49*(J49*1,35/22*6));2)+ROUNDDOWN((S49*(J49*2/22*2));2)+ROUNDDOWN((R49*(J49*3/22*1));2)</f>
        <v>337,36</v>
      </c>
      <c t="str" s="160" r="M49">
        <f>IF(ISTEXT(E49);ROUND((V49*I49)+(U49*(I49*1,15/22*10))+(T49*(I49*1,35/22*6))+(S49*(I49*2/22*2))+(R49*(I49*3/22*1));0);"")</f>
        <v/>
      </c>
      <c s="160" r="N49">
        <v>12.0</v>
      </c>
      <c t="str" s="161" r="O49">
        <f>IF(ISTEXT(F49);ROUND((V49*I49)+(U49*(I49*1,15/22*10))+(T49*(I49*1,35/22*6))+(S49*(I49*2/22*2))+(R49*(I49*3/22*1));0);"")</f>
        <v>34</v>
      </c>
      <c s="161" r="P49">
        <v>9.0</v>
      </c>
      <c s="162" r="Q49"/>
      <c s="39" r="R49">
        <v>37.0</v>
      </c>
      <c s="39" r="S49">
        <v>3.0</v>
      </c>
      <c s="39" r="T49">
        <v>18.0</v>
      </c>
      <c s="39" r="U49">
        <v>12.0</v>
      </c>
      <c s="39" r="V49">
        <v>4.0</v>
      </c>
      <c s="38" r="W49"/>
      <c s="38" r="X49"/>
    </row>
    <row customHeight="1" r="50" ht="15.0">
      <c t="s" s="27" r="B50">
        <v>1938</v>
      </c>
      <c t="s" s="165" r="C50">
        <v>1939</v>
      </c>
      <c s="166" r="D50"/>
      <c s="167" r="E50"/>
      <c s="166" r="F50"/>
      <c t="s" s="168" r="G50">
        <v>1940</v>
      </c>
      <c t="str" s="169" r="H50">
        <f>IF(ISTEXT(F50);VLOOKUP(I50;'Réference'!$A$3:$E$18;5;FALSE);IF(ISTEXT(E50);VLOOKUP(I50;'Réference'!$B$3:$E$18;4;FALSE);IF(ISTEXT(G50);VLOOKUP(I50;'Réference'!$C$3:$E$18;3;FALSE);IF(ISTEXT(D50);VLOOKUP(I50;'Réference'!$D$3:$E$18;2;FALSE);""))))</f>
        <v>17</v>
      </c>
      <c s="170" r="I50">
        <v>13.65</v>
      </c>
      <c s="158" r="J50">
        <v>15.0</v>
      </c>
      <c t="str" s="159" r="K50">
        <f>IF(ISTEXT(D50);(V50*I50)+(U50*(I50*1,15/22*10))+(T50*(I50*1,35/22*6))+(S50*(I50*2/22*2))+(R50*(I50*3/22*1));"")</f>
        <v/>
      </c>
      <c t="str" s="159" r="L50">
        <f>ROUND((V50*J50);1)+ROUND((U50*(J50*1,15/22*10));2)+ROUND((T50*(J50*1,35/22*6));2)+ROUNDDOWN((S50*(J50*2/22*2));2)+ROUNDDOWN((R50*(J50*3/22*1));2)</f>
        <v>0,00</v>
      </c>
      <c t="str" s="160" r="M50">
        <f>IF(ISTEXT(E50);ROUND((V50*I50)+(U50*(I50*1,15/22*10))+(T50*(I50*1,35/22*6))+(S50*(I50*2/22*2))+(R50*(I50*3/22*1));0);"")</f>
        <v/>
      </c>
      <c s="160" r="N50"/>
      <c t="str" s="161" r="O50">
        <f>IF(ISTEXT(F50);ROUND((V50*I50)+(U50*(I50*1,15/22*10))+(T50*(I50*1,35/22*6))+(S50*(I50*2/22*2))+(R50*(I50*3/22*1));0);"")</f>
        <v/>
      </c>
      <c s="161" r="P50"/>
      <c t="str" s="162" r="Q50">
        <f>IF(ISTEXT(G50);ROUND((V50*I50)+(U50*(I50*1,15/22*10))+(T50*(I50*1,35/22*6))+(S50*(I50*2/22*2))+(R50*(I50*3/22*1));0);"")</f>
        <v>0</v>
      </c>
      <c s="39" r="R50"/>
      <c s="39" r="S50"/>
      <c s="39" r="T50"/>
      <c s="39" r="U50"/>
      <c s="39" r="V50"/>
      <c s="38" r="W50"/>
      <c s="38" r="X50"/>
    </row>
    <row customHeight="1" r="51" ht="15.0">
      <c s="241" r="B51"/>
      <c s="38" r="C51"/>
      <c s="32" r="D51"/>
      <c s="32" r="E51"/>
      <c s="32" r="F51"/>
      <c s="32" r="G51"/>
      <c s="32" r="I51"/>
      <c t="s" s="171" r="J51">
        <v>1941</v>
      </c>
      <c t="str" s="172" r="K51">
        <f>SUM(K46:K50)</f>
        <v>1340,61</v>
      </c>
      <c s="172" r="L51">
        <v>1639.6</v>
      </c>
      <c t="str" s="173" r="M51">
        <f>SUM(M46:M50)</f>
        <v>128</v>
      </c>
      <c t="str" s="173" r="N51">
        <f>SUM(N46:N50)</f>
        <v>84</v>
      </c>
      <c t="str" s="174" r="O51">
        <f>SUM(O46:O50)</f>
        <v>53</v>
      </c>
      <c t="str" s="174" r="P51">
        <f>SUM(P46:P50)</f>
        <v>61</v>
      </c>
      <c t="str" s="174" r="Q51">
        <f>SUM(Q46:Q50)</f>
        <v>0</v>
      </c>
      <c t="str" s="173" r="R51">
        <f>SUM(R46:R50)</f>
        <v>202</v>
      </c>
      <c t="str" s="173" r="S51">
        <f>SUM(S46:S50)</f>
        <v>31</v>
      </c>
      <c t="str" s="173" r="T51">
        <f>SUM(T46:T50)</f>
        <v>34</v>
      </c>
      <c t="str" s="173" r="U51">
        <f>SUM(U46:U50)</f>
        <v>53</v>
      </c>
      <c t="str" s="173" r="V51">
        <f>SUM(V46:V50)</f>
        <v>36</v>
      </c>
      <c s="38" r="W51"/>
      <c s="38" r="X51"/>
    </row>
    <row customHeight="1" r="52" ht="15.0">
      <c s="241" r="B52"/>
      <c s="38" r="C52"/>
      <c s="32" r="D52"/>
      <c s="32" r="E52"/>
      <c s="32" r="F52"/>
      <c s="32" r="G52"/>
      <c t="s" s="175" r="J52">
        <v>1942</v>
      </c>
      <c t="s" s="176" r="K52">
        <v>1943</v>
      </c>
      <c t="str" s="177" r="L52">
        <f>K51-L51</f>
        <v>-298,99</v>
      </c>
      <c t="s" s="178" r="M52">
        <v>1944</v>
      </c>
      <c t="str" s="49" r="N52">
        <f>M51-N51</f>
        <v>44</v>
      </c>
      <c t="s" s="179" r="O52">
        <v>1945</v>
      </c>
      <c t="str" s="180" r="P52">
        <f>O51-P51</f>
        <v>-8</v>
      </c>
      <c t="s" s="179" r="Q52">
        <v>1946</v>
      </c>
      <c t="str" s="49" r="R52">
        <f>Q51</f>
        <v>0</v>
      </c>
      <c s="38" r="W52"/>
      <c s="38" r="X52"/>
    </row>
    <row customHeight="1" r="53" ht="15.0">
      <c s="181" r="A53"/>
      <c s="242" r="B53"/>
      <c s="38" r="C53"/>
      <c s="204" r="D53"/>
      <c s="204" r="E53"/>
      <c s="204" r="F53"/>
      <c s="204" r="G53"/>
      <c s="37" r="H53"/>
      <c s="243" r="I53"/>
      <c s="243" r="J53"/>
      <c s="231" r="K53"/>
      <c s="231" r="L53"/>
      <c s="204" r="M53"/>
      <c s="204" r="N53"/>
      <c s="202" r="O53"/>
      <c s="202" r="P53"/>
      <c s="202" r="Q53"/>
      <c s="204" r="R53"/>
      <c s="204" r="S53"/>
      <c s="204" r="T53"/>
      <c s="204" r="U53"/>
      <c s="204" r="V53"/>
      <c s="38" r="W53"/>
      <c s="38" r="X53"/>
    </row>
    <row customHeight="1" r="54" ht="15.0">
      <c s="244" r="A54"/>
      <c s="242" r="B54"/>
      <c s="38" r="C54"/>
      <c s="204" r="D54"/>
      <c s="204" r="E54"/>
      <c s="204" r="F54"/>
      <c s="233" r="G54"/>
      <c s="234" r="H54"/>
      <c s="233" r="I54"/>
      <c s="233" r="J54"/>
      <c s="245" r="K54"/>
      <c s="245" r="L54"/>
      <c s="233" r="M54"/>
      <c s="233" r="N54"/>
      <c s="246" r="O54"/>
      <c s="246" r="P54"/>
      <c s="246" r="Q54"/>
      <c s="233" r="R54"/>
      <c s="233" r="S54"/>
      <c s="233" r="T54"/>
      <c s="233" r="U54"/>
      <c s="233" r="V54"/>
      <c s="38" r="W54"/>
      <c s="38" r="X54"/>
    </row>
    <row customHeight="1" r="55" ht="30.0">
      <c t="s" s="247" r="A55">
        <v>1947</v>
      </c>
      <c t="s" s="69" r="B55">
        <v>1948</v>
      </c>
      <c t="s" s="137" r="C55">
        <v>1949</v>
      </c>
      <c t="s" s="138" r="D55">
        <v>1950</v>
      </c>
      <c s="56" r="G55"/>
      <c t="s" s="139" r="H55">
        <v>1951</v>
      </c>
      <c t="s" s="140" r="I55">
        <v>1952</v>
      </c>
      <c t="s" s="140" r="J55">
        <v>1953</v>
      </c>
      <c t="s" s="141" r="K55">
        <v>1954</v>
      </c>
      <c t="s" s="142" r="L55">
        <v>1955</v>
      </c>
      <c t="s" s="143" r="M55">
        <v>1956</v>
      </c>
      <c t="s" s="143" r="N55">
        <v>1957</v>
      </c>
      <c t="s" s="144" r="O55">
        <v>1958</v>
      </c>
      <c t="s" s="144" r="P55">
        <v>1959</v>
      </c>
      <c t="s" s="240" r="Q55">
        <v>1960</v>
      </c>
      <c t="s" s="146" r="R55">
        <v>1961</v>
      </c>
      <c t="s" s="146" r="S55">
        <v>1962</v>
      </c>
      <c t="s" s="146" r="T55">
        <v>1963</v>
      </c>
      <c t="s" s="146" r="U55">
        <v>1964</v>
      </c>
      <c t="s" s="146" r="V55">
        <v>1965</v>
      </c>
      <c s="38" r="W55"/>
      <c s="38" r="X55"/>
    </row>
    <row customHeight="1" r="56" ht="15.0">
      <c t="s" s="150" r="D56">
        <v>1966</v>
      </c>
      <c t="s" s="219" r="E56">
        <v>1967</v>
      </c>
      <c t="s" s="56" r="F56">
        <v>1968</v>
      </c>
      <c t="s" s="56" r="G56">
        <v>1969</v>
      </c>
      <c s="38" r="W56"/>
      <c s="38" r="X56"/>
    </row>
    <row customHeight="1" r="57" ht="15.0">
      <c t="s" s="152" r="B57">
        <v>1970</v>
      </c>
      <c t="s" s="153" r="C57">
        <v>1971</v>
      </c>
      <c t="s" s="154" r="D57">
        <v>1972</v>
      </c>
      <c s="155" r="E57"/>
      <c s="156" r="F57"/>
      <c s="154" r="G57"/>
      <c t="str" s="157" r="H57">
        <f>IF(ISTEXT(F57);VLOOKUP(I57;'Réference'!$A$3:$E$18;5;FALSE);IF(ISTEXT(E57);VLOOKUP(I57;'Réference'!$B$3:$E$18;4;FALSE);IF(ISTEXT(G57);VLOOKUP(I57;'Réference'!$C$3:$E$18;3;FALSE);IF(ISTEXT(D57);VLOOKUP(I57;'Réference'!$D$3:$E$18;2;FALSE);""))))</f>
        <v>7</v>
      </c>
      <c s="158" r="I57">
        <v>48.83</v>
      </c>
      <c s="158" r="J57">
        <v>15.0</v>
      </c>
      <c t="str" s="159" r="K57">
        <f>IF(ISTEXT(D57);(V57*I57)+(U57*(I57*1,15/22*10))+(T57*(I57*1,35/22*6))+(S57*(I57*2/22*2))+(R57*(I57*3/22*1));"")</f>
        <v>1863,09</v>
      </c>
      <c t="str" s="159" r="L57">
        <f>ROUND((V57*J57);1)+ROUND((U57*(J57*1,15/22*10));2)+ROUND((T57*(J57*1,35/22*6));2)+ROUNDDOWN((S57*(J57*2/22*2));2)+ROUNDDOWN((R57*(J57*3/22*1));2)</f>
        <v>572,31</v>
      </c>
      <c t="str" s="160" r="M57">
        <f>IF(ISTEXT(E57);ROUND((V57*I57)+(U57*(I57*1,15/22*10))+(T57*(I57*1,35/22*6))+(S57*(I57*2/22*2))+(R57*(I57*3/22*1));0);"")</f>
        <v/>
      </c>
      <c s="160" r="N57">
        <v>28.0</v>
      </c>
      <c t="str" s="161" r="O57">
        <f>IF(ISTEXT(F57);ROUND((V57*I57)+(U57*(I57*1,15/22*10))+(T57*(I57*1,35/22*6))+(S57*(I57*2/22*2))+(R57*(I57*3/22*1));0);"")</f>
        <v/>
      </c>
      <c s="161" r="P57">
        <v>21.0</v>
      </c>
      <c s="162" r="Q57"/>
      <c s="39" r="R57">
        <v>78.0</v>
      </c>
      <c s="39" r="S57">
        <v>11.0</v>
      </c>
      <c s="39" r="T57">
        <v>14.0</v>
      </c>
      <c s="39" r="U57">
        <v>16.0</v>
      </c>
      <c s="39" r="V57">
        <v>12.0</v>
      </c>
      <c s="38" r="W57"/>
      <c s="38" r="X57"/>
    </row>
    <row customHeight="1" r="58" ht="15.0">
      <c t="s" s="152" r="B58">
        <v>1973</v>
      </c>
      <c t="s" s="153" r="C58">
        <v>1974</v>
      </c>
      <c s="154" r="D58"/>
      <c s="155" r="E58"/>
      <c t="s" s="156" r="F58">
        <v>1975</v>
      </c>
      <c s="154" r="G58"/>
      <c t="str" s="157" r="H58">
        <f>IF(ISTEXT(F58);VLOOKUP(I58;'Réference'!$A$3:$E$18;5;FALSE);IF(ISTEXT(E58);VLOOKUP(I58;'Réference'!$B$3:$E$18;4;FALSE);IF(ISTEXT(G58);VLOOKUP(I58;'Réference'!$C$3:$E$18;3;FALSE);IF(ISTEXT(D58);VLOOKUP(I58;'Réference'!$D$3:$E$18;2;FALSE);""))))</f>
        <v>10</v>
      </c>
      <c s="158" r="I58">
        <v>1.52</v>
      </c>
      <c s="158" r="J58">
        <v>15.0</v>
      </c>
      <c t="str" s="159" r="K58">
        <f>IF(ISTEXT(D58);(V58*I58)+(U58*(I58*1,15/22*10))+(T58*(I58*1,35/22*6))+(S58*(I58*2/22*2))+(R58*(I58*3/22*1));"")</f>
        <v/>
      </c>
      <c t="str" s="159" r="L58">
        <f>ROUND((V58*J58);1)+ROUND((U58*(J58*1,15/22*10));2)+ROUND((T58*(J58*1,35/22*6));2)+ROUNDDOWN((S58*(J58*2/22*2));2)+ROUNDDOWN((R58*(J58*3/22*1));2)</f>
        <v>207,06</v>
      </c>
      <c t="str" s="160" r="M58">
        <f>IF(ISTEXT(E58);ROUND((V58*I58)+(U58*(I58*1,15/22*10))+(T58*(I58*1,35/22*6))+(S58*(I58*2/22*2))+(R58*(I58*3/22*1));0);"")</f>
        <v/>
      </c>
      <c s="160" r="N58">
        <v>5.0</v>
      </c>
      <c t="str" s="161" r="O58">
        <f>IF(ISTEXT(F58);ROUND((V58*I58)+(U58*(I58*1,15/22*10))+(T58*(I58*1,35/22*6))+(S58*(I58*2/22*2))+(R58*(I58*3/22*1));0);"")</f>
        <v>21</v>
      </c>
      <c s="161" r="P58">
        <v>4.0</v>
      </c>
      <c s="162" r="Q58"/>
      <c s="39" r="R58">
        <v>27.0</v>
      </c>
      <c s="39" r="S58">
        <v>4.0</v>
      </c>
      <c s="39" r="T58">
        <v>2.0</v>
      </c>
      <c s="39" r="U58">
        <v>7.0</v>
      </c>
      <c s="39" r="V58">
        <v>5.0</v>
      </c>
      <c s="38" r="W58"/>
      <c s="38" r="X58"/>
    </row>
    <row customHeight="1" r="59" ht="15.0">
      <c t="s" s="152" r="B59">
        <v>1976</v>
      </c>
      <c t="s" s="153" r="C59">
        <v>1977</v>
      </c>
      <c s="154" r="D59"/>
      <c t="s" s="155" r="E59">
        <v>1978</v>
      </c>
      <c s="156" r="F59"/>
      <c s="154" r="G59"/>
      <c t="str" s="157" r="H59">
        <f>IF(ISTEXT(F59);VLOOKUP(I59;'Réference'!$A$3:$E$18;5;FALSE);IF(ISTEXT(E59);VLOOKUP(I59;'Réference'!$B$3:$E$18;4;FALSE);IF(ISTEXT(G59);VLOOKUP(I59;'Réference'!$C$3:$E$18;3;FALSE);IF(ISTEXT(D59);VLOOKUP(I59;'Réference'!$D$3:$E$18;2;FALSE);""))))</f>
        <v>17</v>
      </c>
      <c s="158" r="I59">
        <v>2.73</v>
      </c>
      <c s="158" r="J59">
        <v>15.0</v>
      </c>
      <c t="str" s="159" r="K59">
        <f>IF(ISTEXT(D59);(V59*I59)+(U59*(I59*1,15/22*10))+(T59*(I59*1,35/22*6))+(S59*(I59*2/22*2))+(R59*(I59*3/22*1));"")</f>
        <v/>
      </c>
      <c t="str" s="159" r="L59">
        <f>ROUND((V59*J59);1)+ROUND((U59*(J59*1,15/22*10));2)+ROUND((T59*(J59*1,35/22*6));2)+ROUNDDOWN((S59*(J59*2/22*2));2)+ROUNDDOWN((R59*(J59*3/22*1));2)</f>
        <v>746,85</v>
      </c>
      <c t="str" s="160" r="M59">
        <f>IF(ISTEXT(E59);ROUND((V59*I59)+(U59*(I59*1,15/22*10))+(T59*(I59*1,35/22*6))+(S59*(I59*2/22*2))+(R59*(I59*3/22*1));0);"")</f>
        <v>136</v>
      </c>
      <c s="160" r="N59">
        <v>32.0</v>
      </c>
      <c t="str" s="161" r="O59">
        <f>IF(ISTEXT(F59);ROUND((V59*I59)+(U59*(I59*1,15/22*10))+(T59*(I59*1,35/22*6))+(S59*(I59*2/22*2))+(R59*(I59*3/22*1));0);"")</f>
        <v/>
      </c>
      <c s="161" r="P59">
        <v>23.0</v>
      </c>
      <c s="162" r="Q59"/>
      <c s="39" r="R59">
        <v>70.0</v>
      </c>
      <c s="39" r="S59">
        <v>15.0</v>
      </c>
      <c s="39" r="T59">
        <v>14.0</v>
      </c>
      <c s="39" r="U59">
        <v>16.0</v>
      </c>
      <c s="39" r="V59">
        <v>24.0</v>
      </c>
      <c s="38" r="W59"/>
      <c s="38" r="X59"/>
    </row>
    <row customHeight="1" r="60" ht="15.0">
      <c t="s" s="152" r="B60">
        <v>1979</v>
      </c>
      <c t="s" s="153" r="C60">
        <v>1980</v>
      </c>
      <c s="154" r="D60"/>
      <c s="155" r="E60"/>
      <c t="s" s="156" r="F60">
        <v>1981</v>
      </c>
      <c s="154" r="G60"/>
      <c t="str" s="157" r="H60">
        <f>IF(ISTEXT(F60);VLOOKUP(I60;'Réference'!$A$3:$E$18;5;FALSE);IF(ISTEXT(E60);VLOOKUP(I60;'Réference'!$B$3:$E$18;4;FALSE);IF(ISTEXT(G60);VLOOKUP(I60;'Réference'!$C$3:$E$18;3;FALSE);IF(ISTEXT(D60);VLOOKUP(I60;'Réference'!$D$3:$E$18;2;FALSE);""))))</f>
        <v>10</v>
      </c>
      <c s="158" r="I60">
        <v>1.52</v>
      </c>
      <c s="158" r="J60">
        <v>15.0</v>
      </c>
      <c t="str" s="159" r="K60">
        <f>IF(ISTEXT(D60);(V60*I60)+(U60*(I60*1,15/22*10))+(T60*(I60*1,35/22*6))+(S60*(I60*2/22*2))+(R60*(I60*3/22*1));"")</f>
        <v/>
      </c>
      <c t="str" s="159" r="L60">
        <f>ROUND((V60*J60);1)+ROUND((U60*(J60*1,15/22*10));2)+ROUND((T60*(J60*1,35/22*6));2)+ROUNDDOWN((S60*(J60*2/22*2));2)+ROUNDDOWN((R60*(J60*3/22*1));2)</f>
        <v>319,14</v>
      </c>
      <c t="str" s="160" r="M60">
        <f>IF(ISTEXT(E60);ROUND((V60*I60)+(U60*(I60*1,15/22*10))+(T60*(I60*1,35/22*6))+(S60*(I60*2/22*2))+(R60*(I60*3/22*1));0);"")</f>
        <v/>
      </c>
      <c s="160" r="N60">
        <v>12.0</v>
      </c>
      <c t="str" s="161" r="O60">
        <f>IF(ISTEXT(F60);ROUND((V60*I60)+(U60*(I60*1,15/22*10))+(T60*(I60*1,35/22*6))+(S60*(I60*2/22*2))+(R60*(I60*3/22*1));0);"")</f>
        <v>32</v>
      </c>
      <c s="161" r="P60">
        <v>9.0</v>
      </c>
      <c s="162" r="Q60"/>
      <c s="39" r="R60">
        <v>47.0</v>
      </c>
      <c s="39" r="S60">
        <v>12.0</v>
      </c>
      <c s="39" r="T60">
        <v>1.0</v>
      </c>
      <c s="39" r="U60">
        <v>14.0</v>
      </c>
      <c s="39" r="V60">
        <v>5.0</v>
      </c>
      <c s="38" r="W60"/>
      <c s="38" r="X60"/>
    </row>
    <row customHeight="1" r="61" ht="15.0">
      <c t="s" s="203" r="B61">
        <v>1982</v>
      </c>
      <c t="s" s="165" r="C61">
        <v>1983</v>
      </c>
      <c s="166" r="D61"/>
      <c s="167" r="E61"/>
      <c s="166" r="F61"/>
      <c t="s" s="168" r="G61">
        <v>1984</v>
      </c>
      <c t="str" s="169" r="H61">
        <f>IF(ISTEXT(F61);VLOOKUP(I61;'Réference'!$A$3:$E$18;5;FALSE);IF(ISTEXT(E61);VLOOKUP(I61;'Réference'!$B$3:$E$18;4;FALSE);IF(ISTEXT(G61);VLOOKUP(I61;'Réference'!$C$3:$E$18;3;FALSE);IF(ISTEXT(D61);VLOOKUP(I61;'Réference'!$D$3:$E$18;2;FALSE);""))))</f>
        <v>17</v>
      </c>
      <c s="170" r="I61">
        <v>13.65</v>
      </c>
      <c s="158" r="J61">
        <v>15.0</v>
      </c>
      <c t="str" s="159" r="K61">
        <f>IF(ISTEXT(D61);(V61*I61)+(U61*(I61*1,15/22*10))+(T61*(I61*1,35/22*6))+(S61*(I61*2/22*2))+(R61*(I61*3/22*1));"")</f>
        <v/>
      </c>
      <c t="str" s="159" r="L61">
        <f>ROUND((V61*J61);1)+ROUND((U61*(J61*1,15/22*10));2)+ROUND((T61*(J61*1,35/22*6));2)+ROUNDDOWN((S61*(J61*2/22*2));2)+ROUNDDOWN((R61*(J61*3/22*1));2)</f>
        <v>0,00</v>
      </c>
      <c t="str" s="160" r="M61">
        <f>IF(ISTEXT(E61);ROUND((V61*I61)+(U61*(I61*1,15/22*10))+(T61*(I61*1,35/22*6))+(S61*(I61*2/22*2))+(R61*(I61*3/22*1));0);"")</f>
        <v/>
      </c>
      <c s="160" r="N61"/>
      <c t="str" s="161" r="O61">
        <f>IF(ISTEXT(F61);ROUND((V61*I61)+(U61*(I61*1,15/22*10))+(T61*(I61*1,35/22*6))+(S61*(I61*2/22*2))+(R61*(I61*3/22*1));0);"")</f>
        <v/>
      </c>
      <c s="161" r="P61"/>
      <c t="str" s="162" r="Q61">
        <f>IF(ISTEXT(G61);ROUND((V61*I61)+(U61*(I61*1,15/22*10))+(T61*(I61*1,35/22*6))+(S61*(I61*2/22*2))+(R61*(I61*3/22*1));0);"")</f>
        <v>0</v>
      </c>
      <c s="39" r="R61"/>
      <c s="39" r="S61"/>
      <c s="39" r="T61"/>
      <c s="39" r="U61"/>
      <c s="39" r="V61"/>
      <c s="38" r="W61"/>
      <c s="38" r="X61"/>
    </row>
    <row customHeight="1" r="62" ht="15.0">
      <c s="38" r="C62"/>
      <c s="32" r="D62"/>
      <c s="32" r="E62"/>
      <c s="32" r="F62"/>
      <c s="32" r="G62"/>
      <c s="32" r="I62"/>
      <c t="s" s="171" r="J62">
        <v>1985</v>
      </c>
      <c t="str" s="172" r="K62">
        <f>SUM(K57:K61)</f>
        <v>1863,09</v>
      </c>
      <c s="172" r="L62">
        <v>1841.72</v>
      </c>
      <c t="str" s="173" r="M62">
        <f>SUM(M57:M61)</f>
        <v>136</v>
      </c>
      <c t="str" s="173" r="N62">
        <f>SUM(N57:N61)</f>
        <v>77</v>
      </c>
      <c t="str" s="174" r="O62">
        <f>SUM(O57:O61)</f>
        <v>53</v>
      </c>
      <c t="str" s="174" r="P62">
        <f>SUM(P57:P61)</f>
        <v>57</v>
      </c>
      <c t="str" s="174" r="Q62">
        <f>SUM(Q57:Q61)</f>
        <v>0</v>
      </c>
      <c t="str" s="173" r="R62">
        <f>SUM(R57:R61)</f>
        <v>222</v>
      </c>
      <c t="str" s="173" r="S62">
        <f>SUM(S57:S61)</f>
        <v>42</v>
      </c>
      <c t="str" s="173" r="T62">
        <f>SUM(T57:T61)</f>
        <v>31</v>
      </c>
      <c t="str" s="173" r="U62">
        <f>SUM(U57:U61)</f>
        <v>53</v>
      </c>
      <c t="str" s="173" r="V62">
        <f>SUM(V57:V61)</f>
        <v>46</v>
      </c>
      <c s="38" r="W62"/>
      <c s="38" r="X62"/>
    </row>
    <row customHeight="1" r="63" ht="15.0">
      <c s="38" r="C63"/>
      <c s="32" r="D63"/>
      <c s="32" r="E63"/>
      <c s="32" r="F63"/>
      <c s="32" r="G63"/>
      <c t="s" s="175" r="J63">
        <v>1986</v>
      </c>
      <c t="s" s="176" r="K63">
        <v>1987</v>
      </c>
      <c t="str" s="177" r="L63">
        <f>K62-L62</f>
        <v>21,37</v>
      </c>
      <c t="s" s="178" r="M63">
        <v>1988</v>
      </c>
      <c t="str" s="49" r="N63">
        <f>M62-N62</f>
        <v>59</v>
      </c>
      <c t="s" s="179" r="O63">
        <v>1989</v>
      </c>
      <c t="str" s="180" r="P63">
        <f>O62-P62</f>
        <v>-4</v>
      </c>
      <c t="s" s="179" r="Q63">
        <v>1990</v>
      </c>
      <c t="str" s="49" r="R63">
        <f>Q62</f>
        <v>0</v>
      </c>
      <c s="38" r="W63"/>
      <c s="38" r="X63"/>
    </row>
    <row customHeight="1" r="64" ht="15.0">
      <c s="248" r="A64"/>
      <c s="242" r="B64"/>
      <c s="38" r="C64"/>
      <c s="204" r="D64"/>
      <c s="204" r="E64"/>
      <c s="204" r="F64"/>
      <c s="204" r="G64"/>
      <c s="37" r="H64"/>
      <c s="243" r="I64"/>
      <c s="243" r="J64"/>
      <c s="231" r="K64"/>
      <c s="231" r="L64"/>
      <c s="204" r="M64"/>
      <c s="204" r="N64"/>
      <c s="202" r="O64"/>
      <c s="202" r="P64"/>
      <c s="202" r="Q64"/>
      <c s="204" r="R64"/>
      <c s="204" r="S64"/>
      <c s="204" r="T64"/>
      <c s="204" r="U64"/>
      <c s="204" r="V64"/>
      <c s="38" r="W64"/>
      <c s="38" r="X64"/>
    </row>
    <row customHeight="1" r="65" ht="15.0">
      <c s="244" r="A65"/>
      <c s="242" r="B65"/>
      <c s="38" r="C65"/>
      <c s="204" r="D65"/>
      <c s="204" r="E65"/>
      <c s="204" r="F65"/>
      <c s="233" r="G65"/>
      <c s="234" r="H65"/>
      <c s="249" r="I65"/>
      <c s="249" r="J65"/>
      <c s="245" r="K65"/>
      <c s="245" r="L65"/>
      <c s="233" r="M65"/>
      <c s="233" r="N65"/>
      <c s="246" r="O65"/>
      <c s="246" r="P65"/>
      <c s="246" r="Q65"/>
      <c s="233" r="R65"/>
      <c s="233" r="S65"/>
      <c s="233" r="T65"/>
      <c s="233" r="U65"/>
      <c s="233" r="V65"/>
      <c s="38" r="W65"/>
      <c s="38" r="X65"/>
    </row>
    <row customHeight="1" r="66" ht="48.75">
      <c t="s" s="209" r="A66">
        <v>1991</v>
      </c>
      <c t="s" s="212" r="B66">
        <v>1992</v>
      </c>
      <c t="s" s="137" r="C66">
        <v>1993</v>
      </c>
      <c t="s" s="138" r="D66">
        <v>1994</v>
      </c>
      <c s="56" r="G66"/>
      <c t="s" s="139" r="H66">
        <v>1995</v>
      </c>
      <c t="s" s="140" r="I66">
        <v>1996</v>
      </c>
      <c t="s" s="140" r="J66">
        <v>1997</v>
      </c>
      <c t="s" s="141" r="K66">
        <v>1998</v>
      </c>
      <c t="s" s="142" r="L66">
        <v>1999</v>
      </c>
      <c t="s" s="143" r="M66">
        <v>2000</v>
      </c>
      <c t="s" s="143" r="N66">
        <v>2001</v>
      </c>
      <c t="s" s="144" r="O66">
        <v>2002</v>
      </c>
      <c t="s" s="144" r="P66">
        <v>2003</v>
      </c>
      <c t="s" s="240" r="Q66">
        <v>2004</v>
      </c>
      <c t="s" s="146" r="R66">
        <v>2005</v>
      </c>
      <c t="s" s="146" r="S66">
        <v>2006</v>
      </c>
      <c t="s" s="146" r="T66">
        <v>2007</v>
      </c>
      <c t="s" s="146" r="U66">
        <v>2008</v>
      </c>
      <c t="s" s="146" r="V66">
        <v>2009</v>
      </c>
      <c s="38" r="W66"/>
      <c s="38" r="X66"/>
    </row>
    <row customHeight="1" r="67" ht="15.0">
      <c t="s" s="150" r="D67">
        <v>2010</v>
      </c>
      <c t="s" s="219" r="E67">
        <v>2011</v>
      </c>
      <c t="s" s="56" r="F67">
        <v>2012</v>
      </c>
      <c t="s" s="56" r="G67">
        <v>2013</v>
      </c>
      <c s="38" r="W67"/>
      <c s="38" r="X67"/>
    </row>
    <row customHeight="1" r="68" ht="15.0">
      <c t="s" s="13" r="B68">
        <v>2014</v>
      </c>
      <c t="s" s="153" r="C68">
        <v>2015</v>
      </c>
      <c t="s" s="154" r="D68">
        <v>2016</v>
      </c>
      <c s="155" r="E68"/>
      <c s="156" r="F68"/>
      <c s="154" r="G68"/>
      <c t="str" s="157" r="H68">
        <f>IF(ISTEXT(F68);VLOOKUP(I68;'Réference'!$A$3:$E$18;5;FALSE);IF(ISTEXT(E68);VLOOKUP(I68;'Réference'!$B$3:$E$18;4;FALSE);IF(ISTEXT(G68);VLOOKUP(I68;'Réference'!$C$3:$E$18;3;FALSE);IF(ISTEXT(D68);VLOOKUP(I68;'Réference'!$D$3:$E$18;2;FALSE);""))))</f>
        <v>7</v>
      </c>
      <c s="158" r="I68">
        <v>48.83</v>
      </c>
      <c s="158" r="J68">
        <v>15.0</v>
      </c>
      <c t="str" s="159" r="K68">
        <f>IF(ISTEXT(D68);(V68*I68)+(U68*(I68*1,15/22*10))+(T68*(I68*1,35/22*6))+(S68*(I68*2/22*2))+(R68*(I68*3/22*1));"")</f>
        <v>987,03</v>
      </c>
      <c t="str" s="159" r="L68">
        <f>ROUND((V68*J68);1)+ROUND((U68*(J68*1,15/22*10));2)+ROUND((T68*(J68*1,35/22*6));2)+ROUNDDOWN((S68*(J68*2/22*2));2)+ROUNDDOWN((R68*(J68*3/22*1));2)</f>
        <v>303,20</v>
      </c>
      <c t="str" s="160" r="M68">
        <f>IF(ISTEXT(E68);ROUND((V68*I68)+(U68*(I68*1,15/22*10))+(T68*(I68*1,35/22*6))+(S68*(I68*2/22*2))+(R68*(I68*3/22*1));0);"")</f>
        <v/>
      </c>
      <c s="160" r="N68">
        <v>32.0</v>
      </c>
      <c t="str" s="161" r="O68">
        <f>IF(ISTEXT(F68);ROUND((V68*I68)+(U68*(I68*1,15/22*10))+(T68*(I68*1,35/22*6))+(S68*(I68*2/22*2))+(R68*(I68*3/22*1));0);"")</f>
        <v/>
      </c>
      <c s="161" r="P68">
        <v>24.0</v>
      </c>
      <c s="162" r="Q68"/>
      <c s="39" r="R68">
        <v>50.0</v>
      </c>
      <c s="39" r="S68">
        <v>5.0</v>
      </c>
      <c s="39" r="T68">
        <v>2.0</v>
      </c>
      <c s="39" r="U68">
        <v>11.0</v>
      </c>
      <c s="39" r="V68">
        <v>6.0</v>
      </c>
      <c s="38" r="W68"/>
      <c s="38" r="X68"/>
    </row>
    <row customHeight="1" r="69" ht="15.0">
      <c t="s" s="13" r="B69">
        <v>2017</v>
      </c>
      <c t="s" s="153" r="C69">
        <v>2018</v>
      </c>
      <c s="154" r="D69"/>
      <c s="155" r="E69"/>
      <c t="s" s="156" r="F69">
        <v>2019</v>
      </c>
      <c s="154" r="G69"/>
      <c t="str" s="157" r="H69">
        <f>IF(ISTEXT(F69);VLOOKUP(I69;'Réference'!$A$3:$E$18;5;FALSE);IF(ISTEXT(E69);VLOOKUP(I69;'Réference'!$B$3:$E$18;4;FALSE);IF(ISTEXT(G69);VLOOKUP(I69;'Réference'!$C$3:$E$18;3;FALSE);IF(ISTEXT(D69);VLOOKUP(I69;'Réference'!$D$3:$E$18;2;FALSE);""))))</f>
        <v>10</v>
      </c>
      <c s="158" r="I69">
        <v>1.52</v>
      </c>
      <c s="158" r="J69">
        <v>15.0</v>
      </c>
      <c t="str" s="159" r="K69">
        <f>IF(ISTEXT(D69);(V69*I69)+(U69*(I69*1,15/22*10))+(T69*(I69*1,35/22*6))+(S69*(I69*2/22*2))+(R69*(I69*3/22*1));"")</f>
        <v/>
      </c>
      <c t="str" s="159" r="L69">
        <f>ROUND((V69*J69);1)+ROUND((U69*(J69*1,15/22*10));2)+ROUND((T69*(J69*1,35/22*6));2)+ROUNDDOWN((S69*(J69*2/22*2));2)+ROUNDDOWN((R69*(J69*3/22*1));2)</f>
        <v>131,04</v>
      </c>
      <c t="str" s="160" r="M69">
        <f>IF(ISTEXT(E69);ROUND((V69*I69)+(U69*(I69*1,15/22*10))+(T69*(I69*1,35/22*6))+(S69*(I69*2/22*2))+(R69*(I69*3/22*1));0);"")</f>
        <v/>
      </c>
      <c s="160" r="N69">
        <v>7.0</v>
      </c>
      <c t="str" s="161" r="O69">
        <f>IF(ISTEXT(F69);ROUND((V69*I69)+(U69*(I69*1,15/22*10))+(T69*(I69*1,35/22*6))+(S69*(I69*2/22*2))+(R69*(I69*3/22*1));0);"")</f>
        <v>13</v>
      </c>
      <c s="161" r="P69">
        <v>6.0</v>
      </c>
      <c s="162" r="Q69"/>
      <c s="39" r="R69">
        <v>26.0</v>
      </c>
      <c s="39" r="S69">
        <v>2.0</v>
      </c>
      <c s="39" r="T69">
        <v>2.0</v>
      </c>
      <c s="39" r="U69">
        <v>4.0</v>
      </c>
      <c s="39" r="V69">
        <v>2.0</v>
      </c>
      <c s="38" r="W69"/>
      <c s="38" r="X69"/>
    </row>
    <row customHeight="1" r="70" ht="15.0">
      <c t="s" s="13" r="B70">
        <v>2020</v>
      </c>
      <c t="s" s="153" r="C70">
        <v>2021</v>
      </c>
      <c s="154" r="D70"/>
      <c t="s" s="155" r="E70">
        <v>2022</v>
      </c>
      <c s="156" r="F70"/>
      <c s="154" r="G70"/>
      <c t="str" s="157" r="H70">
        <f>IF(ISTEXT(F70);VLOOKUP(I70;'Réference'!$A$3:$E$18;5;FALSE);IF(ISTEXT(E70);VLOOKUP(I70;'Réference'!$B$3:$E$18;4;FALSE);IF(ISTEXT(G70);VLOOKUP(I70;'Réference'!$C$3:$E$18;3;FALSE);IF(ISTEXT(D70);VLOOKUP(I70;'Réference'!$D$3:$E$18;2;FALSE);""))))</f>
        <v>17</v>
      </c>
      <c s="158" r="I70">
        <v>2.73</v>
      </c>
      <c s="158" r="J70">
        <v>15.0</v>
      </c>
      <c t="str" s="159" r="K70">
        <f>IF(ISTEXT(D70);(V70*I70)+(U70*(I70*1,15/22*10))+(T70*(I70*1,35/22*6))+(S70*(I70*2/22*2))+(R70*(I70*3/22*1));"")</f>
        <v/>
      </c>
      <c t="str" s="159" r="L70">
        <f>ROUND((V70*J70);1)+ROUND((U70*(J70*1,15/22*10));2)+ROUND((T70*(J70*1,35/22*6));2)+ROUNDDOWN((S70*(J70*2/22*2));2)+ROUNDDOWN((R70*(J70*3/22*1));2)</f>
        <v>790,29</v>
      </c>
      <c t="str" s="160" r="M70">
        <f>IF(ISTEXT(E70);ROUND((V70*I70)+(U70*(I70*1,15/22*10))+(T70*(I70*1,35/22*6))+(S70*(I70*2/22*2))+(R70*(I70*3/22*1));0);"")</f>
        <v>144</v>
      </c>
      <c s="160" r="N70">
        <v>55.0</v>
      </c>
      <c t="str" s="161" r="O70">
        <f>IF(ISTEXT(F70);ROUND((V70*I70)+(U70*(I70*1,15/22*10))+(T70*(I70*1,35/22*6))+(S70*(I70*2/22*2))+(R70*(I70*3/22*1));0);"")</f>
        <v/>
      </c>
      <c s="161" r="P70">
        <v>40.0</v>
      </c>
      <c s="162" r="Q70"/>
      <c s="39" r="R70">
        <v>109.0</v>
      </c>
      <c s="39" r="S70">
        <v>9.0</v>
      </c>
      <c s="39" r="T70">
        <v>36.0</v>
      </c>
      <c s="39" r="U70">
        <v>19.0</v>
      </c>
      <c s="39" r="V70">
        <v>13.0</v>
      </c>
      <c s="38" r="W70"/>
      <c s="38" r="X70"/>
    </row>
    <row customHeight="1" r="71" ht="15.0">
      <c t="s" s="13" r="B71">
        <v>2023</v>
      </c>
      <c t="s" s="153" r="C71">
        <v>2024</v>
      </c>
      <c s="154" r="D71"/>
      <c s="155" r="E71"/>
      <c t="s" s="156" r="F71">
        <v>2025</v>
      </c>
      <c s="154" r="G71"/>
      <c t="str" s="157" r="H71">
        <f>IF(ISTEXT(F71);VLOOKUP(I71;'Réference'!$A$3:$E$18;5;FALSE);IF(ISTEXT(E71);VLOOKUP(I71;'Réference'!$B$3:$E$18;4;FALSE);IF(ISTEXT(G71);VLOOKUP(I71;'Réference'!$C$3:$E$18;3;FALSE);IF(ISTEXT(D71);VLOOKUP(I71;'Réference'!$D$3:$E$18;2;FALSE);""))))</f>
        <v>10</v>
      </c>
      <c s="158" r="I71">
        <v>1.52</v>
      </c>
      <c s="158" r="J71">
        <v>15.0</v>
      </c>
      <c t="str" s="159" r="K71">
        <f>IF(ISTEXT(D71);(V71*I71)+(U71*(I71*1,15/22*10))+(T71*(I71*1,35/22*6))+(S71*(I71*2/22*2))+(R71*(I71*3/22*1));"")</f>
        <v/>
      </c>
      <c t="str" s="159" r="L71">
        <f>ROUND((V71*J71);1)+ROUND((U71*(J71*1,15/22*10));2)+ROUND((T71*(J71*1,35/22*6));2)+ROUNDDOWN((S71*(J71*2/22*2));2)+ROUNDDOWN((R71*(J71*3/22*1));2)</f>
        <v>437,58</v>
      </c>
      <c t="str" s="160" r="M71">
        <f>IF(ISTEXT(E71);ROUND((V71*I71)+(U71*(I71*1,15/22*10))+(T71*(I71*1,35/22*6))+(S71*(I71*2/22*2))+(R71*(I71*3/22*1));0);"")</f>
        <v/>
      </c>
      <c s="160" r="N71">
        <v>17.0</v>
      </c>
      <c t="str" s="161" r="O71">
        <f>IF(ISTEXT(F71);ROUND((V71*I71)+(U71*(I71*1,15/22*10))+(T71*(I71*1,35/22*6))+(S71*(I71*2/22*2))+(R71*(I71*3/22*1));0);"")</f>
        <v>44</v>
      </c>
      <c s="161" r="P71">
        <v>12.0</v>
      </c>
      <c s="162" r="Q71"/>
      <c s="39" r="R71">
        <v>76.0</v>
      </c>
      <c s="39" r="S71">
        <v>3.0</v>
      </c>
      <c s="39" r="T71">
        <v>8.0</v>
      </c>
      <c s="39" r="U71">
        <v>14.0</v>
      </c>
      <c s="39" r="V71">
        <v>8.0</v>
      </c>
      <c s="38" r="W71"/>
      <c s="38" r="X71"/>
    </row>
    <row customHeight="1" r="72" ht="15.0">
      <c t="s" s="27" r="B72">
        <v>2026</v>
      </c>
      <c t="s" s="165" r="C72">
        <v>2027</v>
      </c>
      <c s="166" r="D72"/>
      <c s="167" r="E72"/>
      <c s="166" r="F72"/>
      <c t="s" s="168" r="G72">
        <v>2028</v>
      </c>
      <c t="str" s="169" r="H72">
        <f>IF(ISTEXT(F72);VLOOKUP(I72;'Réference'!$A$3:$E$18;5;FALSE);IF(ISTEXT(E72);VLOOKUP(I72;'Réference'!$B$3:$E$18;4;FALSE);IF(ISTEXT(G72);VLOOKUP(I72;'Réference'!$C$3:$E$18;3;FALSE);IF(ISTEXT(D72);VLOOKUP(I72;'Réference'!$D$3:$E$18;2;FALSE);""))))</f>
        <v>17</v>
      </c>
      <c s="170" r="I72">
        <v>13.65</v>
      </c>
      <c s="158" r="J72">
        <v>15.0</v>
      </c>
      <c t="str" s="159" r="K72">
        <f>IF(ISTEXT(D72);(V72*I72)+(U72*(I72*1,15/22*10))+(T72*(I72*1,35/22*6))+(S72*(I72*2/22*2))+(R72*(I72*3/22*1));"")</f>
        <v/>
      </c>
      <c t="str" s="159" r="L72">
        <f>ROUND((V72*J72);1)+ROUND((U72*(J72*1,15/22*10));2)+ROUND((T72*(J72*1,35/22*6));2)+ROUNDDOWN((S72*(J72*2/22*2));2)+ROUNDDOWN((R72*(J72*3/22*1));2)</f>
        <v>0,00</v>
      </c>
      <c t="str" s="160" r="M72">
        <f>IF(ISTEXT(E72);ROUND((V72*I72)+(U72*(I72*1,15/22*10))+(T72*(I72*1,35/22*6))+(S72*(I72*2/22*2))+(R72*(I72*3/22*1));0);"")</f>
        <v/>
      </c>
      <c s="160" r="N72"/>
      <c t="str" s="161" r="O72">
        <f>IF(ISTEXT(F72);ROUND((V72*I72)+(U72*(I72*1,15/22*10))+(T72*(I72*1,35/22*6))+(S72*(I72*2/22*2))+(R72*(I72*3/22*1));0);"")</f>
        <v/>
      </c>
      <c s="161" r="P72"/>
      <c t="str" s="162" r="Q72">
        <f>IF(ISTEXT(G72);ROUND((V72*I72)+(U72*(I72*1,15/22*10))+(T72*(I72*1,35/22*6))+(S72*(I72*2/22*2))+(R72*(I72*3/22*1));0);"")</f>
        <v>0</v>
      </c>
      <c s="39" r="R72"/>
      <c s="39" r="S72"/>
      <c s="39" r="T72"/>
      <c s="39" r="U72"/>
      <c s="39" r="V72"/>
      <c s="38" r="W72"/>
      <c s="38" r="X72"/>
    </row>
    <row customHeight="1" r="73" ht="15.0">
      <c s="241" r="B73"/>
      <c s="38" r="C73"/>
      <c s="32" r="D73"/>
      <c s="32" r="E73"/>
      <c s="32" r="F73"/>
      <c s="32" r="G73"/>
      <c s="32" r="I73"/>
      <c t="s" s="171" r="J73">
        <v>2029</v>
      </c>
      <c t="str" s="172" r="K73">
        <f>SUM(K68:K72)</f>
        <v>987,03</v>
      </c>
      <c s="172" r="L73">
        <v>1662.44</v>
      </c>
      <c t="str" s="173" r="M73">
        <f>SUM(M68:M72)</f>
        <v>144</v>
      </c>
      <c t="str" s="173" r="N73">
        <f>SUM(N68:N72)</f>
        <v>111</v>
      </c>
      <c t="str" s="174" r="O73">
        <f>SUM(O68:O72)</f>
        <v>57</v>
      </c>
      <c t="str" s="174" r="P73">
        <f>SUM(P68:P72)</f>
        <v>82</v>
      </c>
      <c t="str" s="174" r="Q73">
        <f>SUM(Q68:Q72)</f>
        <v>0</v>
      </c>
      <c t="str" s="173" r="R73">
        <f>SUM(R68:R72)</f>
        <v>261</v>
      </c>
      <c t="str" s="173" r="S73">
        <f>SUM(S68:S72)</f>
        <v>19</v>
      </c>
      <c t="str" s="173" r="T73">
        <f>SUM(T68:T72)</f>
        <v>48</v>
      </c>
      <c t="str" s="173" r="U73">
        <f>SUM(U68:U72)</f>
        <v>48</v>
      </c>
      <c t="str" s="173" r="V73">
        <f>SUM(V68:V72)</f>
        <v>29</v>
      </c>
      <c s="38" r="W73"/>
      <c s="38" r="X73"/>
    </row>
    <row customHeight="1" r="74" ht="15.0">
      <c s="241" r="B74"/>
      <c s="38" r="C74"/>
      <c s="32" r="D74"/>
      <c s="32" r="E74"/>
      <c s="32" r="F74"/>
      <c s="32" r="G74"/>
      <c t="s" s="175" r="J74">
        <v>2030</v>
      </c>
      <c t="s" s="176" r="K74">
        <v>2031</v>
      </c>
      <c t="str" s="177" r="L74">
        <f>K73-L73</f>
        <v>-675,41</v>
      </c>
      <c t="s" s="178" r="M74">
        <v>2032</v>
      </c>
      <c t="str" s="49" r="N74">
        <f>M73-N73</f>
        <v>33</v>
      </c>
      <c t="s" s="179" r="O74">
        <v>2033</v>
      </c>
      <c t="str" s="180" r="P74">
        <f>O73-P73</f>
        <v>-25</v>
      </c>
      <c t="s" s="179" r="Q74">
        <v>2034</v>
      </c>
      <c t="str" s="49" r="R74">
        <f>Q73</f>
        <v>0</v>
      </c>
      <c s="38" r="W74"/>
      <c s="38" r="X74"/>
    </row>
    <row customHeight="1" r="75" ht="15.0">
      <c s="181" r="A75"/>
      <c s="37" r="B75"/>
      <c s="38" r="C75"/>
      <c s="204" r="D75"/>
      <c s="204" r="E75"/>
      <c s="204" r="F75"/>
      <c s="204" r="G75"/>
      <c s="37" r="H75"/>
      <c s="243" r="I75"/>
      <c s="243" r="J75"/>
      <c s="231" r="K75"/>
      <c s="231" r="L75"/>
      <c s="204" r="M75"/>
      <c s="204" r="N75"/>
      <c s="202" r="O75"/>
      <c s="202" r="P75"/>
      <c s="202" r="Q75"/>
      <c s="204" r="R75"/>
      <c s="204" r="S75"/>
      <c s="204" r="T75"/>
      <c s="204" r="U75"/>
      <c s="204" r="V75"/>
      <c s="38" r="W75"/>
      <c s="38" r="X75"/>
    </row>
    <row customHeight="1" r="76" ht="15.0">
      <c s="232" r="A76"/>
      <c s="37" r="B76"/>
      <c s="38" r="C76"/>
      <c s="204" r="D76"/>
      <c s="204" r="E76"/>
      <c s="204" r="F76"/>
      <c s="204" r="G76"/>
      <c s="37" r="H76"/>
      <c s="243" r="I76"/>
      <c s="243" r="J76"/>
      <c s="231" r="K76"/>
      <c s="231" r="L76"/>
      <c s="204" r="M76"/>
      <c s="204" r="N76"/>
      <c s="202" r="O76"/>
      <c s="202" r="P76"/>
      <c s="202" r="Q76"/>
      <c s="204" r="R76"/>
      <c s="204" r="S76"/>
      <c s="204" r="T76"/>
      <c s="204" r="U76"/>
      <c s="204" r="V76"/>
      <c s="38" r="W76"/>
      <c s="38" r="X76"/>
    </row>
    <row customHeight="1" r="77" ht="39.75">
      <c t="s" s="209" r="A77">
        <v>2035</v>
      </c>
      <c t="s" s="69" r="B77">
        <v>2036</v>
      </c>
      <c t="s" s="137" r="C77">
        <v>2037</v>
      </c>
      <c t="s" s="138" r="D77">
        <v>2038</v>
      </c>
      <c s="68" r="G77"/>
      <c t="s" s="192" r="H77">
        <v>2039</v>
      </c>
      <c t="s" s="193" r="I77">
        <v>2040</v>
      </c>
      <c t="s" s="193" r="J77">
        <v>2041</v>
      </c>
      <c t="s" s="194" r="K77">
        <v>2042</v>
      </c>
      <c t="s" s="195" r="L77">
        <v>2043</v>
      </c>
      <c t="s" s="196" r="M77">
        <v>2044</v>
      </c>
      <c t="s" s="196" r="N77">
        <v>2045</v>
      </c>
      <c t="s" s="197" r="O77">
        <v>2046</v>
      </c>
      <c t="s" s="197" r="P77">
        <v>2047</v>
      </c>
      <c t="s" s="217" r="Q77">
        <v>2048</v>
      </c>
      <c t="s" s="199" r="R77">
        <v>2049</v>
      </c>
      <c t="s" s="199" r="S77">
        <v>2050</v>
      </c>
      <c t="s" s="199" r="T77">
        <v>2051</v>
      </c>
      <c t="s" s="199" r="U77">
        <v>2052</v>
      </c>
      <c t="s" s="199" r="V77">
        <v>2053</v>
      </c>
      <c s="38" r="W77"/>
      <c s="38" r="X77"/>
    </row>
    <row customHeight="1" r="78" ht="15.0">
      <c t="s" s="150" r="D78">
        <v>2054</v>
      </c>
      <c t="s" s="219" r="E78">
        <v>2055</v>
      </c>
      <c t="s" s="219" r="F78">
        <v>2056</v>
      </c>
      <c t="s" s="56" r="G78">
        <v>2057</v>
      </c>
      <c s="38" r="W78"/>
      <c s="38" r="X78"/>
    </row>
    <row customHeight="1" r="79" ht="15.0">
      <c t="s" s="152" r="B79">
        <v>2058</v>
      </c>
      <c t="s" s="153" r="C79">
        <v>2059</v>
      </c>
      <c t="s" s="154" r="D79">
        <v>2060</v>
      </c>
      <c s="155" r="E79"/>
      <c s="155" r="F79"/>
      <c s="154" r="G79"/>
      <c t="str" s="157" r="H79">
        <f>IF(ISTEXT(F79);VLOOKUP(I79;'Réference'!$A$3:$E$18;5;FALSE);IF(ISTEXT(E79);VLOOKUP(I79;'Réference'!$B$3:$E$18;4;FALSE);IF(ISTEXT(G79);VLOOKUP(I79;'Réference'!$C$3:$E$18;3;FALSE);IF(ISTEXT(D79);VLOOKUP(I79;'Réference'!$D$3:$E$18;2;FALSE);""))))</f>
        <v>7</v>
      </c>
      <c s="158" r="I79">
        <v>48.83</v>
      </c>
      <c s="158" r="J79">
        <v>15.0</v>
      </c>
      <c t="str" s="159" r="K79">
        <f>IF(ISTEXT(D79);(V79*I79)+(U79*(I79*1,15/22*10))+(T79*(I79*1,35/22*6))+(S79*(I79*2/22*2))+(R79*(I79*3/22*1));"")</f>
        <v>809,69</v>
      </c>
      <c t="str" s="159" r="L79">
        <f>ROUND((V79*J79);1)+ROUND((U79*(J79*1,15/22*10));2)+ROUND((T79*(J79*1,35/22*6));2)+ROUNDDOWN((S79*(J79*2/22*2));2)+ROUNDDOWN((R79*(J79*3/22*1));2)</f>
        <v>248,73</v>
      </c>
      <c t="str" s="160" r="M79">
        <f>IF(ISTEXT(E79);ROUND((V79*I79)+(U79*(I79*1,15/22*10))+(T79*(I79*1,35/22*6))+(S79*(I79*2/22*2))+(R79*(I79*3/22*1));0);"")</f>
        <v/>
      </c>
      <c s="160" r="N79">
        <v>12.0</v>
      </c>
      <c t="str" s="161" r="O79">
        <f>IF(ISTEXT(F79);ROUND((V79*I79)+(U79*(I79*1,15/22*10))+(T79*(I79*1,35/22*6))+(S79*(I79*2/22*2))+(R79*(I79*3/22*1));0);"")</f>
        <v/>
      </c>
      <c s="161" r="P79">
        <v>9.0</v>
      </c>
      <c s="162" r="Q79"/>
      <c s="39" r="R79">
        <v>35.0</v>
      </c>
      <c s="39" r="S79">
        <v>0.0</v>
      </c>
      <c s="39" r="T79">
        <v>3.0</v>
      </c>
      <c s="39" r="U79">
        <v>9.0</v>
      </c>
      <c s="39" r="V79">
        <v>6.0</v>
      </c>
      <c s="38" r="W79"/>
      <c s="38" r="X79"/>
    </row>
    <row customHeight="1" r="80" ht="15.0">
      <c t="s" s="152" r="B80">
        <v>2061</v>
      </c>
      <c t="s" s="153" r="C80">
        <v>2062</v>
      </c>
      <c s="154" r="D80"/>
      <c s="155" r="E80"/>
      <c t="s" s="155" r="F80">
        <v>2063</v>
      </c>
      <c s="154" r="G80"/>
      <c t="str" s="157" r="H80">
        <f>IF(ISTEXT(F80);VLOOKUP(I80;'Réference'!$A$3:$E$18;5;FALSE);IF(ISTEXT(E80);VLOOKUP(I80;'Réference'!$B$3:$E$18;4;FALSE);IF(ISTEXT(G80);VLOOKUP(I80;'Réference'!$C$3:$E$18;3;FALSE);IF(ISTEXT(D80);VLOOKUP(I80;'Réference'!$D$3:$E$18;2;FALSE);""))))</f>
        <v>10</v>
      </c>
      <c s="158" r="I80">
        <v>1.52</v>
      </c>
      <c s="158" r="J80">
        <v>15.0</v>
      </c>
      <c t="str" s="159" r="K80">
        <f>IF(ISTEXT(D80);(V80*I80)+(U80*(I80*1,15/22*10))+(T80*(I80*1,35/22*6))+(S80*(I80*2/22*2))+(R80*(I80*3/22*1));"")</f>
        <v/>
      </c>
      <c t="str" s="159" r="L80">
        <f>ROUND((V80*J80);1)+ROUND((U80*(J80*1,15/22*10));2)+ROUND((T80*(J80*1,35/22*6));2)+ROUNDDOWN((S80*(J80*2/22*2));2)+ROUNDDOWN((R80*(J80*3/22*1));2)</f>
        <v>164,79</v>
      </c>
      <c t="str" s="160" r="M80">
        <f>IF(ISTEXT(E80);ROUND((V80*I80)+(U80*(I80*1,15/22*10))+(T80*(I80*1,35/22*6))+(S80*(I80*2/22*2))+(R80*(I80*3/22*1));0);"")</f>
        <v/>
      </c>
      <c s="160" r="N80">
        <v>4.0</v>
      </c>
      <c t="str" s="161" r="O80">
        <f>IF(ISTEXT(F80);ROUND((V80*I80)+(U80*(I80*1,15/22*10))+(T80*(I80*1,35/22*6))+(S80*(I80*2/22*2))+(R80*(I80*3/22*1));0);"")</f>
        <v>17</v>
      </c>
      <c s="161" r="P80">
        <v>3.0</v>
      </c>
      <c s="162" r="Q80"/>
      <c s="39" r="R80">
        <v>30.0</v>
      </c>
      <c s="39" r="S80">
        <v>3.0</v>
      </c>
      <c s="39" r="T80">
        <v>2.0</v>
      </c>
      <c s="39" r="U80">
        <v>5.0</v>
      </c>
      <c s="39" r="V80">
        <v>3.0</v>
      </c>
      <c s="38" r="W80"/>
      <c s="38" r="X80"/>
    </row>
    <row customHeight="1" r="81" ht="15.0">
      <c t="s" s="152" r="B81">
        <v>2064</v>
      </c>
      <c t="s" s="153" r="C81">
        <v>2065</v>
      </c>
      <c s="154" r="D81"/>
      <c t="s" s="155" r="E81">
        <v>2066</v>
      </c>
      <c s="155" r="F81"/>
      <c s="154" r="G81"/>
      <c t="str" s="157" r="H81">
        <f>IF(ISTEXT(F81);VLOOKUP(I81;'Réference'!$A$3:$E$18;5;FALSE);IF(ISTEXT(E81);VLOOKUP(I81;'Réference'!$B$3:$E$18;4;FALSE);IF(ISTEXT(G81);VLOOKUP(I81;'Réference'!$C$3:$E$18;3;FALSE);IF(ISTEXT(D81);VLOOKUP(I81;'Réference'!$D$3:$E$18;2;FALSE);""))))</f>
        <v>17</v>
      </c>
      <c s="158" r="I81">
        <v>2.73</v>
      </c>
      <c s="158" r="J81">
        <v>15.0</v>
      </c>
      <c t="str" s="159" r="K81">
        <f>IF(ISTEXT(D81);(V81*I81)+(U81*(I81*1,15/22*10))+(T81*(I81*1,35/22*6))+(S81*(I81*2/22*2))+(R81*(I81*3/22*1));"")</f>
        <v/>
      </c>
      <c t="str" s="159" r="L81">
        <f>ROUND((V81*J81);1)+ROUND((U81*(J81*1,15/22*10));2)+ROUND((T81*(J81*1,35/22*6));2)+ROUNDDOWN((S81*(J81*2/22*2));2)+ROUNDDOWN((R81*(J81*3/22*1));2)</f>
        <v>699,33</v>
      </c>
      <c t="str" s="160" r="M81">
        <f>IF(ISTEXT(E81);ROUND((V81*I81)+(U81*(I81*1,15/22*10))+(T81*(I81*1,35/22*6))+(S81*(I81*2/22*2))+(R81*(I81*3/22*1));0);"")</f>
        <v>127</v>
      </c>
      <c s="160" r="N81">
        <v>11.0</v>
      </c>
      <c t="str" s="161" r="O81">
        <f>IF(ISTEXT(F81);ROUND((V81*I81)+(U81*(I81*1,15/22*10))+(T81*(I81*1,35/22*6))+(S81*(I81*2/22*2))+(R81*(I81*3/22*1));0);"")</f>
        <v/>
      </c>
      <c s="161" r="P81">
        <v>8.0</v>
      </c>
      <c s="162" r="Q81"/>
      <c s="39" r="R81">
        <v>86.0</v>
      </c>
      <c s="39" r="S81">
        <v>7.0</v>
      </c>
      <c s="39" r="T81">
        <v>17.0</v>
      </c>
      <c s="39" r="U81">
        <v>16.0</v>
      </c>
      <c s="39" r="V81">
        <v>19.0</v>
      </c>
      <c s="38" r="W81"/>
      <c s="38" r="X81"/>
    </row>
    <row customHeight="1" r="82" ht="15.0">
      <c t="s" s="152" r="B82">
        <v>2067</v>
      </c>
      <c t="s" s="153" r="C82">
        <v>2068</v>
      </c>
      <c s="154" r="D82"/>
      <c s="155" r="E82"/>
      <c t="s" s="155" r="F82">
        <v>2069</v>
      </c>
      <c s="154" r="G82"/>
      <c t="str" s="157" r="H82">
        <f>IF(ISTEXT(F82);VLOOKUP(I82;'Réference'!$A$3:$E$18;5;FALSE);IF(ISTEXT(E82);VLOOKUP(I82;'Réference'!$B$3:$E$18;4;FALSE);IF(ISTEXT(G82);VLOOKUP(I82;'Réference'!$C$3:$E$18;3;FALSE);IF(ISTEXT(D82);VLOOKUP(I82;'Réference'!$D$3:$E$18;2;FALSE);""))))</f>
        <v>10</v>
      </c>
      <c s="158" r="I82">
        <v>1.52</v>
      </c>
      <c s="158" r="J82">
        <v>15.0</v>
      </c>
      <c t="str" s="159" r="K82">
        <f>IF(ISTEXT(D82);(V82*I82)+(U82*(I82*1,15/22*10))+(T82*(I82*1,35/22*6))+(S82*(I82*2/22*2))+(R82*(I82*3/22*1));"")</f>
        <v/>
      </c>
      <c t="str" s="159" r="L82">
        <f>ROUND((V82*J82);1)+ROUND((U82*(J82*1,15/22*10));2)+ROUND((T82*(J82*1,35/22*6));2)+ROUNDDOWN((S82*(J82*2/22*2));2)+ROUNDDOWN((R82*(J82*3/22*1));2)</f>
        <v>283,70</v>
      </c>
      <c t="str" s="160" r="M82">
        <f>IF(ISTEXT(E82);ROUND((V82*I82)+(U82*(I82*1,15/22*10))+(T82*(I82*1,35/22*6))+(S82*(I82*2/22*2))+(R82*(I82*3/22*1));0);"")</f>
        <v/>
      </c>
      <c s="160" r="N82">
        <v>5.0</v>
      </c>
      <c t="str" s="161" r="O82">
        <f>IF(ISTEXT(F82);ROUND((V82*I82)+(U82*(I82*1,15/22*10))+(T82*(I82*1,35/22*6))+(S82*(I82*2/22*2))+(R82*(I82*3/22*1));0);"")</f>
        <v>29</v>
      </c>
      <c s="161" r="P82">
        <v>4.0</v>
      </c>
      <c s="162" r="Q82"/>
      <c s="39" r="R82">
        <v>33.0</v>
      </c>
      <c s="39" r="S82">
        <v>8.0</v>
      </c>
      <c s="39" r="T82">
        <v>6.0</v>
      </c>
      <c s="39" r="U82">
        <v>11.0</v>
      </c>
      <c s="39" r="V82">
        <v>5.0</v>
      </c>
      <c s="38" r="W82"/>
      <c s="38" r="X82"/>
    </row>
    <row customHeight="1" r="83" ht="15.0">
      <c t="s" s="203" r="B83">
        <v>2070</v>
      </c>
      <c t="s" s="165" r="C83">
        <v>2071</v>
      </c>
      <c s="166" r="D83"/>
      <c s="167" r="E83"/>
      <c s="167" r="F83"/>
      <c t="s" s="168" r="G83">
        <v>2072</v>
      </c>
      <c t="str" s="267" r="H83">
        <f>IF(ISTEXT(F83);VLOOKUP(I83;'Réference'!$A$3:$E$18;5;FALSE);IF(ISTEXT(E83);VLOOKUP(I83;'Réference'!$B$3:$E$18;4;FALSE);IF(ISTEXT(G83);VLOOKUP(I83;'Réference'!$C$3:$E$18;3;FALSE);IF(ISTEXT(D83);VLOOKUP(I83;'Réference'!$D$3:$E$18;2;FALSE);""))))</f>
        <v>17</v>
      </c>
      <c s="170" r="I83">
        <v>13.65</v>
      </c>
      <c s="158" r="J83">
        <v>15.0</v>
      </c>
      <c t="str" s="159" r="K83">
        <f>IF(ISTEXT(D83);(V83*I83)+(U83*(I83*1,15/22*10))+(T83*(I83*1,35/22*6))+(S83*(I83*2/22*2))+(R83*(I83*3/22*1));"")</f>
        <v/>
      </c>
      <c t="str" s="159" r="L83">
        <f>ROUND((V83*J83);1)+ROUND((U83*(J83*1,15/22*10));2)+ROUND((T83*(J83*1,35/22*6));2)+ROUNDDOWN((S83*(J83*2/22*2));2)+ROUNDDOWN((R83*(J83*3/22*1));2)</f>
        <v>0,00</v>
      </c>
      <c t="str" s="160" r="M83">
        <f>IF(ISTEXT(E83);ROUND((V83*I83)+(U83*(I83*1,15/22*10))+(T83*(I83*1,35/22*6))+(S83*(I83*2/22*2))+(R83*(I83*3/22*1));0);"")</f>
        <v/>
      </c>
      <c s="160" r="N83"/>
      <c t="str" s="161" r="O83">
        <f>IF(ISTEXT(F83);ROUND((V83*I83)+(U83*(I83*1,15/22*10))+(T83*(I83*1,35/22*6))+(S83*(I83*2/22*2))+(R83*(I83*3/22*1));0);"")</f>
        <v/>
      </c>
      <c s="161" r="P83"/>
      <c s="162" r="Q83"/>
      <c s="39" r="R83"/>
      <c s="39" r="S83"/>
      <c s="39" r="T83"/>
      <c s="39" r="U83"/>
      <c s="39" r="V83"/>
      <c s="38" r="W83"/>
      <c s="38" r="X83"/>
    </row>
    <row customHeight="1" r="84" ht="15.0">
      <c s="26" r="B84"/>
      <c s="51" r="C84"/>
      <c s="32" r="D84"/>
      <c s="32" r="E84"/>
      <c s="32" r="F84"/>
      <c s="255" r="G84"/>
      <c s="52" r="H84"/>
      <c s="32" r="I84"/>
      <c t="s" s="171" r="J84">
        <v>2073</v>
      </c>
      <c t="str" s="172" r="K84">
        <f>SUM(K79:K83)</f>
        <v>809,69</v>
      </c>
      <c s="172" r="L84">
        <v>1395.32</v>
      </c>
      <c t="str" s="173" r="M84">
        <f>SUM(M79:M83)</f>
        <v>127</v>
      </c>
      <c t="str" s="173" r="N84">
        <f>SUM(N79:N83)</f>
        <v>32</v>
      </c>
      <c t="str" s="174" r="O84">
        <f>SUM(O79:O83)</f>
        <v>46</v>
      </c>
      <c t="str" s="174" r="P84">
        <f>SUM(P79:P83)</f>
        <v>24</v>
      </c>
      <c t="str" s="174" r="Q84">
        <f>SUM(Q79:Q83)</f>
        <v>0</v>
      </c>
      <c t="str" s="173" r="R84">
        <f>SUM(R79:R83)</f>
        <v>184</v>
      </c>
      <c t="str" s="173" r="S84">
        <f>SUM(S79:S83)</f>
        <v>18</v>
      </c>
      <c t="str" s="173" r="T84">
        <f>SUM(T79:T83)</f>
        <v>28</v>
      </c>
      <c t="str" s="173" r="U84">
        <f>SUM(U79:U83)</f>
        <v>41</v>
      </c>
      <c t="str" s="173" r="V84">
        <f>SUM(V79:V83)</f>
        <v>33</v>
      </c>
      <c s="38" r="W84"/>
      <c s="38" r="X84"/>
    </row>
    <row customHeight="1" r="85" ht="15.0">
      <c s="241" r="B85"/>
      <c s="38" r="C85"/>
      <c s="32" r="D85"/>
      <c s="32" r="E85"/>
      <c s="32" r="F85"/>
      <c s="32" r="G85"/>
      <c s="26" r="H85"/>
      <c s="95" r="I85"/>
      <c t="s" s="256" r="J85">
        <v>2074</v>
      </c>
      <c t="s" s="257" r="K85">
        <v>2075</v>
      </c>
      <c t="str" s="258" r="L85">
        <f>K84-L84</f>
        <v>-585,63</v>
      </c>
      <c t="s" s="259" r="M85">
        <v>2076</v>
      </c>
      <c t="str" s="260" r="N85">
        <f>M84-N84</f>
        <v>95</v>
      </c>
      <c t="s" s="261" r="O85">
        <v>2077</v>
      </c>
      <c t="str" s="262" r="P85">
        <f>O84-P84</f>
        <v>22</v>
      </c>
      <c t="s" s="261" r="Q85">
        <v>2078</v>
      </c>
      <c t="str" s="260" r="R85">
        <f>Q84</f>
        <v>0</v>
      </c>
      <c s="38" r="W85"/>
      <c s="38" r="X85"/>
    </row>
    <row customHeight="1" r="86" ht="15.0">
      <c s="244" r="A86"/>
      <c s="38" r="C86"/>
      <c s="38" r="O86"/>
      <c s="38" r="P86"/>
      <c s="38" r="Q86"/>
      <c s="38" r="W86"/>
      <c s="38" r="X86"/>
    </row>
    <row customHeight="1" r="87" ht="15.0">
      <c s="244" r="A87"/>
      <c s="38" r="C87"/>
      <c s="38" r="O87"/>
      <c s="38" r="P87"/>
      <c s="38" r="Q87"/>
      <c s="38" r="W87"/>
      <c s="38" r="X87"/>
    </row>
    <row customHeight="1" r="88" ht="15.0">
      <c s="244" r="A88"/>
      <c s="38" r="C88"/>
      <c s="38" r="O88"/>
      <c s="38" r="P88"/>
      <c s="38" r="Q88"/>
      <c s="38" r="W88"/>
      <c s="38" r="X88"/>
    </row>
    <row customHeight="1" r="89" ht="15.0">
      <c s="244" r="A89"/>
      <c s="38" r="C89"/>
      <c s="38" r="O89"/>
      <c s="38" r="P89"/>
      <c s="38" r="Q89"/>
      <c s="38" r="W89"/>
      <c s="38" r="X89"/>
    </row>
    <row customHeight="1" r="90" ht="15.0">
      <c s="244" r="A90"/>
      <c s="38" r="C90"/>
      <c s="38" r="O90"/>
      <c s="38" r="P90"/>
      <c s="38" r="Q90"/>
      <c s="38" r="W90"/>
      <c s="38" r="X90"/>
    </row>
    <row customHeight="1" r="91" ht="15.0">
      <c s="244" r="A91"/>
      <c s="38" r="C91"/>
      <c s="38" r="O91"/>
      <c s="38" r="P91"/>
      <c s="38" r="Q91"/>
      <c s="38" r="W91"/>
      <c s="70" r="X91"/>
    </row>
    <row customHeight="1" r="92" ht="15.0">
      <c s="244" r="A92"/>
      <c s="38" r="C92"/>
      <c s="38" r="O92"/>
      <c s="38" r="P92"/>
      <c s="38" r="Q92"/>
      <c s="38" r="W92"/>
      <c s="70" r="X92"/>
    </row>
    <row customHeight="1" r="93" ht="15.0">
      <c s="244" r="A93"/>
      <c s="38" r="C93"/>
      <c s="38" r="O93"/>
      <c s="38" r="P93"/>
      <c s="38" r="Q93"/>
      <c s="38" r="W93"/>
      <c s="70" r="X93"/>
    </row>
    <row customHeight="1" r="94" ht="15.0">
      <c s="244" r="A94"/>
      <c s="38" r="C94"/>
      <c s="38" r="O94"/>
      <c s="38" r="P94"/>
      <c s="38" r="Q94"/>
      <c s="38" r="W94"/>
      <c s="70" r="X94"/>
    </row>
    <row customHeight="1" r="95" ht="15.0">
      <c s="38" r="A95"/>
      <c s="38" r="C95"/>
      <c s="38" r="O95"/>
      <c s="38" r="P95"/>
      <c s="38" r="Q95"/>
      <c s="38" r="W95"/>
      <c s="70" r="X95"/>
    </row>
    <row customHeight="1" r="96" ht="15.0">
      <c s="38" r="A96"/>
      <c s="38" r="C96"/>
      <c s="38" r="O96"/>
      <c s="38" r="P96"/>
      <c s="38" r="Q96"/>
      <c s="38" r="W96"/>
      <c s="70" r="X96"/>
    </row>
    <row customHeight="1" r="97" ht="15.0">
      <c s="38" r="A97"/>
      <c s="38" r="C97"/>
      <c s="38" r="O97"/>
      <c s="38" r="P97"/>
      <c s="38" r="Q97"/>
      <c s="38" r="W97"/>
      <c s="70" r="X97"/>
    </row>
    <row customHeight="1" r="98" ht="15.0">
      <c s="38" r="A98"/>
      <c s="38" r="C98"/>
      <c s="38" r="O98"/>
      <c s="38" r="P98"/>
      <c s="38" r="Q98"/>
      <c s="38" r="W98"/>
      <c s="70" r="X98"/>
    </row>
    <row customHeight="1" r="99" ht="15.0">
      <c s="38" r="A99"/>
      <c s="38" r="C99"/>
      <c s="38" r="O99"/>
      <c s="38" r="P99"/>
      <c s="38" r="Q99"/>
      <c s="38" r="W99"/>
      <c s="70" r="X99"/>
    </row>
    <row customHeight="1" r="100" ht="15.0">
      <c s="38" r="A100"/>
      <c s="37" r="B100"/>
      <c s="38" r="C100"/>
      <c s="37" r="D100"/>
      <c s="37" r="E100"/>
      <c s="37" r="F100"/>
      <c s="37" r="G100"/>
      <c s="37" r="H100"/>
      <c s="37" r="I100"/>
      <c s="37" r="J100"/>
      <c s="204" r="K100"/>
      <c s="204" r="L100"/>
      <c s="204" r="M100"/>
      <c s="204" r="N100"/>
      <c s="163" r="O100"/>
      <c s="70" r="P100"/>
      <c s="70" r="Q100"/>
      <c s="37" r="R100"/>
      <c s="37" r="S100"/>
      <c s="37" r="T100"/>
      <c s="37" r="U100"/>
      <c s="37" r="V100"/>
      <c s="38" r="W100"/>
      <c s="70" r="X100"/>
    </row>
    <row customHeight="1" r="101" ht="15.0">
      <c s="38" r="A101"/>
      <c s="37" r="B101"/>
      <c s="38" r="C101"/>
      <c s="37" r="D101"/>
      <c s="37" r="E101"/>
      <c s="37" r="F101"/>
      <c s="37" r="G101"/>
      <c s="37" r="H101"/>
      <c s="37" r="I101"/>
      <c s="37" r="J101"/>
      <c s="204" r="K101"/>
      <c s="204" r="L101"/>
      <c s="204" r="M101"/>
      <c s="204" r="N101"/>
      <c s="163" r="O101"/>
      <c s="70" r="P101"/>
      <c s="70" r="Q101"/>
      <c s="37" r="R101"/>
      <c s="37" r="S101"/>
      <c s="37" r="T101"/>
      <c s="37" r="U101"/>
      <c s="37" r="V101"/>
      <c s="38" r="W101"/>
      <c s="70" r="X101"/>
    </row>
    <row customHeight="1" r="102" ht="15.0">
      <c s="38" r="A102"/>
      <c s="37" r="B102"/>
      <c s="38" r="C102"/>
      <c s="37" r="D102"/>
      <c s="37" r="E102"/>
      <c s="37" r="F102"/>
      <c s="37" r="G102"/>
      <c s="37" r="H102"/>
      <c s="37" r="I102"/>
      <c s="37" r="J102"/>
      <c s="204" r="K102"/>
      <c s="204" r="L102"/>
      <c s="204" r="M102"/>
      <c s="204" r="N102"/>
      <c s="163" r="O102"/>
      <c s="70" r="P102"/>
      <c s="70" r="Q102"/>
      <c s="37" r="R102"/>
      <c s="37" r="S102"/>
      <c s="37" r="T102"/>
      <c s="37" r="U102"/>
      <c s="37" r="V102"/>
      <c s="38" r="W102"/>
      <c s="70" r="X102"/>
    </row>
    <row customHeight="1" r="103" ht="15.0">
      <c s="38" r="A103"/>
      <c s="37" r="B103"/>
      <c s="38" r="C103"/>
      <c s="37" r="D103"/>
      <c s="37" r="E103"/>
      <c s="37" r="F103"/>
      <c s="37" r="G103"/>
      <c s="37" r="H103"/>
      <c s="37" r="I103"/>
      <c s="37" r="J103"/>
      <c s="204" r="K103"/>
      <c s="204" r="L103"/>
      <c s="204" r="M103"/>
      <c s="204" r="N103"/>
      <c s="163" r="O103"/>
      <c s="70" r="P103"/>
      <c s="70" r="Q103"/>
      <c s="37" r="R103"/>
      <c s="37" r="S103"/>
      <c s="37" r="T103"/>
      <c s="37" r="U103"/>
      <c s="37" r="V103"/>
      <c s="38" r="W103"/>
      <c s="70" r="X103"/>
    </row>
    <row customHeight="1" r="104" ht="15.0">
      <c s="38" r="A104"/>
      <c s="37" r="B104"/>
      <c s="38" r="C104"/>
      <c s="37" r="D104"/>
      <c s="37" r="E104"/>
      <c s="37" r="F104"/>
      <c s="37" r="G104"/>
      <c s="37" r="H104"/>
      <c s="37" r="I104"/>
      <c s="37" r="J104"/>
      <c s="204" r="K104"/>
      <c s="204" r="L104"/>
      <c s="204" r="M104"/>
      <c s="204" r="N104"/>
      <c s="163" r="O104"/>
      <c s="70" r="P104"/>
      <c s="70" r="Q104"/>
      <c s="37" r="R104"/>
      <c s="37" r="S104"/>
      <c s="37" r="T104"/>
      <c s="37" r="U104"/>
      <c s="37" r="V104"/>
      <c s="38" r="W104"/>
      <c s="70" r="X104"/>
    </row>
    <row customHeight="1" r="105" ht="15.0">
      <c s="38" r="A105"/>
      <c s="37" r="B105"/>
      <c s="38" r="C105"/>
      <c s="37" r="D105"/>
      <c s="37" r="E105"/>
      <c s="37" r="F105"/>
      <c s="37" r="G105"/>
      <c s="37" r="H105"/>
      <c s="37" r="I105"/>
      <c s="37" r="J105"/>
      <c s="204" r="K105"/>
      <c s="204" r="L105"/>
      <c s="204" r="M105"/>
      <c s="204" r="N105"/>
      <c s="163" r="O105"/>
      <c s="70" r="P105"/>
      <c s="70" r="Q105"/>
      <c s="37" r="R105"/>
      <c s="37" r="S105"/>
      <c s="37" r="T105"/>
      <c s="37" r="U105"/>
      <c s="37" r="V105"/>
      <c s="38" r="W105"/>
      <c s="70" r="X105"/>
    </row>
    <row customHeight="1" r="106" ht="15.0">
      <c s="38" r="A106"/>
      <c s="37" r="B106"/>
      <c s="38" r="C106"/>
      <c s="37" r="D106"/>
      <c s="37" r="E106"/>
      <c s="37" r="F106"/>
      <c s="37" r="G106"/>
      <c s="37" r="H106"/>
      <c s="37" r="I106"/>
      <c s="37" r="J106"/>
      <c s="204" r="K106"/>
      <c s="204" r="L106"/>
      <c s="204" r="M106"/>
      <c s="204" r="N106"/>
      <c s="163" r="O106"/>
      <c s="70" r="P106"/>
      <c s="70" r="Q106"/>
      <c s="37" r="R106"/>
      <c s="37" r="S106"/>
      <c s="37" r="T106"/>
      <c s="37" r="U106"/>
      <c s="37" r="V106"/>
      <c s="38" r="W106"/>
      <c s="70" r="X106"/>
    </row>
    <row customHeight="1" r="107" ht="15.0">
      <c s="38" r="A107"/>
      <c s="37" r="B107"/>
      <c s="38" r="C107"/>
      <c s="37" r="D107"/>
      <c s="37" r="E107"/>
      <c s="37" r="F107"/>
      <c s="37" r="G107"/>
      <c s="37" r="H107"/>
      <c s="37" r="I107"/>
      <c s="37" r="J107"/>
      <c s="204" r="K107"/>
      <c s="204" r="L107"/>
      <c s="204" r="M107"/>
      <c s="204" r="N107"/>
      <c s="163" r="O107"/>
      <c s="70" r="P107"/>
      <c s="70" r="Q107"/>
      <c s="37" r="R107"/>
      <c s="37" r="S107"/>
      <c s="37" r="T107"/>
      <c s="37" r="U107"/>
      <c s="37" r="V107"/>
      <c s="38" r="W107"/>
      <c s="70" r="X107"/>
    </row>
    <row customHeight="1" r="108" ht="15.0">
      <c s="38" r="A108"/>
      <c s="37" r="B108"/>
      <c s="38" r="C108"/>
      <c s="37" r="D108"/>
      <c s="37" r="E108"/>
      <c s="37" r="F108"/>
      <c s="37" r="G108"/>
      <c s="37" r="H108"/>
      <c s="37" r="I108"/>
      <c s="37" r="J108"/>
      <c s="204" r="K108"/>
      <c s="204" r="L108"/>
      <c s="204" r="M108"/>
      <c s="204" r="N108"/>
      <c s="163" r="O108"/>
      <c s="70" r="P108"/>
      <c s="70" r="Q108"/>
      <c s="37" r="R108"/>
      <c s="37" r="S108"/>
      <c s="37" r="T108"/>
      <c s="37" r="U108"/>
      <c s="37" r="V108"/>
      <c s="38" r="W108"/>
      <c s="70" r="X108"/>
    </row>
    <row customHeight="1" r="109" ht="15.0">
      <c s="38" r="A109"/>
      <c s="37" r="B109"/>
      <c s="38" r="C109"/>
      <c s="37" r="D109"/>
      <c s="37" r="E109"/>
      <c s="37" r="F109"/>
      <c s="37" r="G109"/>
      <c s="37" r="H109"/>
      <c s="37" r="I109"/>
      <c s="37" r="J109"/>
      <c s="204" r="K109"/>
      <c s="204" r="L109"/>
      <c s="204" r="M109"/>
      <c s="204" r="N109"/>
      <c s="163" r="O109"/>
      <c s="70" r="P109"/>
      <c s="70" r="Q109"/>
      <c s="37" r="R109"/>
      <c s="37" r="S109"/>
      <c s="37" r="T109"/>
      <c s="37" r="U109"/>
      <c s="37" r="V109"/>
      <c s="38" r="W109"/>
      <c s="70" r="X109"/>
    </row>
    <row customHeight="1" r="110" ht="15.0">
      <c s="38" r="A110"/>
      <c s="37" r="B110"/>
      <c s="38" r="C110"/>
      <c s="37" r="D110"/>
      <c s="37" r="E110"/>
      <c s="37" r="F110"/>
      <c s="37" r="G110"/>
      <c s="37" r="H110"/>
      <c s="37" r="I110"/>
      <c s="37" r="J110"/>
      <c s="204" r="K110"/>
      <c s="204" r="L110"/>
      <c s="204" r="M110"/>
      <c s="204" r="N110"/>
      <c s="163" r="O110"/>
      <c s="70" r="P110"/>
      <c s="70" r="Q110"/>
      <c s="37" r="R110"/>
      <c s="37" r="S110"/>
      <c s="37" r="T110"/>
      <c s="37" r="U110"/>
      <c s="37" r="V110"/>
      <c s="38" r="W110"/>
      <c s="70" r="X110"/>
    </row>
    <row customHeight="1" r="111" ht="15.0">
      <c s="38" r="A111"/>
      <c s="37" r="B111"/>
      <c s="38" r="C111"/>
      <c s="37" r="D111"/>
      <c s="37" r="E111"/>
      <c s="37" r="F111"/>
      <c s="37" r="G111"/>
      <c s="37" r="H111"/>
      <c s="37" r="I111"/>
      <c s="37" r="J111"/>
      <c s="204" r="K111"/>
      <c s="204" r="L111"/>
      <c s="204" r="M111"/>
      <c s="204" r="N111"/>
      <c s="163" r="O111"/>
      <c s="70" r="P111"/>
      <c s="70" r="Q111"/>
      <c s="37" r="R111"/>
      <c s="37" r="S111"/>
      <c s="37" r="T111"/>
      <c s="37" r="U111"/>
      <c s="37" r="V111"/>
      <c s="38" r="W111"/>
      <c s="70" r="X111"/>
    </row>
    <row customHeight="1" r="112" ht="15.0">
      <c s="38" r="A112"/>
      <c s="37" r="B112"/>
      <c s="38" r="C112"/>
      <c s="37" r="D112"/>
      <c s="37" r="E112"/>
      <c s="37" r="F112"/>
      <c s="37" r="G112"/>
      <c s="37" r="H112"/>
      <c s="37" r="I112"/>
      <c s="37" r="J112"/>
      <c s="204" r="K112"/>
      <c s="204" r="L112"/>
      <c s="204" r="M112"/>
      <c s="204" r="N112"/>
      <c s="163" r="O112"/>
      <c s="70" r="P112"/>
      <c s="70" r="Q112"/>
      <c s="37" r="R112"/>
      <c s="37" r="S112"/>
      <c s="37" r="T112"/>
      <c s="37" r="U112"/>
      <c s="37" r="V112"/>
      <c s="38" r="W112"/>
      <c s="70" r="X112"/>
    </row>
    <row customHeight="1" r="113" ht="15.0">
      <c s="38" r="A113"/>
      <c s="37" r="B113"/>
      <c s="38" r="C113"/>
      <c s="37" r="D113"/>
      <c s="37" r="E113"/>
      <c s="37" r="F113"/>
      <c s="37" r="G113"/>
      <c s="37" r="H113"/>
      <c s="37" r="I113"/>
      <c s="37" r="J113"/>
      <c s="204" r="K113"/>
      <c s="204" r="L113"/>
      <c s="204" r="M113"/>
      <c s="204" r="N113"/>
      <c s="163" r="O113"/>
      <c s="70" r="P113"/>
      <c s="70" r="Q113"/>
      <c s="37" r="R113"/>
      <c s="37" r="S113"/>
      <c s="37" r="T113"/>
      <c s="37" r="U113"/>
      <c s="37" r="V113"/>
      <c s="38" r="W113"/>
      <c s="70" r="X113"/>
    </row>
    <row customHeight="1" r="114" ht="15.0">
      <c s="38" r="A114"/>
      <c s="37" r="B114"/>
      <c s="38" r="C114"/>
      <c s="37" r="D114"/>
      <c s="37" r="E114"/>
      <c s="37" r="F114"/>
      <c s="37" r="G114"/>
      <c s="37" r="H114"/>
      <c s="37" r="I114"/>
      <c s="37" r="J114"/>
      <c s="204" r="K114"/>
      <c s="204" r="L114"/>
      <c s="204" r="M114"/>
      <c s="204" r="N114"/>
      <c s="163" r="O114"/>
      <c s="70" r="P114"/>
      <c s="70" r="Q114"/>
      <c s="37" r="R114"/>
      <c s="37" r="S114"/>
      <c s="37" r="T114"/>
      <c s="37" r="U114"/>
      <c s="37" r="V114"/>
      <c s="38" r="W114"/>
      <c s="70" r="X114"/>
    </row>
    <row customHeight="1" r="115" ht="15.0">
      <c s="38" r="A115"/>
      <c s="37" r="B115"/>
      <c s="38" r="C115"/>
      <c s="37" r="D115"/>
      <c s="37" r="E115"/>
      <c s="37" r="F115"/>
      <c s="37" r="G115"/>
      <c s="37" r="H115"/>
      <c s="37" r="I115"/>
      <c s="37" r="J115"/>
      <c s="204" r="K115"/>
      <c s="204" r="L115"/>
      <c s="204" r="M115"/>
      <c s="204" r="N115"/>
      <c s="163" r="O115"/>
      <c s="70" r="P115"/>
      <c s="70" r="Q115"/>
      <c s="37" r="R115"/>
      <c s="37" r="S115"/>
      <c s="37" r="T115"/>
      <c s="37" r="U115"/>
      <c s="37" r="V115"/>
      <c s="38" r="W115"/>
      <c s="70" r="X115"/>
    </row>
    <row customHeight="1" r="116" ht="15.0">
      <c s="38" r="A116"/>
      <c s="37" r="B116"/>
      <c s="38" r="C116"/>
      <c s="37" r="D116"/>
      <c s="37" r="E116"/>
      <c s="37" r="F116"/>
      <c s="37" r="G116"/>
      <c s="37" r="H116"/>
      <c s="37" r="I116"/>
      <c s="37" r="J116"/>
      <c s="204" r="K116"/>
      <c s="204" r="L116"/>
      <c s="204" r="M116"/>
      <c s="204" r="N116"/>
      <c s="163" r="O116"/>
      <c s="70" r="P116"/>
      <c s="70" r="Q116"/>
      <c s="37" r="R116"/>
      <c s="37" r="S116"/>
      <c s="37" r="T116"/>
      <c s="37" r="U116"/>
      <c s="37" r="V116"/>
      <c s="38" r="W116"/>
      <c s="70" r="X116"/>
    </row>
    <row customHeight="1" r="117" ht="15.0">
      <c s="38" r="A117"/>
      <c s="37" r="B117"/>
      <c s="38" r="C117"/>
      <c s="37" r="D117"/>
      <c s="37" r="E117"/>
      <c s="37" r="F117"/>
      <c s="37" r="G117"/>
      <c s="37" r="H117"/>
      <c s="37" r="I117"/>
      <c s="37" r="J117"/>
      <c s="204" r="K117"/>
      <c s="204" r="L117"/>
      <c s="204" r="M117"/>
      <c s="204" r="N117"/>
      <c s="163" r="O117"/>
      <c s="70" r="P117"/>
      <c s="70" r="Q117"/>
      <c s="37" r="R117"/>
      <c s="37" r="S117"/>
      <c s="37" r="T117"/>
      <c s="37" r="U117"/>
      <c s="37" r="V117"/>
      <c s="38" r="W117"/>
      <c s="70" r="X117"/>
    </row>
    <row customHeight="1" r="118" ht="15.0">
      <c s="38" r="A118"/>
      <c s="37" r="B118"/>
      <c s="38" r="C118"/>
      <c s="37" r="D118"/>
      <c s="37" r="E118"/>
      <c s="37" r="F118"/>
      <c s="37" r="G118"/>
      <c s="37" r="H118"/>
      <c s="37" r="I118"/>
      <c s="37" r="J118"/>
      <c s="204" r="K118"/>
      <c s="204" r="L118"/>
      <c s="204" r="M118"/>
      <c s="204" r="N118"/>
      <c s="163" r="O118"/>
      <c s="70" r="P118"/>
      <c s="70" r="Q118"/>
      <c s="37" r="R118"/>
      <c s="37" r="S118"/>
      <c s="37" r="T118"/>
      <c s="37" r="U118"/>
      <c s="37" r="V118"/>
      <c s="38" r="W118"/>
      <c s="70" r="X118"/>
    </row>
    <row customHeight="1" r="119" ht="15.0">
      <c s="38" r="A119"/>
      <c s="37" r="B119"/>
      <c s="38" r="C119"/>
      <c s="37" r="D119"/>
      <c s="37" r="E119"/>
      <c s="37" r="F119"/>
      <c s="37" r="G119"/>
      <c s="37" r="H119"/>
      <c s="37" r="I119"/>
      <c s="37" r="J119"/>
      <c s="204" r="K119"/>
      <c s="204" r="L119"/>
      <c s="204" r="M119"/>
      <c s="204" r="N119"/>
      <c s="163" r="O119"/>
      <c s="70" r="P119"/>
      <c s="70" r="Q119"/>
      <c s="37" r="R119"/>
      <c s="37" r="S119"/>
      <c s="37" r="T119"/>
      <c s="37" r="U119"/>
      <c s="37" r="V119"/>
      <c s="38" r="W119"/>
      <c s="70" r="X119"/>
    </row>
    <row customHeight="1" r="120" ht="15.0">
      <c s="38" r="A120"/>
      <c s="37" r="B120"/>
      <c s="38" r="C120"/>
      <c s="37" r="D120"/>
      <c s="37" r="E120"/>
      <c s="37" r="F120"/>
      <c s="37" r="G120"/>
      <c s="37" r="H120"/>
      <c s="37" r="I120"/>
      <c s="37" r="J120"/>
      <c s="204" r="K120"/>
      <c s="204" r="L120"/>
      <c s="204" r="M120"/>
      <c s="204" r="N120"/>
      <c s="163" r="O120"/>
      <c s="70" r="P120"/>
      <c s="70" r="Q120"/>
      <c s="37" r="R120"/>
      <c s="37" r="S120"/>
      <c s="37" r="T120"/>
      <c s="37" r="U120"/>
      <c s="37" r="V120"/>
      <c s="38" r="W120"/>
      <c s="38" r="X120"/>
    </row>
    <row customHeight="1" r="121" ht="15.0">
      <c s="38" r="A121"/>
      <c s="37" r="B121"/>
      <c s="38" r="C121"/>
      <c s="37" r="D121"/>
      <c s="37" r="E121"/>
      <c s="37" r="F121"/>
      <c s="37" r="G121"/>
      <c s="37" r="H121"/>
      <c s="37" r="I121"/>
      <c s="37" r="J121"/>
      <c s="204" r="K121"/>
      <c s="204" r="L121"/>
      <c s="204" r="M121"/>
      <c s="204" r="N121"/>
      <c s="163" r="O121"/>
      <c s="70" r="P121"/>
      <c s="70" r="Q121"/>
      <c s="37" r="R121"/>
      <c s="37" r="S121"/>
      <c s="37" r="T121"/>
      <c s="37" r="U121"/>
      <c s="37" r="V121"/>
      <c s="38" r="W121"/>
      <c s="38" r="X121"/>
    </row>
    <row customHeight="1" r="122" ht="15.0">
      <c s="38" r="A122"/>
      <c s="37" r="B122"/>
      <c s="38" r="C122"/>
      <c s="37" r="D122"/>
      <c s="37" r="E122"/>
      <c s="37" r="F122"/>
      <c s="37" r="G122"/>
      <c s="37" r="H122"/>
      <c s="37" r="I122"/>
      <c s="37" r="J122"/>
      <c s="204" r="K122"/>
      <c s="204" r="L122"/>
      <c s="204" r="M122"/>
      <c s="204" r="N122"/>
      <c s="163" r="O122"/>
      <c s="70" r="P122"/>
      <c s="70" r="Q122"/>
      <c s="37" r="R122"/>
      <c s="37" r="S122"/>
      <c s="37" r="T122"/>
      <c s="37" r="U122"/>
      <c s="37" r="V122"/>
      <c s="38" r="W122"/>
      <c s="38" r="X122"/>
    </row>
    <row customHeight="1" r="123" ht="15.0">
      <c s="38" r="A123"/>
      <c s="37" r="B123"/>
      <c s="38" r="C123"/>
      <c s="37" r="D123"/>
      <c s="37" r="E123"/>
      <c s="37" r="F123"/>
      <c s="37" r="G123"/>
      <c s="37" r="H123"/>
      <c s="37" r="I123"/>
      <c s="37" r="J123"/>
      <c s="204" r="K123"/>
      <c s="204" r="L123"/>
      <c s="204" r="M123"/>
      <c s="204" r="N123"/>
      <c s="163" r="O123"/>
      <c s="70" r="P123"/>
      <c s="70" r="Q123"/>
      <c s="37" r="R123"/>
      <c s="37" r="S123"/>
      <c s="37" r="T123"/>
      <c s="37" r="U123"/>
      <c s="37" r="V123"/>
      <c s="38" r="W123"/>
      <c s="38" r="X123"/>
    </row>
    <row customHeight="1" r="124" ht="15.0">
      <c s="38" r="A124"/>
      <c s="37" r="B124"/>
      <c s="38" r="C124"/>
      <c s="37" r="D124"/>
      <c s="37" r="E124"/>
      <c s="37" r="F124"/>
      <c s="37" r="G124"/>
      <c s="37" r="H124"/>
      <c s="37" r="I124"/>
      <c s="37" r="J124"/>
      <c s="204" r="K124"/>
      <c s="204" r="L124"/>
      <c s="204" r="M124"/>
      <c s="204" r="N124"/>
      <c s="163" r="O124"/>
      <c s="70" r="P124"/>
      <c s="70" r="Q124"/>
      <c s="37" r="R124"/>
      <c s="37" r="S124"/>
      <c s="37" r="T124"/>
      <c s="37" r="U124"/>
      <c s="37" r="V124"/>
      <c s="38" r="W124"/>
      <c s="38" r="X124"/>
    </row>
    <row customHeight="1" r="125" ht="15.0">
      <c s="38" r="A125"/>
      <c s="37" r="B125"/>
      <c s="38" r="C125"/>
      <c s="37" r="D125"/>
      <c s="37" r="E125"/>
      <c s="37" r="F125"/>
      <c s="37" r="G125"/>
      <c s="37" r="H125"/>
      <c s="37" r="I125"/>
      <c s="37" r="J125"/>
      <c s="204" r="K125"/>
      <c s="204" r="L125"/>
      <c s="204" r="M125"/>
      <c s="204" r="N125"/>
      <c s="163" r="O125"/>
      <c s="70" r="P125"/>
      <c s="70" r="Q125"/>
      <c s="37" r="R125"/>
      <c s="37" r="S125"/>
      <c s="37" r="T125"/>
      <c s="37" r="U125"/>
      <c s="37" r="V125"/>
      <c s="38" r="W125"/>
      <c s="38" r="X125"/>
    </row>
    <row customHeight="1" r="126" ht="15.0">
      <c s="38" r="A126"/>
      <c s="37" r="B126"/>
      <c s="38" r="C126"/>
      <c s="37" r="D126"/>
      <c s="37" r="E126"/>
      <c s="37" r="F126"/>
      <c s="37" r="G126"/>
      <c s="37" r="H126"/>
      <c s="37" r="I126"/>
      <c s="37" r="J126"/>
      <c s="204" r="K126"/>
      <c s="204" r="L126"/>
      <c s="204" r="M126"/>
      <c s="204" r="N126"/>
      <c s="163" r="O126"/>
      <c s="70" r="P126"/>
      <c s="70" r="Q126"/>
      <c s="37" r="R126"/>
      <c s="37" r="S126"/>
      <c s="37" r="T126"/>
      <c s="37" r="U126"/>
      <c s="37" r="V126"/>
      <c s="38" r="W126"/>
      <c s="38" r="X126"/>
    </row>
    <row customHeight="1" r="127" ht="15.0">
      <c s="38" r="A127"/>
      <c s="37" r="B127"/>
      <c s="38" r="C127"/>
      <c s="37" r="D127"/>
      <c s="37" r="E127"/>
      <c s="37" r="F127"/>
      <c s="37" r="G127"/>
      <c s="37" r="H127"/>
      <c s="37" r="I127"/>
      <c s="37" r="J127"/>
      <c s="204" r="K127"/>
      <c s="204" r="L127"/>
      <c s="204" r="M127"/>
      <c s="204" r="N127"/>
      <c s="163" r="O127"/>
      <c s="70" r="P127"/>
      <c s="70" r="Q127"/>
      <c s="37" r="R127"/>
      <c s="37" r="S127"/>
      <c s="37" r="T127"/>
      <c s="37" r="U127"/>
      <c s="37" r="V127"/>
      <c s="38" r="W127"/>
      <c s="38" r="X127"/>
    </row>
    <row customHeight="1" r="128" ht="15.0">
      <c s="38" r="A128"/>
      <c s="37" r="B128"/>
      <c s="38" r="C128"/>
      <c s="37" r="D128"/>
      <c s="37" r="E128"/>
      <c s="37" r="F128"/>
      <c s="37" r="G128"/>
      <c s="37" r="H128"/>
      <c s="37" r="I128"/>
      <c s="37" r="J128"/>
      <c s="204" r="K128"/>
      <c s="204" r="L128"/>
      <c s="204" r="M128"/>
      <c s="204" r="N128"/>
      <c s="163" r="O128"/>
      <c s="70" r="P128"/>
      <c s="70" r="Q128"/>
      <c s="37" r="R128"/>
      <c s="37" r="S128"/>
      <c s="37" r="T128"/>
      <c s="37" r="U128"/>
      <c s="37" r="V128"/>
      <c s="38" r="W128"/>
      <c s="38" r="X128"/>
    </row>
    <row customHeight="1" r="129" ht="15.0">
      <c s="38" r="A129"/>
      <c s="37" r="B129"/>
      <c s="38" r="C129"/>
      <c s="37" r="D129"/>
      <c s="37" r="E129"/>
      <c s="37" r="F129"/>
      <c s="37" r="G129"/>
      <c s="37" r="H129"/>
      <c s="37" r="I129"/>
      <c s="37" r="J129"/>
      <c s="204" r="K129"/>
      <c s="204" r="L129"/>
      <c s="204" r="M129"/>
      <c s="204" r="N129"/>
      <c s="163" r="O129"/>
      <c s="70" r="P129"/>
      <c s="70" r="Q129"/>
      <c s="37" r="R129"/>
      <c s="37" r="S129"/>
      <c s="37" r="T129"/>
      <c s="37" r="U129"/>
      <c s="37" r="V129"/>
      <c s="38" r="W129"/>
      <c s="38" r="X129"/>
    </row>
    <row customHeight="1" r="130" ht="15.0">
      <c s="38" r="A130"/>
      <c s="37" r="B130"/>
      <c s="38" r="C130"/>
      <c s="37" r="D130"/>
      <c s="37" r="E130"/>
      <c s="37" r="F130"/>
      <c s="37" r="G130"/>
      <c s="37" r="H130"/>
      <c s="37" r="I130"/>
      <c s="37" r="J130"/>
      <c s="204" r="K130"/>
      <c s="204" r="L130"/>
      <c s="204" r="M130"/>
      <c s="204" r="N130"/>
      <c s="163" r="O130"/>
      <c s="70" r="P130"/>
      <c s="70" r="Q130"/>
      <c s="37" r="R130"/>
      <c s="37" r="S130"/>
      <c s="37" r="T130"/>
      <c s="37" r="U130"/>
      <c s="37" r="V130"/>
      <c s="38" r="W130"/>
      <c s="38" r="X130"/>
    </row>
    <row customHeight="1" r="131" ht="15.0">
      <c s="38" r="A131"/>
      <c s="37" r="B131"/>
      <c s="38" r="C131"/>
      <c s="37" r="D131"/>
      <c s="37" r="E131"/>
      <c s="37" r="F131"/>
      <c s="37" r="G131"/>
      <c s="37" r="H131"/>
      <c s="37" r="I131"/>
      <c s="37" r="J131"/>
      <c s="37" r="K131"/>
      <c s="37" r="L131"/>
      <c s="37" r="M131"/>
      <c s="37" r="N131"/>
      <c s="70" r="O131"/>
      <c s="70" r="P131"/>
      <c s="70" r="Q131"/>
      <c s="37" r="R131"/>
      <c s="37" r="S131"/>
      <c s="37" r="T131"/>
      <c s="37" r="U131"/>
      <c s="37" r="V131"/>
      <c s="38" r="W131"/>
      <c s="38" r="X131"/>
    </row>
  </sheetData>
  <mergeCells count="139">
    <mergeCell ref="P66:P67"/>
    <mergeCell ref="Q55:Q56"/>
    <mergeCell ref="T66:T67"/>
    <mergeCell ref="S66:S67"/>
    <mergeCell ref="T44:T45"/>
    <mergeCell ref="L44:L45"/>
    <mergeCell ref="M44:M45"/>
    <mergeCell ref="N44:N45"/>
    <mergeCell ref="O44:O45"/>
    <mergeCell ref="L66:L67"/>
    <mergeCell ref="M66:M67"/>
    <mergeCell ref="N66:N67"/>
    <mergeCell ref="U66:U67"/>
    <mergeCell ref="O66:O67"/>
    <mergeCell ref="V66:V67"/>
    <mergeCell ref="R66:R67"/>
    <mergeCell ref="H66:H67"/>
    <mergeCell ref="H77:H78"/>
    <mergeCell ref="I77:I78"/>
    <mergeCell ref="D77:F77"/>
    <mergeCell ref="D66:F66"/>
    <mergeCell ref="J66:J67"/>
    <mergeCell ref="K66:K67"/>
    <mergeCell ref="T77:T78"/>
    <mergeCell ref="R77:R78"/>
    <mergeCell ref="S77:S78"/>
    <mergeCell ref="T55:T56"/>
    <mergeCell ref="U55:U56"/>
    <mergeCell ref="V55:V56"/>
    <mergeCell ref="R55:R56"/>
    <mergeCell ref="S55:S56"/>
    <mergeCell ref="P44:P45"/>
    <mergeCell ref="Q44:Q45"/>
    <mergeCell ref="H44:H45"/>
    <mergeCell ref="I44:I45"/>
    <mergeCell ref="J44:J45"/>
    <mergeCell ref="K44:K45"/>
    <mergeCell ref="U44:U45"/>
    <mergeCell ref="V44:V45"/>
    <mergeCell ref="O77:O78"/>
    <mergeCell ref="P77:P78"/>
    <mergeCell ref="J77:J78"/>
    <mergeCell ref="K77:K78"/>
    <mergeCell ref="M77:M78"/>
    <mergeCell ref="N77:N78"/>
    <mergeCell ref="L77:L78"/>
    <mergeCell ref="U77:U78"/>
    <mergeCell ref="V77:V78"/>
    <mergeCell ref="Q77:Q78"/>
    <mergeCell ref="C11:C12"/>
    <mergeCell ref="B8:C9"/>
    <mergeCell ref="B11:B12"/>
    <mergeCell ref="B55:B56"/>
    <mergeCell ref="C55:C56"/>
    <mergeCell ref="A77:A85"/>
    <mergeCell ref="B77:B78"/>
    <mergeCell ref="C77:C78"/>
    <mergeCell ref="A11:A19"/>
    <mergeCell ref="A22:A30"/>
    <mergeCell ref="C44:C45"/>
    <mergeCell ref="A33:A41"/>
    <mergeCell ref="B44:B45"/>
    <mergeCell ref="A44:A52"/>
    <mergeCell ref="A55:A63"/>
    <mergeCell ref="A66:A74"/>
    <mergeCell ref="Q11:Q12"/>
    <mergeCell ref="P11:P12"/>
    <mergeCell ref="I1:S1"/>
    <mergeCell ref="T1:V1"/>
    <mergeCell ref="I11:I12"/>
    <mergeCell ref="H11:H12"/>
    <mergeCell ref="J11:J12"/>
    <mergeCell ref="K11:K12"/>
    <mergeCell ref="R11:R12"/>
    <mergeCell ref="T11:T12"/>
    <mergeCell ref="S11:S12"/>
    <mergeCell ref="C22:C23"/>
    <mergeCell ref="D22:F22"/>
    <mergeCell ref="D44:F44"/>
    <mergeCell ref="D55:F55"/>
    <mergeCell ref="I66:I67"/>
    <mergeCell ref="H55:H56"/>
    <mergeCell ref="I55:I56"/>
    <mergeCell ref="D11:F11"/>
    <mergeCell ref="B6:F6"/>
    <mergeCell ref="B1:F1"/>
    <mergeCell ref="B3:C3"/>
    <mergeCell ref="B33:B34"/>
    <mergeCell ref="C33:C34"/>
    <mergeCell ref="B22:B23"/>
    <mergeCell ref="H22:H23"/>
    <mergeCell ref="I22:I23"/>
    <mergeCell ref="J22:J23"/>
    <mergeCell ref="D33:F33"/>
    <mergeCell ref="M22:M23"/>
    <mergeCell ref="N22:N23"/>
    <mergeCell ref="L11:L12"/>
    <mergeCell ref="M11:M12"/>
    <mergeCell ref="O11:O12"/>
    <mergeCell ref="N11:N12"/>
    <mergeCell ref="O22:O23"/>
    <mergeCell ref="L22:L23"/>
    <mergeCell ref="K22:K23"/>
    <mergeCell ref="J55:J56"/>
    <mergeCell ref="K55:K56"/>
    <mergeCell ref="L55:L56"/>
    <mergeCell ref="M55:M56"/>
    <mergeCell ref="N55:N56"/>
    <mergeCell ref="O55:O56"/>
    <mergeCell ref="P55:P56"/>
    <mergeCell ref="Q33:Q34"/>
    <mergeCell ref="S33:S34"/>
    <mergeCell ref="R33:R34"/>
    <mergeCell ref="R44:R45"/>
    <mergeCell ref="S44:S45"/>
    <mergeCell ref="Q66:Q67"/>
    <mergeCell ref="U11:U12"/>
    <mergeCell ref="V11:V12"/>
    <mergeCell ref="U22:U23"/>
    <mergeCell ref="V22:V23"/>
    <mergeCell ref="T33:T34"/>
    <mergeCell ref="U33:U34"/>
    <mergeCell ref="V33:V34"/>
    <mergeCell ref="B66:B67"/>
    <mergeCell ref="C66:C67"/>
    <mergeCell ref="L33:L34"/>
    <mergeCell ref="M33:M34"/>
    <mergeCell ref="P22:P23"/>
    <mergeCell ref="Q22:Q23"/>
    <mergeCell ref="R22:R23"/>
    <mergeCell ref="S22:S23"/>
    <mergeCell ref="T22:T23"/>
    <mergeCell ref="K33:K34"/>
    <mergeCell ref="H33:H34"/>
    <mergeCell ref="I33:I34"/>
    <mergeCell ref="J33:J34"/>
    <mergeCell ref="N33:N34"/>
    <mergeCell ref="P33:P34"/>
    <mergeCell ref="O33:O34"/>
  </mergeCells>
  <conditionalFormatting sqref="L3:L9 O3:O9 R3:R9">
    <cfRule priority="1" type="cellIs" operator="greaterThan" dxfId="0">
      <formula>0</formula>
    </cfRule>
  </conditionalFormatting>
  <conditionalFormatting sqref="L3:L9 O3:O9 R3:R9">
    <cfRule priority="2" type="cellIs" operator="equal" dxfId="1">
      <formula>0</formula>
    </cfRule>
  </conditionalFormatting>
  <conditionalFormatting sqref="L3:L9 O3:O9 R3:R9">
    <cfRule priority="3" type="cellIs" operator="lessThan" dxfId="2">
      <formula>0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11" ySplit="10.0" xSplit="1.0" activePane="bottomRight" state="frozen"/>
      <selection sqref="B1" activeCell="B1" pane="topRight"/>
      <selection sqref="A11" activeCell="A11" pane="bottomLeft"/>
      <selection sqref="B11" activeCell="B11" pane="bottomRight"/>
    </sheetView>
  </sheetViews>
  <sheetFormatPr customHeight="1" defaultColWidth="17.29" defaultRowHeight="15.75"/>
  <cols>
    <col min="1" customWidth="1" max="1" width="9.43"/>
    <col min="2" customWidth="1" max="2" width="10.0"/>
    <col min="3" customWidth="1" max="3" width="18.14"/>
    <col min="4" customWidth="1" max="14" width="10.0"/>
    <col min="15" customWidth="1" max="17" width="11.43"/>
    <col min="18" customWidth="1" max="22" width="10.0"/>
    <col min="23" customWidth="1" max="23" width="12.71"/>
    <col min="24" customWidth="1" max="24" width="20.43"/>
    <col min="25" customWidth="1" max="32" width="10.0"/>
  </cols>
  <sheetData>
    <row customHeight="1" r="1" ht="15.0">
      <c s="44" r="A1"/>
      <c t="s" s="45" r="B1">
        <v>2079</v>
      </c>
      <c s="46" r="G1"/>
      <c s="47" r="H1"/>
      <c t="s" s="48" r="I1">
        <v>2080</v>
      </c>
      <c t="s" s="49" r="T1">
        <v>2081</v>
      </c>
      <c s="50" r="W1"/>
      <c s="51" r="X1"/>
      <c s="52" r="Y1"/>
      <c s="52" r="Z1"/>
      <c s="52" r="AA1"/>
      <c s="52" r="AB1"/>
      <c s="52" r="AC1"/>
      <c s="52" r="AD1"/>
      <c s="52" r="AE1"/>
      <c s="52" r="AF1"/>
    </row>
    <row customHeight="1" r="2" ht="15.0">
      <c s="53" r="A2"/>
      <c s="54" r="B2"/>
      <c s="55" r="C2"/>
      <c t="s" s="56" r="D2">
        <v>2082</v>
      </c>
      <c t="s" s="56" r="E2">
        <v>2083</v>
      </c>
      <c t="s" s="56" r="F2">
        <v>2084</v>
      </c>
      <c t="s" s="57" r="G2">
        <v>2085</v>
      </c>
      <c s="58" r="H2"/>
      <c t="s" s="59" r="I2">
        <v>2086</v>
      </c>
      <c t="s" s="60" r="J2">
        <v>2087</v>
      </c>
      <c t="s" s="61" r="K2">
        <v>2088</v>
      </c>
      <c t="s" s="62" r="L2">
        <v>2089</v>
      </c>
      <c t="s" s="63" r="M2">
        <v>2090</v>
      </c>
      <c t="s" s="63" r="N2">
        <v>2091</v>
      </c>
      <c t="s" s="64" r="O2">
        <v>2092</v>
      </c>
      <c t="s" s="65" r="P2">
        <v>2093</v>
      </c>
      <c t="s" s="65" r="Q2">
        <v>2094</v>
      </c>
      <c t="s" s="66" r="R2">
        <v>2095</v>
      </c>
      <c t="s" s="67" r="S2">
        <v>2096</v>
      </c>
      <c s="68" r="T2"/>
      <c t="s" s="68" r="U2">
        <v>2097</v>
      </c>
      <c t="s" s="69" r="V2">
        <v>2098</v>
      </c>
      <c s="70" r="W2"/>
      <c s="38" r="X2"/>
      <c s="26" r="Y2"/>
      <c s="26" r="Z2"/>
      <c s="26" r="AA2"/>
      <c s="26" r="AB2"/>
      <c s="71" r="AC2"/>
      <c s="71" r="AD2"/>
      <c s="71" r="AE2"/>
      <c s="26" r="AF2"/>
    </row>
    <row customHeight="1" r="3" ht="15.0">
      <c s="53" r="A3"/>
      <c t="s" s="56" r="B3">
        <v>2099</v>
      </c>
      <c t="str" s="72" r="D3">
        <f>L10</f>
        <v>-3319,37</v>
      </c>
      <c t="str" s="73" r="E3">
        <f>O10</f>
        <v>179</v>
      </c>
      <c t="str" s="73" r="F3">
        <f>R10</f>
        <v>137</v>
      </c>
      <c t="str" s="74" r="G3">
        <f>S10</f>
        <v>0</v>
      </c>
      <c s="75" r="H3"/>
      <c t="s" s="76" r="I3">
        <v>2100</v>
      </c>
      <c t="str" s="270" r="J3">
        <f>K18</f>
        <v>971,27</v>
      </c>
      <c t="str" s="270" r="K3">
        <f>L18</f>
        <v>1203,52</v>
      </c>
      <c t="str" s="271" r="L3">
        <f>J3-K3</f>
        <v>-232,25</v>
      </c>
      <c t="str" s="79" r="M3">
        <f>M18</f>
        <v>86</v>
      </c>
      <c t="str" s="79" r="N3">
        <f>N18</f>
        <v>48</v>
      </c>
      <c t="str" s="80" r="O3">
        <f>M3-N3</f>
        <v>38</v>
      </c>
      <c t="str" s="81" r="P3">
        <f>O18</f>
        <v>44</v>
      </c>
      <c t="str" s="81" r="Q3">
        <f>P18</f>
        <v>36</v>
      </c>
      <c t="str" s="82" r="R3">
        <f>P3-Q3</f>
        <v>8</v>
      </c>
      <c t="str" s="83" r="S3">
        <f>Q18</f>
        <v>0</v>
      </c>
      <c t="s" s="56" r="T3">
        <v>2101</v>
      </c>
      <c s="56" r="U3"/>
      <c t="str" s="57" r="V3">
        <f>U3*19</f>
        <v>0</v>
      </c>
      <c s="84" r="W3"/>
      <c s="38" r="X3"/>
      <c s="26" r="Y3"/>
      <c s="26" r="Z3"/>
      <c s="26" r="AA3"/>
      <c s="26" r="AB3"/>
      <c s="71" r="AC3"/>
      <c s="71" r="AD3"/>
      <c s="71" r="AE3"/>
      <c s="26" r="AF3"/>
    </row>
    <row customHeight="1" r="4" ht="15.0">
      <c s="85" r="A4"/>
      <c s="56" r="B4"/>
      <c s="84" r="C4"/>
      <c s="56" r="D4"/>
      <c t="str" s="72" r="E4">
        <f>(F3*19)+(E3*14)+D3+(G3*7)</f>
        <v>1789,63</v>
      </c>
      <c s="56" r="F4"/>
      <c s="57" r="G4"/>
      <c s="75" r="H4"/>
      <c t="s" s="86" r="I4">
        <v>2102</v>
      </c>
      <c t="str" s="87" r="J4">
        <f>K29</f>
        <v>998,13</v>
      </c>
      <c t="str" s="87" r="K4">
        <f>L29</f>
        <v>1444,56</v>
      </c>
      <c t="str" s="273" r="L4">
        <f>J4-K4</f>
        <v>-446,43</v>
      </c>
      <c t="str" s="89" r="M4">
        <f>M29</f>
        <v>111</v>
      </c>
      <c t="str" s="89" r="N4">
        <f>N29</f>
        <v>72</v>
      </c>
      <c t="str" s="90" r="O4">
        <f>M4-N4</f>
        <v>39</v>
      </c>
      <c t="str" s="91" r="P4">
        <f>O29</f>
        <v>54</v>
      </c>
      <c t="str" s="91" r="Q4">
        <f>P29</f>
        <v>52</v>
      </c>
      <c t="str" s="92" r="R4">
        <f>P4-Q4</f>
        <v>2</v>
      </c>
      <c t="str" s="93" r="S4">
        <f>Q29</f>
        <v>0</v>
      </c>
      <c t="s" s="56" r="T4">
        <v>2103</v>
      </c>
      <c s="56" r="U4"/>
      <c t="str" s="57" r="V4">
        <f>U4*14</f>
        <v>0</v>
      </c>
      <c s="84" r="W4"/>
      <c s="38" r="X4"/>
      <c s="26" r="Y4"/>
      <c s="26" r="Z4"/>
      <c s="26" r="AA4"/>
      <c s="26" r="AB4"/>
      <c s="71" r="AC4"/>
      <c s="71" r="AD4"/>
      <c s="71" r="AE4"/>
      <c s="26" r="AF4"/>
    </row>
    <row customHeight="1" r="5" ht="15.0">
      <c s="85" r="A5"/>
      <c s="26" r="B5"/>
      <c s="38" r="C5"/>
      <c s="26" r="D5"/>
      <c s="26" r="E5"/>
      <c s="94" r="F5"/>
      <c s="95" r="G5"/>
      <c s="75" r="H5"/>
      <c t="s" s="86" r="I5">
        <v>2104</v>
      </c>
      <c t="str" s="87" r="J5">
        <f>K40</f>
        <v>1020,10</v>
      </c>
      <c t="str" s="87" r="K5">
        <f>L40</f>
        <v>1477,80</v>
      </c>
      <c t="str" s="273" r="L5">
        <f>J5-K5</f>
        <v>-457,70</v>
      </c>
      <c t="str" s="96" r="M5">
        <f>M40</f>
        <v>110</v>
      </c>
      <c t="str" s="96" r="N5">
        <f>N40</f>
        <v>66</v>
      </c>
      <c t="str" s="90" r="O5">
        <f>M5-N5</f>
        <v>44</v>
      </c>
      <c t="str" s="97" r="P5">
        <f>O40</f>
        <v>57</v>
      </c>
      <c t="str" s="97" r="Q5">
        <f>P40</f>
        <v>49</v>
      </c>
      <c t="str" s="92" r="R5">
        <f>P5-Q5</f>
        <v>8</v>
      </c>
      <c t="str" s="98" r="S5">
        <f>Q40</f>
        <v>0</v>
      </c>
      <c s="99" r="T5"/>
      <c t="s" s="100" r="U5">
        <v>2105</v>
      </c>
      <c t="str" s="57" r="V5">
        <f>V3+V4</f>
        <v>0</v>
      </c>
      <c s="84" r="W5"/>
      <c s="38" r="X5"/>
      <c s="26" r="Y5"/>
      <c s="26" r="Z5"/>
      <c s="26" r="AA5"/>
      <c s="26" r="AB5"/>
      <c s="71" r="AC5"/>
      <c s="71" r="AD5"/>
      <c s="71" r="AE5"/>
      <c s="26" r="AF5"/>
    </row>
    <row customHeight="1" r="6" ht="15.0">
      <c s="85" r="A6"/>
      <c t="s" s="101" r="B6">
        <v>2106</v>
      </c>
      <c s="102" r="G6"/>
      <c s="75" r="H6"/>
      <c t="s" s="86" r="I6">
        <v>2107</v>
      </c>
      <c t="str" s="87" r="J6">
        <f>K51</f>
        <v>1022,77</v>
      </c>
      <c t="str" s="87" r="K6">
        <f>L51</f>
        <v>1410,16</v>
      </c>
      <c t="str" s="273" r="L6">
        <f>J6-K6</f>
        <v>-387,39</v>
      </c>
      <c t="str" s="96" r="M6">
        <f>M51</f>
        <v>68</v>
      </c>
      <c t="str" s="96" r="N6">
        <f>N51</f>
        <v>53</v>
      </c>
      <c t="str" s="90" r="O6">
        <f>M6-N6</f>
        <v>15</v>
      </c>
      <c t="str" s="97" r="P6">
        <f>O51</f>
        <v>74</v>
      </c>
      <c t="str" s="97" r="Q6">
        <f>P51</f>
        <v>38</v>
      </c>
      <c t="str" s="92" r="R6">
        <f>P6-Q6</f>
        <v>36</v>
      </c>
      <c t="str" s="103" r="S6">
        <f>Q51</f>
        <v>0</v>
      </c>
      <c s="56" r="T6"/>
      <c s="56" r="U6"/>
      <c s="57" r="V6"/>
      <c s="84" r="W6"/>
      <c s="38" r="X6"/>
      <c s="38" r="Y6"/>
      <c s="26" r="Z6"/>
      <c s="26" r="AA6"/>
      <c s="26" r="AB6"/>
      <c s="71" r="AC6"/>
      <c s="71" r="AD6"/>
      <c s="71" r="AE6"/>
      <c s="26" r="AF6"/>
    </row>
    <row customHeight="1" r="7" ht="15.0">
      <c s="85" r="A7"/>
      <c s="72" r="B7"/>
      <c s="104" r="C7"/>
      <c s="52" r="D7"/>
      <c s="26" r="E7"/>
      <c s="52" r="F7"/>
      <c s="105" r="G7"/>
      <c s="75" r="H7"/>
      <c t="s" s="86" r="I7">
        <v>2108</v>
      </c>
      <c t="str" s="106" r="J7">
        <f>K62</f>
        <v>777,95</v>
      </c>
      <c t="str" s="106" r="K7">
        <f>L62</f>
        <v>1343,88</v>
      </c>
      <c t="str" s="273" r="L7">
        <f>J7-K7</f>
        <v>-565,93</v>
      </c>
      <c t="str" s="89" r="M7">
        <f>M62</f>
        <v>80</v>
      </c>
      <c t="str" s="89" r="N7">
        <f>N62</f>
        <v>62</v>
      </c>
      <c t="str" s="90" r="O7">
        <f>M7-N7</f>
        <v>18</v>
      </c>
      <c t="str" s="97" r="P7">
        <f>O62</f>
        <v>68</v>
      </c>
      <c t="str" s="97" r="Q7">
        <f>P62</f>
        <v>47</v>
      </c>
      <c t="str" s="92" r="R7">
        <f>P7-Q7</f>
        <v>21</v>
      </c>
      <c t="str" s="98" r="S7">
        <f>Q62</f>
        <v>0</v>
      </c>
      <c s="56" r="T7"/>
      <c s="56" r="U7"/>
      <c s="57" r="V7"/>
      <c s="84" r="W7"/>
      <c s="38" r="X7"/>
      <c s="26" r="Y7"/>
      <c s="26" r="Z7"/>
      <c s="26" r="AA7"/>
      <c s="26" r="AB7"/>
      <c s="71" r="AC7"/>
      <c s="71" r="AD7"/>
      <c s="71" r="AE7"/>
      <c s="26" r="AF7"/>
    </row>
    <row customHeight="1" r="8" ht="15.75">
      <c s="85" r="A8"/>
      <c s="107" r="B8"/>
      <c t="s" s="56" r="D8">
        <v>2109</v>
      </c>
      <c t="s" s="56" r="E8">
        <v>2110</v>
      </c>
      <c t="s" s="56" r="F8">
        <v>2111</v>
      </c>
      <c t="s" s="57" r="G8">
        <v>2112</v>
      </c>
      <c s="75" r="H8"/>
      <c t="s" s="86" r="I8">
        <v>2113</v>
      </c>
      <c t="str" s="106" r="J8">
        <f>K73</f>
        <v>853,86</v>
      </c>
      <c t="str" s="106" r="K8">
        <f>L73</f>
        <v>1507,40</v>
      </c>
      <c t="str" s="273" r="L8">
        <f>J8-K8</f>
        <v>-653,54</v>
      </c>
      <c t="str" s="96" r="M8">
        <f>M73</f>
        <v>87</v>
      </c>
      <c t="str" s="96" r="N8">
        <f>N73</f>
        <v>75</v>
      </c>
      <c t="str" s="90" r="O8">
        <f>M8-N8</f>
        <v>12</v>
      </c>
      <c t="str" s="97" r="P8">
        <f>O73</f>
        <v>78</v>
      </c>
      <c t="str" s="97" r="Q8">
        <f>P73</f>
        <v>56</v>
      </c>
      <c t="str" s="92" r="R8">
        <f>P8-Q8</f>
        <v>22</v>
      </c>
      <c t="str" s="98" r="S8">
        <f>Q73</f>
        <v>0</v>
      </c>
      <c s="56" r="T8"/>
      <c s="56" r="U8"/>
      <c s="57" r="V8"/>
      <c s="38" r="W8"/>
      <c s="38" r="X8"/>
      <c s="26" r="Y8"/>
      <c s="26" r="Z8"/>
      <c s="26" r="AA8"/>
      <c s="26" r="AB8"/>
      <c s="71" r="AC8"/>
      <c s="71" r="AD8"/>
      <c s="71" r="AE8"/>
      <c s="26" r="AF8"/>
    </row>
    <row customHeight="1" r="9" ht="15.75">
      <c s="85" r="A9"/>
      <c t="str" s="108" r="D9">
        <f>(D3-'Semaine 15 au 21 juin'!D3)/ABS('Semaine 15 au 21 juin'!D3)</f>
        <v>1,01%</v>
      </c>
      <c t="str" s="108" r="E9">
        <f>(E3-'Semaine 15 au 21 juin'!E3)/ABS('Semaine 15 au 21 juin'!E3)</f>
        <v>175,38%</v>
      </c>
      <c t="str" s="108" r="F9">
        <f>(F3-'Semaine 15 au 21 juin'!F3)/ABS('Semaine 15 au 21 juin'!F3)</f>
        <v>57,47%</v>
      </c>
      <c t="str" s="108" r="G9">
        <f>(G3-'Semaine 15 au 21 juin'!G3)/ABS('Semaine 15 au 21 juin'!G3)</f>
        <v>#DIV/0!</v>
      </c>
      <c s="75" r="H9"/>
      <c t="s" s="109" r="I9">
        <v>2114</v>
      </c>
      <c t="str" s="110" r="J9">
        <f>K84</f>
        <v>791,27</v>
      </c>
      <c t="str" s="110" r="K9">
        <f>L84</f>
        <v>1367,40</v>
      </c>
      <c t="str" s="274" r="L9">
        <f>J9-K9</f>
        <v>-576,13</v>
      </c>
      <c t="str" s="112" r="M9">
        <f>M84</f>
        <v>65</v>
      </c>
      <c t="str" s="112" r="N9">
        <f>N84</f>
        <v>52</v>
      </c>
      <c t="str" s="113" r="O9">
        <f>M9-N9</f>
        <v>13</v>
      </c>
      <c t="str" s="114" r="P9">
        <f>O84</f>
        <v>78</v>
      </c>
      <c t="str" s="114" r="Q9">
        <f>P84</f>
        <v>38</v>
      </c>
      <c t="str" s="115" r="R9">
        <f>P9-Q9</f>
        <v>40</v>
      </c>
      <c t="str" s="116" r="S9">
        <f>Q84</f>
        <v>0</v>
      </c>
      <c s="56" r="T9"/>
      <c s="56" r="U9">
        <v>74.0</v>
      </c>
      <c s="57" r="V9"/>
      <c s="38" r="W9"/>
      <c s="84" r="X9"/>
      <c s="26" r="Y9"/>
      <c s="26" r="Z9"/>
      <c s="26" r="AA9"/>
      <c s="26" r="AB9"/>
      <c s="117" r="AC9"/>
      <c s="117" r="AD9"/>
      <c s="117" r="AE9"/>
      <c s="26" r="AF9"/>
    </row>
    <row customHeight="1" r="10" ht="15.75">
      <c s="118" r="A10"/>
      <c s="119" r="B10"/>
      <c s="120" r="C10"/>
      <c s="121" r="D10"/>
      <c t="str" s="121" r="E10">
        <f>(E4-'Semaine 15 au 21 juin'!E4)/ABS('Semaine 15 au 21 juin'!E4)</f>
        <v>326,50%</v>
      </c>
      <c s="121" r="F10"/>
      <c s="122" r="G10"/>
      <c s="123" r="H10"/>
      <c t="s" s="124" r="I10">
        <v>2115</v>
      </c>
      <c t="str" s="125" r="J10">
        <f>SUM(J3:J9)</f>
        <v>6435,35</v>
      </c>
      <c t="str" s="125" r="K10">
        <f>SUM(K3:K9)</f>
        <v>9754,72</v>
      </c>
      <c t="str" s="126" r="L10">
        <f>SUM(L3:L9)</f>
        <v>-3319,37</v>
      </c>
      <c t="str" s="127" r="M10">
        <f>SUM(M3:M9)</f>
        <v>607</v>
      </c>
      <c t="str" s="127" r="N10">
        <f>SUM(N3:N9)</f>
        <v>428</v>
      </c>
      <c t="str" s="128" r="O10">
        <f>SUM(O3:O9)</f>
        <v>179</v>
      </c>
      <c t="str" s="128" r="P10">
        <f>SUM(P3:P9)</f>
        <v>453</v>
      </c>
      <c t="str" s="129" r="Q10">
        <f>SUM(Q3:Q9)</f>
        <v>316</v>
      </c>
      <c t="str" s="130" r="R10">
        <f>SUM(R3:R9)</f>
        <v>137</v>
      </c>
      <c t="str" s="131" r="S10">
        <f>SUM(S3:S9)</f>
        <v>0</v>
      </c>
      <c s="132" r="T10"/>
      <c s="133" r="U10"/>
      <c s="134" r="V10"/>
      <c s="135" r="W10"/>
      <c s="135" r="X10"/>
      <c s="94" r="Y10"/>
      <c s="94" r="Z10"/>
      <c s="94" r="AA10"/>
      <c s="94" r="AB10"/>
      <c s="94" r="AC10"/>
      <c s="94" r="AD10"/>
      <c s="94" r="AE10"/>
      <c s="94" r="AF10"/>
    </row>
    <row customHeight="1" r="11" ht="13.5">
      <c t="s" s="136" r="A11">
        <v>2116</v>
      </c>
      <c t="s" s="69" r="B11">
        <v>2117</v>
      </c>
      <c t="s" s="137" r="C11">
        <v>2118</v>
      </c>
      <c t="s" s="138" r="D11">
        <v>2119</v>
      </c>
      <c s="56" r="G11"/>
      <c t="s" s="279" r="H11">
        <v>2120</v>
      </c>
      <c t="s" s="140" r="I11">
        <v>2121</v>
      </c>
      <c t="s" s="140" r="J11">
        <v>2122</v>
      </c>
      <c t="s" s="141" r="K11">
        <v>2123</v>
      </c>
      <c t="s" s="142" r="L11">
        <v>2124</v>
      </c>
      <c t="s" s="143" r="M11">
        <v>2125</v>
      </c>
      <c t="s" s="143" r="N11">
        <v>2126</v>
      </c>
      <c t="s" s="144" r="O11">
        <v>2127</v>
      </c>
      <c t="s" s="144" r="P11">
        <v>2128</v>
      </c>
      <c t="s" s="145" r="Q11">
        <v>2129</v>
      </c>
      <c t="s" s="146" r="R11">
        <v>2130</v>
      </c>
      <c t="s" s="146" r="S11">
        <v>2131</v>
      </c>
      <c t="s" s="146" r="T11">
        <v>2132</v>
      </c>
      <c t="s" s="146" r="U11">
        <v>2133</v>
      </c>
      <c t="s" s="146" r="V11">
        <v>2134</v>
      </c>
      <c s="147" r="W11"/>
      <c s="148" r="X11"/>
      <c s="149" r="Y11"/>
      <c s="149" r="Z11"/>
      <c s="149" r="AA11"/>
      <c s="149" r="AB11"/>
      <c s="149" r="AC11"/>
      <c s="149" r="AD11"/>
      <c s="149" r="AE11"/>
      <c s="149" r="AF11"/>
    </row>
    <row customHeight="1" r="12" ht="15.0">
      <c t="s" s="150" r="D12">
        <v>2135</v>
      </c>
      <c t="s" s="56" r="E12">
        <v>2136</v>
      </c>
      <c t="s" s="56" r="F12">
        <v>2137</v>
      </c>
      <c t="s" s="56" r="G12">
        <v>2138</v>
      </c>
      <c s="147" r="W12"/>
      <c s="148" r="X12"/>
      <c s="149" r="Y12"/>
      <c s="149" r="Z12"/>
      <c s="149" r="AA12"/>
      <c s="149" r="AB12"/>
      <c s="149" r="AC12"/>
      <c s="151" r="AD12"/>
      <c s="151" r="AE12"/>
      <c s="149" r="AF12"/>
    </row>
    <row customHeight="1" r="13" ht="15.0">
      <c t="s" s="152" r="B13">
        <v>2139</v>
      </c>
      <c t="s" s="153" r="C13">
        <v>2140</v>
      </c>
      <c t="s" s="154" r="D13">
        <v>2141</v>
      </c>
      <c s="155" r="E13"/>
      <c s="156" r="F13"/>
      <c s="154" r="G13"/>
      <c t="str" s="280" r="H13">
        <f>IF(ISTEXT(F13);VLOOKUP(I13;'Réference'!$A$3:$E$18;5;FALSE);IF(ISTEXT(E13);VLOOKUP(I13;'Réference'!$B$3:$E$18;4;FALSE);IF(ISTEXT(G13);VLOOKUP(I13;'Réference'!$C$3:$E$18;3;FALSE);IF(ISTEXT(D13);VLOOKUP(I13;'Réference'!$D$3:$E$18;2;FALSE);""))))</f>
        <v>7</v>
      </c>
      <c s="158" r="I13">
        <v>48.83</v>
      </c>
      <c s="158" r="J13">
        <v>15.0</v>
      </c>
      <c t="str" s="159" r="K13">
        <f>IF(ISTEXT(D13);(V13*I13)+(U13*(I13*1,15/22*10))+(T13*(I13*1,35/22*6))+(S13*(I13*2/22*2))+(R13*(I13*3/22*1));"")</f>
        <v>971,27</v>
      </c>
      <c t="str" s="159" r="L13">
        <f>ROUND((V13*J13);1)+ROUND((U13*(J13*1,15/22*10));2)+ROUND((T13*(J13*1,35/22*6));2)+ROUNDDOWN((S13*(J13*2/22*2));2)+ROUNDDOWN((R13*(J13*3/22*1));2)</f>
        <v>298,36</v>
      </c>
      <c t="str" s="160" r="M13">
        <f>IF(ISTEXT(E13);ROUND((V13*I13)+(U13*(I13*1,15/22*10))+(T13*(I13*1,35/22*6))+(S13*(I13*2/22*2))+(R13*(I13*3/22*1));0);"")</f>
        <v/>
      </c>
      <c s="160" r="N13">
        <v>13.0</v>
      </c>
      <c t="str" s="161" r="O13">
        <f>IF(ISTEXT(F13);ROUND((V13*I13)+(U13*(I13*1,15/22*10))+(T13*(I13*1,35/22*6))+(S13*(I13*2/22*2))+(R13*(I13*3/22*1));0);"")</f>
        <v/>
      </c>
      <c s="161" r="P13">
        <v>10.0</v>
      </c>
      <c s="162" r="Q13"/>
      <c s="39" r="R13">
        <v>38.0</v>
      </c>
      <c s="39" r="S13">
        <v>2.0</v>
      </c>
      <c s="39" r="T13">
        <v>6.0</v>
      </c>
      <c s="39" r="U13">
        <v>6.0</v>
      </c>
      <c s="39" r="V13">
        <v>9.0</v>
      </c>
      <c s="38" r="W13"/>
      <c s="163" r="X13"/>
      <c s="32" r="Y13"/>
      <c s="32" r="Z13"/>
      <c s="149" r="AA13"/>
      <c s="32" r="AB13"/>
      <c s="32" r="AC13"/>
      <c s="164" r="AD13"/>
      <c s="164" r="AE13"/>
      <c s="149" r="AF13"/>
    </row>
    <row customHeight="1" r="14" ht="15.0">
      <c t="s" s="152" r="B14">
        <v>2142</v>
      </c>
      <c t="s" s="153" r="C14">
        <v>2143</v>
      </c>
      <c s="154" r="D14"/>
      <c s="155" r="E14"/>
      <c t="s" s="156" r="F14">
        <v>2144</v>
      </c>
      <c s="154" r="G14"/>
      <c t="str" s="280" r="H14">
        <f>IF(ISTEXT(F14);VLOOKUP(I14;'Réference'!$A$3:$E$18;5;FALSE);IF(ISTEXT(E14);VLOOKUP(I14;'Réference'!$B$3:$E$18;4;FALSE);IF(ISTEXT(G14);VLOOKUP(I14;'Réference'!$C$3:$E$18;3;FALSE);IF(ISTEXT(D14);VLOOKUP(I14;'Réference'!$D$3:$E$18;2;FALSE);""))))</f>
        <v>10</v>
      </c>
      <c s="158" r="I14">
        <v>1.52</v>
      </c>
      <c s="158" r="J14">
        <v>15.0</v>
      </c>
      <c t="str" s="159" r="K14">
        <f>IF(ISTEXT(D14);(V14*I14)+(U14*(I14*1,15/22*10))+(T14*(I14*1,35/22*6))+(S14*(I14*2/22*2))+(R14*(I14*3/22*1));"")</f>
        <v/>
      </c>
      <c t="str" s="159" r="L14">
        <f>ROUND((V14*J14);1)+ROUND((U14*(J14*1,15/22*10));2)+ROUND((T14*(J14*1,35/22*6));2)+ROUNDDOWN((S14*(J14*2/22*2));2)+ROUNDDOWN((R14*(J14*3/22*1));2)</f>
        <v>198,00</v>
      </c>
      <c t="str" s="160" r="M14">
        <f>IF(ISTEXT(E14);ROUND((V14*I14)+(U14*(I14*1,15/22*10))+(T14*(I14*1,35/22*6))+(S14*(I14*2/22*2))+(R14*(I14*3/22*1));0);"")</f>
        <v/>
      </c>
      <c s="160" r="N14">
        <v>5.0</v>
      </c>
      <c t="str" s="161" r="O14">
        <f>IF(ISTEXT(F14);ROUND((V14*I14)+(U14*(I14*1,15/22*10))+(T14*(I14*1,35/22*6))+(S14*(I14*2/22*2))+(R14*(I14*3/22*1));0);"")</f>
        <v>20</v>
      </c>
      <c s="161" r="P14">
        <v>4.0</v>
      </c>
      <c s="162" r="Q14"/>
      <c s="39" r="R14">
        <v>37.0</v>
      </c>
      <c s="39" r="S14">
        <v>3.0</v>
      </c>
      <c s="39" r="T14">
        <v>4.0</v>
      </c>
      <c s="39" r="U14">
        <v>6.0</v>
      </c>
      <c s="39" r="V14">
        <v>3.0</v>
      </c>
      <c s="38" r="W14"/>
      <c s="38" r="X14"/>
      <c s="32" r="Z14"/>
      <c s="149" r="AA14"/>
      <c s="32" r="AB14"/>
      <c s="32" r="AC14"/>
      <c s="164" r="AD14"/>
      <c s="164" r="AE14"/>
      <c s="149" r="AF14"/>
    </row>
    <row customHeight="1" r="15" ht="15.0">
      <c t="s" s="152" r="B15">
        <v>2145</v>
      </c>
      <c t="s" s="153" r="C15">
        <v>2146</v>
      </c>
      <c s="154" r="D15"/>
      <c t="s" s="155" r="E15">
        <v>2147</v>
      </c>
      <c s="156" r="F15"/>
      <c s="154" r="G15"/>
      <c t="str" s="280" r="H15">
        <f>IF(ISTEXT(F15);VLOOKUP(I15;'Réference'!$A$3:$E$18;5;FALSE);IF(ISTEXT(E15);VLOOKUP(I15;'Réference'!$B$3:$E$18;4;FALSE);IF(ISTEXT(G15);VLOOKUP(I15;'Réference'!$C$3:$E$18;3;FALSE);IF(ISTEXT(D15);VLOOKUP(I15;'Réference'!$D$3:$E$18;2;FALSE);""))))</f>
        <v>17</v>
      </c>
      <c s="158" r="I15">
        <v>2.73</v>
      </c>
      <c s="158" r="J15">
        <v>15.0</v>
      </c>
      <c t="str" s="159" r="K15">
        <f>IF(ISTEXT(D15);(V15*I15)+(U15*(I15*1,15/22*10))+(T15*(I15*1,35/22*6))+(S15*(I15*2/22*2))+(R15*(I15*3/22*1));"")</f>
        <v/>
      </c>
      <c t="str" s="159" r="L15">
        <f>ROUND((V15*J15);1)+ROUND((U15*(J15*1,15/22*10));2)+ROUND((T15*(J15*1,35/22*6));2)+ROUNDDOWN((S15*(J15*2/22*2));2)+ROUNDDOWN((R15*(J15*3/22*1));2)</f>
        <v>470,11</v>
      </c>
      <c t="str" s="160" r="M15">
        <f>IF(ISTEXT(E15);ROUND((V15*I15)+(U15*(I15*1,15/22*10))+(T15*(I15*1,35/22*6))+(S15*(I15*2/22*2))+(R15*(I15*3/22*1));0);"")</f>
        <v>86</v>
      </c>
      <c s="160" r="N15">
        <v>22.0</v>
      </c>
      <c t="str" s="161" r="O15">
        <f>IF(ISTEXT(F15);ROUND((V15*I15)+(U15*(I15*1,15/22*10))+(T15*(I15*1,35/22*6))+(S15*(I15*2/22*2))+(R15*(I15*3/22*1));0);"")</f>
        <v/>
      </c>
      <c s="161" r="P15">
        <v>16.0</v>
      </c>
      <c s="162" r="Q15"/>
      <c s="39" r="R15">
        <v>56.0</v>
      </c>
      <c s="39" r="S15">
        <v>11.0</v>
      </c>
      <c s="39" r="T15">
        <v>15.0</v>
      </c>
      <c s="39" r="U15">
        <v>8.0</v>
      </c>
      <c s="39" r="V15">
        <v>12.0</v>
      </c>
      <c s="38" r="W15"/>
      <c s="38" r="X15"/>
      <c s="32" r="AB15"/>
      <c s="32" r="AC15"/>
      <c s="164" r="AD15"/>
      <c s="164" r="AE15"/>
      <c s="149" r="AF15"/>
    </row>
    <row customHeight="1" r="16" ht="15.0">
      <c t="s" s="152" r="B16">
        <v>2148</v>
      </c>
      <c t="s" s="153" r="C16">
        <v>2149</v>
      </c>
      <c s="154" r="D16"/>
      <c s="155" r="E16"/>
      <c t="s" s="156" r="F16">
        <v>2150</v>
      </c>
      <c s="154" r="G16"/>
      <c t="str" s="280" r="H16">
        <f>IF(ISTEXT(F16);VLOOKUP(I16;'Réference'!$A$3:$E$18;5;FALSE);IF(ISTEXT(E16);VLOOKUP(I16;'Réference'!$B$3:$E$18;4;FALSE);IF(ISTEXT(G16);VLOOKUP(I16;'Réference'!$C$3:$E$18;3;FALSE);IF(ISTEXT(D16);VLOOKUP(I16;'Réference'!$D$3:$E$18;2;FALSE);""))))</f>
        <v>10</v>
      </c>
      <c s="158" r="I16">
        <v>1.52</v>
      </c>
      <c s="158" r="J16">
        <v>15.0</v>
      </c>
      <c t="str" s="159" r="K16">
        <f>IF(ISTEXT(D16);(V16*I16)+(U16*(I16*1,15/22*10))+(T16*(I16*1,35/22*6))+(S16*(I16*2/22*2))+(R16*(I16*3/22*1));"")</f>
        <v/>
      </c>
      <c t="str" s="159" r="L16">
        <f>ROUND((V16*J16);1)+ROUND((U16*(J16*1,15/22*10));2)+ROUND((T16*(J16*1,35/22*6));2)+ROUNDDOWN((S16*(J16*2/22*2));2)+ROUNDDOWN((R16*(J16*3/22*1));2)</f>
        <v>238,16</v>
      </c>
      <c t="str" s="160" r="M16">
        <f>IF(ISTEXT(E16);ROUND((V16*I16)+(U16*(I16*1,15/22*10))+(T16*(I16*1,35/22*6))+(S16*(I16*2/22*2))+(R16*(I16*3/22*1));0);"")</f>
        <v/>
      </c>
      <c s="160" r="N16">
        <v>8.0</v>
      </c>
      <c t="str" s="161" r="O16">
        <f>IF(ISTEXT(F16);ROUND((V16*I16)+(U16*(I16*1,15/22*10))+(T16*(I16*1,35/22*6))+(S16*(I16*2/22*2))+(R16*(I16*3/22*1));0);"")</f>
        <v>24</v>
      </c>
      <c s="161" r="P16">
        <v>6.0</v>
      </c>
      <c s="162" r="Q16"/>
      <c s="39" r="R16">
        <v>24.0</v>
      </c>
      <c s="39" r="S16">
        <v>7.0</v>
      </c>
      <c s="39" r="T16">
        <v>3.0</v>
      </c>
      <c s="39" r="U16">
        <v>10.0</v>
      </c>
      <c s="39" r="V16">
        <v>5.0</v>
      </c>
      <c s="38" r="W16"/>
      <c s="38" r="X16"/>
      <c s="32" r="AB16"/>
      <c s="32" r="AC16"/>
      <c s="164" r="AD16"/>
      <c s="164" r="AE16"/>
      <c s="149" r="AF16"/>
    </row>
    <row customHeight="1" r="17" ht="15.0">
      <c t="s" s="27" r="B17">
        <v>2151</v>
      </c>
      <c t="s" s="165" r="C17">
        <v>2152</v>
      </c>
      <c s="166" r="D17"/>
      <c s="167" r="E17"/>
      <c s="166" r="F17"/>
      <c t="s" s="168" r="G17">
        <v>2153</v>
      </c>
      <c t="str" s="281" r="H17">
        <f>IF(ISTEXT(F17);VLOOKUP(I17;'Réference'!$A$3:$E$18;5;FALSE);IF(ISTEXT(E17);VLOOKUP(I17;'Réference'!$B$3:$E$18;4;FALSE);IF(ISTEXT(G17);VLOOKUP(I17;'Réference'!$C$3:$E$18;3;FALSE);IF(ISTEXT(D17);VLOOKUP(I17;'Réference'!$D$3:$E$18;2;FALSE);""))))</f>
        <v>17</v>
      </c>
      <c s="170" r="I17">
        <v>13.65</v>
      </c>
      <c s="158" r="J17">
        <v>15.0</v>
      </c>
      <c t="str" s="159" r="K17">
        <f>IF(ISTEXT(D17);(V17*I17)+(U17*(I17*1,15/22*10))+(T17*(I17*1,35/22*6))+(S17*(I17*2/22*2))+(R17*(I17*3/22*1));"")</f>
        <v/>
      </c>
      <c t="str" s="159" r="L17">
        <f>ROUND((V17*J17);1)+ROUND((U17*(J17*1,15/22*10));2)+ROUND((T17*(J17*1,35/22*6));2)+ROUNDDOWN((S17*(J17*2/22*2));2)+ROUNDDOWN((R17*(J17*3/22*1));2)</f>
        <v>0,00</v>
      </c>
      <c t="str" s="160" r="M17">
        <f>IF(ISTEXT(E17);ROUND((V17*I17)+(U17*(I17*1,15/22*10))+(T17*(I17*1,35/22*6))+(S17*(I17*2/22*2))+(R17*(I17*3/22*1));0);"")</f>
        <v/>
      </c>
      <c s="160" r="N17"/>
      <c t="str" s="161" r="O17">
        <f>IF(ISTEXT(F17);ROUND((V17*I17)+(U17*(I17*1,15/22*10))+(T17*(I17*1,35/22*6))+(S17*(I17*2/22*2))+(R17*(I17*3/22*1));0);"")</f>
        <v/>
      </c>
      <c s="161" r="P17"/>
      <c t="str" s="162" r="Q17">
        <f>IF(ISTEXT(G17);ROUND((V17*I17)+(U17*(I17*1,15/22*10))+(T17*(I17*1,35/22*6))+(S17*(I17*2/22*2))+(R17*(I17*3/22*1));0);"")</f>
        <v>0</v>
      </c>
      <c s="39" r="R17"/>
      <c s="39" r="S17"/>
      <c s="39" r="T17"/>
      <c s="39" r="U17"/>
      <c s="39" r="V17"/>
      <c s="38" r="W17"/>
      <c s="38" r="X17"/>
      <c s="32" r="AB17"/>
      <c s="32" r="AC17"/>
      <c s="164" r="AD17"/>
      <c s="164" r="AE17"/>
      <c s="149" r="AF17"/>
    </row>
    <row customHeight="1" r="18" ht="15.0">
      <c s="38" r="C18"/>
      <c s="32" r="D18"/>
      <c s="32" r="E18"/>
      <c s="32" r="F18"/>
      <c s="32" r="G18"/>
      <c s="32" r="I18"/>
      <c t="s" s="171" r="J18">
        <v>2154</v>
      </c>
      <c t="str" s="172" r="K18">
        <f>SUM(K13:K17)</f>
        <v>971,27</v>
      </c>
      <c s="172" r="L18">
        <v>1203.52</v>
      </c>
      <c t="str" s="173" r="M18">
        <f>SUM(M13:M17)</f>
        <v>86</v>
      </c>
      <c t="str" s="173" r="N18">
        <f>SUM(N13:N17)</f>
        <v>48</v>
      </c>
      <c t="str" s="174" r="O18">
        <f>SUM(O13:O17)</f>
        <v>44</v>
      </c>
      <c t="str" s="174" r="P18">
        <f>SUM(P13:P17)</f>
        <v>36</v>
      </c>
      <c t="str" s="174" r="Q18">
        <f>SUM(Q13:Q17)</f>
        <v>0</v>
      </c>
      <c t="str" s="173" r="R18">
        <f>SUM(R13:R17)</f>
        <v>155</v>
      </c>
      <c t="str" s="173" r="S18">
        <f>SUM(S13:S17)</f>
        <v>23</v>
      </c>
      <c t="str" s="173" r="T18">
        <f>SUM(T13:T17)</f>
        <v>28</v>
      </c>
      <c t="str" s="173" r="U18">
        <f>SUM(U13:U17)</f>
        <v>30</v>
      </c>
      <c t="str" s="173" r="V18">
        <f>SUM(V13:V17)</f>
        <v>29</v>
      </c>
      <c s="38" r="W18"/>
      <c s="38" r="X18"/>
      <c s="32" r="AB18"/>
      <c s="32" r="AC18"/>
      <c s="164" r="AD18"/>
      <c s="164" r="AE18"/>
      <c s="149" r="AF18"/>
    </row>
    <row customHeight="1" r="19" ht="15.0">
      <c s="38" r="C19"/>
      <c s="32" r="D19"/>
      <c s="32" r="E19"/>
      <c s="32" r="F19"/>
      <c s="32" r="G19"/>
      <c t="s" s="175" r="J19">
        <v>2155</v>
      </c>
      <c t="s" s="176" r="K19">
        <v>2156</v>
      </c>
      <c t="str" s="177" r="L19">
        <f>K18-L18</f>
        <v>-232,25</v>
      </c>
      <c t="s" s="178" r="M19">
        <v>2157</v>
      </c>
      <c t="str" s="49" r="N19">
        <f>M18-N18</f>
        <v>38</v>
      </c>
      <c t="s" s="179" r="O19">
        <v>2158</v>
      </c>
      <c t="str" s="180" r="P19">
        <f>O18-P18</f>
        <v>8</v>
      </c>
      <c t="s" s="179" r="Q19">
        <v>2159</v>
      </c>
      <c t="str" s="49" r="R19">
        <f>Q18</f>
        <v>0</v>
      </c>
      <c s="38" r="W19"/>
      <c s="38" r="X19"/>
      <c s="32" r="AB19"/>
      <c s="32" r="AC19"/>
      <c s="164" r="AD19"/>
      <c s="164" r="AE19"/>
      <c s="149" r="AF19"/>
    </row>
    <row customHeight="1" r="20" ht="15.0">
      <c s="181" r="A20"/>
      <c s="38" r="C20"/>
      <c s="32" r="D20"/>
      <c s="32" r="E20"/>
      <c s="32" r="F20"/>
      <c s="32" r="G20"/>
      <c s="26" r="I20"/>
      <c s="26" r="J20"/>
      <c s="32" r="K20"/>
      <c s="32" r="L20"/>
      <c s="32" r="M20"/>
      <c s="32" r="N20"/>
      <c s="163" r="O20"/>
      <c s="163" r="P20"/>
      <c s="163" r="Q20"/>
      <c s="26" r="R20"/>
      <c s="38" r="W20"/>
      <c s="38" r="X20"/>
    </row>
    <row customHeight="1" r="21" ht="15.0">
      <c s="182" r="A21"/>
      <c s="183" r="B21"/>
      <c s="184" r="C21"/>
      <c s="185" r="D21"/>
      <c s="185" r="E21"/>
      <c s="185" r="F21"/>
      <c s="186" r="G21"/>
      <c s="185" r="H21"/>
      <c s="185" r="I21"/>
      <c s="185" r="J21"/>
      <c s="187" r="K21"/>
      <c s="188" r="L21"/>
      <c s="189" r="M21"/>
      <c s="189" r="N21"/>
      <c s="190" r="O21"/>
      <c s="190" r="P21"/>
      <c s="191" r="Q21"/>
      <c s="189" r="R21"/>
      <c s="189" r="S21"/>
      <c s="189" r="T21"/>
      <c s="189" r="U21"/>
      <c s="189" r="V21"/>
      <c s="38" r="W21"/>
      <c s="38" r="X21"/>
    </row>
    <row customHeight="1" r="22" ht="12.75">
      <c t="s" s="136" r="A22">
        <v>2160</v>
      </c>
      <c t="s" s="69" r="B22">
        <v>2161</v>
      </c>
      <c t="s" s="137" r="C22">
        <v>2162</v>
      </c>
      <c t="s" s="138" r="D22">
        <v>2163</v>
      </c>
      <c s="69" r="G22"/>
      <c t="s" s="282" r="H22">
        <v>2164</v>
      </c>
      <c t="s" s="193" r="I22">
        <v>2165</v>
      </c>
      <c t="s" s="193" r="J22">
        <v>2166</v>
      </c>
      <c t="s" s="194" r="K22">
        <v>2167</v>
      </c>
      <c t="s" s="195" r="L22">
        <v>2168</v>
      </c>
      <c t="s" s="196" r="M22">
        <v>2169</v>
      </c>
      <c t="s" s="215" r="N22">
        <v>2170</v>
      </c>
      <c t="s" s="197" r="O22">
        <v>2171</v>
      </c>
      <c t="s" s="216" r="P22">
        <v>2172</v>
      </c>
      <c t="s" s="198" r="Q22">
        <v>2173</v>
      </c>
      <c t="s" s="199" r="R22">
        <v>2174</v>
      </c>
      <c t="s" s="199" r="S22">
        <v>2175</v>
      </c>
      <c t="s" s="199" r="T22">
        <v>2176</v>
      </c>
      <c t="s" s="199" r="U22">
        <v>2177</v>
      </c>
      <c t="s" s="199" r="V22">
        <v>2178</v>
      </c>
      <c s="38" r="W22"/>
      <c s="38" r="X22"/>
      <c s="32" r="AC22"/>
      <c s="200" r="AF22"/>
    </row>
    <row customHeight="1" r="23" ht="15.0">
      <c t="s" s="150" r="D23">
        <v>2179</v>
      </c>
      <c t="s" s="56" r="E23">
        <v>2180</v>
      </c>
      <c t="s" s="56" r="F23">
        <v>2181</v>
      </c>
      <c t="s" s="57" r="G23">
        <v>2182</v>
      </c>
      <c s="38" r="W23"/>
      <c s="70" r="X23"/>
      <c s="32" r="AC23"/>
      <c s="200" r="AF23"/>
    </row>
    <row customHeight="1" r="24" ht="15.0">
      <c t="s" s="152" r="B24">
        <v>2183</v>
      </c>
      <c t="s" s="153" r="C24">
        <v>2184</v>
      </c>
      <c t="s" s="154" r="D24">
        <v>2185</v>
      </c>
      <c s="155" r="E24"/>
      <c s="156" r="F24"/>
      <c s="201" r="G24"/>
      <c t="str" s="280" r="H24">
        <f>IF(ISTEXT(F24);VLOOKUP(I24;'Réference'!$A$3:$E$18;5;FALSE);IF(ISTEXT(E24);VLOOKUP(I24;'Réference'!$B$3:$E$18;4;FALSE);IF(ISTEXT(G24);VLOOKUP(I24;'Réference'!$C$3:$E$18;3;FALSE);IF(ISTEXT(D24);VLOOKUP(I24;'Réference'!$D$3:$E$18;2;FALSE);""))))</f>
        <v>7</v>
      </c>
      <c s="158" r="I24">
        <v>48.83</v>
      </c>
      <c s="158" r="J24">
        <v>15.0</v>
      </c>
      <c t="str" s="159" r="K24">
        <f>IF(ISTEXT(D24);(V24*I24)+(U24*(I24*1,15/22*10))+(T24*(I24*1,35/22*6))+(S24*(I24*2/22*2))+(R24*(I24*3/22*1));"")</f>
        <v>998,13</v>
      </c>
      <c t="str" s="159" r="L24">
        <f>ROUND((V24*J24);1)+ROUND((U24*(J24*1,15/22*10));2)+ROUND((T24*(J24*1,35/22*6));2)+ROUNDDOWN((S24*(J24*2/22*2));2)+ROUNDDOWN((R24*(J24*3/22*1));2)</f>
        <v>306,61</v>
      </c>
      <c t="str" s="160" r="M24">
        <f>IF(ISTEXT(E24);ROUND((V24*I24)+(U24*(I24*1,15/22*10))+(T24*(I24*1,35/22*6))+(S24*(I24*2/22*2))+(R24*(I24*3/22*1));0);"")</f>
        <v/>
      </c>
      <c s="227" r="N24">
        <v>22.0</v>
      </c>
      <c t="str" s="161" r="O24">
        <f>IF(ISTEXT(F24);ROUND((V24*I24)+(U24*(I24*1,15/22*10))+(T24*(I24*1,35/22*6))+(S24*(I24*2/22*2))+(R24*(I24*3/22*1));0);"")</f>
        <v/>
      </c>
      <c s="228" r="P24">
        <v>16.0</v>
      </c>
      <c s="162" r="Q24"/>
      <c s="39" r="R24">
        <v>45.0</v>
      </c>
      <c s="39" r="S24">
        <v>3.0</v>
      </c>
      <c s="39" r="T24">
        <v>7.0</v>
      </c>
      <c s="39" r="U24">
        <v>8.0</v>
      </c>
      <c s="39" r="V24">
        <v>7.0</v>
      </c>
      <c s="38" r="W24"/>
      <c s="70" r="X24"/>
    </row>
    <row customHeight="1" r="25" ht="15.0">
      <c t="s" s="152" r="B25">
        <v>2186</v>
      </c>
      <c t="s" s="153" r="C25">
        <v>2187</v>
      </c>
      <c s="154" r="D25"/>
      <c s="155" r="E25"/>
      <c t="s" s="156" r="F25">
        <v>2188</v>
      </c>
      <c s="154" r="G25"/>
      <c t="str" s="280" r="H25">
        <f>IF(ISTEXT(F25);VLOOKUP(I25;'Réference'!$A$3:$E$18;5;FALSE);IF(ISTEXT(E25);VLOOKUP(I25;'Réference'!$B$3:$E$18;4;FALSE);IF(ISTEXT(G25);VLOOKUP(I25;'Réference'!$C$3:$E$18;3;FALSE);IF(ISTEXT(D25);VLOOKUP(I25;'Réference'!$D$3:$E$18;2;FALSE);""))))</f>
        <v>10</v>
      </c>
      <c s="158" r="I25">
        <v>1.52</v>
      </c>
      <c s="158" r="J25">
        <v>15.0</v>
      </c>
      <c t="str" s="159" r="K25">
        <f>IF(ISTEXT(D25);(V25*I25)+(U25*(I25*1,15/22*10))+(T25*(I25*1,35/22*6))+(S25*(I25*2/22*2))+(R25*(I25*3/22*1));"")</f>
        <v/>
      </c>
      <c t="str" s="159" r="L25">
        <f>ROUND((V25*J25);1)+ROUND((U25*(J25*1,15/22*10));2)+ROUND((T25*(J25*1,35/22*6));2)+ROUNDDOWN((S25*(J25*2/22*2));2)+ROUNDDOWN((R25*(J25*3/22*1));2)</f>
        <v>165,93</v>
      </c>
      <c t="str" s="160" r="M25">
        <f>IF(ISTEXT(E25);ROUND((V25*I25)+(U25*(I25*1,15/22*10))+(T25*(I25*1,35/22*6))+(S25*(I25*2/22*2))+(R25*(I25*3/22*1));0);"")</f>
        <v/>
      </c>
      <c s="160" r="N25">
        <v>7.0</v>
      </c>
      <c t="str" s="161" r="O25">
        <f>IF(ISTEXT(F25);ROUND((V25*I25)+(U25*(I25*1,15/22*10))+(T25*(I25*1,35/22*6))+(S25*(I25*2/22*2))+(R25*(I25*3/22*1));0);"")</f>
        <v>17</v>
      </c>
      <c s="161" r="P25">
        <v>5.0</v>
      </c>
      <c s="162" r="Q25"/>
      <c s="39" r="R25">
        <v>29.0</v>
      </c>
      <c s="39" r="S25">
        <v>1.0</v>
      </c>
      <c s="39" r="T25">
        <v>9.0</v>
      </c>
      <c s="39" r="U25">
        <v>5.0</v>
      </c>
      <c s="39" r="V25">
        <v>1.0</v>
      </c>
      <c s="202" r="W25"/>
      <c s="38" r="X25"/>
    </row>
    <row customHeight="1" r="26" ht="15.0">
      <c t="s" s="152" r="B26">
        <v>2189</v>
      </c>
      <c t="s" s="153" r="C26">
        <v>2190</v>
      </c>
      <c s="154" r="D26"/>
      <c t="s" s="155" r="E26">
        <v>2191</v>
      </c>
      <c s="156" r="F26"/>
      <c s="154" r="G26"/>
      <c t="str" s="280" r="H26">
        <f>IF(ISTEXT(F26);VLOOKUP(I26;'Réference'!$A$3:$E$18;5;FALSE);IF(ISTEXT(E26);VLOOKUP(I26;'Réference'!$B$3:$E$18;4;FALSE);IF(ISTEXT(G26);VLOOKUP(I26;'Réference'!$C$3:$E$18;3;FALSE);IF(ISTEXT(D26);VLOOKUP(I26;'Réference'!$D$3:$E$18;2;FALSE);""))))</f>
        <v>17</v>
      </c>
      <c s="158" r="I26">
        <v>2.73</v>
      </c>
      <c s="158" r="J26">
        <v>15.0</v>
      </c>
      <c t="str" s="159" r="K26">
        <f>IF(ISTEXT(D26);(V26*I26)+(U26*(I26*1,15/22*10))+(T26*(I26*1,35/22*6))+(S26*(I26*2/22*2))+(R26*(I26*3/22*1));"")</f>
        <v/>
      </c>
      <c t="str" s="159" r="L26">
        <f>ROUND((V26*J26);1)+ROUND((U26*(J26*1,15/22*10));2)+ROUND((T26*(J26*1,35/22*6));2)+ROUNDDOWN((S26*(J26*2/22*2));2)+ROUNDDOWN((R26*(J26*3/22*1));2)</f>
        <v>607,42</v>
      </c>
      <c t="str" s="160" r="M26">
        <f>IF(ISTEXT(E26);ROUND((V26*I26)+(U26*(I26*1,15/22*10))+(T26*(I26*1,35/22*6))+(S26*(I26*2/22*2))+(R26*(I26*3/22*1));0);"")</f>
        <v>111</v>
      </c>
      <c s="160" r="N26">
        <v>32.0</v>
      </c>
      <c t="str" s="161" r="O26">
        <f>IF(ISTEXT(F26);ROUND((V26*I26)+(U26*(I26*1,15/22*10))+(T26*(I26*1,35/22*6))+(S26*(I26*2/22*2))+(R26*(I26*3/22*1));0);"")</f>
        <v/>
      </c>
      <c s="161" r="P26">
        <v>23.0</v>
      </c>
      <c s="162" r="Q26"/>
      <c s="39" r="R26">
        <v>79.0</v>
      </c>
      <c s="39" r="S26">
        <v>15.0</v>
      </c>
      <c s="39" r="T26">
        <v>14.0</v>
      </c>
      <c s="39" r="U26">
        <v>15.0</v>
      </c>
      <c s="39" r="V26">
        <v>14.0</v>
      </c>
      <c s="38" r="W26"/>
      <c s="38" r="X26"/>
    </row>
    <row customHeight="1" r="27" ht="15.0">
      <c t="s" s="152" r="B27">
        <v>2192</v>
      </c>
      <c t="s" s="153" r="C27">
        <v>2193</v>
      </c>
      <c s="154" r="D27"/>
      <c s="155" r="E27"/>
      <c t="s" s="156" r="F27">
        <v>2194</v>
      </c>
      <c s="154" r="G27"/>
      <c t="str" s="280" r="H27">
        <f>IF(ISTEXT(F27);VLOOKUP(I27;'Réference'!$A$3:$E$18;5;FALSE);IF(ISTEXT(E27);VLOOKUP(I27;'Réference'!$B$3:$E$18;4;FALSE);IF(ISTEXT(G27);VLOOKUP(I27;'Réference'!$C$3:$E$18;3;FALSE);IF(ISTEXT(D27);VLOOKUP(I27;'Réference'!$D$3:$E$18;2;FALSE);""))))</f>
        <v>10</v>
      </c>
      <c s="158" r="I27">
        <v>1.52</v>
      </c>
      <c s="158" r="J27">
        <v>15.0</v>
      </c>
      <c t="str" s="159" r="K27">
        <f>IF(ISTEXT(D27);(V27*I27)+(U27*(I27*1,15/22*10))+(T27*(I27*1,35/22*6))+(S27*(I27*2/22*2))+(R27*(I27*3/22*1));"")</f>
        <v/>
      </c>
      <c t="str" s="159" r="L27">
        <f>ROUND((V27*J27);1)+ROUND((U27*(J27*1,15/22*10));2)+ROUND((T27*(J27*1,35/22*6));2)+ROUNDDOWN((S27*(J27*2/22*2));2)+ROUNDDOWN((R27*(J27*3/22*1));2)</f>
        <v>368,11</v>
      </c>
      <c t="str" s="160" r="M27">
        <f>IF(ISTEXT(E27);ROUND((V27*I27)+(U27*(I27*1,15/22*10))+(T27*(I27*1,35/22*6))+(S27*(I27*2/22*2))+(R27*(I27*3/22*1));0);"")</f>
        <v/>
      </c>
      <c s="160" r="N27">
        <v>11.0</v>
      </c>
      <c t="str" s="161" r="O27">
        <f>IF(ISTEXT(F27);ROUND((V27*I27)+(U27*(I27*1,15/22*10))+(T27*(I27*1,35/22*6))+(S27*(I27*2/22*2))+(R27*(I27*3/22*1));0);"")</f>
        <v>37</v>
      </c>
      <c s="161" r="P27">
        <v>8.0</v>
      </c>
      <c s="162" r="Q27"/>
      <c s="39" r="R27">
        <v>61.0</v>
      </c>
      <c s="39" r="S27">
        <v>11.0</v>
      </c>
      <c s="39" r="T27">
        <v>4.0</v>
      </c>
      <c s="39" r="U27">
        <v>11.0</v>
      </c>
      <c s="39" r="V27">
        <v>7.0</v>
      </c>
      <c s="38" r="W27"/>
      <c s="38" r="X27"/>
    </row>
    <row customHeight="1" r="28" ht="15.0">
      <c t="s" s="203" r="B28">
        <v>2195</v>
      </c>
      <c t="s" s="165" r="C28">
        <v>2196</v>
      </c>
      <c s="166" r="D28"/>
      <c s="167" r="E28"/>
      <c s="166" r="F28"/>
      <c t="s" s="168" r="G28">
        <v>2197</v>
      </c>
      <c t="str" s="281" r="H28">
        <f>IF(ISTEXT(F28);VLOOKUP(I28;'Réference'!$A$3:$E$18;5;FALSE);IF(ISTEXT(E28);VLOOKUP(I28;'Réference'!$B$3:$E$18;4;FALSE);IF(ISTEXT(G28);VLOOKUP(I28;'Réference'!$C$3:$E$18;3;FALSE);IF(ISTEXT(D28);VLOOKUP(I28;'Réference'!$D$3:$E$18;2;FALSE);""))))</f>
        <v>17</v>
      </c>
      <c s="170" r="I28">
        <v>13.65</v>
      </c>
      <c s="158" r="J28">
        <v>15.0</v>
      </c>
      <c t="str" s="159" r="K28">
        <f>IF(ISTEXT(D28);(V28*I28)+(U28*(I28*1,15/22*10))+(T28*(I28*1,35/22*6))+(S28*(I28*2/22*2))+(R28*(I28*3/22*1));"")</f>
        <v/>
      </c>
      <c t="str" s="159" r="L28">
        <f>ROUND((V28*J28);1)+ROUND((U28*(J28*1,15/22*10));2)+ROUND((T28*(J28*1,35/22*6));2)+ROUNDDOWN((S28*(J28*2/22*2));2)+ROUNDDOWN((R28*(J28*3/22*1));2)</f>
        <v>0,00</v>
      </c>
      <c t="str" s="160" r="M28">
        <f>IF(ISTEXT(E28);ROUND((V28*I28)+(U28*(I28*1,15/22*10))+(T28*(I28*1,35/22*6))+(S28*(I28*2/22*2))+(R28*(I28*3/22*1));0);"")</f>
        <v/>
      </c>
      <c s="160" r="N28"/>
      <c t="str" s="161" r="O28">
        <f>IF(ISTEXT(F28);ROUND((V28*I28)+(U28*(I28*1,15/22*10))+(T28*(I28*1,35/22*6))+(S28*(I28*2/22*2))+(R28*(I28*3/22*1));0);"")</f>
        <v/>
      </c>
      <c s="161" r="P28"/>
      <c t="str" s="162" r="Q28">
        <f>IF(ISTEXT(G28);ROUND((V28*I28)+(U28*(I28*1,15/22*10))+(T28*(I28*1,35/22*6))+(S28*(I28*2/22*2))+(R28*(I28*3/22*1));0);"")</f>
        <v>0</v>
      </c>
      <c s="39" r="R28"/>
      <c s="39" r="S28"/>
      <c s="39" r="T28"/>
      <c s="39" r="U28"/>
      <c s="39" r="V28"/>
      <c s="38" r="W28"/>
      <c s="38" r="X28"/>
    </row>
    <row customHeight="1" r="29" ht="15.0">
      <c s="38" r="C29"/>
      <c s="32" r="D29"/>
      <c s="32" r="E29"/>
      <c s="32" r="F29"/>
      <c s="32" r="G29"/>
      <c s="32" r="I29"/>
      <c t="s" s="171" r="J29">
        <v>2198</v>
      </c>
      <c t="str" s="172" r="K29">
        <f>SUM(K24:K28)</f>
        <v>998,13</v>
      </c>
      <c s="172" r="L29">
        <v>1444.56</v>
      </c>
      <c t="str" s="173" r="M29">
        <f>SUM(M24:M28)</f>
        <v>111</v>
      </c>
      <c t="str" s="173" r="N29">
        <f>SUM(N24:N28)</f>
        <v>72</v>
      </c>
      <c t="str" s="174" r="O29">
        <f>SUM(O24:O28)</f>
        <v>54</v>
      </c>
      <c t="str" s="174" r="P29">
        <f>SUM(P24:P28)</f>
        <v>52</v>
      </c>
      <c t="str" s="174" r="Q29">
        <f>SUM(Q24:Q28)</f>
        <v>0</v>
      </c>
      <c t="str" s="173" r="R29">
        <f>SUM(R24:R28)</f>
        <v>214</v>
      </c>
      <c t="str" s="173" r="S29">
        <f>SUM(S24:S28)</f>
        <v>30</v>
      </c>
      <c t="str" s="173" r="T29">
        <f>SUM(T24:T28)</f>
        <v>34</v>
      </c>
      <c t="str" s="173" r="U29">
        <f>SUM(U24:U28)</f>
        <v>39</v>
      </c>
      <c t="str" s="173" r="V29">
        <f>SUM(V24:V28)</f>
        <v>29</v>
      </c>
      <c s="38" r="W29"/>
      <c s="38" r="X29"/>
    </row>
    <row customHeight="1" r="30" ht="15.0">
      <c s="38" r="C30"/>
      <c s="32" r="D30"/>
      <c s="32" r="E30"/>
      <c s="32" r="F30"/>
      <c s="32" r="G30"/>
      <c t="s" s="175" r="J30">
        <v>2199</v>
      </c>
      <c t="s" s="176" r="K30">
        <v>2200</v>
      </c>
      <c t="str" s="177" r="L30">
        <f>K29-L29</f>
        <v>-446,43</v>
      </c>
      <c t="s" s="178" r="M30">
        <v>2201</v>
      </c>
      <c t="str" s="49" r="N30">
        <f>M29-N29</f>
        <v>39</v>
      </c>
      <c t="s" s="179" r="O30">
        <v>2202</v>
      </c>
      <c t="str" s="180" r="P30">
        <f>O29-P29</f>
        <v>2</v>
      </c>
      <c t="s" s="179" r="Q30">
        <v>2203</v>
      </c>
      <c t="str" s="49" r="R30">
        <f>Q29</f>
        <v>0</v>
      </c>
      <c s="38" r="W30"/>
      <c s="38" r="X30"/>
    </row>
    <row customHeight="1" r="31" ht="15.0">
      <c s="181" r="A31"/>
      <c s="37" r="B31"/>
      <c s="38" r="C31">
        <v>111.0</v>
      </c>
      <c s="204" r="D31">
        <v>79.0</v>
      </c>
      <c s="204" r="E31"/>
      <c s="204" r="F31"/>
      <c s="204" r="G31"/>
      <c s="37" r="H31"/>
      <c s="37" r="I31"/>
      <c s="205" r="J31"/>
      <c s="206" r="K31"/>
      <c s="206" r="L31"/>
      <c s="207" r="M31"/>
      <c s="207" r="N31"/>
      <c s="208" r="O31"/>
      <c s="208" r="P31"/>
      <c s="208" r="Q31"/>
      <c s="37" r="R31"/>
      <c s="37" r="S31"/>
      <c s="37" r="T31"/>
      <c s="37" r="U31"/>
      <c s="37" r="V31"/>
      <c s="38" r="W31"/>
      <c s="38" r="X31"/>
    </row>
    <row customHeight="1" r="32" ht="15.0">
      <c s="182" r="A32"/>
      <c s="37" r="B32"/>
      <c s="38" r="C32"/>
      <c s="204" r="D32"/>
      <c s="204" r="E32"/>
      <c s="204" r="F32"/>
      <c s="204" r="G32"/>
      <c s="37" r="H32"/>
      <c s="37" r="I32"/>
      <c s="37" r="J32"/>
      <c s="204" r="K32"/>
      <c s="204" r="L32"/>
      <c s="204" r="M32"/>
      <c s="204" r="N32"/>
      <c s="163" r="O32"/>
      <c s="163" r="P32"/>
      <c s="163" r="Q32"/>
      <c s="37" r="R32"/>
      <c s="37" r="S32"/>
      <c s="37" r="T32"/>
      <c s="37" r="U32"/>
      <c s="37" r="V32"/>
      <c s="38" r="W32"/>
      <c s="38" r="X32"/>
    </row>
    <row customHeight="1" r="33" ht="32.25">
      <c t="s" s="209" r="A33">
        <v>2204</v>
      </c>
      <c t="s" s="210" r="B33">
        <v>2205</v>
      </c>
      <c t="s" s="137" r="C33">
        <v>2206</v>
      </c>
      <c t="s" s="138" r="D33">
        <v>2207</v>
      </c>
      <c s="68" r="G33"/>
      <c t="s" s="283" r="H33">
        <v>2208</v>
      </c>
      <c t="s" s="212" r="I33">
        <v>2209</v>
      </c>
      <c t="s" s="212" r="J33">
        <v>2210</v>
      </c>
      <c t="s" s="213" r="K33">
        <v>2211</v>
      </c>
      <c t="s" s="214" r="L33">
        <v>2212</v>
      </c>
      <c t="s" s="215" r="M33">
        <v>2213</v>
      </c>
      <c t="s" s="215" r="N33">
        <v>2214</v>
      </c>
      <c t="s" s="216" r="O33">
        <v>2215</v>
      </c>
      <c t="s" s="216" r="P33">
        <v>2216</v>
      </c>
      <c t="s" s="217" r="Q33">
        <v>2217</v>
      </c>
      <c t="s" s="218" r="R33">
        <v>2218</v>
      </c>
      <c t="s" s="218" r="S33">
        <v>2219</v>
      </c>
      <c t="s" s="218" r="T33">
        <v>2220</v>
      </c>
      <c t="s" s="218" r="U33">
        <v>2221</v>
      </c>
      <c t="s" s="218" r="V33">
        <v>2222</v>
      </c>
      <c s="38" r="W33"/>
      <c s="70" r="X33"/>
    </row>
    <row customHeight="1" r="34" ht="15.0">
      <c t="s" s="150" r="D34">
        <v>2223</v>
      </c>
      <c t="s" s="219" r="E34">
        <v>2224</v>
      </c>
      <c t="s" s="219" r="F34">
        <v>2225</v>
      </c>
      <c t="s" s="220" r="G34">
        <v>2226</v>
      </c>
      <c s="38" r="W34"/>
      <c s="70" r="X34"/>
    </row>
    <row customHeight="1" r="35" ht="15.0">
      <c t="s" s="152" r="B35">
        <v>2227</v>
      </c>
      <c t="s" s="153" r="C35">
        <v>2228</v>
      </c>
      <c t="s" s="221" r="D35">
        <v>2229</v>
      </c>
      <c s="222" r="E35"/>
      <c s="223" r="F35"/>
      <c s="221" r="G35"/>
      <c t="str" s="284" r="H35">
        <f>IF(ISTEXT(F35);VLOOKUP(I35;'Réference'!$A$3:$E$18;5;FALSE);IF(ISTEXT(E35);VLOOKUP(I35;'Réference'!$B$3:$E$18;4;FALSE);IF(ISTEXT(G35);VLOOKUP(I35;'Réference'!$C$3:$E$18;3;FALSE);IF(ISTEXT(D35);VLOOKUP(I35;'Réference'!$D$3:$E$18;2;FALSE);""))))</f>
        <v>7</v>
      </c>
      <c s="158" r="I35">
        <v>48.83</v>
      </c>
      <c s="225" r="J35">
        <v>15.0</v>
      </c>
      <c t="str" s="226" r="K35">
        <f>IF(ISTEXT(D35);(V35*I35)+(U35*(I35*1,15/22*10))+(T35*(I35*1,35/22*6))+(S35*(I35*2/22*2))+(R35*(I35*3/22*1));"")</f>
        <v>1020,10</v>
      </c>
      <c t="str" s="226" r="L35">
        <f>ROUND((V35*J35);1)+ROUND((U35*(J35*1,15/22*10));2)+ROUND((T35*(J35*1,35/22*6));2)+ROUNDDOWN((S35*(J35*2/22*2));2)+ROUNDDOWN((R35*(J35*3/22*1));2)</f>
        <v>313,36</v>
      </c>
      <c t="str" s="227" r="M35">
        <f>IF(ISTEXT(E35);ROUND((V35*I35)+(U35*(I35*1,15/22*10))+(T35*(I35*1,35/22*6))+(S35*(I35*2/22*2))+(R35*(I35*3/22*1));0);"")</f>
        <v/>
      </c>
      <c s="160" r="N35">
        <v>22.0</v>
      </c>
      <c t="str" s="228" r="O35">
        <f>IF(ISTEXT(F35);ROUND((V35*I35)+(U35*(I35*1,15/22*10))+(T35*(I35*1,35/22*6))+(S35*(I35*2/22*2))+(R35*(I35*3/22*1));0);"")</f>
        <v/>
      </c>
      <c s="161" r="P35">
        <v>16.0</v>
      </c>
      <c s="229" r="Q35"/>
      <c s="230" r="R35">
        <v>45.0</v>
      </c>
      <c s="230" r="S35">
        <v>2.0</v>
      </c>
      <c s="230" r="T35">
        <v>6.0</v>
      </c>
      <c s="230" r="U35">
        <v>8.0</v>
      </c>
      <c s="230" r="V35">
        <v>8.0</v>
      </c>
      <c s="38" r="W35"/>
      <c s="70" r="X35"/>
    </row>
    <row customHeight="1" r="36" ht="15.0">
      <c t="s" s="152" r="B36">
        <v>2230</v>
      </c>
      <c t="s" s="153" r="C36">
        <v>2231</v>
      </c>
      <c s="154" r="D36"/>
      <c s="155" r="E36"/>
      <c t="s" s="156" r="F36">
        <v>2232</v>
      </c>
      <c s="154" r="G36"/>
      <c t="str" s="280" r="H36">
        <f>IF(ISTEXT(F36);VLOOKUP(I36;'Réference'!$A$3:$E$18;5;FALSE);IF(ISTEXT(E36);VLOOKUP(I36;'Réference'!$B$3:$E$18;4;FALSE);IF(ISTEXT(G36);VLOOKUP(I36;'Réference'!$C$3:$E$18;3;FALSE);IF(ISTEXT(D36);VLOOKUP(I36;'Réference'!$D$3:$E$18;2;FALSE);""))))</f>
        <v>10</v>
      </c>
      <c s="158" r="I36">
        <v>1.52</v>
      </c>
      <c s="158" r="J36">
        <v>15.0</v>
      </c>
      <c t="str" s="159" r="K36">
        <f>IF(ISTEXT(D36);(V36*I36)+(U36*(I36*1,15/22*10))+(T36*(I36*1,35/22*6))+(S36*(I36*2/22*2))+(R36*(I36*3/22*1));"")</f>
        <v/>
      </c>
      <c t="str" s="159" r="L36">
        <f>ROUND((V36*J36);1)+ROUND((U36*(J36*1,15/22*10));2)+ROUND((T36*(J36*1,35/22*6));2)+ROUNDDOWN((S36*(J36*2/22*2));2)+ROUNDDOWN((R36*(J36*3/22*1));2)</f>
        <v>238,83</v>
      </c>
      <c t="str" s="160" r="M36">
        <f>IF(ISTEXT(E36);ROUND((V36*I36)+(U36*(I36*1,15/22*10))+(T36*(I36*1,35/22*6))+(S36*(I36*2/22*2))+(R36*(I36*3/22*1));0);"")</f>
        <v/>
      </c>
      <c s="160" r="N36">
        <v>9.0</v>
      </c>
      <c t="str" s="161" r="O36">
        <f>IF(ISTEXT(F36);ROUND((V36*I36)+(U36*(I36*1,15/22*10))+(T36*(I36*1,35/22*6))+(S36*(I36*2/22*2))+(R36*(I36*3/22*1));0);"")</f>
        <v>24</v>
      </c>
      <c s="161" r="P36">
        <v>7.0</v>
      </c>
      <c s="162" r="Q36"/>
      <c s="39" r="R36">
        <v>40.0</v>
      </c>
      <c s="39" r="S36">
        <v>1.0</v>
      </c>
      <c s="39" r="T36">
        <v>3.0</v>
      </c>
      <c s="39" r="U36">
        <v>8.0</v>
      </c>
      <c s="39" r="V36">
        <v>5.0</v>
      </c>
      <c s="38" r="W36"/>
      <c s="70" r="X36"/>
    </row>
    <row customHeight="1" r="37" ht="15.0">
      <c t="s" s="152" r="B37">
        <v>2233</v>
      </c>
      <c t="s" s="153" r="C37">
        <v>2234</v>
      </c>
      <c s="154" r="D37"/>
      <c t="s" s="155" r="E37">
        <v>2235</v>
      </c>
      <c s="156" r="F37"/>
      <c s="154" r="G37"/>
      <c t="str" s="280" r="H37">
        <f>IF(ISTEXT(F37);VLOOKUP(I37;'Réference'!$A$3:$E$18;5;FALSE);IF(ISTEXT(E37);VLOOKUP(I37;'Réference'!$B$3:$E$18;4;FALSE);IF(ISTEXT(G37);VLOOKUP(I37;'Réference'!$C$3:$E$18;3;FALSE);IF(ISTEXT(D37);VLOOKUP(I37;'Réference'!$D$3:$E$18;2;FALSE);""))))</f>
        <v>17</v>
      </c>
      <c s="158" r="I37">
        <v>2.73</v>
      </c>
      <c s="158" r="J37">
        <v>15.0</v>
      </c>
      <c t="str" s="159" r="K37">
        <f>IF(ISTEXT(D37);(V37*I37)+(U37*(I37*1,15/22*10))+(T37*(I37*1,35/22*6))+(S37*(I37*2/22*2))+(R37*(I37*3/22*1));"")</f>
        <v/>
      </c>
      <c t="str" s="159" r="L37">
        <f>ROUND((V37*J37);1)+ROUND((U37*(J37*1,15/22*10));2)+ROUND((T37*(J37*1,35/22*6));2)+ROUNDDOWN((S37*(J37*2/22*2));2)+ROUNDDOWN((R37*(J37*3/22*1));2)</f>
        <v>602,73</v>
      </c>
      <c t="str" s="160" r="M37">
        <f>IF(ISTEXT(E37);ROUND((V37*I37)+(U37*(I37*1,15/22*10))+(T37*(I37*1,35/22*6))+(S37*(I37*2/22*2))+(R37*(I37*3/22*1));0);"")</f>
        <v>110</v>
      </c>
      <c s="160" r="N37">
        <v>23.0</v>
      </c>
      <c t="str" s="161" r="O37">
        <f>IF(ISTEXT(F37);ROUND((V37*I37)+(U37*(I37*1,15/22*10))+(T37*(I37*1,35/22*6))+(S37*(I37*2/22*2))+(R37*(I37*3/22*1));0);"")</f>
        <v/>
      </c>
      <c s="161" r="P37">
        <v>17.0</v>
      </c>
      <c s="162" r="Q37"/>
      <c s="39" r="R37">
        <v>65.0</v>
      </c>
      <c s="39" r="S37">
        <v>11.0</v>
      </c>
      <c s="39" r="T37">
        <v>10.0</v>
      </c>
      <c s="39" r="U37">
        <v>28.0</v>
      </c>
      <c s="39" r="V37">
        <v>11.0</v>
      </c>
      <c s="38" r="W37"/>
      <c s="38" r="X37"/>
    </row>
    <row customHeight="1" r="38" ht="15.0">
      <c t="s" s="152" r="B38">
        <v>2236</v>
      </c>
      <c t="s" s="153" r="C38">
        <v>2237</v>
      </c>
      <c s="154" r="D38"/>
      <c s="155" r="E38"/>
      <c t="s" s="156" r="F38">
        <v>2238</v>
      </c>
      <c s="154" r="G38"/>
      <c t="str" s="280" r="H38">
        <f>IF(ISTEXT(F38);VLOOKUP(I38;'Réference'!$A$3:$E$18;5;FALSE);IF(ISTEXT(E38);VLOOKUP(I38;'Réference'!$B$3:$E$18;4;FALSE);IF(ISTEXT(G38);VLOOKUP(I38;'Réference'!$C$3:$E$18;3;FALSE);IF(ISTEXT(D38);VLOOKUP(I38;'Réference'!$D$3:$E$18;2;FALSE);""))))</f>
        <v>10</v>
      </c>
      <c s="158" r="I38">
        <v>1.52</v>
      </c>
      <c s="158" r="J38">
        <v>15.0</v>
      </c>
      <c t="str" s="159" r="K38">
        <f>IF(ISTEXT(D38);(V38*I38)+(U38*(I38*1,15/22*10))+(T38*(I38*1,35/22*6))+(S38*(I38*2/22*2))+(R38*(I38*3/22*1));"")</f>
        <v/>
      </c>
      <c t="str" s="159" r="L38">
        <f>ROUND((V38*J38);1)+ROUND((U38*(J38*1,15/22*10));2)+ROUND((T38*(J38*1,35/22*6));2)+ROUNDDOWN((S38*(J38*2/22*2));2)+ROUNDDOWN((R38*(J38*3/22*1));2)</f>
        <v>322,14</v>
      </c>
      <c t="str" s="160" r="M38">
        <f>IF(ISTEXT(E38);ROUND((V38*I38)+(U38*(I38*1,15/22*10))+(T38*(I38*1,35/22*6))+(S38*(I38*2/22*2))+(R38*(I38*3/22*1));0);"")</f>
        <v/>
      </c>
      <c s="160" r="N38">
        <v>12.0</v>
      </c>
      <c t="str" s="161" r="O38">
        <f>IF(ISTEXT(F38);ROUND((V38*I38)+(U38*(I38*1,15/22*10))+(T38*(I38*1,35/22*6))+(S38*(I38*2/22*2))+(R38*(I38*3/22*1));0);"")</f>
        <v>33</v>
      </c>
      <c s="161" r="P38">
        <v>9.0</v>
      </c>
      <c s="162" r="Q38"/>
      <c s="39" r="R38">
        <v>42.0</v>
      </c>
      <c s="39" r="S38">
        <v>9.0</v>
      </c>
      <c s="39" r="T38">
        <v>5.0</v>
      </c>
      <c s="39" r="U38">
        <v>12.0</v>
      </c>
      <c s="39" r="V38">
        <v>6.0</v>
      </c>
      <c s="38" r="W38"/>
      <c s="38" r="X38"/>
    </row>
    <row customHeight="1" r="39" ht="15.0">
      <c t="s" s="203" r="B39">
        <v>2239</v>
      </c>
      <c t="s" s="165" r="C39">
        <v>2240</v>
      </c>
      <c s="166" r="D39"/>
      <c s="167" r="E39"/>
      <c s="166" r="F39"/>
      <c t="s" s="168" r="G39">
        <v>2241</v>
      </c>
      <c t="str" s="281" r="H39">
        <f>IF(ISTEXT(F39);VLOOKUP(I39;'Réference'!$A$3:$E$18;5;FALSE);IF(ISTEXT(E39);VLOOKUP(I39;'Réference'!$B$3:$E$18;4;FALSE);IF(ISTEXT(G39);VLOOKUP(I39;'Réference'!$C$3:$E$18;3;FALSE);IF(ISTEXT(D39);VLOOKUP(I39;'Réference'!$D$3:$E$18;2;FALSE);""))))</f>
        <v>17</v>
      </c>
      <c s="170" r="I39">
        <v>13.65</v>
      </c>
      <c s="158" r="J39">
        <v>15.0</v>
      </c>
      <c t="str" s="159" r="K39">
        <f>IF(ISTEXT(D39);(V39*I39)+(U39*(I39*1,15/22*10))+(T39*(I39*1,35/22*6))+(S39*(I39*2/22*2))+(R39*(I39*3/22*1));"")</f>
        <v/>
      </c>
      <c t="str" s="159" r="L39">
        <f>ROUND((V39*J39);1)+ROUND((U39*(J39*1,15/22*10));2)+ROUND((T39*(J39*1,35/22*6));2)+ROUNDDOWN((S39*(J39*2/22*2));2)+ROUNDDOWN((R39*(J39*3/22*1));2)</f>
        <v>0,00</v>
      </c>
      <c t="str" s="160" r="M39">
        <f>IF(ISTEXT(E39);ROUND((V39*I39)+(U39*(I39*1,15/22*10))+(T39*(I39*1,35/22*6))+(S39*(I39*2/22*2))+(R39*(I39*3/22*1));0);"")</f>
        <v/>
      </c>
      <c s="160" r="N39"/>
      <c t="str" s="161" r="O39">
        <f>IF(ISTEXT(F39);ROUND((V39*I39)+(U39*(I39*1,15/22*10))+(T39*(I39*1,35/22*6))+(S39*(I39*2/22*2))+(R39*(I39*3/22*1));0);"")</f>
        <v/>
      </c>
      <c s="161" r="P39"/>
      <c t="str" s="162" r="Q39">
        <f>IF(ISTEXT(G39);ROUND((V39*I39)+(U39*(I39*1,15/22*10))+(T39*(I39*1,35/22*6))+(S39*(I39*2/22*2))+(R39*(I39*3/22*1));0);"")</f>
        <v>0</v>
      </c>
      <c s="39" r="R39"/>
      <c s="39" r="S39"/>
      <c s="39" r="T39"/>
      <c s="39" r="U39"/>
      <c s="39" r="V39"/>
      <c s="38" r="W39"/>
      <c s="38" r="X39"/>
    </row>
    <row customHeight="1" r="40" ht="15.0">
      <c s="38" r="C40"/>
      <c s="32" r="D40"/>
      <c s="32" r="E40"/>
      <c s="32" r="F40"/>
      <c s="32" r="G40"/>
      <c s="32" r="I40"/>
      <c t="s" s="171" r="J40">
        <v>2242</v>
      </c>
      <c t="str" s="172" r="K40">
        <f>SUM(K35:K39)</f>
        <v>1020,10</v>
      </c>
      <c s="172" r="L40">
        <v>1477.8</v>
      </c>
      <c t="str" s="173" r="M40">
        <f>SUM(M35:M39)</f>
        <v>110</v>
      </c>
      <c t="str" s="173" r="N40">
        <f>SUM(N35:N39)</f>
        <v>66</v>
      </c>
      <c t="str" s="174" r="O40">
        <f>SUM(O35:O39)</f>
        <v>57</v>
      </c>
      <c t="str" s="174" r="P40">
        <f>SUM(P35:P39)</f>
        <v>49</v>
      </c>
      <c t="str" s="174" r="Q40">
        <f>SUM(Q35:Q39)</f>
        <v>0</v>
      </c>
      <c t="str" s="173" r="R40">
        <f>SUM(R35:R39)</f>
        <v>192</v>
      </c>
      <c t="str" s="173" r="S40">
        <f>SUM(S35:S39)</f>
        <v>23</v>
      </c>
      <c t="str" s="173" r="T40">
        <f>SUM(T35:T39)</f>
        <v>24</v>
      </c>
      <c t="str" s="173" r="U40">
        <f>SUM(U35:U39)</f>
        <v>56</v>
      </c>
      <c t="str" s="173" r="V40">
        <f>SUM(V35:V39)</f>
        <v>30</v>
      </c>
      <c s="38" r="W40"/>
      <c s="38" r="X40"/>
    </row>
    <row customHeight="1" r="41" ht="15.0">
      <c s="38" r="C41"/>
      <c s="32" r="D41"/>
      <c s="32" r="E41"/>
      <c s="32" r="F41"/>
      <c s="32" r="G41"/>
      <c t="s" s="175" r="J41">
        <v>2243</v>
      </c>
      <c t="s" s="176" r="K41">
        <v>2244</v>
      </c>
      <c t="str" s="177" r="L41">
        <f>K40-L40</f>
        <v>-457,70</v>
      </c>
      <c t="s" s="178" r="M41">
        <v>2245</v>
      </c>
      <c t="str" s="49" r="N41">
        <f>M40-N40</f>
        <v>44</v>
      </c>
      <c t="s" s="179" r="O41">
        <v>2246</v>
      </c>
      <c t="str" s="180" r="P41">
        <f>O40-P40</f>
        <v>8</v>
      </c>
      <c t="s" s="179" r="Q41">
        <v>2247</v>
      </c>
      <c t="str" s="49" r="R41">
        <f>Q40</f>
        <v>0</v>
      </c>
      <c s="38" r="W41"/>
      <c s="38" r="X41"/>
    </row>
    <row customHeight="1" r="42" ht="15.0">
      <c s="181" r="A42"/>
      <c s="37" r="B42"/>
      <c s="38" r="C42"/>
      <c s="204" r="D42"/>
      <c s="204" r="E42"/>
      <c s="204" r="F42"/>
      <c s="204" r="G42"/>
      <c s="37" r="H42"/>
      <c s="204" r="I42"/>
      <c s="204" r="J42"/>
      <c s="231" r="K42"/>
      <c s="231" r="L42"/>
      <c s="204" r="M42"/>
      <c s="204" r="N42"/>
      <c s="202" r="O42"/>
      <c s="202" r="P42"/>
      <c s="202" r="Q42"/>
      <c s="204" r="R42"/>
      <c s="204" r="S42"/>
      <c s="204" r="T42"/>
      <c s="204" r="U42"/>
      <c s="204" r="V42"/>
      <c s="38" r="W42"/>
      <c s="38" r="X42"/>
    </row>
    <row customHeight="1" r="43" ht="15.0">
      <c s="232" r="A43"/>
      <c s="37" r="B43"/>
      <c s="38" r="C43"/>
      <c s="204" r="D43"/>
      <c s="204" r="E43"/>
      <c s="204" r="F43"/>
      <c s="233" r="G43"/>
      <c s="234" r="H43"/>
      <c s="234" r="I43"/>
      <c s="235" r="J43"/>
      <c s="236" r="K43"/>
      <c s="236" r="L43"/>
      <c s="237" r="M43"/>
      <c s="237" r="N43"/>
      <c s="238" r="O43"/>
      <c s="238" r="P43"/>
      <c s="238" r="Q43"/>
      <c s="234" r="R43"/>
      <c s="234" r="S43"/>
      <c s="234" r="T43"/>
      <c s="234" r="U43"/>
      <c s="234" r="V43"/>
      <c s="38" r="W43"/>
      <c s="38" r="X43"/>
    </row>
    <row customHeight="1" r="44" ht="47.25">
      <c t="s" s="239" r="A44">
        <v>2248</v>
      </c>
      <c t="s" s="212" r="B44">
        <v>2249</v>
      </c>
      <c t="s" s="137" r="C44">
        <v>2250</v>
      </c>
      <c t="s" s="138" r="D44">
        <v>2251</v>
      </c>
      <c s="56" r="G44"/>
      <c t="s" s="279" r="H44">
        <v>2252</v>
      </c>
      <c t="s" s="140" r="I44">
        <v>2253</v>
      </c>
      <c t="s" s="140" r="J44">
        <v>2254</v>
      </c>
      <c t="s" s="141" r="K44">
        <v>2255</v>
      </c>
      <c t="s" s="142" r="L44">
        <v>2256</v>
      </c>
      <c t="s" s="143" r="M44">
        <v>2257</v>
      </c>
      <c t="s" s="143" r="N44">
        <v>2258</v>
      </c>
      <c t="s" s="144" r="O44">
        <v>2259</v>
      </c>
      <c t="s" s="144" r="P44">
        <v>2260</v>
      </c>
      <c t="s" s="240" r="Q44">
        <v>2261</v>
      </c>
      <c t="s" s="146" r="R44">
        <v>2262</v>
      </c>
      <c t="s" s="146" r="S44">
        <v>2263</v>
      </c>
      <c t="s" s="146" r="T44">
        <v>2264</v>
      </c>
      <c t="s" s="146" r="U44">
        <v>2265</v>
      </c>
      <c t="s" s="146" r="V44">
        <v>2266</v>
      </c>
      <c s="38" r="W44"/>
      <c s="38" r="X44"/>
    </row>
    <row customHeight="1" r="45" ht="15.0">
      <c t="s" s="150" r="D45">
        <v>2267</v>
      </c>
      <c t="s" s="219" r="E45">
        <v>2268</v>
      </c>
      <c t="s" s="56" r="F45">
        <v>2269</v>
      </c>
      <c t="s" s="56" r="G45">
        <v>2270</v>
      </c>
      <c s="38" r="W45"/>
      <c s="38" r="X45"/>
    </row>
    <row customHeight="1" r="46" ht="15.0">
      <c t="s" s="13" r="B46">
        <v>2271</v>
      </c>
      <c t="s" s="153" r="C46">
        <v>2272</v>
      </c>
      <c t="s" s="154" r="D46">
        <v>2273</v>
      </c>
      <c s="155" r="E46"/>
      <c s="156" r="F46"/>
      <c s="154" r="G46"/>
      <c t="str" s="280" r="H46">
        <f>IF(ISTEXT(F46);VLOOKUP(I46;'Réference'!$A$3:$E$18;5;FALSE);IF(ISTEXT(E46);VLOOKUP(I46;'Réference'!$B$3:$E$18;4;FALSE);IF(ISTEXT(G46);VLOOKUP(I46;'Réference'!$C$3:$E$18;3;FALSE);IF(ISTEXT(D46);VLOOKUP(I46;'Réference'!$D$3:$E$18;2;FALSE);""))))</f>
        <v>7</v>
      </c>
      <c s="158" r="I46">
        <v>48.83</v>
      </c>
      <c s="158" r="J46">
        <v>15.0</v>
      </c>
      <c t="str" s="159" r="K46">
        <f>IF(ISTEXT(D46);(V46*I46)+(U46*(I46*1,15/22*10))+(T46*(I46*1,35/22*6))+(S46*(I46*2/22*2))+(R46*(I46*3/22*1));"")</f>
        <v>1022,77</v>
      </c>
      <c t="str" s="159" r="L46">
        <f>ROUND((V46*J46);1)+ROUND((U46*(J46*1,15/22*10));2)+ROUND((T46*(J46*1,35/22*6));2)+ROUNDDOWN((S46*(J46*2/22*2));2)+ROUNDDOWN((R46*(J46*3/22*1));2)</f>
        <v>314,17</v>
      </c>
      <c t="str" s="160" r="M46">
        <f>IF(ISTEXT(E46);ROUND((V46*I46)+(U46*(I46*1,15/22*10))+(T46*(I46*1,35/22*6))+(S46*(I46*2/22*2))+(R46*(I46*3/22*1));0);"")</f>
        <v/>
      </c>
      <c s="160" r="N46">
        <v>18.0</v>
      </c>
      <c t="str" s="161" r="O46">
        <f>IF(ISTEXT(F46);ROUND((V46*I46)+(U46*(I46*1,15/22*10))+(T46*(I46*1,35/22*6))+(S46*(I46*2/22*2))+(R46*(I46*3/22*1));0);"")</f>
        <v/>
      </c>
      <c s="161" r="P46">
        <v>13.0</v>
      </c>
      <c s="162" r="Q46"/>
      <c s="39" r="R46">
        <v>42.0</v>
      </c>
      <c s="39" r="S46">
        <v>2.0</v>
      </c>
      <c s="39" r="T46">
        <v>3.0</v>
      </c>
      <c s="39" r="U46">
        <v>11.0</v>
      </c>
      <c s="39" r="V46">
        <v>8.0</v>
      </c>
      <c s="38" r="W46"/>
      <c s="38" r="X46"/>
    </row>
    <row customHeight="1" r="47" ht="15.0">
      <c t="s" s="13" r="B47">
        <v>2274</v>
      </c>
      <c t="s" s="153" r="C47">
        <v>2275</v>
      </c>
      <c s="154" r="D47"/>
      <c s="155" r="E47"/>
      <c t="s" s="156" r="F47">
        <v>2276</v>
      </c>
      <c s="154" r="G47"/>
      <c t="str" s="280" r="H47">
        <f>IF(ISTEXT(F47);VLOOKUP(I47;'Réference'!$A$3:$E$18;5;FALSE);IF(ISTEXT(E47);VLOOKUP(I47;'Réference'!$B$3:$E$18;4;FALSE);IF(ISTEXT(G47);VLOOKUP(I47;'Réference'!$C$3:$E$18;3;FALSE);IF(ISTEXT(D47);VLOOKUP(I47;'Réference'!$D$3:$E$18;2;FALSE);""))))</f>
        <v>10</v>
      </c>
      <c s="158" r="I47">
        <v>1.52</v>
      </c>
      <c s="158" r="J47">
        <v>15.0</v>
      </c>
      <c t="str" s="159" r="K47">
        <f>IF(ISTEXT(D47);(V47*I47)+(U47*(I47*1,15/22*10))+(T47*(I47*1,35/22*6))+(S47*(I47*2/22*2))+(R47*(I47*3/22*1));"")</f>
        <v/>
      </c>
      <c t="str" s="159" r="L47">
        <f>ROUND((V47*J47);1)+ROUND((U47*(J47*1,15/22*10));2)+ROUND((T47*(J47*1,35/22*6));2)+ROUNDDOWN((S47*(J47*2/22*2));2)+ROUNDDOWN((R47*(J47*3/22*1));2)</f>
        <v>313,62</v>
      </c>
      <c t="str" s="160" r="M47">
        <f>IF(ISTEXT(E47);ROUND((V47*I47)+(U47*(I47*1,15/22*10))+(T47*(I47*1,35/22*6))+(S47*(I47*2/22*2))+(R47*(I47*3/22*1));0);"")</f>
        <v/>
      </c>
      <c s="160" r="N47">
        <v>10.0</v>
      </c>
      <c t="str" s="161" r="O47">
        <f>IF(ISTEXT(F47);ROUND((V47*I47)+(U47*(I47*1,15/22*10))+(T47*(I47*1,35/22*6))+(S47*(I47*2/22*2))+(R47*(I47*3/22*1));0);"")</f>
        <v>32</v>
      </c>
      <c s="161" r="P47">
        <v>7.0</v>
      </c>
      <c s="162" r="Q47"/>
      <c s="39" r="R47">
        <v>40.0</v>
      </c>
      <c s="39" r="S47">
        <v>5.0</v>
      </c>
      <c s="39" r="T47">
        <v>5.0</v>
      </c>
      <c s="39" r="U47">
        <v>9.0</v>
      </c>
      <c s="39" r="V47">
        <v>8.0</v>
      </c>
      <c s="38" r="W47"/>
      <c s="38" r="X47"/>
    </row>
    <row customHeight="1" r="48" ht="15.0">
      <c t="s" s="13" r="B48">
        <v>2277</v>
      </c>
      <c t="s" s="153" r="C48">
        <v>2278</v>
      </c>
      <c s="154" r="D48"/>
      <c t="s" s="155" r="E48">
        <v>2279</v>
      </c>
      <c s="156" r="F48"/>
      <c s="154" r="G48"/>
      <c t="str" s="280" r="H48">
        <f>IF(ISTEXT(F48);VLOOKUP(I48;'Réference'!$A$3:$E$18;5;FALSE);IF(ISTEXT(E48);VLOOKUP(I48;'Réference'!$B$3:$E$18;4;FALSE);IF(ISTEXT(G48);VLOOKUP(I48;'Réference'!$C$3:$E$18;3;FALSE);IF(ISTEXT(D48);VLOOKUP(I48;'Réference'!$D$3:$E$18;2;FALSE);""))))</f>
        <v>17</v>
      </c>
      <c s="158" r="I48">
        <v>2.73</v>
      </c>
      <c s="158" r="J48">
        <v>15.0</v>
      </c>
      <c t="str" s="159" r="K48">
        <f>IF(ISTEXT(D48);(V48*I48)+(U48*(I48*1,15/22*10))+(T48*(I48*1,35/22*6))+(S48*(I48*2/22*2))+(R48*(I48*3/22*1));"")</f>
        <v/>
      </c>
      <c t="str" s="159" r="L48">
        <f>ROUND((V48*J48);1)+ROUND((U48*(J48*1,15/22*10));2)+ROUND((T48*(J48*1,35/22*6));2)+ROUNDDOWN((S48*(J48*2/22*2));2)+ROUNDDOWN((R48*(J48*3/22*1));2)</f>
        <v>371,51</v>
      </c>
      <c t="str" s="160" r="M48">
        <f>IF(ISTEXT(E48);ROUND((V48*I48)+(U48*(I48*1,15/22*10))+(T48*(I48*1,35/22*6))+(S48*(I48*2/22*2))+(R48*(I48*3/22*1));0);"")</f>
        <v>68</v>
      </c>
      <c s="160" r="N48">
        <v>14.0</v>
      </c>
      <c t="str" s="161" r="O48">
        <f>IF(ISTEXT(F48);ROUND((V48*I48)+(U48*(I48*1,15/22*10))+(T48*(I48*1,35/22*6))+(S48*(I48*2/22*2))+(R48*(I48*3/22*1));0);"")</f>
        <v/>
      </c>
      <c s="161" r="P48">
        <v>10.0</v>
      </c>
      <c s="162" r="Q48"/>
      <c s="39" r="R48">
        <v>35.0</v>
      </c>
      <c s="39" r="S48">
        <v>8.0</v>
      </c>
      <c s="39" r="T48">
        <v>9.0</v>
      </c>
      <c s="39" r="U48">
        <v>10.0</v>
      </c>
      <c s="39" r="V48">
        <v>10.0</v>
      </c>
      <c s="38" r="W48"/>
      <c s="38" r="X48"/>
    </row>
    <row customHeight="1" r="49" ht="15.0">
      <c t="s" s="13" r="B49">
        <v>2280</v>
      </c>
      <c t="s" s="153" r="C49">
        <v>2281</v>
      </c>
      <c s="154" r="D49"/>
      <c s="155" r="E49"/>
      <c t="s" s="156" r="F49">
        <v>2282</v>
      </c>
      <c s="154" r="G49"/>
      <c t="str" s="280" r="H49">
        <f>IF(ISTEXT(F49);VLOOKUP(I49;'Réference'!$A$3:$E$18;5;FALSE);IF(ISTEXT(E49);VLOOKUP(I49;'Réference'!$B$3:$E$18;4;FALSE);IF(ISTEXT(G49);VLOOKUP(I49;'Réference'!$C$3:$E$18;3;FALSE);IF(ISTEXT(D49);VLOOKUP(I49;'Réference'!$D$3:$E$18;2;FALSE);""))))</f>
        <v>10</v>
      </c>
      <c s="158" r="I49">
        <v>1.52</v>
      </c>
      <c s="158" r="J49">
        <v>15.0</v>
      </c>
      <c t="str" s="159" r="K49">
        <f>IF(ISTEXT(D49);(V49*I49)+(U49*(I49*1,15/22*10))+(T49*(I49*1,35/22*6))+(S49*(I49*2/22*2))+(R49*(I49*3/22*1));"")</f>
        <v/>
      </c>
      <c t="str" s="159" r="L49">
        <f>ROUND((V49*J49);1)+ROUND((U49*(J49*1,15/22*10));2)+ROUND((T49*(J49*1,35/22*6));2)+ROUNDDOWN((S49*(J49*2/22*2));2)+ROUNDDOWN((R49*(J49*3/22*1));2)</f>
        <v>412,01</v>
      </c>
      <c t="str" s="160" r="M49">
        <f>IF(ISTEXT(E49);ROUND((V49*I49)+(U49*(I49*1,15/22*10))+(T49*(I49*1,35/22*6))+(S49*(I49*2/22*2))+(R49*(I49*3/22*1));0);"")</f>
        <v/>
      </c>
      <c s="160" r="N49">
        <v>11.0</v>
      </c>
      <c t="str" s="161" r="O49">
        <f>IF(ISTEXT(F49);ROUND((V49*I49)+(U49*(I49*1,15/22*10))+(T49*(I49*1,35/22*6))+(S49*(I49*2/22*2))+(R49*(I49*3/22*1));0);"")</f>
        <v>42</v>
      </c>
      <c s="161" r="P49">
        <v>8.0</v>
      </c>
      <c s="162" r="Q49"/>
      <c s="39" r="R49">
        <v>58.0</v>
      </c>
      <c s="39" r="S49">
        <v>5.0</v>
      </c>
      <c s="39" r="T49">
        <v>8.0</v>
      </c>
      <c s="39" r="U49">
        <v>9.0</v>
      </c>
      <c s="39" r="V49">
        <v>11.0</v>
      </c>
      <c s="38" r="W49"/>
      <c s="38" r="X49"/>
    </row>
    <row customHeight="1" r="50" ht="15.0">
      <c t="s" s="27" r="B50">
        <v>2283</v>
      </c>
      <c t="s" s="165" r="C50">
        <v>2284</v>
      </c>
      <c s="166" r="D50"/>
      <c s="167" r="E50"/>
      <c s="166" r="F50"/>
      <c t="s" s="168" r="G50">
        <v>2285</v>
      </c>
      <c t="str" s="281" r="H50">
        <f>IF(ISTEXT(F50);VLOOKUP(I50;'Réference'!$A$3:$E$18;5;FALSE);IF(ISTEXT(E50);VLOOKUP(I50;'Réference'!$B$3:$E$18;4;FALSE);IF(ISTEXT(G50);VLOOKUP(I50;'Réference'!$C$3:$E$18;3;FALSE);IF(ISTEXT(D50);VLOOKUP(I50;'Réference'!$D$3:$E$18;2;FALSE);""))))</f>
        <v>17</v>
      </c>
      <c s="170" r="I50">
        <v>13.65</v>
      </c>
      <c s="158" r="J50">
        <v>15.0</v>
      </c>
      <c t="str" s="159" r="K50">
        <f>IF(ISTEXT(D50);(V50*I50)+(U50*(I50*1,15/22*10))+(T50*(I50*1,35/22*6))+(S50*(I50*2/22*2))+(R50*(I50*3/22*1));"")</f>
        <v/>
      </c>
      <c t="str" s="159" r="L50">
        <f>ROUND((V50*J50);1)+ROUND((U50*(J50*1,15/22*10));2)+ROUND((T50*(J50*1,35/22*6));2)+ROUNDDOWN((S50*(J50*2/22*2));2)+ROUNDDOWN((R50*(J50*3/22*1));2)</f>
        <v>0,00</v>
      </c>
      <c t="str" s="160" r="M50">
        <f>IF(ISTEXT(E50);ROUND((V50*I50)+(U50*(I50*1,15/22*10))+(T50*(I50*1,35/22*6))+(S50*(I50*2/22*2))+(R50*(I50*3/22*1));0);"")</f>
        <v/>
      </c>
      <c s="160" r="N50"/>
      <c t="str" s="161" r="O50">
        <f>IF(ISTEXT(F50);ROUND((V50*I50)+(U50*(I50*1,15/22*10))+(T50*(I50*1,35/22*6))+(S50*(I50*2/22*2))+(R50*(I50*3/22*1));0);"")</f>
        <v/>
      </c>
      <c s="161" r="P50"/>
      <c t="str" s="162" r="Q50">
        <f>IF(ISTEXT(G50);ROUND((V50*I50)+(U50*(I50*1,15/22*10))+(T50*(I50*1,35/22*6))+(S50*(I50*2/22*2))+(R50*(I50*3/22*1));0);"")</f>
        <v>0</v>
      </c>
      <c s="39" r="R50"/>
      <c s="39" r="S50"/>
      <c s="39" r="T50"/>
      <c s="39" r="U50"/>
      <c s="39" r="V50"/>
      <c s="38" r="W50"/>
      <c s="38" r="X50"/>
    </row>
    <row customHeight="1" r="51" ht="15.0">
      <c s="241" r="B51"/>
      <c s="38" r="C51"/>
      <c s="32" r="D51"/>
      <c s="32" r="E51"/>
      <c s="32" r="F51"/>
      <c s="32" r="G51"/>
      <c s="32" r="I51"/>
      <c t="s" s="171" r="J51">
        <v>2286</v>
      </c>
      <c t="str" s="172" r="K51">
        <f>SUM(K46:K50)</f>
        <v>1022,77</v>
      </c>
      <c s="172" r="L51">
        <v>1410.16</v>
      </c>
      <c t="str" s="173" r="M51">
        <f>SUM(M46:M50)</f>
        <v>68</v>
      </c>
      <c t="str" s="173" r="N51">
        <f>SUM(N46:N50)</f>
        <v>53</v>
      </c>
      <c t="str" s="174" r="O51">
        <f>SUM(O46:O50)</f>
        <v>74</v>
      </c>
      <c t="str" s="174" r="P51">
        <f>SUM(P46:P50)</f>
        <v>38</v>
      </c>
      <c t="str" s="174" r="Q51">
        <f>SUM(Q46:Q50)</f>
        <v>0</v>
      </c>
      <c t="str" s="173" r="R51">
        <f>SUM(R46:R50)</f>
        <v>175</v>
      </c>
      <c t="str" s="173" r="S51">
        <f>SUM(S46:S50)</f>
        <v>20</v>
      </c>
      <c t="str" s="173" r="T51">
        <f>SUM(T46:T50)</f>
        <v>25</v>
      </c>
      <c t="str" s="173" r="U51">
        <f>SUM(U46:U50)</f>
        <v>39</v>
      </c>
      <c t="str" s="173" r="V51">
        <f>SUM(V46:V50)</f>
        <v>37</v>
      </c>
      <c s="38" r="W51"/>
      <c s="38" r="X51"/>
    </row>
    <row customHeight="1" r="52" ht="15.0">
      <c s="241" r="B52"/>
      <c s="38" r="C52"/>
      <c s="32" r="D52"/>
      <c s="32" r="E52"/>
      <c s="32" r="F52"/>
      <c s="32" r="G52"/>
      <c t="s" s="175" r="J52">
        <v>2287</v>
      </c>
      <c t="s" s="176" r="K52">
        <v>2288</v>
      </c>
      <c t="str" s="177" r="L52">
        <f>K51-L51</f>
        <v>-387,39</v>
      </c>
      <c t="s" s="178" r="M52">
        <v>2289</v>
      </c>
      <c t="str" s="49" r="N52">
        <f>M51-N51</f>
        <v>15</v>
      </c>
      <c t="s" s="179" r="O52">
        <v>2290</v>
      </c>
      <c t="str" s="180" r="P52">
        <f>O51-P51</f>
        <v>36</v>
      </c>
      <c t="s" s="179" r="Q52">
        <v>2291</v>
      </c>
      <c t="str" s="49" r="R52">
        <f>Q51</f>
        <v>0</v>
      </c>
      <c s="38" r="W52"/>
      <c s="38" r="X52"/>
    </row>
    <row customHeight="1" r="53" ht="15.0">
      <c s="181" r="A53"/>
      <c s="242" r="B53"/>
      <c s="38" r="C53"/>
      <c s="204" r="D53"/>
      <c s="204" r="E53"/>
      <c s="204" r="F53"/>
      <c s="204" r="G53"/>
      <c s="37" r="H53"/>
      <c s="243" r="I53"/>
      <c s="243" r="J53"/>
      <c s="231" r="K53"/>
      <c s="231" r="L53"/>
      <c s="204" r="M53"/>
      <c s="204" r="N53"/>
      <c s="202" r="O53"/>
      <c s="202" r="P53"/>
      <c s="202" r="Q53"/>
      <c s="204" r="R53"/>
      <c s="204" r="S53"/>
      <c s="204" r="T53"/>
      <c s="204" r="U53"/>
      <c s="204" r="V53"/>
      <c s="38" r="W53"/>
      <c s="38" r="X53"/>
    </row>
    <row customHeight="1" r="54" ht="15.0">
      <c s="244" r="A54"/>
      <c s="242" r="B54"/>
      <c s="38" r="C54"/>
      <c s="204" r="D54"/>
      <c s="204" r="E54"/>
      <c s="204" r="F54"/>
      <c s="233" r="G54"/>
      <c s="234" r="H54"/>
      <c s="233" r="I54"/>
      <c s="233" r="J54"/>
      <c s="245" r="K54"/>
      <c s="245" r="L54"/>
      <c s="233" r="M54"/>
      <c s="233" r="N54"/>
      <c s="246" r="O54"/>
      <c s="246" r="P54"/>
      <c s="246" r="Q54"/>
      <c s="233" r="R54"/>
      <c s="233" r="S54"/>
      <c s="233" r="T54"/>
      <c s="233" r="U54"/>
      <c s="233" r="V54"/>
      <c s="38" r="W54"/>
      <c s="38" r="X54"/>
    </row>
    <row customHeight="1" r="55" ht="30.0">
      <c t="s" s="247" r="A55">
        <v>2292</v>
      </c>
      <c t="s" s="69" r="B55">
        <v>2293</v>
      </c>
      <c t="s" s="137" r="C55">
        <v>2294</v>
      </c>
      <c t="s" s="138" r="D55">
        <v>2295</v>
      </c>
      <c s="56" r="G55"/>
      <c t="s" s="279" r="H55">
        <v>2296</v>
      </c>
      <c t="s" s="140" r="I55">
        <v>2297</v>
      </c>
      <c t="s" s="140" r="J55">
        <v>2298</v>
      </c>
      <c t="s" s="141" r="K55">
        <v>2299</v>
      </c>
      <c t="s" s="142" r="L55">
        <v>2300</v>
      </c>
      <c t="s" s="143" r="M55">
        <v>2301</v>
      </c>
      <c t="s" s="143" r="N55">
        <v>2302</v>
      </c>
      <c t="s" s="144" r="O55">
        <v>2303</v>
      </c>
      <c t="s" s="144" r="P55">
        <v>2304</v>
      </c>
      <c t="s" s="240" r="Q55">
        <v>2305</v>
      </c>
      <c t="s" s="146" r="R55">
        <v>2306</v>
      </c>
      <c t="s" s="146" r="S55">
        <v>2307</v>
      </c>
      <c t="s" s="146" r="T55">
        <v>2308</v>
      </c>
      <c t="s" s="146" r="U55">
        <v>2309</v>
      </c>
      <c t="s" s="146" r="V55">
        <v>2310</v>
      </c>
      <c s="38" r="W55"/>
      <c s="38" r="X55"/>
    </row>
    <row customHeight="1" r="56" ht="15.0">
      <c t="s" s="150" r="D56">
        <v>2311</v>
      </c>
      <c t="s" s="219" r="E56">
        <v>2312</v>
      </c>
      <c t="s" s="56" r="F56">
        <v>2313</v>
      </c>
      <c t="s" s="56" r="G56">
        <v>2314</v>
      </c>
      <c s="38" r="W56"/>
      <c s="38" r="X56"/>
    </row>
    <row customHeight="1" r="57" ht="15.0">
      <c t="s" s="152" r="B57">
        <v>2315</v>
      </c>
      <c t="s" s="153" r="C57">
        <v>2316</v>
      </c>
      <c t="s" s="154" r="D57">
        <v>2317</v>
      </c>
      <c s="155" r="E57"/>
      <c s="156" r="F57"/>
      <c s="154" r="G57"/>
      <c t="str" s="280" r="H57">
        <f>IF(ISTEXT(F57);VLOOKUP(I57;'Réference'!$A$3:$E$18;5;FALSE);IF(ISTEXT(E57);VLOOKUP(I57;'Réference'!$B$3:$E$18;4;FALSE);IF(ISTEXT(G57);VLOOKUP(I57;'Réference'!$C$3:$E$18;3;FALSE);IF(ISTEXT(D57);VLOOKUP(I57;'Réference'!$D$3:$E$18;2;FALSE);""))))</f>
        <v>7</v>
      </c>
      <c s="158" r="I57">
        <v>48.83</v>
      </c>
      <c s="158" r="J57">
        <v>15.0</v>
      </c>
      <c t="str" s="159" r="K57">
        <f>IF(ISTEXT(D57);(V57*I57)+(U57*(I57*1,15/22*10))+(T57*(I57*1,35/22*6))+(S57*(I57*2/22*2))+(R57*(I57*3/22*1));"")</f>
        <v>777,95</v>
      </c>
      <c t="str" s="159" r="L57">
        <f>ROUND((V57*J57);1)+ROUND((U57*(J57*1,15/22*10));2)+ROUND((T57*(J57*1,35/22*6));2)+ROUNDDOWN((S57*(J57*2/22*2));2)+ROUNDDOWN((R57*(J57*3/22*1));2)</f>
        <v>238,96</v>
      </c>
      <c t="str" s="160" r="M57">
        <f>IF(ISTEXT(E57);ROUND((V57*I57)+(U57*(I57*1,15/22*10))+(T57*(I57*1,35/22*6))+(S57*(I57*2/22*2))+(R57*(I57*3/22*1));0);"")</f>
        <v/>
      </c>
      <c s="160" r="N57">
        <v>14.0</v>
      </c>
      <c t="str" s="161" r="O57">
        <f>IF(ISTEXT(F57);ROUND((V57*I57)+(U57*(I57*1,15/22*10))+(T57*(I57*1,35/22*6))+(S57*(I57*2/22*2))+(R57*(I57*3/22*1));0);"")</f>
        <v/>
      </c>
      <c s="161" r="P57">
        <v>11.0</v>
      </c>
      <c s="162" r="Q57"/>
      <c s="39" r="R57">
        <v>31.0</v>
      </c>
      <c s="39" r="S57">
        <v>4.0</v>
      </c>
      <c s="39" r="T57">
        <v>5.0</v>
      </c>
      <c s="39" r="U57">
        <v>6.0</v>
      </c>
      <c s="39" r="V57">
        <v>6.0</v>
      </c>
      <c s="38" r="W57"/>
      <c s="38" r="X57"/>
    </row>
    <row customHeight="1" r="58" ht="15.0">
      <c t="s" s="152" r="B58">
        <v>2318</v>
      </c>
      <c t="s" s="153" r="C58">
        <v>2319</v>
      </c>
      <c s="154" r="D58"/>
      <c s="155" r="E58"/>
      <c t="s" s="156" r="F58">
        <v>2320</v>
      </c>
      <c s="154" r="G58"/>
      <c t="str" s="280" r="H58">
        <f>IF(ISTEXT(F58);VLOOKUP(I58;'Réference'!$A$3:$E$18;5;FALSE);IF(ISTEXT(E58);VLOOKUP(I58;'Réference'!$B$3:$E$18;4;FALSE);IF(ISTEXT(G58);VLOOKUP(I58;'Réference'!$C$3:$E$18;3;FALSE);IF(ISTEXT(D58);VLOOKUP(I58;'Réference'!$D$3:$E$18;2;FALSE);""))))</f>
        <v>10</v>
      </c>
      <c s="158" r="I58">
        <v>1.52</v>
      </c>
      <c s="158" r="J58">
        <v>15.0</v>
      </c>
      <c t="str" s="159" r="K58">
        <f>IF(ISTEXT(D58);(V58*I58)+(U58*(I58*1,15/22*10))+(T58*(I58*1,35/22*6))+(S58*(I58*2/22*2))+(R58*(I58*3/22*1));"")</f>
        <v/>
      </c>
      <c t="str" s="159" r="L58">
        <f>ROUND((V58*J58);1)+ROUND((U58*(J58*1,15/22*10));2)+ROUND((T58*(J58*1,35/22*6));2)+ROUNDDOWN((S58*(J58*2/22*2));2)+ROUNDDOWN((R58*(J58*3/22*1));2)</f>
        <v>335,92</v>
      </c>
      <c t="str" s="160" r="M58">
        <f>IF(ISTEXT(E58);ROUND((V58*I58)+(U58*(I58*1,15/22*10))+(T58*(I58*1,35/22*6))+(S58*(I58*2/22*2))+(R58*(I58*3/22*1));0);"")</f>
        <v/>
      </c>
      <c s="160" r="N58">
        <v>10.0</v>
      </c>
      <c t="str" s="161" r="O58">
        <f>IF(ISTEXT(F58);ROUND((V58*I58)+(U58*(I58*1,15/22*10))+(T58*(I58*1,35/22*6))+(S58*(I58*2/22*2))+(R58*(I58*3/22*1));0);"")</f>
        <v>34</v>
      </c>
      <c s="161" r="P58">
        <v>8.0</v>
      </c>
      <c s="162" r="Q58"/>
      <c s="39" r="R58">
        <v>41.0</v>
      </c>
      <c s="39" r="S58">
        <v>5.0</v>
      </c>
      <c s="39" r="T58">
        <v>7.0</v>
      </c>
      <c s="39" r="U58">
        <v>14.0</v>
      </c>
      <c s="39" r="V58">
        <v>6.0</v>
      </c>
      <c s="38" r="W58"/>
      <c s="38" r="X58"/>
    </row>
    <row customHeight="1" r="59" ht="15.0">
      <c t="s" s="152" r="B59">
        <v>2321</v>
      </c>
      <c t="s" s="153" r="C59">
        <v>2322</v>
      </c>
      <c s="154" r="D59"/>
      <c t="s" s="155" r="E59">
        <v>2323</v>
      </c>
      <c s="156" r="F59"/>
      <c s="154" r="G59"/>
      <c t="str" s="280" r="H59">
        <f>IF(ISTEXT(F59);VLOOKUP(I59;'Réference'!$A$3:$E$18;5;FALSE);IF(ISTEXT(E59);VLOOKUP(I59;'Réference'!$B$3:$E$18;4;FALSE);IF(ISTEXT(G59);VLOOKUP(I59;'Réference'!$C$3:$E$18;3;FALSE);IF(ISTEXT(D59);VLOOKUP(I59;'Réference'!$D$3:$E$18;2;FALSE);""))))</f>
        <v>17</v>
      </c>
      <c s="158" r="I59">
        <v>2.73</v>
      </c>
      <c s="158" r="J59">
        <v>15.0</v>
      </c>
      <c t="str" s="159" r="K59">
        <f>IF(ISTEXT(D59);(V59*I59)+(U59*(I59*1,15/22*10))+(T59*(I59*1,35/22*6))+(S59*(I59*2/22*2))+(R59*(I59*3/22*1));"")</f>
        <v/>
      </c>
      <c t="str" s="159" r="L59">
        <f>ROUND((V59*J59);1)+ROUND((U59*(J59*1,15/22*10));2)+ROUND((T59*(J59*1,35/22*6));2)+ROUNDDOWN((S59*(J59*2/22*2));2)+ROUNDDOWN((R59*(J59*3/22*1));2)</f>
        <v>438,46</v>
      </c>
      <c t="str" s="160" r="M59">
        <f>IF(ISTEXT(E59);ROUND((V59*I59)+(U59*(I59*1,15/22*10))+(T59*(I59*1,35/22*6))+(S59*(I59*2/22*2))+(R59*(I59*3/22*1));0);"")</f>
        <v>80</v>
      </c>
      <c s="160" r="N59">
        <v>24.0</v>
      </c>
      <c t="str" s="161" r="O59">
        <f>IF(ISTEXT(F59);ROUND((V59*I59)+(U59*(I59*1,15/22*10))+(T59*(I59*1,35/22*6))+(S59*(I59*2/22*2))+(R59*(I59*3/22*1));0);"")</f>
        <v/>
      </c>
      <c s="161" r="P59">
        <v>17.0</v>
      </c>
      <c s="162" r="Q59"/>
      <c s="39" r="R59">
        <v>75.0</v>
      </c>
      <c s="39" r="S59">
        <v>15.0</v>
      </c>
      <c s="39" r="T59">
        <v>11.0</v>
      </c>
      <c s="39" r="U59">
        <v>10.0</v>
      </c>
      <c s="39" r="V59">
        <v>7.0</v>
      </c>
      <c s="38" r="W59"/>
      <c s="38" r="X59"/>
    </row>
    <row customHeight="1" r="60" ht="15.0">
      <c t="s" s="152" r="B60">
        <v>2324</v>
      </c>
      <c t="s" s="153" r="C60">
        <v>2325</v>
      </c>
      <c s="154" r="D60"/>
      <c s="155" r="E60"/>
      <c t="s" s="156" r="F60">
        <v>2326</v>
      </c>
      <c s="154" r="G60"/>
      <c t="str" s="280" r="H60">
        <f>IF(ISTEXT(F60);VLOOKUP(I60;'Réference'!$A$3:$E$18;5;FALSE);IF(ISTEXT(E60);VLOOKUP(I60;'Réference'!$B$3:$E$18;4;FALSE);IF(ISTEXT(G60);VLOOKUP(I60;'Réference'!$C$3:$E$18;3;FALSE);IF(ISTEXT(D60);VLOOKUP(I60;'Réference'!$D$3:$E$18;2;FALSE);""))))</f>
        <v>10</v>
      </c>
      <c s="158" r="I60">
        <v>1.52</v>
      </c>
      <c s="158" r="J60">
        <v>15.0</v>
      </c>
      <c t="str" s="159" r="K60">
        <f>IF(ISTEXT(D60);(V60*I60)+(U60*(I60*1,15/22*10))+(T60*(I60*1,35/22*6))+(S60*(I60*2/22*2))+(R60*(I60*3/22*1));"")</f>
        <v/>
      </c>
      <c t="str" s="159" r="L60">
        <f>ROUND((V60*J60);1)+ROUND((U60*(J60*1,15/22*10));2)+ROUND((T60*(J60*1,35/22*6));2)+ROUNDDOWN((S60*(J60*2/22*2));2)+ROUNDDOWN((R60*(J60*3/22*1));2)</f>
        <v>334,63</v>
      </c>
      <c t="str" s="160" r="M60">
        <f>IF(ISTEXT(E60);ROUND((V60*I60)+(U60*(I60*1,15/22*10))+(T60*(I60*1,35/22*6))+(S60*(I60*2/22*2))+(R60*(I60*3/22*1));0);"")</f>
        <v/>
      </c>
      <c s="160" r="N60">
        <v>14.0</v>
      </c>
      <c t="str" s="161" r="O60">
        <f>IF(ISTEXT(F60);ROUND((V60*I60)+(U60*(I60*1,15/22*10))+(T60*(I60*1,35/22*6))+(S60*(I60*2/22*2))+(R60*(I60*3/22*1));0);"")</f>
        <v>34</v>
      </c>
      <c s="161" r="P60">
        <v>11.0</v>
      </c>
      <c s="162" r="Q60"/>
      <c s="39" r="R60">
        <v>56.0</v>
      </c>
      <c s="39" r="S60">
        <v>3.0</v>
      </c>
      <c s="39" r="T60">
        <v>8.0</v>
      </c>
      <c s="39" r="U60">
        <v>8.0</v>
      </c>
      <c s="39" r="V60">
        <v>7.0</v>
      </c>
      <c s="38" r="W60"/>
      <c s="38" r="X60"/>
    </row>
    <row customHeight="1" r="61" ht="15.0">
      <c t="s" s="203" r="B61">
        <v>2327</v>
      </c>
      <c t="s" s="165" r="C61">
        <v>2328</v>
      </c>
      <c s="166" r="D61"/>
      <c s="167" r="E61"/>
      <c s="166" r="F61"/>
      <c t="s" s="168" r="G61">
        <v>2329</v>
      </c>
      <c t="str" s="281" r="H61">
        <f>IF(ISTEXT(F61);VLOOKUP(I61;'Réference'!$A$3:$E$18;5;FALSE);IF(ISTEXT(E61);VLOOKUP(I61;'Réference'!$B$3:$E$18;4;FALSE);IF(ISTEXT(G61);VLOOKUP(I61;'Réference'!$C$3:$E$18;3;FALSE);IF(ISTEXT(D61);VLOOKUP(I61;'Réference'!$D$3:$E$18;2;FALSE);""))))</f>
        <v>17</v>
      </c>
      <c s="170" r="I61">
        <v>13.65</v>
      </c>
      <c s="158" r="J61">
        <v>15.0</v>
      </c>
      <c t="str" s="159" r="K61">
        <f>IF(ISTEXT(D61);(V61*I61)+(U61*(I61*1,15/22*10))+(T61*(I61*1,35/22*6))+(S61*(I61*2/22*2))+(R61*(I61*3/22*1));"")</f>
        <v/>
      </c>
      <c t="str" s="159" r="L61">
        <f>ROUND((V61*J61);1)+ROUND((U61*(J61*1,15/22*10));2)+ROUND((T61*(J61*1,35/22*6));2)+ROUNDDOWN((S61*(J61*2/22*2));2)+ROUNDDOWN((R61*(J61*3/22*1));2)</f>
        <v>0,00</v>
      </c>
      <c t="str" s="160" r="M61">
        <f>IF(ISTEXT(E61);ROUND((V61*I61)+(U61*(I61*1,15/22*10))+(T61*(I61*1,35/22*6))+(S61*(I61*2/22*2))+(R61*(I61*3/22*1));0);"")</f>
        <v/>
      </c>
      <c s="160" r="N61"/>
      <c t="str" s="161" r="O61">
        <f>IF(ISTEXT(F61);ROUND((V61*I61)+(U61*(I61*1,15/22*10))+(T61*(I61*1,35/22*6))+(S61*(I61*2/22*2))+(R61*(I61*3/22*1));0);"")</f>
        <v/>
      </c>
      <c s="161" r="P61"/>
      <c t="str" s="162" r="Q61">
        <f>IF(ISTEXT(G61);ROUND((V61*I61)+(U61*(I61*1,15/22*10))+(T61*(I61*1,35/22*6))+(S61*(I61*2/22*2))+(R61*(I61*3/22*1));0);"")</f>
        <v>0</v>
      </c>
      <c s="39" r="R61"/>
      <c s="39" r="S61"/>
      <c s="39" r="T61"/>
      <c s="39" r="U61"/>
      <c s="39" r="V61"/>
      <c s="38" r="W61"/>
      <c s="38" r="X61"/>
    </row>
    <row customHeight="1" r="62" ht="15.0">
      <c s="38" r="C62"/>
      <c s="32" r="D62"/>
      <c s="32" r="E62"/>
      <c s="32" r="F62"/>
      <c s="32" r="G62"/>
      <c s="32" r="I62"/>
      <c t="s" s="171" r="J62">
        <v>2330</v>
      </c>
      <c t="str" s="172" r="K62">
        <f>SUM(K57:K61)</f>
        <v>777,95</v>
      </c>
      <c s="172" r="L62">
        <v>1343.88</v>
      </c>
      <c t="str" s="173" r="M62">
        <f>SUM(M57:M61)</f>
        <v>80</v>
      </c>
      <c t="str" s="173" r="N62">
        <f>SUM(N57:N61)</f>
        <v>62</v>
      </c>
      <c t="str" s="174" r="O62">
        <f>SUM(O57:O61)</f>
        <v>68</v>
      </c>
      <c t="str" s="174" r="P62">
        <f>SUM(P57:P61)</f>
        <v>47</v>
      </c>
      <c t="str" s="174" r="Q62">
        <f>SUM(Q57:Q61)</f>
        <v>0</v>
      </c>
      <c t="str" s="173" r="R62">
        <f>SUM(R57:R61)</f>
        <v>203</v>
      </c>
      <c t="str" s="173" r="S62">
        <f>SUM(S57:S61)</f>
        <v>27</v>
      </c>
      <c t="str" s="173" r="T62">
        <f>SUM(T57:T61)</f>
        <v>31</v>
      </c>
      <c t="str" s="173" r="U62">
        <f>SUM(U57:U61)</f>
        <v>38</v>
      </c>
      <c t="str" s="173" r="V62">
        <f>SUM(V57:V61)</f>
        <v>26</v>
      </c>
      <c s="38" r="W62"/>
      <c s="38" r="X62"/>
    </row>
    <row customHeight="1" r="63" ht="15.0">
      <c s="38" r="C63"/>
      <c s="32" r="D63"/>
      <c s="32" r="E63"/>
      <c s="32" r="F63"/>
      <c s="32" r="G63"/>
      <c t="s" s="175" r="J63">
        <v>2331</v>
      </c>
      <c t="s" s="176" r="K63">
        <v>2332</v>
      </c>
      <c t="str" s="177" r="L63">
        <f>K62-L62</f>
        <v>-565,93</v>
      </c>
      <c t="s" s="178" r="M63">
        <v>2333</v>
      </c>
      <c t="str" s="49" r="N63">
        <f>M62-N62</f>
        <v>18</v>
      </c>
      <c t="s" s="179" r="O63">
        <v>2334</v>
      </c>
      <c t="str" s="180" r="P63">
        <f>O62-P62</f>
        <v>21</v>
      </c>
      <c t="s" s="179" r="Q63">
        <v>2335</v>
      </c>
      <c t="str" s="49" r="R63">
        <f>Q62</f>
        <v>0</v>
      </c>
      <c s="38" r="W63"/>
      <c s="38" r="X63"/>
    </row>
    <row customHeight="1" r="64" ht="15.0">
      <c s="248" r="A64"/>
      <c s="242" r="B64"/>
      <c s="38" r="C64"/>
      <c s="204" r="D64"/>
      <c s="204" r="E64"/>
      <c s="204" r="F64"/>
      <c s="204" r="G64"/>
      <c s="37" r="H64"/>
      <c s="243" r="I64"/>
      <c s="243" r="J64"/>
      <c s="231" r="K64"/>
      <c s="231" r="L64"/>
      <c s="204" r="M64"/>
      <c s="204" r="N64"/>
      <c s="202" r="O64"/>
      <c s="202" r="P64"/>
      <c s="202" r="Q64"/>
      <c s="204" r="R64"/>
      <c s="204" r="S64"/>
      <c s="204" r="T64"/>
      <c s="204" r="U64"/>
      <c s="204" r="V64"/>
      <c s="38" r="W64"/>
      <c s="38" r="X64"/>
    </row>
    <row customHeight="1" r="65" ht="15.0">
      <c s="244" r="A65"/>
      <c s="242" r="B65"/>
      <c s="38" r="C65"/>
      <c s="204" r="D65"/>
      <c s="204" r="E65"/>
      <c s="204" r="F65"/>
      <c s="233" r="G65"/>
      <c s="234" r="H65"/>
      <c s="249" r="I65"/>
      <c s="249" r="J65"/>
      <c s="245" r="K65"/>
      <c s="245" r="L65"/>
      <c s="233" r="M65"/>
      <c s="233" r="N65"/>
      <c s="246" r="O65"/>
      <c s="246" r="P65"/>
      <c s="246" r="Q65"/>
      <c s="233" r="R65"/>
      <c s="233" r="S65"/>
      <c s="233" r="T65"/>
      <c s="233" r="U65"/>
      <c s="233" r="V65"/>
      <c s="38" r="W65"/>
      <c s="38" r="X65"/>
    </row>
    <row customHeight="1" r="66" ht="48.75">
      <c t="s" s="209" r="A66">
        <v>2336</v>
      </c>
      <c t="s" s="212" r="B66">
        <v>2337</v>
      </c>
      <c t="s" s="137" r="C66">
        <v>2338</v>
      </c>
      <c t="s" s="138" r="D66">
        <v>2339</v>
      </c>
      <c s="56" r="G66"/>
      <c t="s" s="279" r="H66">
        <v>2340</v>
      </c>
      <c t="s" s="140" r="I66">
        <v>2341</v>
      </c>
      <c t="s" s="140" r="J66">
        <v>2342</v>
      </c>
      <c t="s" s="141" r="K66">
        <v>2343</v>
      </c>
      <c t="s" s="142" r="L66">
        <v>2344</v>
      </c>
      <c t="s" s="143" r="M66">
        <v>2345</v>
      </c>
      <c t="s" s="143" r="N66">
        <v>2346</v>
      </c>
      <c t="s" s="144" r="O66">
        <v>2347</v>
      </c>
      <c t="s" s="144" r="P66">
        <v>2348</v>
      </c>
      <c t="s" s="240" r="Q66">
        <v>2349</v>
      </c>
      <c t="s" s="146" r="R66">
        <v>2350</v>
      </c>
      <c t="s" s="146" r="S66">
        <v>2351</v>
      </c>
      <c t="s" s="146" r="T66">
        <v>2352</v>
      </c>
      <c t="s" s="146" r="U66">
        <v>2353</v>
      </c>
      <c t="s" s="146" r="V66">
        <v>2354</v>
      </c>
      <c s="38" r="W66"/>
      <c s="38" r="X66"/>
    </row>
    <row customHeight="1" r="67" ht="15.0">
      <c t="s" s="150" r="D67">
        <v>2355</v>
      </c>
      <c t="s" s="219" r="E67">
        <v>2356</v>
      </c>
      <c t="s" s="56" r="F67">
        <v>2357</v>
      </c>
      <c t="s" s="56" r="G67">
        <v>2358</v>
      </c>
      <c s="38" r="W67"/>
      <c s="38" r="X67"/>
    </row>
    <row customHeight="1" r="68" ht="15.0">
      <c t="s" s="13" r="B68">
        <v>2359</v>
      </c>
      <c t="s" s="153" r="C68">
        <v>2360</v>
      </c>
      <c t="s" s="154" r="D68">
        <v>2361</v>
      </c>
      <c s="155" r="E68"/>
      <c s="156" r="F68"/>
      <c s="154" r="G68"/>
      <c t="str" s="280" r="H68">
        <f>IF(ISTEXT(F68);VLOOKUP(I68;'Réference'!$A$3:$E$18;5;FALSE);IF(ISTEXT(E68);VLOOKUP(I68;'Réference'!$B$3:$E$18;4;FALSE);IF(ISTEXT(G68);VLOOKUP(I68;'Réference'!$C$3:$E$18;3;FALSE);IF(ISTEXT(D68);VLOOKUP(I68;'Réference'!$D$3:$E$18;2;FALSE);""))))</f>
        <v>7</v>
      </c>
      <c s="158" r="I68">
        <v>48.83</v>
      </c>
      <c s="158" r="J68">
        <v>15.0</v>
      </c>
      <c t="str" s="159" r="K68">
        <f>IF(ISTEXT(D68);(V68*I68)+(U68*(I68*1,15/22*10))+(T68*(I68*1,35/22*6))+(S68*(I68*2/22*2))+(R68*(I68*3/22*1));"")</f>
        <v>853,86</v>
      </c>
      <c t="str" s="159" r="L68">
        <f>ROUND((V68*J68);1)+ROUND((U68*(J68*1,15/22*10));2)+ROUND((T68*(J68*1,35/22*6));2)+ROUNDDOWN((S68*(J68*2/22*2));2)+ROUNDDOWN((R68*(J68*3/22*1));2)</f>
        <v>262,29</v>
      </c>
      <c t="str" s="160" r="M68">
        <f>IF(ISTEXT(E68);ROUND((V68*I68)+(U68*(I68*1,15/22*10))+(T68*(I68*1,35/22*6))+(S68*(I68*2/22*2))+(R68*(I68*3/22*1));0);"")</f>
        <v/>
      </c>
      <c s="160" r="N68">
        <v>22.0</v>
      </c>
      <c t="str" s="161" r="O68">
        <f>IF(ISTEXT(F68);ROUND((V68*I68)+(U68*(I68*1,15/22*10))+(T68*(I68*1,35/22*6))+(S68*(I68*2/22*2))+(R68*(I68*3/22*1));0);"")</f>
        <v/>
      </c>
      <c s="161" r="P68">
        <v>17.0</v>
      </c>
      <c s="162" r="Q68"/>
      <c s="39" r="R68">
        <v>29.0</v>
      </c>
      <c s="39" r="S68">
        <v>10.0</v>
      </c>
      <c s="39" r="T68">
        <v>7.0</v>
      </c>
      <c s="39" r="U68">
        <v>6.0</v>
      </c>
      <c s="39" r="V68">
        <v>6.0</v>
      </c>
      <c s="38" r="W68"/>
      <c s="38" r="X68"/>
    </row>
    <row customHeight="1" r="69" ht="15.0">
      <c t="s" s="13" r="B69">
        <v>2362</v>
      </c>
      <c t="s" s="153" r="C69">
        <v>2363</v>
      </c>
      <c s="154" r="D69"/>
      <c s="155" r="E69"/>
      <c t="s" s="156" r="F69">
        <v>2364</v>
      </c>
      <c s="154" r="G69"/>
      <c t="str" s="280" r="H69">
        <f>IF(ISTEXT(F69);VLOOKUP(I69;'Réference'!$A$3:$E$18;5;FALSE);IF(ISTEXT(E69);VLOOKUP(I69;'Réference'!$B$3:$E$18;4;FALSE);IF(ISTEXT(G69);VLOOKUP(I69;'Réference'!$C$3:$E$18;3;FALSE);IF(ISTEXT(D69);VLOOKUP(I69;'Réference'!$D$3:$E$18;2;FALSE);""))))</f>
        <v>10</v>
      </c>
      <c s="158" r="I69">
        <v>1.52</v>
      </c>
      <c s="158" r="J69">
        <v>15.0</v>
      </c>
      <c t="str" s="159" r="K69">
        <f>IF(ISTEXT(D69);(V69*I69)+(U69*(I69*1,15/22*10))+(T69*(I69*1,35/22*6))+(S69*(I69*2/22*2))+(R69*(I69*3/22*1));"")</f>
        <v/>
      </c>
      <c t="str" s="159" r="L69">
        <f>ROUND((V69*J69);1)+ROUND((U69*(J69*1,15/22*10));2)+ROUND((T69*(J69*1,35/22*6));2)+ROUNDDOWN((S69*(J69*2/22*2));2)+ROUNDDOWN((R69*(J69*3/22*1));2)</f>
        <v>261,80</v>
      </c>
      <c t="str" s="160" r="M69">
        <f>IF(ISTEXT(E69);ROUND((V69*I69)+(U69*(I69*1,15/22*10))+(T69*(I69*1,35/22*6))+(S69*(I69*2/22*2))+(R69*(I69*3/22*1));0);"")</f>
        <v/>
      </c>
      <c s="160" r="N69">
        <v>9.0</v>
      </c>
      <c t="str" s="161" r="O69">
        <f>IF(ISTEXT(F69);ROUND((V69*I69)+(U69*(I69*1,15/22*10))+(T69*(I69*1,35/22*6))+(S69*(I69*2/22*2))+(R69*(I69*3/22*1));0);"")</f>
        <v>27</v>
      </c>
      <c s="161" r="P69">
        <v>7.0</v>
      </c>
      <c s="162" r="Q69"/>
      <c s="39" r="R69">
        <v>31.0</v>
      </c>
      <c s="39" r="S69">
        <v>4.0</v>
      </c>
      <c s="39" r="T69">
        <v>5.0</v>
      </c>
      <c s="39" r="U69">
        <v>7.0</v>
      </c>
      <c s="39" r="V69">
        <v>7.0</v>
      </c>
      <c s="38" r="W69"/>
      <c s="38" r="X69"/>
    </row>
    <row customHeight="1" r="70" ht="15.0">
      <c t="s" s="13" r="B70">
        <v>2365</v>
      </c>
      <c t="s" s="153" r="C70">
        <v>2366</v>
      </c>
      <c s="154" r="D70"/>
      <c t="s" s="155" r="E70">
        <v>2367</v>
      </c>
      <c s="156" r="F70"/>
      <c s="154" r="G70"/>
      <c t="str" s="280" r="H70">
        <f>IF(ISTEXT(F70);VLOOKUP(I70;'Réference'!$A$3:$E$18;5;FALSE);IF(ISTEXT(E70);VLOOKUP(I70;'Réference'!$B$3:$E$18;4;FALSE);IF(ISTEXT(G70);VLOOKUP(I70;'Réference'!$C$3:$E$18;3;FALSE);IF(ISTEXT(D70);VLOOKUP(I70;'Réference'!$D$3:$E$18;2;FALSE);""))))</f>
        <v>17</v>
      </c>
      <c s="158" r="I70">
        <v>2.73</v>
      </c>
      <c s="158" r="J70">
        <v>15.0</v>
      </c>
      <c t="str" s="159" r="K70">
        <f>IF(ISTEXT(D70);(V70*I70)+(U70*(I70*1,15/22*10))+(T70*(I70*1,35/22*6))+(S70*(I70*2/22*2))+(R70*(I70*3/22*1));"")</f>
        <v/>
      </c>
      <c t="str" s="159" r="L70">
        <f>ROUND((V70*J70);1)+ROUND((U70*(J70*1,15/22*10));2)+ROUND((T70*(J70*1,35/22*6));2)+ROUNDDOWN((S70*(J70*2/22*2));2)+ROUNDDOWN((R70*(J70*3/22*1));2)</f>
        <v>478,22</v>
      </c>
      <c t="str" s="160" r="M70">
        <f>IF(ISTEXT(E70);ROUND((V70*I70)+(U70*(I70*1,15/22*10))+(T70*(I70*1,35/22*6))+(S70*(I70*2/22*2))+(R70*(I70*3/22*1));0);"")</f>
        <v>87</v>
      </c>
      <c s="160" r="N70">
        <v>25.0</v>
      </c>
      <c t="str" s="161" r="O70">
        <f>IF(ISTEXT(F70);ROUND((V70*I70)+(U70*(I70*1,15/22*10))+(T70*(I70*1,35/22*6))+(S70*(I70*2/22*2))+(R70*(I70*3/22*1));0);"")</f>
        <v/>
      </c>
      <c s="161" r="P70">
        <v>18.0</v>
      </c>
      <c s="162" r="Q70"/>
      <c s="39" r="R70">
        <v>55.0</v>
      </c>
      <c s="39" r="S70">
        <v>7.0</v>
      </c>
      <c s="39" r="T70">
        <v>9.0</v>
      </c>
      <c s="39" r="U70">
        <v>13.0</v>
      </c>
      <c s="39" r="V70">
        <v>13.0</v>
      </c>
      <c s="38" r="W70"/>
      <c s="38" r="X70"/>
    </row>
    <row customHeight="1" r="71" ht="15.0">
      <c t="s" s="13" r="B71">
        <v>2368</v>
      </c>
      <c t="s" s="153" r="C71">
        <v>2369</v>
      </c>
      <c s="154" r="D71"/>
      <c s="155" r="E71"/>
      <c t="s" s="156" r="F71">
        <v>2370</v>
      </c>
      <c s="154" r="G71"/>
      <c t="str" s="280" r="H71">
        <f>IF(ISTEXT(F71);VLOOKUP(I71;'Réference'!$A$3:$E$18;5;FALSE);IF(ISTEXT(E71);VLOOKUP(I71;'Réference'!$B$3:$E$18;4;FALSE);IF(ISTEXT(G71);VLOOKUP(I71;'Réference'!$C$3:$E$18;3;FALSE);IF(ISTEXT(D71);VLOOKUP(I71;'Réference'!$D$3:$E$18;2;FALSE);""))))</f>
        <v>10</v>
      </c>
      <c s="158" r="I71">
        <v>1.52</v>
      </c>
      <c s="158" r="J71">
        <v>15.0</v>
      </c>
      <c t="str" s="159" r="K71">
        <f>IF(ISTEXT(D71);(V71*I71)+(U71*(I71*1,15/22*10))+(T71*(I71*1,35/22*6))+(S71*(I71*2/22*2))+(R71*(I71*3/22*1));"")</f>
        <v/>
      </c>
      <c t="str" s="159" r="L71">
        <f>ROUND((V71*J71);1)+ROUND((U71*(J71*1,15/22*10));2)+ROUND((T71*(J71*1,35/22*6));2)+ROUNDDOWN((S71*(J71*2/22*2));2)+ROUNDDOWN((R71*(J71*3/22*1));2)</f>
        <v>503,65</v>
      </c>
      <c t="str" s="160" r="M71">
        <f>IF(ISTEXT(E71);ROUND((V71*I71)+(U71*(I71*1,15/22*10))+(T71*(I71*1,35/22*6))+(S71*(I71*2/22*2))+(R71*(I71*3/22*1));0);"")</f>
        <v/>
      </c>
      <c s="160" r="N71">
        <v>19.0</v>
      </c>
      <c t="str" s="161" r="O71">
        <f>IF(ISTEXT(F71);ROUND((V71*I71)+(U71*(I71*1,15/22*10))+(T71*(I71*1,35/22*6))+(S71*(I71*2/22*2))+(R71*(I71*3/22*1));0);"")</f>
        <v>51</v>
      </c>
      <c s="161" r="P71">
        <v>14.0</v>
      </c>
      <c s="162" r="Q71"/>
      <c s="39" r="R71">
        <v>62.0</v>
      </c>
      <c s="39" r="S71">
        <v>10.0</v>
      </c>
      <c s="39" r="T71">
        <v>12.0</v>
      </c>
      <c s="39" r="U71">
        <v>17.0</v>
      </c>
      <c s="39" r="V71">
        <v>10.0</v>
      </c>
      <c s="38" r="W71"/>
      <c s="38" r="X71"/>
    </row>
    <row customHeight="1" r="72" ht="15.0">
      <c t="s" s="27" r="B72">
        <v>2371</v>
      </c>
      <c t="s" s="165" r="C72">
        <v>2372</v>
      </c>
      <c s="166" r="D72"/>
      <c s="167" r="E72"/>
      <c s="166" r="F72"/>
      <c t="s" s="168" r="G72">
        <v>2373</v>
      </c>
      <c t="str" s="281" r="H72">
        <f>IF(ISTEXT(F72);VLOOKUP(I72;'Réference'!$A$3:$E$18;5;FALSE);IF(ISTEXT(E72);VLOOKUP(I72;'Réference'!$B$3:$E$18;4;FALSE);IF(ISTEXT(G72);VLOOKUP(I72;'Réference'!$C$3:$E$18;3;FALSE);IF(ISTEXT(D72);VLOOKUP(I72;'Réference'!$D$3:$E$18;2;FALSE);""))))</f>
        <v>17</v>
      </c>
      <c s="170" r="I72">
        <v>13.65</v>
      </c>
      <c s="158" r="J72">
        <v>15.0</v>
      </c>
      <c t="str" s="159" r="K72">
        <f>IF(ISTEXT(D72);(V72*I72)+(U72*(I72*1,15/22*10))+(T72*(I72*1,35/22*6))+(S72*(I72*2/22*2))+(R72*(I72*3/22*1));"")</f>
        <v/>
      </c>
      <c t="str" s="159" r="L72">
        <f>ROUND((V72*J72);1)+ROUND((U72*(J72*1,15/22*10));2)+ROUND((T72*(J72*1,35/22*6));2)+ROUNDDOWN((S72*(J72*2/22*2));2)+ROUNDDOWN((R72*(J72*3/22*1));2)</f>
        <v>0,00</v>
      </c>
      <c t="str" s="160" r="M72">
        <f>IF(ISTEXT(E72);ROUND((V72*I72)+(U72*(I72*1,15/22*10))+(T72*(I72*1,35/22*6))+(S72*(I72*2/22*2))+(R72*(I72*3/22*1));0);"")</f>
        <v/>
      </c>
      <c s="160" r="N72"/>
      <c t="str" s="161" r="O72">
        <f>IF(ISTEXT(F72);ROUND((V72*I72)+(U72*(I72*1,15/22*10))+(T72*(I72*1,35/22*6))+(S72*(I72*2/22*2))+(R72*(I72*3/22*1));0);"")</f>
        <v/>
      </c>
      <c s="161" r="P72"/>
      <c t="str" s="162" r="Q72">
        <f>IF(ISTEXT(G72);ROUND((V72*I72)+(U72*(I72*1,15/22*10))+(T72*(I72*1,35/22*6))+(S72*(I72*2/22*2))+(R72*(I72*3/22*1));0);"")</f>
        <v>0</v>
      </c>
      <c s="39" r="R72"/>
      <c s="39" r="S72"/>
      <c s="39" r="T72"/>
      <c s="39" r="U72"/>
      <c s="39" r="V72"/>
      <c s="38" r="W72"/>
      <c s="38" r="X72"/>
    </row>
    <row customHeight="1" r="73" ht="15.0">
      <c s="241" r="B73"/>
      <c s="38" r="C73"/>
      <c s="32" r="D73"/>
      <c s="32" r="E73"/>
      <c s="32" r="F73"/>
      <c s="32" r="G73"/>
      <c s="32" r="I73"/>
      <c t="s" s="171" r="J73">
        <v>2374</v>
      </c>
      <c t="str" s="172" r="K73">
        <f>SUM(K68:K72)</f>
        <v>853,86</v>
      </c>
      <c s="172" r="L73">
        <v>1507.4</v>
      </c>
      <c t="str" s="173" r="M73">
        <f>SUM(M68:M72)</f>
        <v>87</v>
      </c>
      <c t="str" s="173" r="N73">
        <f>SUM(N68:N72)</f>
        <v>75</v>
      </c>
      <c t="str" s="174" r="O73">
        <f>SUM(O68:O72)</f>
        <v>78</v>
      </c>
      <c t="str" s="174" r="P73">
        <f>SUM(P68:P72)</f>
        <v>56</v>
      </c>
      <c t="str" s="174" r="Q73">
        <f>SUM(Q68:Q72)</f>
        <v>0</v>
      </c>
      <c t="str" s="173" r="R73">
        <f>SUM(R68:R72)</f>
        <v>177</v>
      </c>
      <c t="str" s="173" r="S73">
        <f>SUM(S68:S72)</f>
        <v>31</v>
      </c>
      <c t="str" s="173" r="T73">
        <f>SUM(T68:T72)</f>
        <v>33</v>
      </c>
      <c t="str" s="173" r="U73">
        <f>SUM(U68:U72)</f>
        <v>43</v>
      </c>
      <c t="str" s="173" r="V73">
        <f>SUM(V68:V72)</f>
        <v>36</v>
      </c>
      <c s="38" r="W73"/>
      <c s="38" r="X73"/>
    </row>
    <row customHeight="1" r="74" ht="15.0">
      <c s="241" r="B74"/>
      <c s="38" r="C74"/>
      <c s="32" r="D74"/>
      <c s="32" r="E74"/>
      <c s="32" r="F74"/>
      <c s="32" r="G74"/>
      <c t="s" s="175" r="J74">
        <v>2375</v>
      </c>
      <c t="s" s="176" r="K74">
        <v>2376</v>
      </c>
      <c t="str" s="177" r="L74">
        <f>K73-L73</f>
        <v>-653,54</v>
      </c>
      <c t="s" s="178" r="M74">
        <v>2377</v>
      </c>
      <c t="str" s="49" r="N74">
        <f>M73-N73</f>
        <v>12</v>
      </c>
      <c t="s" s="179" r="O74">
        <v>2378</v>
      </c>
      <c t="str" s="180" r="P74">
        <f>O73-P73</f>
        <v>22</v>
      </c>
      <c t="s" s="179" r="Q74">
        <v>2379</v>
      </c>
      <c t="str" s="49" r="R74">
        <f>Q73</f>
        <v>0</v>
      </c>
      <c s="38" r="W74"/>
      <c s="38" r="X74"/>
    </row>
    <row customHeight="1" r="75" ht="15.0">
      <c s="181" r="A75"/>
      <c s="37" r="B75"/>
      <c s="38" r="C75"/>
      <c s="204" r="D75"/>
      <c s="204" r="E75"/>
      <c s="204" r="F75"/>
      <c s="204" r="G75"/>
      <c s="37" r="H75"/>
      <c s="243" r="I75"/>
      <c s="243" r="J75"/>
      <c s="231" r="K75"/>
      <c s="231" r="L75"/>
      <c s="204" r="M75"/>
      <c s="204" r="N75"/>
      <c s="202" r="O75"/>
      <c s="202" r="P75"/>
      <c s="202" r="Q75"/>
      <c s="204" r="R75"/>
      <c s="204" r="S75"/>
      <c s="204" r="T75"/>
      <c s="204" r="U75"/>
      <c s="204" r="V75"/>
      <c s="38" r="W75"/>
      <c s="38" r="X75"/>
    </row>
    <row customHeight="1" r="76" ht="15.0">
      <c s="232" r="A76"/>
      <c s="37" r="B76"/>
      <c s="38" r="C76"/>
      <c s="204" r="D76"/>
      <c s="204" r="E76"/>
      <c s="204" r="F76"/>
      <c s="204" r="G76"/>
      <c s="37" r="H76"/>
      <c s="243" r="I76"/>
      <c s="243" r="J76"/>
      <c s="231" r="K76"/>
      <c s="231" r="L76"/>
      <c s="204" r="M76"/>
      <c s="204" r="N76"/>
      <c s="202" r="O76"/>
      <c s="202" r="P76"/>
      <c s="202" r="Q76"/>
      <c s="204" r="R76"/>
      <c s="204" r="S76"/>
      <c s="204" r="T76"/>
      <c s="204" r="U76"/>
      <c s="204" r="V76"/>
      <c s="38" r="W76"/>
      <c s="38" r="X76"/>
    </row>
    <row customHeight="1" r="77" ht="39.75">
      <c t="s" s="209" r="A77">
        <v>2380</v>
      </c>
      <c t="s" s="69" r="B77">
        <v>2381</v>
      </c>
      <c t="s" s="137" r="C77">
        <v>2382</v>
      </c>
      <c t="s" s="138" r="D77">
        <v>2383</v>
      </c>
      <c s="68" r="G77"/>
      <c t="s" s="282" r="H77">
        <v>2384</v>
      </c>
      <c t="s" s="193" r="I77">
        <v>2385</v>
      </c>
      <c t="s" s="193" r="J77">
        <v>2386</v>
      </c>
      <c t="s" s="194" r="K77">
        <v>2387</v>
      </c>
      <c t="s" s="195" r="L77">
        <v>2388</v>
      </c>
      <c t="s" s="196" r="M77">
        <v>2389</v>
      </c>
      <c t="s" s="196" r="N77">
        <v>2390</v>
      </c>
      <c t="s" s="197" r="O77">
        <v>2391</v>
      </c>
      <c t="s" s="197" r="P77">
        <v>2392</v>
      </c>
      <c t="s" s="217" r="Q77">
        <v>2393</v>
      </c>
      <c t="s" s="199" r="R77">
        <v>2394</v>
      </c>
      <c t="s" s="199" r="S77">
        <v>2395</v>
      </c>
      <c t="s" s="199" r="T77">
        <v>2396</v>
      </c>
      <c t="s" s="199" r="U77">
        <v>2397</v>
      </c>
      <c t="s" s="199" r="V77">
        <v>2398</v>
      </c>
      <c s="38" r="W77"/>
      <c s="38" r="X77"/>
    </row>
    <row customHeight="1" r="78" ht="15.0">
      <c t="s" s="150" r="D78">
        <v>2399</v>
      </c>
      <c t="s" s="219" r="E78">
        <v>2400</v>
      </c>
      <c t="s" s="219" r="F78">
        <v>2401</v>
      </c>
      <c t="s" s="56" r="G78">
        <v>2402</v>
      </c>
      <c s="38" r="W78"/>
      <c s="38" r="X78"/>
    </row>
    <row customHeight="1" r="79" ht="15.0">
      <c t="s" s="152" r="B79">
        <v>2403</v>
      </c>
      <c t="s" s="153" r="C79">
        <v>2404</v>
      </c>
      <c t="s" s="154" r="D79">
        <v>2405</v>
      </c>
      <c s="155" r="E79"/>
      <c s="155" r="F79"/>
      <c s="154" r="G79"/>
      <c t="str" s="280" r="H79">
        <f>IF(ISTEXT(F79);VLOOKUP(I79;'Réference'!$A$3:$E$18;5;FALSE);IF(ISTEXT(E79);VLOOKUP(I79;'Réference'!$B$3:$E$18;4;FALSE);IF(ISTEXT(G79);VLOOKUP(I79;'Réference'!$C$3:$E$18;3;FALSE);IF(ISTEXT(D79);VLOOKUP(I79;'Réference'!$D$3:$E$18;2;FALSE);""))))</f>
        <v>7</v>
      </c>
      <c s="158" r="I79">
        <v>48.83</v>
      </c>
      <c s="158" r="J79">
        <v>15.0</v>
      </c>
      <c t="str" s="159" r="K79">
        <f>IF(ISTEXT(D79);(V79*I79)+(U79*(I79*1,15/22*10))+(T79*(I79*1,35/22*6))+(S79*(I79*2/22*2))+(R79*(I79*3/22*1));"")</f>
        <v>791,27</v>
      </c>
      <c t="str" s="159" r="L79">
        <f>ROUND((V79*J79);1)+ROUND((U79*(J79*1,15/22*10));2)+ROUND((T79*(J79*1,35/22*6));2)+ROUNDDOWN((S79*(J79*2/22*2));2)+ROUNDDOWN((R79*(J79*3/22*1));2)</f>
        <v>243,06</v>
      </c>
      <c t="str" s="160" r="M79">
        <f>IF(ISTEXT(E79);ROUND((V79*I79)+(U79*(I79*1,15/22*10))+(T79*(I79*1,35/22*6))+(S79*(I79*2/22*2))+(R79*(I79*3/22*1));0);"")</f>
        <v/>
      </c>
      <c s="160" r="N79">
        <v>14.0</v>
      </c>
      <c t="str" s="161" r="O79">
        <f>IF(ISTEXT(F79);ROUND((V79*I79)+(U79*(I79*1,15/22*10))+(T79*(I79*1,35/22*6))+(S79*(I79*2/22*2))+(R79*(I79*3/22*1));0);"")</f>
        <v/>
      </c>
      <c s="161" r="P79">
        <v>11.0</v>
      </c>
      <c s="162" r="Q79"/>
      <c s="39" r="R79">
        <v>29.0</v>
      </c>
      <c s="39" r="S79">
        <v>5.0</v>
      </c>
      <c s="39" r="T79">
        <v>10.0</v>
      </c>
      <c s="39" r="U79">
        <v>7.0</v>
      </c>
      <c s="39" r="V79">
        <v>4.0</v>
      </c>
      <c s="38" r="W79"/>
      <c s="38" r="X79"/>
    </row>
    <row customHeight="1" r="80" ht="15.0">
      <c t="s" s="152" r="B80">
        <v>2406</v>
      </c>
      <c t="s" s="153" r="C80">
        <v>2407</v>
      </c>
      <c s="154" r="D80"/>
      <c s="155" r="E80"/>
      <c t="s" s="155" r="F80">
        <v>2408</v>
      </c>
      <c s="154" r="G80"/>
      <c t="str" s="280" r="H80">
        <f>IF(ISTEXT(F80);VLOOKUP(I80;'Réference'!$A$3:$E$18;5;FALSE);IF(ISTEXT(E80);VLOOKUP(I80;'Réference'!$B$3:$E$18;4;FALSE);IF(ISTEXT(G80);VLOOKUP(I80;'Réference'!$C$3:$E$18;3;FALSE);IF(ISTEXT(D80);VLOOKUP(I80;'Réference'!$D$3:$E$18;2;FALSE);""))))</f>
        <v>10</v>
      </c>
      <c s="158" r="I80">
        <v>1.52</v>
      </c>
      <c s="158" r="J80">
        <v>15.0</v>
      </c>
      <c t="str" s="159" r="K80">
        <f>IF(ISTEXT(D80);(V80*I80)+(U80*(I80*1,15/22*10))+(T80*(I80*1,35/22*6))+(S80*(I80*2/22*2))+(R80*(I80*3/22*1));"")</f>
        <v/>
      </c>
      <c t="str" s="159" r="L80">
        <f>ROUND((V80*J80);1)+ROUND((U80*(J80*1,15/22*10));2)+ROUND((T80*(J80*1,35/22*6));2)+ROUNDDOWN((S80*(J80*2/22*2));2)+ROUNDDOWN((R80*(J80*3/22*1));2)</f>
        <v>264,39</v>
      </c>
      <c t="str" s="160" r="M80">
        <f>IF(ISTEXT(E80);ROUND((V80*I80)+(U80*(I80*1,15/22*10))+(T80*(I80*1,35/22*6))+(S80*(I80*2/22*2))+(R80*(I80*3/22*1));0);"")</f>
        <v/>
      </c>
      <c s="160" r="N80">
        <v>6.0</v>
      </c>
      <c t="str" s="161" r="O80">
        <f>IF(ISTEXT(F80);ROUND((V80*I80)+(U80*(I80*1,15/22*10))+(T80*(I80*1,35/22*6))+(S80*(I80*2/22*2))+(R80*(I80*3/22*1));0);"")</f>
        <v>27</v>
      </c>
      <c s="161" r="P80">
        <v>4.0</v>
      </c>
      <c s="162" r="Q80"/>
      <c s="39" r="R80">
        <v>20.0</v>
      </c>
      <c s="39" r="S80">
        <v>1.0</v>
      </c>
      <c s="39" r="T80">
        <v>3.0</v>
      </c>
      <c s="39" r="U80">
        <v>5.0</v>
      </c>
      <c s="39" r="V80">
        <v>11.0</v>
      </c>
      <c s="38" r="W80"/>
      <c s="38" r="X80"/>
    </row>
    <row customHeight="1" r="81" ht="15.0">
      <c t="s" s="152" r="B81">
        <v>2409</v>
      </c>
      <c t="s" s="153" r="C81">
        <v>2410</v>
      </c>
      <c s="154" r="D81"/>
      <c t="s" s="155" r="E81">
        <v>2411</v>
      </c>
      <c s="155" r="F81"/>
      <c s="154" r="G81"/>
      <c t="str" s="280" r="H81">
        <f>IF(ISTEXT(F81);VLOOKUP(I81;'Réference'!$A$3:$E$18;5;FALSE);IF(ISTEXT(E81);VLOOKUP(I81;'Réference'!$B$3:$E$18;4;FALSE);IF(ISTEXT(G81);VLOOKUP(I81;'Réference'!$C$3:$E$18;3;FALSE);IF(ISTEXT(D81);VLOOKUP(I81;'Réference'!$D$3:$E$18;2;FALSE);""))))</f>
        <v>17</v>
      </c>
      <c s="158" r="I81">
        <v>2.73</v>
      </c>
      <c s="158" r="J81">
        <v>15.0</v>
      </c>
      <c t="str" s="159" r="K81">
        <f>IF(ISTEXT(D81);(V81*I81)+(U81*(I81*1,15/22*10))+(T81*(I81*1,35/22*6))+(S81*(I81*2/22*2))+(R81*(I81*3/22*1));"")</f>
        <v/>
      </c>
      <c t="str" s="159" r="L81">
        <f>ROUND((V81*J81);1)+ROUND((U81*(J81*1,15/22*10));2)+ROUND((T81*(J81*1,35/22*6));2)+ROUNDDOWN((S81*(J81*2/22*2));2)+ROUNDDOWN((R81*(J81*3/22*1));2)</f>
        <v>354,88</v>
      </c>
      <c t="str" s="160" r="M81">
        <f>IF(ISTEXT(E81);ROUND((V81*I81)+(U81*(I81*1,15/22*10))+(T81*(I81*1,35/22*6))+(S81*(I81*2/22*2))+(R81*(I81*3/22*1));0);"")</f>
        <v>65</v>
      </c>
      <c s="160" r="N81">
        <v>17.0</v>
      </c>
      <c t="str" s="161" r="O81">
        <f>IF(ISTEXT(F81);ROUND((V81*I81)+(U81*(I81*1,15/22*10))+(T81*(I81*1,35/22*6))+(S81*(I81*2/22*2))+(R81*(I81*3/22*1));0);"")</f>
        <v/>
      </c>
      <c s="161" r="P81">
        <v>12.0</v>
      </c>
      <c s="162" r="Q81"/>
      <c s="39" r="R81">
        <v>32.0</v>
      </c>
      <c s="39" r="S81">
        <v>7.0</v>
      </c>
      <c s="39" r="T81">
        <v>5.0</v>
      </c>
      <c s="39" r="U81">
        <v>8.0</v>
      </c>
      <c s="39" r="V81">
        <v>12.0</v>
      </c>
      <c s="38" r="W81"/>
      <c s="38" r="X81"/>
    </row>
    <row customHeight="1" r="82" ht="15.0">
      <c t="s" s="152" r="B82">
        <v>2412</v>
      </c>
      <c t="s" s="153" r="C82">
        <v>2413</v>
      </c>
      <c s="154" r="D82"/>
      <c s="155" r="E82"/>
      <c t="s" s="155" r="F82">
        <v>2414</v>
      </c>
      <c s="154" r="G82"/>
      <c t="str" s="280" r="H82">
        <f>IF(ISTEXT(F82);VLOOKUP(I82;'Réference'!$A$3:$E$18;5;FALSE);IF(ISTEXT(E82);VLOOKUP(I82;'Réference'!$B$3:$E$18;4;FALSE);IF(ISTEXT(G82);VLOOKUP(I82;'Réference'!$C$3:$E$18;3;FALSE);IF(ISTEXT(D82);VLOOKUP(I82;'Réference'!$D$3:$E$18;2;FALSE);""))))</f>
        <v>10</v>
      </c>
      <c s="158" r="I82">
        <v>1.52</v>
      </c>
      <c s="158" r="J82">
        <v>15.0</v>
      </c>
      <c t="str" s="159" r="K82">
        <f>IF(ISTEXT(D82);(V82*I82)+(U82*(I82*1,15/22*10))+(T82*(I82*1,35/22*6))+(S82*(I82*2/22*2))+(R82*(I82*3/22*1));"")</f>
        <v/>
      </c>
      <c t="str" s="159" r="L82">
        <f>ROUND((V82*J82);1)+ROUND((U82*(J82*1,15/22*10));2)+ROUND((T82*(J82*1,35/22*6));2)+ROUNDDOWN((S82*(J82*2/22*2));2)+ROUNDDOWN((R82*(J82*3/22*1));2)</f>
        <v>506,11</v>
      </c>
      <c t="str" s="160" r="M82">
        <f>IF(ISTEXT(E82);ROUND((V82*I82)+(U82*(I82*1,15/22*10))+(T82*(I82*1,35/22*6))+(S82*(I82*2/22*2))+(R82*(I82*3/22*1));0);"")</f>
        <v/>
      </c>
      <c s="160" r="N82">
        <v>15.0</v>
      </c>
      <c t="str" s="161" r="O82">
        <f>IF(ISTEXT(F82);ROUND((V82*I82)+(U82*(I82*1,15/22*10))+(T82*(I82*1,35/22*6))+(S82*(I82*2/22*2))+(R82*(I82*3/22*1));0);"")</f>
        <v>51</v>
      </c>
      <c s="161" r="P82">
        <v>11.0</v>
      </c>
      <c s="162" r="Q82"/>
      <c s="39" r="R82">
        <v>64.0</v>
      </c>
      <c s="39" r="S82">
        <v>10.0</v>
      </c>
      <c s="39" r="T82">
        <v>13.0</v>
      </c>
      <c s="39" r="U82">
        <v>18.0</v>
      </c>
      <c s="39" r="V82">
        <v>9.0</v>
      </c>
      <c s="38" r="W82"/>
      <c s="38" r="X82"/>
    </row>
    <row customHeight="1" r="83" ht="15.0">
      <c t="s" s="203" r="B83">
        <v>2415</v>
      </c>
      <c t="s" s="165" r="C83">
        <v>2416</v>
      </c>
      <c s="166" r="D83"/>
      <c s="167" r="E83"/>
      <c s="167" r="F83"/>
      <c t="s" s="168" r="G83">
        <v>2417</v>
      </c>
      <c t="str" s="285" r="H83">
        <f>IF(ISTEXT(F83);VLOOKUP(I83;'Réference'!$A$3:$E$18;5;FALSE);IF(ISTEXT(E83);VLOOKUP(I83;'Réference'!$B$3:$E$18;4;FALSE);IF(ISTEXT(G83);VLOOKUP(I83;'Réference'!$C$3:$E$18;3;FALSE);IF(ISTEXT(D83);VLOOKUP(I83;'Réference'!$D$3:$E$18;2;FALSE);""))))</f>
        <v>17</v>
      </c>
      <c s="170" r="I83">
        <v>13.65</v>
      </c>
      <c s="158" r="J83">
        <v>15.0</v>
      </c>
      <c t="str" s="159" r="K83">
        <f>IF(ISTEXT(D83);(V83*I83)+(U83*(I83*1,15/22*10))+(T83*(I83*1,35/22*6))+(S83*(I83*2/22*2))+(R83*(I83*3/22*1));"")</f>
        <v/>
      </c>
      <c t="str" s="159" r="L83">
        <f>ROUND((V83*J83);1)+ROUND((U83*(J83*1,15/22*10));2)+ROUND((T83*(J83*1,35/22*6));2)+ROUNDDOWN((S83*(J83*2/22*2));2)+ROUNDDOWN((R83*(J83*3/22*1));2)</f>
        <v>0,00</v>
      </c>
      <c t="str" s="160" r="M83">
        <f>IF(ISTEXT(E83);ROUND((V83*I83)+(U83*(I83*1,15/22*10))+(T83*(I83*1,35/22*6))+(S83*(I83*2/22*2))+(R83*(I83*3/22*1));0);"")</f>
        <v/>
      </c>
      <c s="160" r="N83"/>
      <c t="str" s="161" r="O83">
        <f>IF(ISTEXT(F83);ROUND((V83*I83)+(U83*(I83*1,15/22*10))+(T83*(I83*1,35/22*6))+(S83*(I83*2/22*2))+(R83*(I83*3/22*1));0);"")</f>
        <v/>
      </c>
      <c s="161" r="P83"/>
      <c s="162" r="Q83"/>
      <c s="39" r="R83"/>
      <c s="39" r="S83"/>
      <c s="39" r="T83"/>
      <c s="39" r="U83"/>
      <c s="39" r="V83"/>
      <c s="38" r="W83"/>
      <c s="38" r="X83"/>
    </row>
    <row customHeight="1" r="84" ht="15.0">
      <c s="26" r="B84"/>
      <c s="51" r="C84"/>
      <c s="32" r="D84"/>
      <c s="32" r="E84"/>
      <c s="32" r="F84"/>
      <c s="255" r="G84"/>
      <c s="52" r="H84"/>
      <c s="32" r="I84"/>
      <c t="s" s="171" r="J84">
        <v>2418</v>
      </c>
      <c t="str" s="172" r="K84">
        <f>SUM(K79:K83)</f>
        <v>791,27</v>
      </c>
      <c s="172" r="L84">
        <v>1367.4</v>
      </c>
      <c t="str" s="173" r="M84">
        <f>SUM(M79:M83)</f>
        <v>65</v>
      </c>
      <c t="str" s="173" r="N84">
        <f>SUM(N79:N83)</f>
        <v>52</v>
      </c>
      <c t="str" s="174" r="O84">
        <f>SUM(O79:O83)</f>
        <v>78</v>
      </c>
      <c t="str" s="174" r="P84">
        <f>SUM(P79:P83)</f>
        <v>38</v>
      </c>
      <c t="str" s="174" r="Q84">
        <f>SUM(Q79:Q83)</f>
        <v>0</v>
      </c>
      <c t="str" s="173" r="R84">
        <f>SUM(R79:R83)</f>
        <v>145</v>
      </c>
      <c t="str" s="173" r="S84">
        <f>SUM(S79:S83)</f>
        <v>23</v>
      </c>
      <c t="str" s="173" r="T84">
        <f>SUM(T79:T83)</f>
        <v>31</v>
      </c>
      <c t="str" s="173" r="U84">
        <f>SUM(U79:U83)</f>
        <v>38</v>
      </c>
      <c t="str" s="173" r="V84">
        <f>SUM(V79:V83)</f>
        <v>36</v>
      </c>
      <c s="38" r="W84"/>
      <c s="38" r="X84"/>
    </row>
    <row customHeight="1" r="85" ht="15.0">
      <c s="241" r="B85"/>
      <c s="38" r="C85"/>
      <c s="32" r="D85"/>
      <c s="32" r="E85"/>
      <c s="32" r="F85"/>
      <c s="32" r="G85"/>
      <c s="26" r="H85"/>
      <c s="95" r="I85"/>
      <c t="s" s="256" r="J85">
        <v>2419</v>
      </c>
      <c t="s" s="257" r="K85">
        <v>2420</v>
      </c>
      <c t="str" s="258" r="L85">
        <f>K84-L84</f>
        <v>-576,13</v>
      </c>
      <c t="s" s="259" r="M85">
        <v>2421</v>
      </c>
      <c t="str" s="260" r="N85">
        <f>M84-N84</f>
        <v>13</v>
      </c>
      <c t="s" s="261" r="O85">
        <v>2422</v>
      </c>
      <c t="str" s="262" r="P85">
        <f>O84-P84</f>
        <v>40</v>
      </c>
      <c t="s" s="261" r="Q85">
        <v>2423</v>
      </c>
      <c t="str" s="260" r="R85">
        <f>Q84</f>
        <v>0</v>
      </c>
      <c s="38" r="W85"/>
      <c s="38" r="X85"/>
    </row>
    <row customHeight="1" r="86" ht="15.0">
      <c s="244" r="A86"/>
      <c s="37" r="B86"/>
      <c s="38" r="C86"/>
      <c s="204" r="D86"/>
      <c s="204" r="E86"/>
      <c s="204" r="F86"/>
      <c s="204" r="G86"/>
      <c s="37" r="H86"/>
      <c s="243" r="I86"/>
      <c s="243" r="J86"/>
      <c s="231" r="K86"/>
      <c s="231" r="L86"/>
      <c s="204" r="M86"/>
      <c s="204" r="N86"/>
      <c s="202" r="O86"/>
      <c s="202" r="P86"/>
      <c s="202" r="Q86"/>
      <c s="204" r="R86"/>
      <c s="204" r="S86"/>
      <c s="204" r="T86"/>
      <c s="204" r="U86"/>
      <c s="204" r="V86"/>
      <c s="38" r="W86"/>
      <c s="38" r="X86"/>
    </row>
    <row customHeight="1" r="87" ht="12.75">
      <c s="244" r="A87"/>
      <c s="37" r="B87"/>
      <c s="38" r="C87"/>
      <c s="38" r="O87"/>
      <c s="38" r="P87"/>
      <c s="38" r="Q87"/>
      <c s="38" r="W87"/>
      <c s="38" r="X87"/>
    </row>
    <row customHeight="1" r="88" ht="15.0">
      <c s="244" r="A88"/>
      <c s="37" r="B88"/>
      <c s="38" r="C88"/>
      <c s="38" r="O88"/>
      <c s="38" r="P88"/>
      <c s="38" r="Q88"/>
      <c s="38" r="W88"/>
      <c s="38" r="X88"/>
    </row>
    <row customHeight="1" r="89" ht="15.0">
      <c s="244" r="A89"/>
      <c s="37" r="B89"/>
      <c s="38" r="C89"/>
      <c s="38" r="O89"/>
      <c s="38" r="P89"/>
      <c s="38" r="Q89"/>
      <c s="38" r="W89"/>
      <c s="38" r="X89"/>
    </row>
    <row customHeight="1" r="90" ht="15.0">
      <c s="244" r="A90"/>
      <c s="37" r="B90"/>
      <c s="38" r="C90"/>
      <c s="38" r="O90"/>
      <c s="38" r="P90"/>
      <c s="38" r="Q90"/>
      <c s="38" r="W90"/>
      <c s="38" r="X90"/>
    </row>
    <row customHeight="1" r="91" ht="15.0">
      <c s="244" r="A91"/>
      <c s="37" r="B91"/>
      <c s="38" r="C91"/>
      <c s="38" r="O91"/>
      <c s="38" r="P91"/>
      <c s="38" r="Q91"/>
      <c s="38" r="W91"/>
      <c s="70" r="X91"/>
    </row>
    <row customHeight="1" r="92" ht="12.75">
      <c s="244" r="A92"/>
      <c s="37" r="B92"/>
      <c s="38" r="C92"/>
      <c s="38" r="O92"/>
      <c s="38" r="P92"/>
      <c s="38" r="Q92"/>
      <c s="38" r="W92"/>
      <c s="70" r="X92"/>
    </row>
    <row customHeight="1" r="93" ht="15.0">
      <c s="244" r="A93"/>
      <c s="37" r="B93"/>
      <c s="38" r="C93"/>
      <c s="38" r="O93"/>
      <c s="38" r="P93"/>
      <c s="38" r="Q93"/>
      <c s="38" r="W93"/>
      <c s="70" r="X93"/>
    </row>
    <row customHeight="1" r="94" ht="15.0">
      <c s="244" r="A94"/>
      <c s="37" r="B94"/>
      <c s="38" r="C94"/>
      <c s="38" r="O94"/>
      <c s="38" r="P94"/>
      <c s="38" r="Q94"/>
      <c s="38" r="W94"/>
      <c s="70" r="X94"/>
    </row>
    <row customHeight="1" r="95" ht="15.0">
      <c s="38" r="A95"/>
      <c s="37" r="B95"/>
      <c s="38" r="C95"/>
      <c s="38" r="O95"/>
      <c s="38" r="P95"/>
      <c s="38" r="Q95"/>
      <c s="38" r="W95"/>
      <c s="70" r="X95"/>
    </row>
    <row customHeight="1" r="96" ht="15.0">
      <c s="38" r="A96"/>
      <c s="37" r="B96"/>
      <c s="38" r="C96"/>
      <c s="38" r="O96"/>
      <c s="38" r="P96"/>
      <c s="38" r="Q96"/>
      <c s="38" r="W96"/>
      <c s="70" r="X96"/>
    </row>
    <row customHeight="1" r="97" ht="15.0">
      <c s="38" r="A97"/>
      <c s="37" r="B97"/>
      <c s="38" r="C97"/>
      <c s="38" r="O97"/>
      <c s="38" r="P97"/>
      <c s="38" r="Q97"/>
      <c s="38" r="W97"/>
      <c s="70" r="X97"/>
    </row>
    <row customHeight="1" r="98" ht="15.0">
      <c s="38" r="A98"/>
      <c s="37" r="B98"/>
      <c s="38" r="C98"/>
      <c s="37" r="D98"/>
      <c s="37" r="E98"/>
      <c s="37" r="F98"/>
      <c s="37" r="G98"/>
      <c s="37" r="H98"/>
      <c s="37" r="I98"/>
      <c s="37" r="J98"/>
      <c s="231" r="K98"/>
      <c s="204" r="L98"/>
      <c s="204" r="M98"/>
      <c s="204" r="N98"/>
      <c s="163" r="O98"/>
      <c s="70" r="P98"/>
      <c s="70" r="Q98"/>
      <c s="37" r="R98"/>
      <c s="37" r="S98"/>
      <c s="37" r="T98"/>
      <c s="37" r="U98"/>
      <c s="37" r="V98"/>
      <c s="38" r="W98"/>
      <c s="70" r="X98"/>
    </row>
    <row customHeight="1" r="99" ht="15.0">
      <c s="38" r="A99"/>
      <c s="37" r="B99"/>
      <c s="38" r="C99"/>
      <c s="37" r="D99"/>
      <c s="37" r="E99"/>
      <c s="37" r="F99"/>
      <c s="37" r="G99"/>
      <c s="37" r="H99"/>
      <c s="37" r="I99"/>
      <c s="37" r="J99"/>
      <c s="204" r="K99"/>
      <c s="204" r="L99"/>
      <c s="204" r="M99"/>
      <c s="204" r="N99"/>
      <c s="163" r="O99"/>
      <c s="70" r="P99"/>
      <c s="70" r="Q99"/>
      <c s="37" r="R99"/>
      <c s="37" r="S99"/>
      <c s="37" r="T99"/>
      <c s="37" r="U99"/>
      <c s="37" r="V99"/>
      <c s="38" r="W99"/>
      <c s="70" r="X99"/>
    </row>
    <row customHeight="1" r="100" ht="15.0">
      <c s="38" r="A100"/>
      <c s="37" r="B100"/>
      <c s="38" r="C100"/>
      <c s="37" r="D100"/>
      <c s="37" r="E100"/>
      <c s="37" r="F100"/>
      <c s="37" r="G100"/>
      <c s="37" r="H100"/>
      <c s="37" r="I100"/>
      <c s="37" r="J100"/>
      <c s="204" r="K100"/>
      <c s="204" r="L100"/>
      <c s="204" r="M100"/>
      <c s="204" r="N100"/>
      <c s="163" r="O100"/>
      <c s="70" r="P100"/>
      <c s="70" r="Q100"/>
      <c s="37" r="R100"/>
      <c s="37" r="S100"/>
      <c s="37" r="T100"/>
      <c s="37" r="U100"/>
      <c s="37" r="V100"/>
      <c s="38" r="W100"/>
      <c s="70" r="X100"/>
    </row>
    <row customHeight="1" r="101" ht="15.0">
      <c s="38" r="A101"/>
      <c s="37" r="B101"/>
      <c s="38" r="C101"/>
      <c s="37" r="D101"/>
      <c s="37" r="E101"/>
      <c s="37" r="F101"/>
      <c s="37" r="G101"/>
      <c s="37" r="H101"/>
      <c s="37" r="I101"/>
      <c s="37" r="J101"/>
      <c s="204" r="K101"/>
      <c s="204" r="L101"/>
      <c s="204" r="M101"/>
      <c s="204" r="N101"/>
      <c s="163" r="O101"/>
      <c s="70" r="P101"/>
      <c s="70" r="Q101"/>
      <c s="37" r="R101"/>
      <c s="37" r="S101"/>
      <c s="37" r="T101"/>
      <c s="37" r="U101"/>
      <c s="37" r="V101"/>
      <c s="38" r="W101"/>
      <c s="70" r="X101"/>
    </row>
    <row customHeight="1" r="102" ht="15.0">
      <c s="38" r="A102"/>
      <c s="37" r="B102"/>
      <c s="38" r="C102"/>
      <c s="37" r="D102"/>
      <c s="37" r="E102"/>
      <c s="37" r="F102"/>
      <c s="37" r="G102"/>
      <c s="37" r="H102"/>
      <c s="37" r="I102"/>
      <c s="37" r="J102"/>
      <c s="204" r="K102"/>
      <c s="204" r="L102"/>
      <c s="204" r="M102"/>
      <c s="204" r="N102"/>
      <c s="163" r="O102"/>
      <c s="70" r="P102"/>
      <c s="70" r="Q102"/>
      <c s="37" r="R102"/>
      <c s="37" r="S102"/>
      <c s="37" r="T102"/>
      <c s="37" r="U102"/>
      <c s="37" r="V102"/>
      <c s="38" r="W102"/>
      <c s="70" r="X102"/>
    </row>
    <row customHeight="1" r="103" ht="15.0">
      <c s="38" r="A103"/>
      <c s="37" r="B103"/>
      <c s="38" r="C103"/>
      <c s="37" r="D103"/>
      <c s="37" r="E103"/>
      <c s="37" r="F103"/>
      <c s="37" r="G103"/>
      <c s="37" r="H103"/>
      <c s="37" r="I103"/>
      <c s="37" r="J103"/>
      <c s="204" r="K103"/>
      <c s="204" r="L103"/>
      <c s="204" r="M103"/>
      <c s="204" r="N103"/>
      <c s="163" r="O103"/>
      <c s="70" r="P103"/>
      <c s="70" r="Q103"/>
      <c s="37" r="R103"/>
      <c s="37" r="S103"/>
      <c s="37" r="T103"/>
      <c s="37" r="U103"/>
      <c s="37" r="V103"/>
      <c s="38" r="W103"/>
      <c s="70" r="X103"/>
    </row>
    <row customHeight="1" r="104" ht="15.0">
      <c s="38" r="A104"/>
      <c s="37" r="B104"/>
      <c s="38" r="C104"/>
      <c s="37" r="D104"/>
      <c s="37" r="E104"/>
      <c s="37" r="F104"/>
      <c s="37" r="G104"/>
      <c s="37" r="H104"/>
      <c s="37" r="I104"/>
      <c s="37" r="J104"/>
      <c s="204" r="K104"/>
      <c s="204" r="L104"/>
      <c s="204" r="M104"/>
      <c s="204" r="N104"/>
      <c s="163" r="O104"/>
      <c s="70" r="P104"/>
      <c s="70" r="Q104"/>
      <c s="37" r="R104"/>
      <c s="37" r="S104"/>
      <c s="37" r="T104"/>
      <c s="37" r="U104"/>
      <c s="37" r="V104"/>
      <c s="38" r="W104"/>
      <c s="70" r="X104"/>
    </row>
    <row customHeight="1" r="105" ht="15.0">
      <c s="38" r="A105"/>
      <c s="37" r="B105"/>
      <c s="38" r="C105"/>
      <c s="37" r="D105"/>
      <c s="37" r="E105"/>
      <c s="37" r="F105"/>
      <c s="37" r="G105"/>
      <c s="37" r="H105"/>
      <c s="37" r="I105"/>
      <c s="37" r="J105"/>
      <c s="204" r="K105"/>
      <c s="204" r="L105"/>
      <c s="204" r="M105"/>
      <c s="204" r="N105"/>
      <c s="163" r="O105"/>
      <c s="70" r="P105"/>
      <c s="70" r="Q105"/>
      <c s="37" r="R105"/>
      <c s="37" r="S105"/>
      <c s="37" r="T105"/>
      <c s="37" r="U105"/>
      <c s="37" r="V105"/>
      <c s="38" r="W105"/>
      <c s="70" r="X105"/>
    </row>
    <row customHeight="1" r="106" ht="15.0">
      <c s="38" r="A106"/>
      <c s="37" r="B106"/>
      <c s="38" r="C106"/>
      <c s="37" r="D106"/>
      <c s="37" r="E106"/>
      <c s="37" r="F106"/>
      <c s="37" r="G106"/>
      <c s="37" r="H106"/>
      <c s="37" r="I106"/>
      <c s="37" r="J106"/>
      <c s="204" r="K106"/>
      <c s="204" r="L106"/>
      <c s="204" r="M106"/>
      <c s="204" r="N106"/>
      <c s="163" r="O106"/>
      <c s="70" r="P106"/>
      <c s="70" r="Q106"/>
      <c s="37" r="R106"/>
      <c s="37" r="S106"/>
      <c s="37" r="T106"/>
      <c s="37" r="U106"/>
      <c s="37" r="V106"/>
      <c s="38" r="W106"/>
      <c s="70" r="X106"/>
    </row>
    <row customHeight="1" r="107" ht="15.0">
      <c s="38" r="A107"/>
      <c s="37" r="B107"/>
      <c s="38" r="C107"/>
      <c s="37" r="D107"/>
      <c s="37" r="E107"/>
      <c s="37" r="F107"/>
      <c s="37" r="G107"/>
      <c s="37" r="H107"/>
      <c s="37" r="I107"/>
      <c s="37" r="J107"/>
      <c s="204" r="K107"/>
      <c s="204" r="L107"/>
      <c s="204" r="M107"/>
      <c s="204" r="N107"/>
      <c s="163" r="O107"/>
      <c s="70" r="P107"/>
      <c s="70" r="Q107"/>
      <c s="37" r="R107"/>
      <c s="37" r="S107"/>
      <c s="37" r="T107"/>
      <c s="37" r="U107"/>
      <c s="37" r="V107"/>
      <c s="38" r="W107"/>
      <c s="70" r="X107"/>
    </row>
    <row customHeight="1" r="108" ht="15.0">
      <c s="38" r="A108"/>
      <c s="37" r="B108"/>
      <c s="38" r="C108"/>
      <c s="37" r="D108"/>
      <c s="37" r="E108"/>
      <c s="37" r="F108"/>
      <c s="37" r="G108"/>
      <c s="37" r="H108"/>
      <c s="37" r="I108"/>
      <c s="37" r="J108"/>
      <c s="204" r="K108"/>
      <c s="204" r="L108"/>
      <c s="204" r="M108"/>
      <c s="204" r="N108"/>
      <c s="163" r="O108"/>
      <c s="70" r="P108"/>
      <c s="70" r="Q108"/>
      <c s="37" r="R108"/>
      <c s="37" r="S108"/>
      <c s="37" r="T108"/>
      <c s="37" r="U108"/>
      <c s="37" r="V108"/>
      <c s="38" r="W108"/>
      <c s="70" r="X108"/>
    </row>
    <row customHeight="1" r="109" ht="15.0">
      <c s="38" r="A109"/>
      <c s="37" r="B109"/>
      <c s="38" r="C109"/>
      <c s="37" r="D109"/>
      <c s="37" r="E109"/>
      <c s="37" r="F109"/>
      <c s="37" r="G109"/>
      <c s="37" r="H109"/>
      <c s="37" r="I109"/>
      <c s="37" r="J109"/>
      <c s="204" r="K109"/>
      <c s="204" r="L109"/>
      <c s="204" r="M109"/>
      <c s="204" r="N109"/>
      <c s="163" r="O109"/>
      <c s="70" r="P109"/>
      <c s="70" r="Q109"/>
      <c s="37" r="R109"/>
      <c s="37" r="S109"/>
      <c s="37" r="T109"/>
      <c s="37" r="U109"/>
      <c s="37" r="V109"/>
      <c s="38" r="W109"/>
      <c s="70" r="X109"/>
    </row>
    <row customHeight="1" r="110" ht="15.0">
      <c s="38" r="A110"/>
      <c s="37" r="B110"/>
      <c s="38" r="C110"/>
      <c s="37" r="D110"/>
      <c s="37" r="E110"/>
      <c s="37" r="F110"/>
      <c s="37" r="G110"/>
      <c s="37" r="H110"/>
      <c s="37" r="I110"/>
      <c s="37" r="J110"/>
      <c s="204" r="K110"/>
      <c s="204" r="L110"/>
      <c s="204" r="M110"/>
      <c s="204" r="N110"/>
      <c s="163" r="O110"/>
      <c s="70" r="P110"/>
      <c s="70" r="Q110"/>
      <c s="37" r="R110"/>
      <c s="37" r="S110"/>
      <c s="37" r="T110"/>
      <c s="37" r="U110"/>
      <c s="37" r="V110"/>
      <c s="38" r="W110"/>
      <c s="70" r="X110"/>
    </row>
    <row customHeight="1" r="111" ht="15.0">
      <c s="38" r="A111"/>
      <c s="37" r="B111"/>
      <c s="38" r="C111"/>
      <c s="37" r="D111"/>
      <c s="37" r="E111"/>
      <c s="37" r="F111"/>
      <c s="37" r="G111"/>
      <c s="37" r="H111"/>
      <c s="37" r="I111"/>
      <c s="37" r="J111"/>
      <c s="204" r="K111"/>
      <c s="204" r="L111"/>
      <c s="204" r="M111"/>
      <c s="204" r="N111"/>
      <c s="163" r="O111"/>
      <c s="70" r="P111"/>
      <c s="70" r="Q111"/>
      <c s="37" r="R111"/>
      <c s="37" r="S111"/>
      <c s="37" r="T111"/>
      <c s="37" r="U111"/>
      <c s="37" r="V111"/>
      <c s="38" r="W111"/>
      <c s="70" r="X111"/>
    </row>
    <row customHeight="1" r="112" ht="15.0">
      <c s="38" r="A112"/>
      <c s="37" r="B112"/>
      <c s="38" r="C112"/>
      <c s="37" r="D112"/>
      <c s="37" r="E112"/>
      <c s="37" r="F112"/>
      <c s="37" r="G112"/>
      <c s="37" r="H112"/>
      <c s="37" r="I112"/>
      <c s="37" r="J112"/>
      <c s="204" r="K112"/>
      <c s="204" r="L112"/>
      <c s="204" r="M112"/>
      <c s="204" r="N112"/>
      <c s="163" r="O112"/>
      <c s="70" r="P112"/>
      <c s="70" r="Q112"/>
      <c s="37" r="R112"/>
      <c s="37" r="S112"/>
      <c s="37" r="T112"/>
      <c s="37" r="U112"/>
      <c s="37" r="V112"/>
      <c s="38" r="W112"/>
      <c s="70" r="X112"/>
    </row>
    <row customHeight="1" r="113" ht="15.0">
      <c s="38" r="A113"/>
      <c s="37" r="B113"/>
      <c s="38" r="C113"/>
      <c s="37" r="D113"/>
      <c s="37" r="E113"/>
      <c s="37" r="F113"/>
      <c s="37" r="G113"/>
      <c s="37" r="H113"/>
      <c s="37" r="I113"/>
      <c s="37" r="J113"/>
      <c s="204" r="K113"/>
      <c s="204" r="L113"/>
      <c s="204" r="M113"/>
      <c s="204" r="N113"/>
      <c s="163" r="O113"/>
      <c s="70" r="P113"/>
      <c s="70" r="Q113"/>
      <c s="37" r="R113"/>
      <c s="37" r="S113"/>
      <c s="37" r="T113"/>
      <c s="37" r="U113"/>
      <c s="37" r="V113"/>
      <c s="38" r="W113"/>
      <c s="70" r="X113"/>
    </row>
    <row customHeight="1" r="114" ht="15.0">
      <c s="38" r="A114"/>
      <c s="37" r="B114"/>
      <c s="38" r="C114"/>
      <c s="37" r="D114"/>
      <c s="37" r="E114"/>
      <c s="37" r="F114"/>
      <c s="37" r="G114"/>
      <c s="37" r="H114"/>
      <c s="37" r="I114"/>
      <c s="37" r="J114"/>
      <c s="204" r="K114"/>
      <c s="204" r="L114"/>
      <c s="204" r="M114"/>
      <c s="204" r="N114"/>
      <c s="163" r="O114"/>
      <c s="70" r="P114"/>
      <c s="70" r="Q114"/>
      <c s="37" r="R114"/>
      <c s="37" r="S114"/>
      <c s="37" r="T114"/>
      <c s="37" r="U114"/>
      <c s="37" r="V114"/>
      <c s="38" r="W114"/>
      <c s="70" r="X114"/>
    </row>
    <row customHeight="1" r="115" ht="15.0">
      <c s="38" r="A115"/>
      <c s="37" r="B115"/>
      <c s="38" r="C115"/>
      <c s="37" r="D115"/>
      <c s="37" r="E115"/>
      <c s="37" r="F115"/>
      <c s="37" r="G115"/>
      <c s="37" r="H115"/>
      <c s="37" r="I115"/>
      <c s="37" r="J115"/>
      <c s="204" r="K115"/>
      <c s="204" r="L115"/>
      <c s="204" r="M115"/>
      <c s="204" r="N115"/>
      <c s="163" r="O115"/>
      <c s="70" r="P115"/>
      <c s="70" r="Q115"/>
      <c s="37" r="R115"/>
      <c s="37" r="S115"/>
      <c s="37" r="T115"/>
      <c s="37" r="U115"/>
      <c s="37" r="V115"/>
      <c s="38" r="W115"/>
      <c s="70" r="X115"/>
    </row>
    <row customHeight="1" r="116" ht="15.0">
      <c s="38" r="A116"/>
      <c s="37" r="B116"/>
      <c s="38" r="C116"/>
      <c s="37" r="D116"/>
      <c s="37" r="E116"/>
      <c s="37" r="F116"/>
      <c s="37" r="G116"/>
      <c s="37" r="H116"/>
      <c s="37" r="I116"/>
      <c s="37" r="J116"/>
      <c s="204" r="K116"/>
      <c s="204" r="L116"/>
      <c s="204" r="M116"/>
      <c s="204" r="N116"/>
      <c s="163" r="O116"/>
      <c s="70" r="P116"/>
      <c s="70" r="Q116"/>
      <c s="37" r="R116"/>
      <c s="37" r="S116"/>
      <c s="37" r="T116"/>
      <c s="37" r="U116"/>
      <c s="37" r="V116"/>
      <c s="38" r="W116"/>
      <c s="70" r="X116"/>
    </row>
    <row customHeight="1" r="117" ht="15.0">
      <c s="38" r="A117"/>
      <c s="37" r="B117"/>
      <c s="38" r="C117"/>
      <c s="37" r="D117"/>
      <c s="37" r="E117"/>
      <c s="37" r="F117"/>
      <c s="37" r="G117"/>
      <c s="37" r="H117"/>
      <c s="37" r="I117"/>
      <c s="37" r="J117"/>
      <c s="204" r="K117"/>
      <c s="204" r="L117"/>
      <c s="204" r="M117"/>
      <c s="204" r="N117"/>
      <c s="163" r="O117"/>
      <c s="70" r="P117"/>
      <c s="70" r="Q117"/>
      <c s="37" r="R117"/>
      <c s="37" r="S117"/>
      <c s="37" r="T117"/>
      <c s="37" r="U117"/>
      <c s="37" r="V117"/>
      <c s="38" r="W117"/>
      <c s="70" r="X117"/>
    </row>
    <row customHeight="1" r="118" ht="15.0">
      <c s="38" r="A118"/>
      <c s="37" r="B118"/>
      <c s="38" r="C118"/>
      <c s="37" r="D118"/>
      <c s="37" r="E118"/>
      <c s="37" r="F118"/>
      <c s="37" r="G118"/>
      <c s="37" r="H118"/>
      <c s="37" r="I118"/>
      <c s="37" r="J118"/>
      <c s="204" r="K118"/>
      <c s="204" r="L118"/>
      <c s="204" r="M118"/>
      <c s="204" r="N118"/>
      <c s="163" r="O118"/>
      <c s="70" r="P118"/>
      <c s="70" r="Q118"/>
      <c s="37" r="R118"/>
      <c s="37" r="S118"/>
      <c s="37" r="T118"/>
      <c s="37" r="U118"/>
      <c s="37" r="V118"/>
      <c s="38" r="W118"/>
      <c s="70" r="X118"/>
    </row>
    <row customHeight="1" r="119" ht="15.0">
      <c s="38" r="A119"/>
      <c s="37" r="B119"/>
      <c s="38" r="C119"/>
      <c s="37" r="D119"/>
      <c s="37" r="E119"/>
      <c s="37" r="F119"/>
      <c s="37" r="G119"/>
      <c s="37" r="H119"/>
      <c s="37" r="I119"/>
      <c s="37" r="J119"/>
      <c s="204" r="K119"/>
      <c s="204" r="L119"/>
      <c s="204" r="M119"/>
      <c s="204" r="N119"/>
      <c s="163" r="O119"/>
      <c s="70" r="P119"/>
      <c s="70" r="Q119"/>
      <c s="37" r="R119"/>
      <c s="37" r="S119"/>
      <c s="37" r="T119"/>
      <c s="37" r="U119"/>
      <c s="37" r="V119"/>
      <c s="38" r="W119"/>
      <c s="70" r="X119"/>
    </row>
    <row customHeight="1" r="120" ht="15.0">
      <c s="38" r="A120"/>
      <c s="37" r="B120"/>
      <c s="38" r="C120"/>
      <c s="37" r="D120"/>
      <c s="37" r="E120"/>
      <c s="37" r="F120"/>
      <c s="37" r="G120"/>
      <c s="37" r="H120"/>
      <c s="37" r="I120"/>
      <c s="37" r="J120"/>
      <c s="204" r="K120"/>
      <c s="204" r="L120"/>
      <c s="204" r="M120"/>
      <c s="204" r="N120"/>
      <c s="163" r="O120"/>
      <c s="70" r="P120"/>
      <c s="70" r="Q120"/>
      <c s="37" r="R120"/>
      <c s="37" r="S120"/>
      <c s="37" r="T120"/>
      <c s="37" r="U120"/>
      <c s="37" r="V120"/>
      <c s="38" r="W120"/>
      <c s="38" r="X120"/>
    </row>
    <row customHeight="1" r="121" ht="15.0">
      <c s="38" r="A121"/>
      <c s="37" r="B121"/>
      <c s="38" r="C121"/>
      <c s="37" r="D121"/>
      <c s="37" r="E121"/>
      <c s="37" r="F121"/>
      <c s="37" r="G121"/>
      <c s="37" r="H121"/>
      <c s="37" r="I121"/>
      <c s="37" r="J121"/>
      <c s="204" r="K121"/>
      <c s="204" r="L121"/>
      <c s="204" r="M121"/>
      <c s="204" r="N121"/>
      <c s="163" r="O121"/>
      <c s="70" r="P121"/>
      <c s="70" r="Q121"/>
      <c s="37" r="R121"/>
      <c s="37" r="S121"/>
      <c s="37" r="T121"/>
      <c s="37" r="U121"/>
      <c s="37" r="V121"/>
      <c s="38" r="W121"/>
      <c s="38" r="X121"/>
    </row>
    <row customHeight="1" r="122" ht="15.0">
      <c s="38" r="A122"/>
      <c s="37" r="B122"/>
      <c s="38" r="C122"/>
      <c s="37" r="D122"/>
      <c s="37" r="E122"/>
      <c s="37" r="F122"/>
      <c s="37" r="G122"/>
      <c s="37" r="H122"/>
      <c s="37" r="I122"/>
      <c s="37" r="J122"/>
      <c s="204" r="K122"/>
      <c s="204" r="L122"/>
      <c s="204" r="M122"/>
      <c s="204" r="N122"/>
      <c s="163" r="O122"/>
      <c s="70" r="P122"/>
      <c s="70" r="Q122"/>
      <c s="37" r="R122"/>
      <c s="37" r="S122"/>
      <c s="37" r="T122"/>
      <c s="37" r="U122"/>
      <c s="37" r="V122"/>
      <c s="38" r="W122"/>
      <c s="38" r="X122"/>
    </row>
    <row customHeight="1" r="123" ht="15.0">
      <c s="38" r="A123"/>
      <c s="37" r="B123"/>
      <c s="38" r="C123"/>
      <c s="37" r="D123"/>
      <c s="37" r="E123"/>
      <c s="37" r="F123"/>
      <c s="37" r="G123"/>
      <c s="37" r="H123"/>
      <c s="37" r="I123"/>
      <c s="37" r="J123"/>
      <c s="204" r="K123"/>
      <c s="204" r="L123"/>
      <c s="204" r="M123"/>
      <c s="204" r="N123"/>
      <c s="163" r="O123"/>
      <c s="70" r="P123"/>
      <c s="70" r="Q123"/>
      <c s="37" r="R123"/>
      <c s="37" r="S123"/>
      <c s="37" r="T123"/>
      <c s="37" r="U123"/>
      <c s="37" r="V123"/>
      <c s="38" r="W123"/>
      <c s="38" r="X123"/>
    </row>
    <row customHeight="1" r="124" ht="15.0">
      <c s="38" r="A124"/>
      <c s="37" r="B124"/>
      <c s="38" r="C124"/>
      <c s="37" r="D124"/>
      <c s="37" r="E124"/>
      <c s="37" r="F124"/>
      <c s="37" r="G124"/>
      <c s="37" r="H124"/>
      <c s="37" r="I124"/>
      <c s="37" r="J124"/>
      <c s="204" r="K124"/>
      <c s="204" r="L124"/>
      <c s="204" r="M124"/>
      <c s="204" r="N124"/>
      <c s="163" r="O124"/>
      <c s="70" r="P124"/>
      <c s="70" r="Q124"/>
      <c s="37" r="R124"/>
      <c s="37" r="S124"/>
      <c s="37" r="T124"/>
      <c s="37" r="U124"/>
      <c s="37" r="V124"/>
      <c s="38" r="W124"/>
      <c s="38" r="X124"/>
    </row>
    <row customHeight="1" r="125" ht="15.0">
      <c s="38" r="A125"/>
      <c s="37" r="B125"/>
      <c s="38" r="C125"/>
      <c s="37" r="D125"/>
      <c s="37" r="E125"/>
      <c s="37" r="F125"/>
      <c s="37" r="G125"/>
      <c s="37" r="H125"/>
      <c s="37" r="I125"/>
      <c s="37" r="J125"/>
      <c s="204" r="K125"/>
      <c s="204" r="L125"/>
      <c s="204" r="M125"/>
      <c s="204" r="N125"/>
      <c s="163" r="O125"/>
      <c s="70" r="P125"/>
      <c s="70" r="Q125"/>
      <c s="37" r="R125"/>
      <c s="37" r="S125"/>
      <c s="37" r="T125"/>
      <c s="37" r="U125"/>
      <c s="37" r="V125"/>
      <c s="38" r="W125"/>
      <c s="38" r="X125"/>
    </row>
    <row customHeight="1" r="126" ht="15.0">
      <c s="38" r="A126"/>
      <c s="37" r="B126"/>
      <c s="38" r="C126"/>
      <c s="37" r="D126"/>
      <c s="37" r="E126"/>
      <c s="37" r="F126"/>
      <c s="37" r="G126"/>
      <c s="37" r="H126"/>
      <c s="37" r="I126"/>
      <c s="37" r="J126"/>
      <c s="204" r="K126"/>
      <c s="204" r="L126"/>
      <c s="204" r="M126"/>
      <c s="204" r="N126"/>
      <c s="163" r="O126"/>
      <c s="70" r="P126"/>
      <c s="70" r="Q126"/>
      <c s="37" r="R126"/>
      <c s="37" r="S126"/>
      <c s="37" r="T126"/>
      <c s="37" r="U126"/>
      <c s="37" r="V126"/>
      <c s="38" r="W126"/>
      <c s="38" r="X126"/>
    </row>
    <row customHeight="1" r="127" ht="15.0">
      <c s="38" r="A127"/>
      <c s="37" r="B127"/>
      <c s="38" r="C127"/>
      <c s="37" r="D127"/>
      <c s="37" r="E127"/>
      <c s="37" r="F127"/>
      <c s="37" r="G127"/>
      <c s="37" r="H127"/>
      <c s="37" r="I127"/>
      <c s="37" r="J127"/>
      <c s="204" r="K127"/>
      <c s="204" r="L127"/>
      <c s="204" r="M127"/>
      <c s="204" r="N127"/>
      <c s="163" r="O127"/>
      <c s="70" r="P127"/>
      <c s="70" r="Q127"/>
      <c s="37" r="R127"/>
      <c s="37" r="S127"/>
      <c s="37" r="T127"/>
      <c s="37" r="U127"/>
      <c s="37" r="V127"/>
      <c s="38" r="W127"/>
      <c s="38" r="X127"/>
    </row>
    <row customHeight="1" r="128" ht="15.0">
      <c s="38" r="A128"/>
      <c s="37" r="B128"/>
      <c s="38" r="C128"/>
      <c s="37" r="D128"/>
      <c s="37" r="E128"/>
      <c s="37" r="F128"/>
      <c s="37" r="G128"/>
      <c s="37" r="H128"/>
      <c s="37" r="I128"/>
      <c s="37" r="J128"/>
      <c s="204" r="K128"/>
      <c s="204" r="L128"/>
      <c s="204" r="M128"/>
      <c s="204" r="N128"/>
      <c s="163" r="O128"/>
      <c s="70" r="P128"/>
      <c s="70" r="Q128"/>
      <c s="37" r="R128"/>
      <c s="37" r="S128"/>
      <c s="37" r="T128"/>
      <c s="37" r="U128"/>
      <c s="37" r="V128"/>
      <c s="38" r="W128"/>
      <c s="38" r="X128"/>
    </row>
    <row customHeight="1" r="129" ht="15.0">
      <c s="38" r="A129"/>
      <c s="37" r="B129"/>
      <c s="38" r="C129"/>
      <c s="37" r="D129"/>
      <c s="37" r="E129"/>
      <c s="37" r="F129"/>
      <c s="37" r="G129"/>
      <c s="37" r="H129"/>
      <c s="37" r="I129"/>
      <c s="37" r="J129"/>
      <c s="204" r="K129"/>
      <c s="204" r="L129"/>
      <c s="204" r="M129"/>
      <c s="204" r="N129"/>
      <c s="163" r="O129"/>
      <c s="70" r="P129"/>
      <c s="70" r="Q129"/>
      <c s="37" r="R129"/>
      <c s="37" r="S129"/>
      <c s="37" r="T129"/>
      <c s="37" r="U129"/>
      <c s="37" r="V129"/>
      <c s="38" r="W129"/>
      <c s="38" r="X129"/>
    </row>
    <row customHeight="1" r="130" ht="15.0">
      <c s="38" r="A130"/>
      <c s="37" r="B130"/>
      <c s="38" r="C130"/>
      <c s="37" r="D130"/>
      <c s="37" r="E130"/>
      <c s="37" r="F130"/>
      <c s="37" r="G130"/>
      <c s="37" r="H130"/>
      <c s="37" r="I130"/>
      <c s="37" r="J130"/>
      <c s="204" r="K130"/>
      <c s="204" r="L130"/>
      <c s="204" r="M130"/>
      <c s="204" r="N130"/>
      <c s="163" r="O130"/>
      <c s="70" r="P130"/>
      <c s="70" r="Q130"/>
      <c s="37" r="R130"/>
      <c s="37" r="S130"/>
      <c s="37" r="T130"/>
      <c s="37" r="U130"/>
      <c s="37" r="V130"/>
      <c s="38" r="W130"/>
      <c s="38" r="X130"/>
    </row>
    <row customHeight="1" r="131" ht="15.0">
      <c s="38" r="A131"/>
      <c s="37" r="B131"/>
      <c s="38" r="C131"/>
      <c s="37" r="D131"/>
      <c s="37" r="E131"/>
      <c s="37" r="F131"/>
      <c s="37" r="G131"/>
      <c s="37" r="H131"/>
      <c s="37" r="I131"/>
      <c s="37" r="J131"/>
      <c s="37" r="K131"/>
      <c s="37" r="L131"/>
      <c s="37" r="M131"/>
      <c s="37" r="N131"/>
      <c s="70" r="O131"/>
      <c s="70" r="P131"/>
      <c s="70" r="Q131"/>
      <c s="37" r="R131"/>
      <c s="37" r="S131"/>
      <c s="37" r="T131"/>
      <c s="37" r="U131"/>
      <c s="37" r="V131"/>
      <c s="38" r="W131"/>
      <c s="38" r="X131"/>
    </row>
  </sheetData>
  <mergeCells count="139">
    <mergeCell ref="P66:P67"/>
    <mergeCell ref="Q55:Q56"/>
    <mergeCell ref="T66:T67"/>
    <mergeCell ref="S66:S67"/>
    <mergeCell ref="T44:T45"/>
    <mergeCell ref="L44:L45"/>
    <mergeCell ref="M44:M45"/>
    <mergeCell ref="N44:N45"/>
    <mergeCell ref="O44:O45"/>
    <mergeCell ref="L66:L67"/>
    <mergeCell ref="M66:M67"/>
    <mergeCell ref="N66:N67"/>
    <mergeCell ref="U66:U67"/>
    <mergeCell ref="O66:O67"/>
    <mergeCell ref="V66:V67"/>
    <mergeCell ref="R66:R67"/>
    <mergeCell ref="H66:H67"/>
    <mergeCell ref="H77:H78"/>
    <mergeCell ref="I77:I78"/>
    <mergeCell ref="D77:F77"/>
    <mergeCell ref="D66:F66"/>
    <mergeCell ref="J66:J67"/>
    <mergeCell ref="K66:K67"/>
    <mergeCell ref="T77:T78"/>
    <mergeCell ref="R77:R78"/>
    <mergeCell ref="S77:S78"/>
    <mergeCell ref="T55:T56"/>
    <mergeCell ref="U55:U56"/>
    <mergeCell ref="V55:V56"/>
    <mergeCell ref="R55:R56"/>
    <mergeCell ref="S55:S56"/>
    <mergeCell ref="P44:P45"/>
    <mergeCell ref="Q44:Q45"/>
    <mergeCell ref="H44:H45"/>
    <mergeCell ref="I44:I45"/>
    <mergeCell ref="J44:J45"/>
    <mergeCell ref="K44:K45"/>
    <mergeCell ref="U44:U45"/>
    <mergeCell ref="V44:V45"/>
    <mergeCell ref="O77:O78"/>
    <mergeCell ref="P77:P78"/>
    <mergeCell ref="J77:J78"/>
    <mergeCell ref="K77:K78"/>
    <mergeCell ref="M77:M78"/>
    <mergeCell ref="N77:N78"/>
    <mergeCell ref="L77:L78"/>
    <mergeCell ref="U77:U78"/>
    <mergeCell ref="V77:V78"/>
    <mergeCell ref="Q77:Q78"/>
    <mergeCell ref="C11:C12"/>
    <mergeCell ref="B8:C9"/>
    <mergeCell ref="B11:B12"/>
    <mergeCell ref="B55:B56"/>
    <mergeCell ref="C55:C56"/>
    <mergeCell ref="A77:A85"/>
    <mergeCell ref="B77:B78"/>
    <mergeCell ref="C77:C78"/>
    <mergeCell ref="A11:A19"/>
    <mergeCell ref="A22:A30"/>
    <mergeCell ref="C44:C45"/>
    <mergeCell ref="A33:A41"/>
    <mergeCell ref="B44:B45"/>
    <mergeCell ref="A44:A52"/>
    <mergeCell ref="A55:A63"/>
    <mergeCell ref="A66:A74"/>
    <mergeCell ref="Q11:Q12"/>
    <mergeCell ref="P11:P12"/>
    <mergeCell ref="I1:S1"/>
    <mergeCell ref="T1:V1"/>
    <mergeCell ref="I11:I12"/>
    <mergeCell ref="H11:H12"/>
    <mergeCell ref="J11:J12"/>
    <mergeCell ref="K11:K12"/>
    <mergeCell ref="R11:R12"/>
    <mergeCell ref="T11:T12"/>
    <mergeCell ref="S11:S12"/>
    <mergeCell ref="C22:C23"/>
    <mergeCell ref="D22:F22"/>
    <mergeCell ref="D44:F44"/>
    <mergeCell ref="D55:F55"/>
    <mergeCell ref="I66:I67"/>
    <mergeCell ref="H55:H56"/>
    <mergeCell ref="I55:I56"/>
    <mergeCell ref="D11:F11"/>
    <mergeCell ref="B6:F6"/>
    <mergeCell ref="B1:F1"/>
    <mergeCell ref="B3:C3"/>
    <mergeCell ref="B33:B34"/>
    <mergeCell ref="C33:C34"/>
    <mergeCell ref="B22:B23"/>
    <mergeCell ref="H22:H23"/>
    <mergeCell ref="I22:I23"/>
    <mergeCell ref="J22:J23"/>
    <mergeCell ref="D33:F33"/>
    <mergeCell ref="M22:M23"/>
    <mergeCell ref="N22:N23"/>
    <mergeCell ref="L11:L12"/>
    <mergeCell ref="M11:M12"/>
    <mergeCell ref="O11:O12"/>
    <mergeCell ref="N11:N12"/>
    <mergeCell ref="O22:O23"/>
    <mergeCell ref="L22:L23"/>
    <mergeCell ref="K22:K23"/>
    <mergeCell ref="J55:J56"/>
    <mergeCell ref="K55:K56"/>
    <mergeCell ref="L55:L56"/>
    <mergeCell ref="M55:M56"/>
    <mergeCell ref="N55:N56"/>
    <mergeCell ref="O55:O56"/>
    <mergeCell ref="P55:P56"/>
    <mergeCell ref="Q33:Q34"/>
    <mergeCell ref="S33:S34"/>
    <mergeCell ref="R33:R34"/>
    <mergeCell ref="R44:R45"/>
    <mergeCell ref="S44:S45"/>
    <mergeCell ref="Q66:Q67"/>
    <mergeCell ref="U11:U12"/>
    <mergeCell ref="V11:V12"/>
    <mergeCell ref="U22:U23"/>
    <mergeCell ref="V22:V23"/>
    <mergeCell ref="T33:T34"/>
    <mergeCell ref="U33:U34"/>
    <mergeCell ref="V33:V34"/>
    <mergeCell ref="B66:B67"/>
    <mergeCell ref="C66:C67"/>
    <mergeCell ref="L33:L34"/>
    <mergeCell ref="M33:M34"/>
    <mergeCell ref="P22:P23"/>
    <mergeCell ref="Q22:Q23"/>
    <mergeCell ref="R22:R23"/>
    <mergeCell ref="S22:S23"/>
    <mergeCell ref="T22:T23"/>
    <mergeCell ref="K33:K34"/>
    <mergeCell ref="H33:H34"/>
    <mergeCell ref="I33:I34"/>
    <mergeCell ref="J33:J34"/>
    <mergeCell ref="N33:N34"/>
    <mergeCell ref="P33:P34"/>
    <mergeCell ref="O33:O34"/>
  </mergeCells>
  <conditionalFormatting sqref="L3:L9 O3:O9 R3:R9">
    <cfRule priority="1" type="cellIs" operator="greaterThan" dxfId="0">
      <formula>0</formula>
    </cfRule>
  </conditionalFormatting>
  <conditionalFormatting sqref="L3:L9 O3:O9 R3:R9">
    <cfRule priority="2" type="cellIs" operator="equal" dxfId="1">
      <formula>0</formula>
    </cfRule>
  </conditionalFormatting>
  <conditionalFormatting sqref="L3:L9 O3:O9 R3:R9">
    <cfRule priority="3" type="cellIs" operator="lessThan" dxfId="2">
      <formula>0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B11" ySplit="10.0" xSplit="1.0" activePane="bottomRight" state="frozen"/>
      <selection sqref="B1" activeCell="B1" pane="topRight"/>
      <selection sqref="A11" activeCell="A11" pane="bottomLeft"/>
      <selection sqref="B11" activeCell="B11" pane="bottomRight"/>
    </sheetView>
  </sheetViews>
  <sheetFormatPr customHeight="1" defaultColWidth="17.29" defaultRowHeight="15.75"/>
  <cols>
    <col min="1" customWidth="1" max="1" width="9.43"/>
    <col min="2" customWidth="1" max="2" width="10.0"/>
    <col min="3" customWidth="1" max="3" width="18.14"/>
    <col min="4" customWidth="1" max="14" width="10.0"/>
    <col min="15" customWidth="1" max="17" width="11.43"/>
    <col min="18" customWidth="1" max="22" width="10.0"/>
    <col min="23" customWidth="1" max="23" width="12.71"/>
    <col min="24" customWidth="1" max="24" width="20.43"/>
    <col min="25" customWidth="1" max="32" width="10.0"/>
  </cols>
  <sheetData>
    <row customHeight="1" r="1" ht="15.0">
      <c s="44" r="A1"/>
      <c t="s" s="45" r="B1">
        <v>2424</v>
      </c>
      <c s="46" r="G1"/>
      <c s="47" r="H1"/>
      <c t="s" s="48" r="I1">
        <v>2425</v>
      </c>
      <c t="s" s="49" r="T1">
        <v>2426</v>
      </c>
      <c s="50" r="W1"/>
      <c s="51" r="X1"/>
      <c s="52" r="Y1"/>
      <c s="52" r="Z1"/>
      <c s="52" r="AA1"/>
      <c s="52" r="AB1"/>
      <c s="52" r="AC1"/>
      <c s="52" r="AD1"/>
      <c s="52" r="AE1"/>
      <c s="52" r="AF1"/>
    </row>
    <row customHeight="1" r="2" ht="15.0">
      <c s="53" r="A2"/>
      <c s="54" r="B2"/>
      <c s="55" r="C2"/>
      <c t="s" s="56" r="D2">
        <v>2427</v>
      </c>
      <c t="s" s="56" r="E2">
        <v>2428</v>
      </c>
      <c t="s" s="56" r="F2">
        <v>2429</v>
      </c>
      <c t="s" s="57" r="G2">
        <v>2430</v>
      </c>
      <c s="58" r="H2"/>
      <c t="s" s="59" r="I2">
        <v>2431</v>
      </c>
      <c t="s" s="60" r="J2">
        <v>2432</v>
      </c>
      <c t="s" s="61" r="K2">
        <v>2433</v>
      </c>
      <c t="s" s="62" r="L2">
        <v>2434</v>
      </c>
      <c t="s" s="63" r="M2">
        <v>2435</v>
      </c>
      <c t="s" s="63" r="N2">
        <v>2436</v>
      </c>
      <c t="s" s="64" r="O2">
        <v>2437</v>
      </c>
      <c t="s" s="65" r="P2">
        <v>2438</v>
      </c>
      <c t="s" s="65" r="Q2">
        <v>2439</v>
      </c>
      <c t="s" s="66" r="R2">
        <v>2440</v>
      </c>
      <c t="s" s="67" r="S2">
        <v>2441</v>
      </c>
      <c s="68" r="T2"/>
      <c t="s" s="68" r="U2">
        <v>2442</v>
      </c>
      <c t="s" s="69" r="V2">
        <v>2443</v>
      </c>
      <c s="70" r="W2"/>
      <c s="38" r="X2"/>
      <c s="26" r="Y2"/>
      <c s="26" r="Z2"/>
      <c s="26" r="AA2"/>
      <c s="26" r="AB2"/>
      <c s="71" r="AC2"/>
      <c s="71" r="AD2"/>
      <c s="71" r="AE2"/>
      <c s="26" r="AF2"/>
    </row>
    <row customHeight="1" r="3" ht="15.0">
      <c s="53" r="A3"/>
      <c t="s" s="56" r="B3">
        <v>2444</v>
      </c>
      <c t="str" s="72" r="D3">
        <f>L10</f>
        <v>-1228,72</v>
      </c>
      <c t="str" s="73" r="E3">
        <f>O10</f>
        <v>60</v>
      </c>
      <c t="str" s="73" r="F3">
        <f>R10</f>
        <v>121</v>
      </c>
      <c t="str" s="74" r="G3">
        <f>S10</f>
        <v>0</v>
      </c>
      <c s="75" r="H3"/>
      <c t="s" s="76" r="I3">
        <v>2445</v>
      </c>
      <c t="str" s="270" r="J3">
        <f>K18</f>
        <v>952,85</v>
      </c>
      <c t="str" s="270" r="K3">
        <f>L18</f>
        <v>1435,92</v>
      </c>
      <c t="str" s="271" r="L3">
        <f>J3-K3</f>
        <v>-483,07</v>
      </c>
      <c t="str" s="79" r="M3">
        <f>M18</f>
        <v>70</v>
      </c>
      <c t="str" s="79" r="N3">
        <f>N18</f>
        <v>61</v>
      </c>
      <c t="str" s="80" r="O3">
        <f>M3-N3</f>
        <v>9</v>
      </c>
      <c t="str" s="81" r="P3">
        <f>O18</f>
        <v>77</v>
      </c>
      <c t="str" s="81" r="Q3">
        <f>P18</f>
        <v>45</v>
      </c>
      <c t="str" s="82" r="R3">
        <f>P3-Q3</f>
        <v>32</v>
      </c>
      <c t="str" s="83" r="S3">
        <f>Q18</f>
        <v>0</v>
      </c>
      <c t="s" s="56" r="T3">
        <v>2446</v>
      </c>
      <c s="56" r="U3"/>
      <c t="str" s="57" r="V3">
        <f>U3*19</f>
        <v>0</v>
      </c>
      <c s="84" r="W3"/>
      <c s="38" r="X3"/>
      <c s="26" r="Y3"/>
      <c s="26" r="Z3"/>
      <c s="26" r="AA3"/>
      <c s="26" r="AB3"/>
      <c s="71" r="AC3"/>
      <c s="71" r="AD3"/>
      <c s="71" r="AE3"/>
      <c s="26" r="AF3"/>
    </row>
    <row customHeight="1" r="4" ht="15.0">
      <c s="85" r="A4"/>
      <c s="56" r="B4"/>
      <c s="84" r="C4"/>
      <c s="56" r="D4"/>
      <c t="str" s="72" r="E4">
        <f>(F3*19)+(E3*14)+D3+(G3*7)</f>
        <v>1910,28</v>
      </c>
      <c s="56" r="F4"/>
      <c s="57" r="G4"/>
      <c s="75" r="H4"/>
      <c t="s" s="86" r="I4">
        <v>2447</v>
      </c>
      <c t="str" s="87" r="J4">
        <f>K29</f>
        <v>1040,08</v>
      </c>
      <c t="str" s="87" r="K4">
        <f>L29</f>
        <v>1502,76</v>
      </c>
      <c t="str" s="273" r="L4">
        <f>J4-K4</f>
        <v>-462,68</v>
      </c>
      <c t="str" s="89" r="M4">
        <f>M29</f>
        <v>86</v>
      </c>
      <c t="str" s="89" r="N4">
        <f>N29</f>
        <v>50</v>
      </c>
      <c t="str" s="90" r="O4">
        <f>M4-N4</f>
        <v>36</v>
      </c>
      <c t="str" s="91" r="P4">
        <f>O29</f>
        <v>72</v>
      </c>
      <c t="str" s="91" r="Q4">
        <f>P29</f>
        <v>37</v>
      </c>
      <c t="str" s="92" r="R4">
        <f>P4-Q4</f>
        <v>35</v>
      </c>
      <c t="str" s="93" r="S4">
        <f>Q29</f>
        <v>0</v>
      </c>
      <c t="s" s="56" r="T4">
        <v>2448</v>
      </c>
      <c s="56" r="U4"/>
      <c t="str" s="57" r="V4">
        <f>U4*14</f>
        <v>0</v>
      </c>
      <c s="84" r="W4"/>
      <c s="38" r="X4"/>
      <c s="26" r="Y4"/>
      <c s="26" r="Z4"/>
      <c s="26" r="AA4"/>
      <c s="26" r="AB4"/>
      <c s="71" r="AC4"/>
      <c s="71" r="AD4"/>
      <c s="71" r="AE4"/>
      <c s="26" r="AF4"/>
    </row>
    <row customHeight="1" r="5" ht="15.0">
      <c s="85" r="A5"/>
      <c s="26" r="B5"/>
      <c s="38" r="C5"/>
      <c s="26" r="D5"/>
      <c s="26" r="E5"/>
      <c s="94" r="F5"/>
      <c s="95" r="G5"/>
      <c s="75" r="H5"/>
      <c t="s" s="86" r="I5">
        <v>2449</v>
      </c>
      <c t="str" s="87" r="J5">
        <f>K40</f>
        <v>1231,85</v>
      </c>
      <c t="str" s="87" r="K5">
        <f>L40</f>
        <v>1250,00</v>
      </c>
      <c t="str" s="273" r="L5">
        <f>J5-K5</f>
        <v>-18,15</v>
      </c>
      <c t="str" s="96" r="M5">
        <f>M40</f>
        <v>71</v>
      </c>
      <c t="str" s="96" r="N5">
        <f>N40</f>
        <v>63</v>
      </c>
      <c t="str" s="90" r="O5">
        <f>M5-N5</f>
        <v>8</v>
      </c>
      <c t="str" s="97" r="P5">
        <f>O40</f>
        <v>49</v>
      </c>
      <c t="str" s="97" r="Q5">
        <f>P40</f>
        <v>46</v>
      </c>
      <c t="str" s="92" r="R5">
        <f>P5-Q5</f>
        <v>3</v>
      </c>
      <c t="str" s="98" r="S5">
        <f>Q40</f>
        <v>0</v>
      </c>
      <c s="99" r="T5"/>
      <c t="s" s="100" r="U5">
        <v>2450</v>
      </c>
      <c t="str" s="57" r="V5">
        <f>V3+V4</f>
        <v>0</v>
      </c>
      <c s="84" r="W5"/>
      <c s="38" r="X5"/>
      <c s="26" r="Y5"/>
      <c s="26" r="Z5"/>
      <c s="26" r="AA5"/>
      <c s="26" r="AB5"/>
      <c s="71" r="AC5"/>
      <c s="71" r="AD5"/>
      <c s="71" r="AE5"/>
      <c s="26" r="AF5"/>
    </row>
    <row customHeight="1" r="6" ht="15.0">
      <c s="85" r="A6"/>
      <c t="s" s="101" r="B6">
        <v>2451</v>
      </c>
      <c s="102" r="G6"/>
      <c s="75" r="H6"/>
      <c t="s" s="86" r="I6">
        <v>2452</v>
      </c>
      <c t="str" s="87" r="J6">
        <f>K51</f>
        <v>1308,42</v>
      </c>
      <c t="str" s="87" r="K6">
        <f>L51</f>
        <v>1319,72</v>
      </c>
      <c t="str" s="273" r="L6">
        <f>J6-K6</f>
        <v>-11,30</v>
      </c>
      <c t="str" s="96" r="M6">
        <f>M51</f>
        <v>59</v>
      </c>
      <c t="str" s="96" r="N6">
        <f>N51</f>
        <v>58</v>
      </c>
      <c t="str" s="90" r="O6">
        <f>M6-N6</f>
        <v>1</v>
      </c>
      <c t="str" s="97" r="P6">
        <f>O51</f>
        <v>60</v>
      </c>
      <c t="str" s="97" r="Q6">
        <f>P51</f>
        <v>43</v>
      </c>
      <c t="str" s="92" r="R6">
        <f>P6-Q6</f>
        <v>17</v>
      </c>
      <c t="str" s="103" r="S6">
        <f>Q51</f>
        <v>0</v>
      </c>
      <c s="56" r="T6"/>
      <c s="56" r="U6"/>
      <c s="57" r="V6"/>
      <c s="84" r="W6"/>
      <c s="38" r="X6"/>
      <c s="38" r="Y6"/>
      <c s="26" r="Z6"/>
      <c s="26" r="AA6"/>
      <c s="26" r="AB6"/>
      <c s="71" r="AC6"/>
      <c s="71" r="AD6"/>
      <c s="71" r="AE6"/>
      <c s="26" r="AF6"/>
    </row>
    <row customHeight="1" r="7" ht="15.0">
      <c s="85" r="A7"/>
      <c s="72" r="B7"/>
      <c s="104" r="C7"/>
      <c s="52" r="D7"/>
      <c s="26" r="E7"/>
      <c s="52" r="F7"/>
      <c s="105" r="G7"/>
      <c s="75" r="H7"/>
      <c t="s" s="86" r="I7">
        <v>2453</v>
      </c>
      <c t="str" s="106" r="J7">
        <f>K62</f>
        <v>1469,78</v>
      </c>
      <c t="str" s="106" r="K7">
        <f>L62</f>
        <v>1383,92</v>
      </c>
      <c t="str" s="273" r="L7">
        <f>J7-K7</f>
        <v>85,86</v>
      </c>
      <c t="str" s="89" r="M7">
        <f>M62</f>
        <v>70</v>
      </c>
      <c t="str" s="89" r="N7">
        <f>N62</f>
        <v>80</v>
      </c>
      <c t="str" s="90" r="O7">
        <f>M7-N7</f>
        <v>-10</v>
      </c>
      <c t="str" s="97" r="P7">
        <f>O62</f>
        <v>55</v>
      </c>
      <c t="str" s="97" r="Q7">
        <f>P62</f>
        <v>59</v>
      </c>
      <c t="str" s="92" r="R7">
        <f>P7-Q7</f>
        <v>-4</v>
      </c>
      <c t="str" s="98" r="S7">
        <f>Q62</f>
        <v>0</v>
      </c>
      <c s="56" r="T7"/>
      <c s="56" r="U7"/>
      <c s="57" r="V7"/>
      <c s="84" r="W7"/>
      <c s="38" r="X7"/>
      <c s="26" r="Y7"/>
      <c s="26" r="Z7"/>
      <c s="26" r="AA7"/>
      <c s="26" r="AB7"/>
      <c s="71" r="AC7"/>
      <c s="71" r="AD7"/>
      <c s="71" r="AE7"/>
      <c s="26" r="AF7"/>
    </row>
    <row customHeight="1" r="8" ht="15.75">
      <c s="85" r="A8"/>
      <c s="107" r="B8"/>
      <c t="s" s="56" r="D8">
        <v>2454</v>
      </c>
      <c t="s" s="56" r="E8">
        <v>2455</v>
      </c>
      <c t="s" s="56" r="F8">
        <v>2456</v>
      </c>
      <c t="s" s="57" r="G8">
        <v>2457</v>
      </c>
      <c s="75" r="H8"/>
      <c t="s" s="86" r="I8">
        <v>2458</v>
      </c>
      <c t="str" s="106" r="J8">
        <f>K73</f>
        <v>1109,99</v>
      </c>
      <c t="str" s="106" r="K8">
        <f>L73</f>
        <v>1447,76</v>
      </c>
      <c t="str" s="273" r="L8">
        <f>J8-K8</f>
        <v>-337,77</v>
      </c>
      <c t="str" s="96" r="M8">
        <f>M73</f>
        <v>74</v>
      </c>
      <c t="str" s="96" r="N8">
        <f>N73</f>
        <v>68</v>
      </c>
      <c t="str" s="90" r="O8">
        <f>M8-N8</f>
        <v>6</v>
      </c>
      <c t="str" s="97" r="P8">
        <f>O73</f>
        <v>72</v>
      </c>
      <c t="str" s="97" r="Q8">
        <f>P73</f>
        <v>50</v>
      </c>
      <c t="str" s="92" r="R8">
        <f>P8-Q8</f>
        <v>22</v>
      </c>
      <c t="str" s="98" r="S8">
        <f>Q73</f>
        <v>0</v>
      </c>
      <c s="56" r="T8"/>
      <c s="56" r="U8"/>
      <c s="57" r="V8"/>
      <c s="38" r="W8"/>
      <c s="38" r="X8"/>
      <c s="26" r="Y8"/>
      <c s="26" r="Z8"/>
      <c s="26" r="AA8"/>
      <c s="26" r="AB8"/>
      <c s="71" r="AC8"/>
      <c s="71" r="AD8"/>
      <c s="71" r="AE8"/>
      <c s="26" r="AF8"/>
    </row>
    <row customHeight="1" r="9" ht="15.75">
      <c s="85" r="A9"/>
      <c t="str" s="108" r="D9">
        <f>(D3-'Semaine 06 au 12 juillet'!D3)/ABS('Semaine 06 au 12 juillet'!D3)</f>
        <v>62,98%</v>
      </c>
      <c t="str" s="108" r="E9">
        <f>(E3-'Semaine 06 au 12 juillet'!E3)/ABS('Semaine 06 au 12 juillet'!E3)</f>
        <v>-66,48%</v>
      </c>
      <c t="str" s="108" r="F9">
        <f>(F3-'Semaine 06 au 12 juillet'!F3)/ABS('Semaine 06 au 12 juillet'!F3)</f>
        <v>-11,68%</v>
      </c>
      <c t="str" s="108" r="G9">
        <f>(G3-'Semaine 06 au 12 juillet'!G3)/ABS('Semaine 06 au 12 juillet'!G3)</f>
        <v>#DIV/0!</v>
      </c>
      <c s="75" r="H9"/>
      <c t="s" s="109" r="I9">
        <v>2459</v>
      </c>
      <c t="str" s="110" r="J9">
        <f>K84</f>
        <v>1408,30</v>
      </c>
      <c t="str" s="110" r="K9">
        <f>L84</f>
        <v>1409,92</v>
      </c>
      <c t="str" s="274" r="L9">
        <f>J9-K9</f>
        <v>-1,62</v>
      </c>
      <c t="str" s="112" r="M9">
        <f>M84</f>
        <v>70</v>
      </c>
      <c t="str" s="112" r="N9">
        <f>N84</f>
        <v>60</v>
      </c>
      <c t="str" s="113" r="O9">
        <f>M9-N9</f>
        <v>10</v>
      </c>
      <c t="str" s="114" r="P9">
        <f>O84</f>
        <v>60</v>
      </c>
      <c t="str" s="114" r="Q9">
        <f>P84</f>
        <v>44</v>
      </c>
      <c t="str" s="115" r="R9">
        <f>P9-Q9</f>
        <v>16</v>
      </c>
      <c t="str" s="116" r="S9">
        <f>Q84</f>
        <v>0</v>
      </c>
      <c s="56" r="T9"/>
      <c s="56" r="U9">
        <v>135.0</v>
      </c>
      <c s="57" r="V9"/>
      <c s="38" r="W9"/>
      <c s="84" r="X9"/>
      <c s="26" r="Y9"/>
      <c s="26" r="Z9"/>
      <c s="26" r="AA9"/>
      <c s="26" r="AB9"/>
      <c s="117" r="AC9"/>
      <c s="117" r="AD9"/>
      <c s="117" r="AE9"/>
      <c s="26" r="AF9"/>
    </row>
    <row customHeight="1" r="10" ht="15.75">
      <c s="118" r="A10"/>
      <c s="119" r="B10"/>
      <c s="120" r="C10"/>
      <c s="121" r="D10"/>
      <c t="str" s="121" r="E10">
        <f>(E4-'Semaine 06 au 12 juillet'!E4)/ABS('Semaine 06 au 12 juillet'!E4)</f>
        <v>6,74%</v>
      </c>
      <c s="121" r="F10"/>
      <c s="122" r="G10"/>
      <c s="123" r="H10"/>
      <c t="s" s="124" r="I10">
        <v>2460</v>
      </c>
      <c t="str" s="125" r="J10">
        <f>SUM(J3:J9)</f>
        <v>8521,28</v>
      </c>
      <c t="str" s="125" r="K10">
        <f>SUM(K3:K9)</f>
        <v>9750,00</v>
      </c>
      <c t="str" s="126" r="L10">
        <f>SUM(L3:L9)</f>
        <v>-1228,72</v>
      </c>
      <c t="str" s="127" r="M10">
        <f>SUM(M3:M9)</f>
        <v>500</v>
      </c>
      <c t="str" s="127" r="N10">
        <f>SUM(N3:N9)</f>
        <v>440</v>
      </c>
      <c t="str" s="128" r="O10">
        <f>SUM(O3:O9)</f>
        <v>60</v>
      </c>
      <c t="str" s="128" r="P10">
        <f>SUM(P3:P9)</f>
        <v>445</v>
      </c>
      <c t="str" s="129" r="Q10">
        <f>SUM(Q3:Q9)</f>
        <v>324</v>
      </c>
      <c t="str" s="130" r="R10">
        <f>SUM(R3:R9)</f>
        <v>121</v>
      </c>
      <c t="str" s="131" r="S10">
        <f>SUM(S3:S9)</f>
        <v>0</v>
      </c>
      <c s="132" r="T10"/>
      <c s="133" r="U10"/>
      <c s="134" r="V10"/>
      <c s="135" r="W10"/>
      <c s="135" r="X10"/>
      <c s="94" r="Y10"/>
      <c s="94" r="Z10"/>
      <c s="94" r="AA10"/>
      <c s="94" r="AB10"/>
      <c s="94" r="AC10"/>
      <c s="94" r="AD10"/>
      <c s="94" r="AE10"/>
      <c s="94" r="AF10"/>
    </row>
    <row customHeight="1" r="11" ht="13.5">
      <c t="s" s="136" r="A11">
        <v>2461</v>
      </c>
      <c t="s" s="69" r="B11">
        <v>2462</v>
      </c>
      <c t="s" s="137" r="C11">
        <v>2463</v>
      </c>
      <c t="s" s="138" r="D11">
        <v>2464</v>
      </c>
      <c s="56" r="G11"/>
      <c t="s" s="139" r="H11">
        <v>2465</v>
      </c>
      <c t="s" s="140" r="I11">
        <v>2466</v>
      </c>
      <c t="s" s="140" r="J11">
        <v>2467</v>
      </c>
      <c t="s" s="141" r="K11">
        <v>2468</v>
      </c>
      <c t="s" s="142" r="L11">
        <v>2469</v>
      </c>
      <c t="s" s="143" r="M11">
        <v>2470</v>
      </c>
      <c t="s" s="143" r="N11">
        <v>2471</v>
      </c>
      <c t="s" s="144" r="O11">
        <v>2472</v>
      </c>
      <c t="s" s="144" r="P11">
        <v>2473</v>
      </c>
      <c t="s" s="145" r="Q11">
        <v>2474</v>
      </c>
      <c t="s" s="146" r="R11">
        <v>2475</v>
      </c>
      <c t="s" s="146" r="S11">
        <v>2476</v>
      </c>
      <c t="s" s="146" r="T11">
        <v>2477</v>
      </c>
      <c t="s" s="146" r="U11">
        <v>2478</v>
      </c>
      <c t="s" s="146" r="V11">
        <v>2479</v>
      </c>
      <c s="147" r="W11"/>
      <c s="148" r="X11"/>
      <c s="149" r="Y11"/>
      <c s="149" r="Z11"/>
      <c s="149" r="AA11"/>
      <c s="149" r="AB11"/>
      <c s="149" r="AC11"/>
      <c s="149" r="AD11"/>
      <c s="149" r="AE11"/>
      <c s="149" r="AF11"/>
    </row>
    <row customHeight="1" r="12" ht="15.0">
      <c t="s" s="150" r="D12">
        <v>2480</v>
      </c>
      <c t="s" s="56" r="E12">
        <v>2481</v>
      </c>
      <c t="s" s="56" r="F12">
        <v>2482</v>
      </c>
      <c t="s" s="56" r="G12">
        <v>2483</v>
      </c>
      <c s="147" r="W12"/>
      <c s="148" r="X12"/>
      <c s="149" r="Y12"/>
      <c s="149" r="Z12"/>
      <c s="149" r="AA12"/>
      <c s="149" r="AB12"/>
      <c s="149" r="AC12"/>
      <c s="151" r="AD12"/>
      <c s="151" r="AE12"/>
      <c s="149" r="AF12"/>
    </row>
    <row customHeight="1" r="13" ht="15.0">
      <c t="s" s="152" r="B13">
        <v>2484</v>
      </c>
      <c t="s" s="153" r="C13">
        <v>2485</v>
      </c>
      <c t="s" s="154" r="D13">
        <v>2486</v>
      </c>
      <c s="155" r="E13"/>
      <c s="156" r="F13"/>
      <c s="154" r="G13"/>
      <c t="str" s="157" r="H13">
        <f>IF(ISTEXT(F13);VLOOKUP(I13;'Réference'!$A$3:$E$18;5;FALSE);IF(ISTEXT(E13);VLOOKUP(I13;'Réference'!$B$3:$E$18;4;FALSE);IF(ISTEXT(G13);VLOOKUP(I13;'Réference'!$C$3:$E$18;3;FALSE);IF(ISTEXT(D13);VLOOKUP(I13;'Réference'!$D$3:$E$18;2;FALSE);""))))</f>
        <v>7</v>
      </c>
      <c s="158" r="I13">
        <v>48.83</v>
      </c>
      <c s="158" r="J13">
        <v>15.0</v>
      </c>
      <c t="str" s="159" r="K13">
        <f>IF(ISTEXT(D13);(V13*I13)+(U13*(I13*1,15/22*10))+(T13*(I13*1,35/22*6))+(S13*(I13*2/22*2))+(R13*(I13*3/22*1));"")</f>
        <v>952,85</v>
      </c>
      <c t="str" s="159" r="L13">
        <f>ROUND((V13*J13);1)+ROUND((U13*(J13*1,15/22*10));2)+ROUND((T13*(J13*1,35/22*6));2)+ROUNDDOWN((S13*(J13*2/22*2));2)+ROUNDDOWN((R13*(J13*3/22*1));2)</f>
        <v>292,69</v>
      </c>
      <c t="str" s="160" r="M13">
        <f>IF(ISTEXT(E13);ROUND((V13*I13)+(U13*(I13*1,15/22*10))+(T13*(I13*1,35/22*6))+(S13*(I13*2/22*2))+(R13*(I13*3/22*1));0);"")</f>
        <v/>
      </c>
      <c s="160" r="N13">
        <v>21.0</v>
      </c>
      <c t="str" s="161" r="O13">
        <f>IF(ISTEXT(F13);ROUND((V13*I13)+(U13*(I13*1,15/22*10))+(T13*(I13*1,35/22*6))+(S13*(I13*2/22*2))+(R13*(I13*3/22*1));0);"")</f>
        <v/>
      </c>
      <c s="161" r="P13">
        <v>16.0</v>
      </c>
      <c s="162" r="Q13"/>
      <c s="39" r="R13">
        <v>45.0</v>
      </c>
      <c s="39" r="S13">
        <v>4.0</v>
      </c>
      <c s="39" r="T13">
        <v>8.0</v>
      </c>
      <c s="39" r="U13">
        <v>9.0</v>
      </c>
      <c s="39" r="V13">
        <v>5.0</v>
      </c>
      <c s="38" r="W13"/>
      <c s="163" r="X13"/>
      <c s="32" r="Y13"/>
      <c s="32" r="Z13"/>
      <c s="149" r="AA13"/>
      <c s="32" r="AB13"/>
      <c s="32" r="AC13"/>
      <c s="164" r="AD13"/>
      <c s="164" r="AE13"/>
      <c s="149" r="AF13"/>
    </row>
    <row customHeight="1" r="14" ht="15.0">
      <c t="s" s="152" r="B14">
        <v>2487</v>
      </c>
      <c t="s" s="153" r="C14">
        <v>2488</v>
      </c>
      <c s="154" r="D14"/>
      <c s="155" r="E14"/>
      <c t="s" s="156" r="F14">
        <v>2489</v>
      </c>
      <c s="154" r="G14"/>
      <c t="str" s="157" r="H14">
        <f>IF(ISTEXT(F14);VLOOKUP(I14;'Réference'!$A$3:$E$18;5;FALSE);IF(ISTEXT(E14);VLOOKUP(I14;'Réference'!$B$3:$E$18;4;FALSE);IF(ISTEXT(G14);VLOOKUP(I14;'Réference'!$C$3:$E$18;3;FALSE);IF(ISTEXT(D14);VLOOKUP(I14;'Réference'!$D$3:$E$18;2;FALSE);""))))</f>
        <v>10</v>
      </c>
      <c s="158" r="I14">
        <v>1.52</v>
      </c>
      <c s="158" r="J14">
        <v>15.0</v>
      </c>
      <c t="str" s="159" r="K14">
        <f>IF(ISTEXT(D14);(V14*I14)+(U14*(I14*1,15/22*10))+(T14*(I14*1,35/22*6))+(S14*(I14*2/22*2))+(R14*(I14*3/22*1));"")</f>
        <v/>
      </c>
      <c t="str" s="159" r="L14">
        <f>ROUND((V14*J14);1)+ROUND((U14*(J14*1,15/22*10));2)+ROUND((T14*(J14*1,35/22*6));2)+ROUNDDOWN((S14*(J14*2/22*2));2)+ROUNDDOWN((R14*(J14*3/22*1));2)</f>
        <v>184,63</v>
      </c>
      <c t="str" s="160" r="M14">
        <f>IF(ISTEXT(E14);ROUND((V14*I14)+(U14*(I14*1,15/22*10))+(T14*(I14*1,35/22*6))+(S14*(I14*2/22*2))+(R14*(I14*3/22*1));0);"")</f>
        <v/>
      </c>
      <c s="160" r="N14">
        <v>4.0</v>
      </c>
      <c t="str" s="161" r="O14">
        <f>IF(ISTEXT(F14);ROUND((V14*I14)+(U14*(I14*1,15/22*10))+(T14*(I14*1,35/22*6))+(S14*(I14*2/22*2))+(R14*(I14*3/22*1));0);"")</f>
        <v>19</v>
      </c>
      <c s="161" r="P14">
        <v>3.0</v>
      </c>
      <c s="162" r="Q14"/>
      <c s="39" r="R14">
        <v>28.0</v>
      </c>
      <c s="39" r="S14">
        <v>4.0</v>
      </c>
      <c s="39" r="T14">
        <v>3.0</v>
      </c>
      <c s="39" r="U14">
        <v>7.0</v>
      </c>
      <c s="39" r="V14">
        <v>3.0</v>
      </c>
      <c s="38" r="W14"/>
      <c s="38" r="X14"/>
      <c s="32" r="Z14"/>
      <c s="149" r="AA14"/>
      <c s="32" r="AB14"/>
      <c s="32" r="AC14"/>
      <c s="164" r="AD14"/>
      <c s="164" r="AE14"/>
      <c s="149" r="AF14"/>
    </row>
    <row customHeight="1" r="15" ht="15.0">
      <c t="s" s="152" r="B15">
        <v>2490</v>
      </c>
      <c t="s" s="153" r="C15">
        <v>2491</v>
      </c>
      <c s="154" r="D15"/>
      <c t="s" s="155" r="E15">
        <v>2492</v>
      </c>
      <c s="156" r="F15"/>
      <c s="154" r="G15"/>
      <c t="str" s="157" r="H15">
        <f>IF(ISTEXT(F15);VLOOKUP(I15;'Réference'!$A$3:$E$18;5;FALSE);IF(ISTEXT(E15);VLOOKUP(I15;'Réference'!$B$3:$E$18;4;FALSE);IF(ISTEXT(G15);VLOOKUP(I15;'Réference'!$C$3:$E$18;3;FALSE);IF(ISTEXT(D15);VLOOKUP(I15;'Réference'!$D$3:$E$18;2;FALSE);""))))</f>
        <v>17</v>
      </c>
      <c s="158" r="I15">
        <v>2.73</v>
      </c>
      <c s="158" r="J15">
        <v>15.0</v>
      </c>
      <c t="str" s="159" r="K15">
        <f>IF(ISTEXT(D15);(V15*I15)+(U15*(I15*1,15/22*10))+(T15*(I15*1,35/22*6))+(S15*(I15*2/22*2))+(R15*(I15*3/22*1));"")</f>
        <v/>
      </c>
      <c t="str" s="159" r="L15">
        <f>ROUND((V15*J15);1)+ROUND((U15*(J15*1,15/22*10));2)+ROUND((T15*(J15*1,35/22*6));2)+ROUNDDOWN((S15*(J15*2/22*2));2)+ROUNDDOWN((R15*(J15*3/22*1));2)</f>
        <v>384,47</v>
      </c>
      <c t="str" s="160" r="M15">
        <f>IF(ISTEXT(E15);ROUND((V15*I15)+(U15*(I15*1,15/22*10))+(T15*(I15*1,35/22*6))+(S15*(I15*2/22*2))+(R15*(I15*3/22*1));0);"")</f>
        <v>70</v>
      </c>
      <c s="160" r="N15">
        <v>18.0</v>
      </c>
      <c t="str" s="161" r="O15">
        <f>IF(ISTEXT(F15);ROUND((V15*I15)+(U15*(I15*1,15/22*10))+(T15*(I15*1,35/22*6))+(S15*(I15*2/22*2))+(R15*(I15*3/22*1));0);"")</f>
        <v/>
      </c>
      <c s="161" r="P15">
        <v>13.0</v>
      </c>
      <c s="162" r="Q15"/>
      <c s="39" r="R15">
        <v>35.0</v>
      </c>
      <c s="39" r="S15">
        <v>15.0</v>
      </c>
      <c s="39" r="T15">
        <v>4.0</v>
      </c>
      <c s="39" r="U15">
        <v>7.0</v>
      </c>
      <c s="39" r="V15">
        <v>13.0</v>
      </c>
      <c s="38" r="W15"/>
      <c s="38" r="X15"/>
      <c s="32" r="AB15"/>
      <c s="32" r="AC15"/>
      <c s="164" r="AD15"/>
      <c s="164" r="AE15"/>
      <c s="149" r="AF15"/>
    </row>
    <row customHeight="1" r="16" ht="15.0">
      <c t="s" s="152" r="B16">
        <v>2493</v>
      </c>
      <c t="s" s="153" r="C16">
        <v>2494</v>
      </c>
      <c s="154" r="D16"/>
      <c s="155" r="E16"/>
      <c t="s" s="156" r="F16">
        <v>2495</v>
      </c>
      <c s="154" r="G16"/>
      <c t="str" s="157" r="H16">
        <f>IF(ISTEXT(F16);VLOOKUP(I16;'Réference'!$A$3:$E$18;5;FALSE);IF(ISTEXT(E16);VLOOKUP(I16;'Réference'!$B$3:$E$18;4;FALSE);IF(ISTEXT(G16);VLOOKUP(I16;'Réference'!$C$3:$E$18;3;FALSE);IF(ISTEXT(D16);VLOOKUP(I16;'Réference'!$D$3:$E$18;2;FALSE);""))))</f>
        <v>10</v>
      </c>
      <c s="158" r="I16">
        <v>1.52</v>
      </c>
      <c s="158" r="J16">
        <v>15.0</v>
      </c>
      <c t="str" s="159" r="K16">
        <f>IF(ISTEXT(D16);(V16*I16)+(U16*(I16*1,15/22*10))+(T16*(I16*1,35/22*6))+(S16*(I16*2/22*2))+(R16*(I16*3/22*1));"")</f>
        <v/>
      </c>
      <c t="str" s="159" r="L16">
        <f>ROUND((V16*J16);1)+ROUND((U16*(J16*1,15/22*10));2)+ROUND((T16*(J16*1,35/22*6));2)+ROUNDDOWN((S16*(J16*2/22*2));2)+ROUNDDOWN((R16*(J16*3/22*1));2)</f>
        <v>575,51</v>
      </c>
      <c t="str" s="160" r="M16">
        <f>IF(ISTEXT(E16);ROUND((V16*I16)+(U16*(I16*1,15/22*10))+(T16*(I16*1,35/22*6))+(S16*(I16*2/22*2))+(R16*(I16*3/22*1));0);"")</f>
        <v/>
      </c>
      <c s="160" r="N16">
        <v>18.0</v>
      </c>
      <c t="str" s="161" r="O16">
        <f>IF(ISTEXT(F16);ROUND((V16*I16)+(U16*(I16*1,15/22*10))+(T16*(I16*1,35/22*6))+(S16*(I16*2/22*2))+(R16*(I16*3/22*1));0);"")</f>
        <v>58</v>
      </c>
      <c s="161" r="P16">
        <v>13.0</v>
      </c>
      <c s="162" r="Q16"/>
      <c s="39" r="R16">
        <v>82.0</v>
      </c>
      <c s="39" r="S16">
        <v>15.0</v>
      </c>
      <c s="39" r="T16">
        <v>11.0</v>
      </c>
      <c s="39" r="U16">
        <v>18.0</v>
      </c>
      <c s="39" r="V16">
        <v>11.0</v>
      </c>
      <c s="38" r="W16"/>
      <c s="38" r="X16"/>
      <c s="32" r="AB16"/>
      <c s="32" r="AC16"/>
      <c s="164" r="AD16"/>
      <c s="164" r="AE16"/>
      <c s="149" r="AF16"/>
    </row>
    <row customHeight="1" r="17" ht="15.0">
      <c t="s" s="27" r="B17">
        <v>2496</v>
      </c>
      <c t="s" s="165" r="C17">
        <v>2497</v>
      </c>
      <c s="166" r="D17"/>
      <c s="167" r="E17"/>
      <c s="166" r="F17"/>
      <c t="s" s="168" r="G17">
        <v>2498</v>
      </c>
      <c t="str" s="169" r="H17">
        <f>IF(ISTEXT(F17);VLOOKUP(I17;'Réference'!$A$3:$E$18;5;FALSE);IF(ISTEXT(E17);VLOOKUP(I17;'Réference'!$B$3:$E$18;4;FALSE);IF(ISTEXT(G17);VLOOKUP(I17;'Réference'!$C$3:$E$18;3;FALSE);IF(ISTEXT(D17);VLOOKUP(I17;'Réference'!$D$3:$E$18;2;FALSE);""))))</f>
        <v>17</v>
      </c>
      <c s="170" r="I17">
        <v>13.65</v>
      </c>
      <c s="158" r="J17">
        <v>15.0</v>
      </c>
      <c t="str" s="159" r="K17">
        <f>IF(ISTEXT(D17);(V17*I17)+(U17*(I17*1,15/22*10))+(T17*(I17*1,35/22*6))+(S17*(I17*2/22*2))+(R17*(I17*3/22*1));"")</f>
        <v/>
      </c>
      <c t="str" s="159" r="L17">
        <f>ROUND((V17*J17);1)+ROUND((U17*(J17*1,15/22*10));2)+ROUND((T17*(J17*1,35/22*6));2)+ROUNDDOWN((S17*(J17*2/22*2));2)+ROUNDDOWN((R17*(J17*3/22*1));2)</f>
        <v>0,00</v>
      </c>
      <c t="str" s="160" r="M17">
        <f>IF(ISTEXT(E17);ROUND((V17*I17)+(U17*(I17*1,15/22*10))+(T17*(I17*1,35/22*6))+(S17*(I17*2/22*2))+(R17*(I17*3/22*1));0);"")</f>
        <v/>
      </c>
      <c s="160" r="N17"/>
      <c t="str" s="161" r="O17">
        <f>IF(ISTEXT(F17);ROUND((V17*I17)+(U17*(I17*1,15/22*10))+(T17*(I17*1,35/22*6))+(S17*(I17*2/22*2))+(R17*(I17*3/22*1));0);"")</f>
        <v/>
      </c>
      <c s="161" r="P17"/>
      <c t="str" s="162" r="Q17">
        <f>IF(ISTEXT(G17);ROUND((V17*I17)+(U17*(I17*1,15/22*10))+(T17*(I17*1,35/22*6))+(S17*(I17*2/22*2))+(R17*(I17*3/22*1));0);"")</f>
        <v>0</v>
      </c>
      <c s="39" r="R17"/>
      <c s="39" r="S17"/>
      <c s="39" r="T17"/>
      <c s="39" r="U17"/>
      <c s="39" r="V17"/>
      <c s="38" r="W17"/>
      <c s="38" r="X17"/>
      <c s="32" r="AB17"/>
      <c s="32" r="AC17"/>
      <c s="164" r="AD17"/>
      <c s="164" r="AE17"/>
      <c s="149" r="AF17"/>
    </row>
    <row customHeight="1" r="18" ht="15.0">
      <c s="38" r="C18"/>
      <c s="32" r="D18"/>
      <c s="32" r="E18"/>
      <c s="32" r="F18"/>
      <c s="32" r="G18"/>
      <c s="32" r="I18"/>
      <c t="s" s="171" r="J18">
        <v>2499</v>
      </c>
      <c t="str" s="172" r="K18">
        <f>SUM(K13:K17)</f>
        <v>952,85</v>
      </c>
      <c s="172" r="L18">
        <v>1435.92</v>
      </c>
      <c t="str" s="173" r="M18">
        <f>SUM(M13:M17)</f>
        <v>70</v>
      </c>
      <c t="str" s="173" r="N18">
        <f>SUM(N13:N17)</f>
        <v>61</v>
      </c>
      <c t="str" s="174" r="O18">
        <f>SUM(O13:O17)</f>
        <v>77</v>
      </c>
      <c t="str" s="174" r="P18">
        <f>SUM(P13:P17)</f>
        <v>45</v>
      </c>
      <c t="str" s="174" r="Q18">
        <f>SUM(Q13:Q17)</f>
        <v>0</v>
      </c>
      <c t="str" s="173" r="R18">
        <f>SUM(R13:R17)</f>
        <v>190</v>
      </c>
      <c t="str" s="173" r="S18">
        <f>SUM(S13:S17)</f>
        <v>38</v>
      </c>
      <c t="str" s="173" r="T18">
        <f>SUM(T13:T17)</f>
        <v>26</v>
      </c>
      <c t="str" s="173" r="U18">
        <f>SUM(U13:U17)</f>
        <v>41</v>
      </c>
      <c t="str" s="173" r="V18">
        <f>SUM(V13:V17)</f>
        <v>32</v>
      </c>
      <c s="38" r="W18"/>
      <c s="38" r="X18"/>
      <c s="32" r="AB18"/>
      <c s="32" r="AC18"/>
      <c s="164" r="AD18"/>
      <c s="164" r="AE18"/>
      <c s="149" r="AF18"/>
    </row>
    <row customHeight="1" r="19" ht="15.0">
      <c s="38" r="C19"/>
      <c s="32" r="D19"/>
      <c s="32" r="E19"/>
      <c s="32" r="F19"/>
      <c s="32" r="G19"/>
      <c t="s" s="175" r="J19">
        <v>2500</v>
      </c>
      <c t="s" s="176" r="K19">
        <v>2501</v>
      </c>
      <c t="str" s="177" r="L19">
        <f>K18-L18</f>
        <v>-483,07</v>
      </c>
      <c t="s" s="178" r="M19">
        <v>2502</v>
      </c>
      <c t="str" s="49" r="N19">
        <f>M18-N18</f>
        <v>9</v>
      </c>
      <c t="s" s="179" r="O19">
        <v>2503</v>
      </c>
      <c t="str" s="180" r="P19">
        <f>O18-P18</f>
        <v>32</v>
      </c>
      <c t="s" s="179" r="Q19">
        <v>2504</v>
      </c>
      <c t="str" s="49" r="R19">
        <f>Q18</f>
        <v>0</v>
      </c>
      <c s="38" r="W19"/>
      <c s="38" r="X19"/>
      <c s="32" r="AB19"/>
      <c s="32" r="AC19"/>
      <c s="164" r="AD19"/>
      <c s="164" r="AE19"/>
      <c s="149" r="AF19"/>
    </row>
    <row customHeight="1" r="20" ht="15.0">
      <c s="181" r="A20"/>
      <c s="38" r="C20"/>
      <c s="32" r="D20"/>
      <c s="32" r="E20"/>
      <c s="32" r="F20"/>
      <c s="32" r="G20"/>
      <c s="26" r="I20"/>
      <c s="26" r="J20"/>
      <c s="32" r="K20"/>
      <c s="32" r="L20"/>
      <c s="32" r="M20"/>
      <c s="32" r="N20"/>
      <c s="163" r="O20"/>
      <c s="163" r="P20"/>
      <c s="163" r="Q20"/>
      <c s="26" r="R20"/>
      <c s="38" r="W20"/>
      <c s="38" r="X20"/>
    </row>
    <row customHeight="1" r="21" ht="15.0">
      <c s="182" r="A21"/>
      <c s="183" r="B21"/>
      <c s="184" r="C21"/>
      <c s="185" r="D21"/>
      <c s="185" r="E21"/>
      <c s="185" r="F21"/>
      <c s="186" r="G21"/>
      <c s="185" r="H21"/>
      <c s="185" r="I21"/>
      <c s="185" r="J21"/>
      <c s="187" r="K21"/>
      <c s="188" r="L21"/>
      <c s="189" r="M21"/>
      <c s="189" r="N21"/>
      <c s="190" r="O21"/>
      <c s="190" r="P21"/>
      <c s="191" r="Q21"/>
      <c s="189" r="R21"/>
      <c s="189" r="S21"/>
      <c s="189" r="T21"/>
      <c s="189" r="U21"/>
      <c s="189" r="V21"/>
      <c s="38" r="W21"/>
      <c s="38" r="X21"/>
    </row>
    <row customHeight="1" r="22" ht="12.75">
      <c t="s" s="136" r="A22">
        <v>2505</v>
      </c>
      <c t="s" s="69" r="B22">
        <v>2506</v>
      </c>
      <c t="s" s="137" r="C22">
        <v>2507</v>
      </c>
      <c t="s" s="138" r="D22">
        <v>2508</v>
      </c>
      <c s="69" r="G22"/>
      <c t="s" s="192" r="H22">
        <v>2509</v>
      </c>
      <c t="s" s="193" r="I22">
        <v>2510</v>
      </c>
      <c t="s" s="193" r="J22">
        <v>2511</v>
      </c>
      <c t="s" s="194" r="K22">
        <v>2512</v>
      </c>
      <c t="s" s="195" r="L22">
        <v>2513</v>
      </c>
      <c t="s" s="196" r="M22">
        <v>2514</v>
      </c>
      <c t="s" s="215" r="N22">
        <v>2515</v>
      </c>
      <c t="s" s="197" r="O22">
        <v>2516</v>
      </c>
      <c t="s" s="216" r="P22">
        <v>2517</v>
      </c>
      <c t="s" s="198" r="Q22">
        <v>2518</v>
      </c>
      <c t="s" s="199" r="R22">
        <v>2519</v>
      </c>
      <c t="s" s="199" r="S22">
        <v>2520</v>
      </c>
      <c t="s" s="199" r="T22">
        <v>2521</v>
      </c>
      <c t="s" s="199" r="U22">
        <v>2522</v>
      </c>
      <c t="s" s="199" r="V22">
        <v>2523</v>
      </c>
      <c s="38" r="W22"/>
      <c s="38" r="X22"/>
      <c s="32" r="AC22"/>
      <c s="200" r="AF22"/>
    </row>
    <row customHeight="1" r="23" ht="15.0">
      <c t="s" s="150" r="D23">
        <v>2524</v>
      </c>
      <c t="s" s="56" r="E23">
        <v>2525</v>
      </c>
      <c t="s" s="56" r="F23">
        <v>2526</v>
      </c>
      <c t="s" s="57" r="G23">
        <v>2527</v>
      </c>
      <c s="38" r="W23"/>
      <c s="70" r="X23"/>
      <c s="32" r="AC23"/>
      <c s="200" r="AF23"/>
    </row>
    <row customHeight="1" r="24" ht="15.0">
      <c t="s" s="152" r="B24">
        <v>2528</v>
      </c>
      <c t="s" s="153" r="C24">
        <v>2529</v>
      </c>
      <c t="s" s="154" r="D24">
        <v>2530</v>
      </c>
      <c s="155" r="E24"/>
      <c s="156" r="F24"/>
      <c s="201" r="G24"/>
      <c t="str" s="157" r="H24">
        <f>IF(ISTEXT(F24);VLOOKUP(I24;'Réference'!$A$3:$E$18;5;FALSE);IF(ISTEXT(E24);VLOOKUP(I24;'Réference'!$B$3:$E$18;4;FALSE);IF(ISTEXT(G24);VLOOKUP(I24;'Réference'!$C$3:$E$18;3;FALSE);IF(ISTEXT(D24);VLOOKUP(I24;'Réference'!$D$3:$E$18;2;FALSE);""))))</f>
        <v>7</v>
      </c>
      <c s="158" r="I24">
        <v>48.83</v>
      </c>
      <c s="158" r="J24">
        <v>15.0</v>
      </c>
      <c t="str" s="159" r="K24">
        <f>IF(ISTEXT(D24);(V24*I24)+(U24*(I24*1,15/22*10))+(T24*(I24*1,35/22*6))+(S24*(I24*2/22*2))+(R24*(I24*3/22*1));"")</f>
        <v>1040,08</v>
      </c>
      <c t="str" s="159" r="L24">
        <f>ROUND((V24*J24);1)+ROUND((U24*(J24*1,15/22*10));2)+ROUND((T24*(J24*1,35/22*6));2)+ROUNDDOWN((S24*(J24*2/22*2));2)+ROUNDDOWN((R24*(J24*3/22*1));2)</f>
        <v>319,50</v>
      </c>
      <c s="160" r="M24"/>
      <c s="227" r="N24">
        <v>14.0</v>
      </c>
      <c t="str" s="161" r="O24">
        <f>IF(ISTEXT(F24);ROUND((V24*I24)+(U24*(I24*1,15/22*10))+(T24*(I24*1,35/22*6))+(S24*(I24*2/22*2))+(R24*(I24*3/22*1));0);"")</f>
        <v/>
      </c>
      <c s="228" r="P24">
        <v>11.0</v>
      </c>
      <c s="162" r="Q24"/>
      <c s="39" r="R24">
        <v>55.0</v>
      </c>
      <c s="39" r="S24">
        <v>13.0</v>
      </c>
      <c s="39" r="T24">
        <v>6.0</v>
      </c>
      <c s="39" r="U24">
        <v>10.0</v>
      </c>
      <c s="39" r="V24">
        <v>4.0</v>
      </c>
      <c s="38" r="W24"/>
      <c s="70" r="X24"/>
    </row>
    <row customHeight="1" r="25" ht="15.0">
      <c t="s" s="152" r="B25">
        <v>2531</v>
      </c>
      <c t="s" s="153" r="C25">
        <v>2532</v>
      </c>
      <c s="154" r="D25"/>
      <c s="155" r="E25"/>
      <c t="s" s="156" r="F25">
        <v>2533</v>
      </c>
      <c s="154" r="G25"/>
      <c t="str" s="157" r="H25">
        <f>IF(ISTEXT(F25);VLOOKUP(I25;'Réference'!$A$3:$E$18;5;FALSE);IF(ISTEXT(E25);VLOOKUP(I25;'Réference'!$B$3:$E$18;4;FALSE);IF(ISTEXT(G25);VLOOKUP(I25;'Réference'!$C$3:$E$18;3;FALSE);IF(ISTEXT(D25);VLOOKUP(I25;'Réference'!$D$3:$E$18;2;FALSE);""))))</f>
        <v>10</v>
      </c>
      <c s="158" r="I25">
        <v>1.52</v>
      </c>
      <c s="158" r="J25">
        <v>15.0</v>
      </c>
      <c t="str" s="159" r="K25">
        <f>IF(ISTEXT(D25);(V25*I25)+(U25*(I25*1,15/22*10))+(T25*(I25*1,35/22*6))+(S25*(I25*2/22*2))+(R25*(I25*3/22*1));"")</f>
        <v/>
      </c>
      <c t="str" s="159" r="L25">
        <f>ROUND((V25*J25);1)+ROUND((U25*(J25*1,15/22*10));2)+ROUND((T25*(J25*1,35/22*6));2)+ROUNDDOWN((S25*(J25*2/22*2));2)+ROUNDDOWN((R25*(J25*3/22*1));2)</f>
        <v>138,61</v>
      </c>
      <c t="str" s="160" r="M25">
        <f>IF(ISTEXT(E25);ROUND((V25*I25)+(U25*(I25*1,15/22*10))+(T25*(I25*1,35/22*6))+(S25*(I25*2/22*2))+(R25*(I25*3/22*1));0);"")</f>
        <v/>
      </c>
      <c s="160" r="N25">
        <v>5.0</v>
      </c>
      <c t="str" s="161" r="O25">
        <f>IF(ISTEXT(F25);ROUND((V25*I25)+(U25*(I25*1,15/22*10))+(T25*(I25*1,35/22*6))+(S25*(I25*2/22*2))+(R25*(I25*3/22*1));0);"")</f>
        <v>14</v>
      </c>
      <c s="161" r="P25">
        <v>4.0</v>
      </c>
      <c s="162" r="Q25"/>
      <c s="39" r="R25">
        <v>28.0</v>
      </c>
      <c s="39" r="S25">
        <v>1.0</v>
      </c>
      <c s="39" r="T25">
        <v>3.0</v>
      </c>
      <c s="39" r="U25">
        <v>6.0</v>
      </c>
      <c s="39" r="V25">
        <v>1.0</v>
      </c>
      <c s="202" r="W25"/>
      <c s="38" r="X25"/>
    </row>
    <row customHeight="1" r="26" ht="15.0">
      <c t="s" s="152" r="B26">
        <v>2534</v>
      </c>
      <c t="s" s="153" r="C26">
        <v>2535</v>
      </c>
      <c s="154" r="D26"/>
      <c t="s" s="155" r="E26">
        <v>2536</v>
      </c>
      <c s="156" r="F26"/>
      <c s="154" r="G26"/>
      <c t="str" s="157" r="H26">
        <f>IF(ISTEXT(F26);VLOOKUP(I26;'Réference'!$A$3:$E$18;5;FALSE);IF(ISTEXT(E26);VLOOKUP(I26;'Réference'!$B$3:$E$18;4;FALSE);IF(ISTEXT(G26);VLOOKUP(I26;'Réference'!$C$3:$E$18;3;FALSE);IF(ISTEXT(D26);VLOOKUP(I26;'Réference'!$D$3:$E$18;2;FALSE);""))))</f>
        <v>17</v>
      </c>
      <c s="158" r="I26">
        <v>2.73</v>
      </c>
      <c s="158" r="J26">
        <v>15.0</v>
      </c>
      <c t="str" s="159" r="K26">
        <f>IF(ISTEXT(D26);(V26*I26)+(U26*(I26*1,15/22*10))+(T26*(I26*1,35/22*6))+(S26*(I26*2/22*2))+(R26*(I26*3/22*1));"")</f>
        <v/>
      </c>
      <c t="str" s="159" r="L26">
        <f>ROUND((V26*J26);1)+ROUND((U26*(J26*1,15/22*10));2)+ROUND((T26*(J26*1,35/22*6));2)+ROUNDDOWN((S26*(J26*2/22*2));2)+ROUNDDOWN((R26*(J26*3/22*1));2)</f>
        <v>473,10</v>
      </c>
      <c t="str" s="160" r="M26">
        <f>IF(ISTEXT(E26);ROUND((V26*I26)+(U26*(I26*1,15/22*10))+(T26*(I26*1,35/22*6))+(S26*(I26*2/22*2))+(R26*(I26*3/22*1));0);"")</f>
        <v>86</v>
      </c>
      <c s="160" r="N26">
        <v>18.0</v>
      </c>
      <c t="str" s="161" r="O26">
        <f>IF(ISTEXT(F26);ROUND((V26*I26)+(U26*(I26*1,15/22*10))+(T26*(I26*1,35/22*6))+(S26*(I26*2/22*2))+(R26*(I26*3/22*1));0);"")</f>
        <v/>
      </c>
      <c s="161" r="P26">
        <v>13.0</v>
      </c>
      <c s="162" r="Q26"/>
      <c s="39" r="R26">
        <v>96.0</v>
      </c>
      <c s="39" r="S26">
        <v>2.0</v>
      </c>
      <c s="39" r="T26">
        <v>4.0</v>
      </c>
      <c s="39" r="U26">
        <v>5.0</v>
      </c>
      <c s="39" r="V26">
        <v>14.0</v>
      </c>
      <c s="38" r="W26"/>
      <c s="38" r="X26"/>
    </row>
    <row customHeight="1" r="27" ht="15.0">
      <c t="s" s="152" r="B27">
        <v>2537</v>
      </c>
      <c t="s" s="153" r="C27">
        <v>2538</v>
      </c>
      <c s="154" r="D27"/>
      <c s="155" r="E27"/>
      <c t="s" s="156" r="F27">
        <v>2539</v>
      </c>
      <c s="154" r="G27"/>
      <c t="str" s="157" r="H27">
        <f>IF(ISTEXT(F27);VLOOKUP(I27;'Réference'!$A$3:$E$18;5;FALSE);IF(ISTEXT(E27);VLOOKUP(I27;'Réference'!$B$3:$E$18;4;FALSE);IF(ISTEXT(G27);VLOOKUP(I27;'Réference'!$C$3:$E$18;3;FALSE);IF(ISTEXT(D27);VLOOKUP(I27;'Réference'!$D$3:$E$18;2;FALSE);""))))</f>
        <v>10</v>
      </c>
      <c s="158" r="I27">
        <v>1.52</v>
      </c>
      <c s="158" r="J27">
        <v>15.0</v>
      </c>
      <c t="str" s="159" r="K27">
        <f>IF(ISTEXT(D27);(V27*I27)+(U27*(I27*1,15/22*10))+(T27*(I27*1,35/22*6))+(S27*(I27*2/22*2))+(R27*(I27*3/22*1));"")</f>
        <v/>
      </c>
      <c t="str" s="159" r="L27">
        <f>ROUND((V27*J27);1)+ROUND((U27*(J27*1,15/22*10));2)+ROUND((T27*(J27*1,35/22*6));2)+ROUNDDOWN((S27*(J27*2/22*2));2)+ROUNDDOWN((R27*(J27*3/22*1));2)</f>
        <v>573,32</v>
      </c>
      <c t="str" s="160" r="M27">
        <f>IF(ISTEXT(E27);ROUND((V27*I27)+(U27*(I27*1,15/22*10))+(T27*(I27*1,35/22*6))+(S27*(I27*2/22*2))+(R27*(I27*3/22*1));0);"")</f>
        <v/>
      </c>
      <c s="160" r="N27">
        <v>13.0</v>
      </c>
      <c t="str" s="161" r="O27">
        <f>IF(ISTEXT(F27);ROUND((V27*I27)+(U27*(I27*1,15/22*10))+(T27*(I27*1,35/22*6))+(S27*(I27*2/22*2))+(R27*(I27*3/22*1));0);"")</f>
        <v>58</v>
      </c>
      <c s="161" r="P27">
        <v>9.0</v>
      </c>
      <c s="162" r="Q27"/>
      <c s="39" r="R27">
        <v>97.0</v>
      </c>
      <c s="39" r="S27">
        <v>13.0</v>
      </c>
      <c s="39" r="T27">
        <v>9.0</v>
      </c>
      <c s="39" r="U27">
        <v>14.0</v>
      </c>
      <c s="39" r="V27">
        <v>12.0</v>
      </c>
      <c s="38" r="W27"/>
      <c s="38" r="X27"/>
    </row>
    <row customHeight="1" r="28" ht="15.0">
      <c t="s" s="203" r="B28">
        <v>2540</v>
      </c>
      <c t="s" s="165" r="C28">
        <v>2541</v>
      </c>
      <c s="166" r="D28"/>
      <c s="167" r="E28"/>
      <c s="166" r="F28"/>
      <c t="s" s="168" r="G28">
        <v>2542</v>
      </c>
      <c t="str" s="169" r="H28">
        <f>IF(ISTEXT(F28);VLOOKUP(I28;'Réference'!$A$3:$E$18;5;FALSE);IF(ISTEXT(E28);VLOOKUP(I28;'Réference'!$B$3:$E$18;4;FALSE);IF(ISTEXT(G28);VLOOKUP(I28;'Réference'!$C$3:$E$18;3;FALSE);IF(ISTEXT(D28);VLOOKUP(I28;'Réference'!$D$3:$E$18;2;FALSE);""))))</f>
        <v>17</v>
      </c>
      <c s="170" r="I28">
        <v>13.65</v>
      </c>
      <c s="158" r="J28">
        <v>15.0</v>
      </c>
      <c t="str" s="159" r="K28">
        <f>IF(ISTEXT(D28);(V28*I28)+(U28*(I28*1,15/22*10))+(T28*(I28*1,35/22*6))+(S28*(I28*2/22*2))+(R28*(I28*3/22*1));"")</f>
        <v/>
      </c>
      <c t="str" s="159" r="L28">
        <f>ROUND((V28*J28);1)+ROUND((U28*(J28*1,15/22*10));2)+ROUND((T28*(J28*1,35/22*6));2)+ROUNDDOWN((S28*(J28*2/22*2));2)+ROUNDDOWN((R28*(J28*3/22*1));2)</f>
        <v>0,00</v>
      </c>
      <c t="str" s="160" r="M28">
        <f>IF(ISTEXT(E28);ROUND((V28*I28)+(U28*(I28*1,15/22*10))+(T28*(I28*1,35/22*6))+(S28*(I28*2/22*2))+(R28*(I28*3/22*1));0);"")</f>
        <v/>
      </c>
      <c s="160" r="N28"/>
      <c t="str" s="161" r="O28">
        <f>IF(ISTEXT(F28);ROUND((V28*I28)+(U28*(I28*1,15/22*10))+(T28*(I28*1,35/22*6))+(S28*(I28*2/22*2))+(R28*(I28*3/22*1));0);"")</f>
        <v/>
      </c>
      <c s="161" r="P28"/>
      <c t="str" s="162" r="Q28">
        <f>IF(ISTEXT(G28);ROUND((V28*I28)+(U28*(I28*1,15/22*10))+(T28*(I28*1,35/22*6))+(S28*(I28*2/22*2))+(R28*(I28*3/22*1));0);"")</f>
        <v>0</v>
      </c>
      <c s="39" r="R28"/>
      <c s="39" r="S28"/>
      <c s="39" r="T28"/>
      <c s="39" r="U28"/>
      <c s="39" r="V28"/>
      <c s="38" r="W28"/>
      <c s="38" r="X28"/>
    </row>
    <row customHeight="1" r="29" ht="15.0">
      <c s="38" r="C29"/>
      <c s="32" r="D29"/>
      <c s="32" r="E29"/>
      <c s="32" r="F29"/>
      <c s="32" r="G29"/>
      <c s="32" r="I29"/>
      <c t="s" s="171" r="J29">
        <v>2543</v>
      </c>
      <c t="str" s="172" r="K29">
        <f>SUM(K24:K28)</f>
        <v>1040,08</v>
      </c>
      <c s="172" r="L29">
        <v>1502.76</v>
      </c>
      <c t="str" s="173" r="M29">
        <f>SUM(M24:M28)</f>
        <v>86</v>
      </c>
      <c t="str" s="173" r="N29">
        <f>SUM(N24:N28)</f>
        <v>50</v>
      </c>
      <c t="str" s="174" r="O29">
        <f>SUM(O24:O28)</f>
        <v>72</v>
      </c>
      <c t="str" s="174" r="P29">
        <f>SUM(P24:P28)</f>
        <v>37</v>
      </c>
      <c t="str" s="174" r="Q29">
        <f>SUM(Q24:Q28)</f>
        <v>0</v>
      </c>
      <c t="str" s="173" r="R29">
        <f>SUM(R24:R28)</f>
        <v>276</v>
      </c>
      <c t="str" s="173" r="S29">
        <f>SUM(S24:S28)</f>
        <v>29</v>
      </c>
      <c t="str" s="173" r="T29">
        <f>SUM(T24:T28)</f>
        <v>22</v>
      </c>
      <c t="str" s="173" r="U29">
        <f>SUM(U24:U28)</f>
        <v>35</v>
      </c>
      <c t="str" s="173" r="V29">
        <f>SUM(V24:V28)</f>
        <v>31</v>
      </c>
      <c s="38" r="W29"/>
      <c s="38" r="X29"/>
    </row>
    <row customHeight="1" r="30" ht="15.0">
      <c s="38" r="C30"/>
      <c s="32" r="D30"/>
      <c s="32" r="E30"/>
      <c s="32" r="F30"/>
      <c s="32" r="G30"/>
      <c t="s" s="175" r="J30">
        <v>2544</v>
      </c>
      <c t="s" s="176" r="K30">
        <v>2545</v>
      </c>
      <c t="str" s="177" r="L30">
        <f>K29-L29</f>
        <v>-462,68</v>
      </c>
      <c t="s" s="178" r="M30">
        <v>2546</v>
      </c>
      <c t="str" s="49" r="N30">
        <f>M29-N29</f>
        <v>36</v>
      </c>
      <c t="s" s="179" r="O30">
        <v>2547</v>
      </c>
      <c t="str" s="180" r="P30">
        <f>O29-P29</f>
        <v>35</v>
      </c>
      <c t="s" s="179" r="Q30">
        <v>2548</v>
      </c>
      <c t="str" s="49" r="R30">
        <f>Q29</f>
        <v>0</v>
      </c>
      <c s="38" r="W30"/>
      <c s="38" r="X30"/>
    </row>
    <row customHeight="1" r="31" ht="15.0">
      <c s="181" r="A31"/>
      <c s="37" r="B31"/>
      <c s="38" r="C31">
        <v>111.0</v>
      </c>
      <c s="204" r="D31">
        <v>79.0</v>
      </c>
      <c s="204" r="E31"/>
      <c s="204" r="F31"/>
      <c s="204" r="G31"/>
      <c s="37" r="H31"/>
      <c s="37" r="I31"/>
      <c s="205" r="J31"/>
      <c s="206" r="K31"/>
      <c s="206" r="L31"/>
      <c s="207" r="M31"/>
      <c s="207" r="N31"/>
      <c s="208" r="O31"/>
      <c s="208" r="P31"/>
      <c s="208" r="Q31"/>
      <c s="37" r="R31"/>
      <c s="37" r="S31"/>
      <c s="37" r="T31"/>
      <c s="37" r="U31"/>
      <c s="37" r="V31"/>
      <c s="38" r="W31"/>
      <c s="38" r="X31"/>
    </row>
    <row customHeight="1" r="32" ht="15.0">
      <c s="182" r="A32"/>
      <c s="37" r="B32"/>
      <c s="38" r="C32"/>
      <c s="204" r="D32"/>
      <c s="204" r="E32"/>
      <c s="204" r="F32"/>
      <c s="204" r="G32"/>
      <c s="37" r="H32"/>
      <c s="37" r="I32"/>
      <c s="37" r="J32"/>
      <c s="204" r="K32"/>
      <c s="204" r="L32"/>
      <c s="204" r="M32"/>
      <c s="204" r="N32"/>
      <c s="163" r="O32"/>
      <c s="163" r="P32"/>
      <c s="163" r="Q32"/>
      <c s="37" r="R32"/>
      <c s="37" r="S32"/>
      <c s="37" r="T32"/>
      <c s="37" r="U32"/>
      <c s="37" r="V32"/>
      <c s="38" r="W32"/>
      <c s="38" r="X32"/>
    </row>
    <row customHeight="1" r="33" ht="32.25">
      <c t="s" s="209" r="A33">
        <v>2549</v>
      </c>
      <c t="s" s="210" r="B33">
        <v>2550</v>
      </c>
      <c t="s" s="137" r="C33">
        <v>2551</v>
      </c>
      <c t="s" s="138" r="D33">
        <v>2552</v>
      </c>
      <c s="68" r="G33"/>
      <c t="s" s="211" r="H33">
        <v>2553</v>
      </c>
      <c t="s" s="212" r="I33">
        <v>2554</v>
      </c>
      <c t="s" s="212" r="J33">
        <v>2555</v>
      </c>
      <c t="s" s="213" r="K33">
        <v>2556</v>
      </c>
      <c t="s" s="214" r="L33">
        <v>2557</v>
      </c>
      <c t="s" s="215" r="M33">
        <v>2558</v>
      </c>
      <c t="s" s="215" r="N33">
        <v>2559</v>
      </c>
      <c t="s" s="216" r="O33">
        <v>2560</v>
      </c>
      <c t="s" s="144" r="P33">
        <v>2561</v>
      </c>
      <c t="s" s="217" r="Q33">
        <v>2562</v>
      </c>
      <c t="s" s="218" r="R33">
        <v>2563</v>
      </c>
      <c t="s" s="218" r="S33">
        <v>2564</v>
      </c>
      <c t="s" s="218" r="T33">
        <v>2565</v>
      </c>
      <c t="s" s="218" r="U33">
        <v>2566</v>
      </c>
      <c t="s" s="218" r="V33">
        <v>2567</v>
      </c>
      <c s="38" r="W33"/>
      <c s="70" r="X33"/>
    </row>
    <row customHeight="1" r="34" ht="15.0">
      <c t="s" s="150" r="D34">
        <v>2568</v>
      </c>
      <c t="s" s="219" r="E34">
        <v>2569</v>
      </c>
      <c t="s" s="219" r="F34">
        <v>2570</v>
      </c>
      <c t="s" s="220" r="G34">
        <v>2571</v>
      </c>
      <c s="38" r="W34"/>
      <c s="70" r="X34"/>
    </row>
    <row customHeight="1" r="35" ht="15.0">
      <c t="s" s="152" r="B35">
        <v>2572</v>
      </c>
      <c t="s" s="153" r="C35">
        <v>2573</v>
      </c>
      <c t="s" s="221" r="D35">
        <v>2574</v>
      </c>
      <c s="222" r="E35"/>
      <c s="223" r="F35"/>
      <c s="221" r="G35"/>
      <c t="str" s="224" r="H35">
        <f>IF(ISTEXT(F35);VLOOKUP(I35;'Réference'!$A$3:$E$18;5;FALSE);IF(ISTEXT(E35);VLOOKUP(I35;'Réference'!$B$3:$E$18;4;FALSE);IF(ISTEXT(G35);VLOOKUP(I35;'Réference'!$C$3:$E$18;3;FALSE);IF(ISTEXT(D35);VLOOKUP(I35;'Réference'!$D$3:$E$18;2;FALSE);""))))</f>
        <v>7</v>
      </c>
      <c s="158" r="I35">
        <v>48.83</v>
      </c>
      <c s="225" r="J35">
        <v>15.0</v>
      </c>
      <c t="str" s="226" r="K35">
        <f>IF(ISTEXT(D35);(V35*I35)+(U35*(I35*1,15/22*10))+(T35*(I35*1,35/22*6))+(S35*(I35*2/22*2))+(R35*(I35*3/22*1));"")</f>
        <v>1231,85</v>
      </c>
      <c t="str" s="226" r="L35">
        <f>ROUND((V35*J35);1)+ROUND((U35*(J35*1,15/22*10));2)+ROUND((T35*(J35*1,35/22*6));2)+ROUNDDOWN((S35*(J35*2/22*2));2)+ROUNDDOWN((R35*(J35*3/22*1));2)</f>
        <v>378,39</v>
      </c>
      <c t="str" s="227" r="M35">
        <f>IF(ISTEXT(E35);ROUND((V35*I35)+(U35*(I35*1,15/22*10))+(T35*(I35*1,35/22*6))+(S35*(I35*2/22*2))+(R35*(I35*3/22*1));0);"")</f>
        <v/>
      </c>
      <c s="160" r="N35">
        <v>30.0</v>
      </c>
      <c t="str" s="228" r="O35">
        <f>IF(ISTEXT(F35);ROUND((V35*I35)+(U35*(I35*1,15/22*10))+(T35*(I35*1,35/22*6))+(S35*(I35*2/22*2))+(R35*(I35*3/22*1));0);"")</f>
        <v/>
      </c>
      <c s="161" r="P35">
        <v>22.0</v>
      </c>
      <c s="229" r="Q35"/>
      <c s="230" r="R35">
        <v>87.0</v>
      </c>
      <c s="230" r="S35">
        <v>15.0</v>
      </c>
      <c s="230" r="T35">
        <v>5.0</v>
      </c>
      <c s="230" r="U35">
        <v>13.0</v>
      </c>
      <c s="230" r="V35">
        <v>2.0</v>
      </c>
      <c s="38" r="W35"/>
      <c s="70" r="X35"/>
    </row>
    <row customHeight="1" r="36" ht="15.0">
      <c t="s" s="152" r="B36">
        <v>2575</v>
      </c>
      <c t="s" s="153" r="C36">
        <v>2576</v>
      </c>
      <c s="154" r="D36"/>
      <c s="155" r="E36"/>
      <c t="s" s="156" r="F36">
        <v>2577</v>
      </c>
      <c s="154" r="G36"/>
      <c t="str" s="157" r="H36">
        <f>IF(ISTEXT(F36);VLOOKUP(I36;'Réference'!$A$3:$E$18;5;FALSE);IF(ISTEXT(E36);VLOOKUP(I36;'Réference'!$B$3:$E$18;4;FALSE);IF(ISTEXT(G36);VLOOKUP(I36;'Réference'!$C$3:$E$18;3;FALSE);IF(ISTEXT(D36);VLOOKUP(I36;'Réference'!$D$3:$E$18;2;FALSE);""))))</f>
        <v>10</v>
      </c>
      <c s="158" r="I36">
        <v>1.52</v>
      </c>
      <c s="158" r="J36">
        <v>15.0</v>
      </c>
      <c t="str" s="159" r="K36">
        <f>IF(ISTEXT(D36);(V36*I36)+(U36*(I36*1,15/22*10))+(T36*(I36*1,35/22*6))+(S36*(I36*2/22*2))+(R36*(I36*3/22*1));"")</f>
        <v/>
      </c>
      <c t="str" s="159" r="L36">
        <f>ROUND((V36*J36);1)+ROUND((U36*(J36*1,15/22*10));2)+ROUND((T36*(J36*1,35/22*6));2)+ROUNDDOWN((S36*(J36*2/22*2));2)+ROUNDDOWN((R36*(J36*3/22*1));2)</f>
        <v>120,00</v>
      </c>
      <c t="str" s="160" r="M36">
        <f>IF(ISTEXT(E36);ROUND((V36*I36)+(U36*(I36*1,15/22*10))+(T36*(I36*1,35/22*6))+(S36*(I36*2/22*2))+(R36*(I36*3/22*1));0);"")</f>
        <v/>
      </c>
      <c s="160" r="N36">
        <v>5.0</v>
      </c>
      <c t="str" s="161" r="O36">
        <f>IF(ISTEXT(F36);ROUND((V36*I36)+(U36*(I36*1,15/22*10))+(T36*(I36*1,35/22*6))+(S36*(I36*2/22*2))+(R36*(I36*3/22*1));0);"")</f>
        <v>12</v>
      </c>
      <c s="161" r="P36">
        <v>4.0</v>
      </c>
      <c s="162" r="Q36"/>
      <c s="39" r="R36">
        <v>11.0</v>
      </c>
      <c s="39" r="S36">
        <v>2.0</v>
      </c>
      <c s="39" r="T36"/>
      <c s="39" r="U36">
        <v>6.0</v>
      </c>
      <c s="39" r="V36">
        <v>3.0</v>
      </c>
      <c s="38" r="W36"/>
      <c s="70" r="X36"/>
    </row>
    <row customHeight="1" r="37" ht="15.0">
      <c t="s" s="152" r="B37">
        <v>2578</v>
      </c>
      <c t="s" s="153" r="C37">
        <v>2579</v>
      </c>
      <c s="154" r="D37"/>
      <c t="s" s="155" r="E37">
        <v>2580</v>
      </c>
      <c s="156" r="F37"/>
      <c s="154" r="G37"/>
      <c t="str" s="157" r="H37">
        <f>IF(ISTEXT(F37);VLOOKUP(I37;'Réference'!$A$3:$E$18;5;FALSE);IF(ISTEXT(E37);VLOOKUP(I37;'Réference'!$B$3:$E$18;4;FALSE);IF(ISTEXT(G37);VLOOKUP(I37;'Réference'!$C$3:$E$18;3;FALSE);IF(ISTEXT(D37);VLOOKUP(I37;'Réference'!$D$3:$E$18;2;FALSE);""))))</f>
        <v>17</v>
      </c>
      <c s="158" r="I37">
        <v>2.73</v>
      </c>
      <c s="158" r="J37">
        <v>15.0</v>
      </c>
      <c t="str" s="159" r="K37">
        <f>IF(ISTEXT(D37);(V37*I37)+(U37*(I37*1,15/22*10))+(T37*(I37*1,35/22*6))+(S37*(I37*2/22*2))+(R37*(I37*3/22*1));"")</f>
        <v/>
      </c>
      <c t="str" s="159" r="L37">
        <f>ROUND((V37*J37);1)+ROUND((U37*(J37*1,15/22*10));2)+ROUND((T37*(J37*1,35/22*6));2)+ROUNDDOWN((S37*(J37*2/22*2));2)+ROUNDDOWN((R37*(J37*3/22*1));2)</f>
        <v>389,52</v>
      </c>
      <c t="str" s="160" r="M37">
        <f>IF(ISTEXT(E37);ROUND((V37*I37)+(U37*(I37*1,15/22*10))+(T37*(I37*1,35/22*6))+(S37*(I37*2/22*2))+(R37*(I37*3/22*1));0);"")</f>
        <v>71</v>
      </c>
      <c s="160" r="N37">
        <v>16.0</v>
      </c>
      <c t="str" s="161" r="O37">
        <f>IF(ISTEXT(F37);ROUND((V37*I37)+(U37*(I37*1,15/22*10))+(T37*(I37*1,35/22*6))+(S37*(I37*2/22*2))+(R37*(I37*3/22*1));0);"")</f>
        <v/>
      </c>
      <c s="161" r="P37">
        <v>11.0</v>
      </c>
      <c s="162" r="Q37"/>
      <c s="39" r="R37">
        <v>44.0</v>
      </c>
      <c s="39" r="S37">
        <v>7.0</v>
      </c>
      <c s="39" r="T37">
        <v>8.0</v>
      </c>
      <c s="39" r="U37">
        <v>11.0</v>
      </c>
      <c s="39" r="V37">
        <v>10.0</v>
      </c>
      <c s="38" r="W37"/>
      <c s="38" r="X37"/>
    </row>
    <row customHeight="1" r="38" ht="15.0">
      <c t="s" s="152" r="B38">
        <v>2581</v>
      </c>
      <c t="s" s="153" r="C38">
        <v>2582</v>
      </c>
      <c s="154" r="D38"/>
      <c s="155" r="E38"/>
      <c t="s" s="156" r="F38">
        <v>2583</v>
      </c>
      <c s="154" r="G38"/>
      <c t="str" s="157" r="H38">
        <f>IF(ISTEXT(F38);VLOOKUP(I38;'Réference'!$A$3:$E$18;5;FALSE);IF(ISTEXT(E38);VLOOKUP(I38;'Réference'!$B$3:$E$18;4;FALSE);IF(ISTEXT(G38);VLOOKUP(I38;'Réference'!$C$3:$E$18;3;FALSE);IF(ISTEXT(D38);VLOOKUP(I38;'Réference'!$D$3:$E$18;2;FALSE);""))))</f>
        <v>10</v>
      </c>
      <c s="158" r="I38">
        <v>1.52</v>
      </c>
      <c s="158" r="J38">
        <v>15.0</v>
      </c>
      <c t="str" s="159" r="K38">
        <f>IF(ISTEXT(D38);(V38*I38)+(U38*(I38*1,15/22*10))+(T38*(I38*1,35/22*6))+(S38*(I38*2/22*2))+(R38*(I38*3/22*1));"")</f>
        <v/>
      </c>
      <c t="str" s="159" r="L38">
        <f>ROUND((V38*J38);1)+ROUND((U38*(J38*1,15/22*10));2)+ROUND((T38*(J38*1,35/22*6));2)+ROUNDDOWN((S38*(J38*2/22*2));2)+ROUNDDOWN((R38*(J38*3/22*1));2)</f>
        <v>363,47</v>
      </c>
      <c t="str" s="160" r="M38">
        <f>IF(ISTEXT(E38);ROUND((V38*I38)+(U38*(I38*1,15/22*10))+(T38*(I38*1,35/22*6))+(S38*(I38*2/22*2))+(R38*(I38*3/22*1));0);"")</f>
        <v/>
      </c>
      <c s="160" r="N38">
        <v>12.0</v>
      </c>
      <c t="str" s="161" r="O38">
        <f>IF(ISTEXT(F38);ROUND((V38*I38)+(U38*(I38*1,15/22*10))+(T38*(I38*1,35/22*6))+(S38*(I38*2/22*2))+(R38*(I38*3/22*1));0);"")</f>
        <v>37</v>
      </c>
      <c s="161" r="P38">
        <v>9.0</v>
      </c>
      <c s="162" r="Q38"/>
      <c s="39" r="R38">
        <v>65.0</v>
      </c>
      <c s="39" r="S38">
        <v>2.0</v>
      </c>
      <c s="39" r="T38">
        <v>6.0</v>
      </c>
      <c s="39" r="U38">
        <v>13.0</v>
      </c>
      <c s="39" r="V38">
        <v>6.0</v>
      </c>
      <c s="38" r="W38"/>
      <c s="38" r="X38"/>
    </row>
    <row customHeight="1" r="39" ht="15.0">
      <c t="s" s="203" r="B39">
        <v>2584</v>
      </c>
      <c t="s" s="165" r="C39">
        <v>2585</v>
      </c>
      <c s="166" r="D39"/>
      <c s="167" r="E39"/>
      <c s="166" r="F39"/>
      <c t="s" s="168" r="G39">
        <v>2586</v>
      </c>
      <c t="str" s="169" r="H39">
        <f>IF(ISTEXT(F39);VLOOKUP(I39;'Réference'!$A$3:$E$18;5;FALSE);IF(ISTEXT(E39);VLOOKUP(I39;'Réference'!$B$3:$E$18;4;FALSE);IF(ISTEXT(G39);VLOOKUP(I39;'Réference'!$C$3:$E$18;3;FALSE);IF(ISTEXT(D39);VLOOKUP(I39;'Réference'!$D$3:$E$18;2;FALSE);""))))</f>
        <v>17</v>
      </c>
      <c s="170" r="I39">
        <v>13.65</v>
      </c>
      <c s="158" r="J39">
        <v>15.0</v>
      </c>
      <c t="str" s="159" r="K39">
        <f>IF(ISTEXT(D39);(V39*I39)+(U39*(I39*1,15/22*10))+(T39*(I39*1,35/22*6))+(S39*(I39*2/22*2))+(R39*(I39*3/22*1));"")</f>
        <v/>
      </c>
      <c t="str" s="159" r="L39">
        <f>ROUND((V39*J39);1)+ROUND((U39*(J39*1,15/22*10));2)+ROUND((T39*(J39*1,35/22*6));2)+ROUNDDOWN((S39*(J39*2/22*2));2)+ROUNDDOWN((R39*(J39*3/22*1));2)</f>
        <v>0,00</v>
      </c>
      <c t="str" s="160" r="M39">
        <f>IF(ISTEXT(E39);ROUND((V39*I39)+(U39*(I39*1,15/22*10))+(T39*(I39*1,35/22*6))+(S39*(I39*2/22*2))+(R39*(I39*3/22*1));0);"")</f>
        <v/>
      </c>
      <c s="160" r="N39"/>
      <c t="str" s="161" r="O39">
        <f>IF(ISTEXT(F39);ROUND((V39*I39)+(U39*(I39*1,15/22*10))+(T39*(I39*1,35/22*6))+(S39*(I39*2/22*2))+(R39*(I39*3/22*1));0);"")</f>
        <v/>
      </c>
      <c s="161" r="P39"/>
      <c t="str" s="162" r="Q39">
        <f>IF(ISTEXT(G39);ROUND((V39*I39)+(U39*(I39*1,15/22*10))+(T39*(I39*1,35/22*6))+(S39*(I39*2/22*2))+(R39*(I39*3/22*1));0);"")</f>
        <v>0</v>
      </c>
      <c s="39" r="R39"/>
      <c s="39" r="S39"/>
      <c s="39" r="T39"/>
      <c s="39" r="U39"/>
      <c s="39" r="V39"/>
      <c s="38" r="W39"/>
      <c s="38" r="X39"/>
    </row>
    <row customHeight="1" r="40" ht="15.0">
      <c s="38" r="C40"/>
      <c s="32" r="D40"/>
      <c s="32" r="E40"/>
      <c s="32" r="F40"/>
      <c s="32" r="G40"/>
      <c s="32" r="I40"/>
      <c t="s" s="171" r="J40">
        <v>2587</v>
      </c>
      <c t="str" s="172" r="K40">
        <f>SUM(K35:K39)</f>
        <v>1231,85</v>
      </c>
      <c s="172" r="L40">
        <v>1250.0</v>
      </c>
      <c t="str" s="173" r="M40">
        <f>SUM(M35:M39)</f>
        <v>71</v>
      </c>
      <c t="str" s="173" r="N40">
        <f>SUM(N35:N39)</f>
        <v>63</v>
      </c>
      <c t="str" s="174" r="O40">
        <f>SUM(O35:O39)</f>
        <v>49</v>
      </c>
      <c t="str" s="174" r="P40">
        <f>SUM(P35:P39)</f>
        <v>46</v>
      </c>
      <c t="str" s="174" r="Q40">
        <f>SUM(Q35:Q39)</f>
        <v>0</v>
      </c>
      <c t="str" s="173" r="R40">
        <f>SUM(R35:R39)</f>
        <v>207</v>
      </c>
      <c t="str" s="173" r="S40">
        <f>SUM(S35:S39)</f>
        <v>26</v>
      </c>
      <c t="str" s="173" r="T40">
        <f>SUM(T35:T39)</f>
        <v>19</v>
      </c>
      <c t="str" s="173" r="U40">
        <f>SUM(U35:U39)</f>
        <v>43</v>
      </c>
      <c t="str" s="173" r="V40">
        <f>SUM(V35:V39)</f>
        <v>21</v>
      </c>
      <c s="38" r="W40"/>
      <c s="38" r="X40"/>
    </row>
    <row customHeight="1" r="41" ht="15.0">
      <c s="38" r="C41"/>
      <c s="32" r="D41"/>
      <c s="32" r="E41"/>
      <c s="32" r="F41"/>
      <c s="32" r="G41"/>
      <c t="s" s="175" r="J41">
        <v>2588</v>
      </c>
      <c t="s" s="176" r="K41">
        <v>2589</v>
      </c>
      <c t="str" s="177" r="L41">
        <f>K40-L40</f>
        <v>-18,15</v>
      </c>
      <c t="s" s="178" r="M41">
        <v>2590</v>
      </c>
      <c t="str" s="49" r="N41">
        <f>M40-N40</f>
        <v>8</v>
      </c>
      <c t="s" s="179" r="O41">
        <v>2591</v>
      </c>
      <c t="str" s="180" r="P41">
        <f>O40-P40</f>
        <v>3</v>
      </c>
      <c t="s" s="179" r="Q41">
        <v>2592</v>
      </c>
      <c t="str" s="49" r="R41">
        <f>Q40</f>
        <v>0</v>
      </c>
      <c s="38" r="W41"/>
      <c s="38" r="X41"/>
    </row>
    <row customHeight="1" r="42" ht="15.0">
      <c s="181" r="A42"/>
      <c s="37" r="B42"/>
      <c s="38" r="C42"/>
      <c s="204" r="D42"/>
      <c s="204" r="E42"/>
      <c s="204" r="F42"/>
      <c s="204" r="G42"/>
      <c s="37" r="H42"/>
      <c s="204" r="I42"/>
      <c s="204" r="J42"/>
      <c s="231" r="K42"/>
      <c s="231" r="L42"/>
      <c s="204" r="M42"/>
      <c s="204" r="N42"/>
      <c s="202" r="O42"/>
      <c s="202" r="P42"/>
      <c s="202" r="Q42"/>
      <c s="204" r="R42"/>
      <c s="204" r="S42"/>
      <c s="204" r="T42"/>
      <c s="204" r="U42"/>
      <c s="204" r="V42"/>
      <c s="38" r="W42"/>
      <c s="38" r="X42"/>
    </row>
    <row customHeight="1" r="43" ht="15.0">
      <c s="232" r="A43"/>
      <c s="37" r="B43"/>
      <c s="38" r="C43"/>
      <c s="204" r="D43"/>
      <c s="204" r="E43"/>
      <c s="204" r="F43"/>
      <c s="233" r="G43"/>
      <c s="234" r="H43"/>
      <c s="234" r="I43"/>
      <c s="235" r="J43"/>
      <c s="236" r="K43"/>
      <c s="236" r="L43"/>
      <c s="237" r="M43"/>
      <c s="237" r="N43"/>
      <c s="238" r="O43"/>
      <c s="238" r="P43"/>
      <c s="238" r="Q43"/>
      <c s="234" r="R43"/>
      <c s="234" r="S43"/>
      <c s="234" r="T43"/>
      <c s="234" r="U43"/>
      <c s="234" r="V43"/>
      <c s="38" r="W43"/>
      <c s="38" r="X43"/>
    </row>
    <row customHeight="1" r="44" ht="47.25">
      <c t="s" s="239" r="A44">
        <v>2593</v>
      </c>
      <c t="s" s="212" r="B44">
        <v>2594</v>
      </c>
      <c t="s" s="137" r="C44">
        <v>2595</v>
      </c>
      <c t="s" s="138" r="D44">
        <v>2596</v>
      </c>
      <c s="56" r="G44"/>
      <c t="s" s="139" r="H44">
        <v>2597</v>
      </c>
      <c t="s" s="140" r="I44">
        <v>2598</v>
      </c>
      <c t="s" s="140" r="J44">
        <v>2599</v>
      </c>
      <c t="s" s="141" r="K44">
        <v>2600</v>
      </c>
      <c t="s" s="142" r="L44">
        <v>2601</v>
      </c>
      <c t="s" s="143" r="M44">
        <v>2602</v>
      </c>
      <c t="s" s="143" r="N44">
        <v>2603</v>
      </c>
      <c t="s" s="144" r="O44">
        <v>2604</v>
      </c>
      <c t="s" s="144" r="P44">
        <v>2605</v>
      </c>
      <c t="s" s="240" r="Q44">
        <v>2606</v>
      </c>
      <c t="s" s="146" r="R44">
        <v>2607</v>
      </c>
      <c t="s" s="146" r="S44">
        <v>2608</v>
      </c>
      <c t="s" s="146" r="T44">
        <v>2609</v>
      </c>
      <c t="s" s="146" r="U44">
        <v>2610</v>
      </c>
      <c t="s" s="146" r="V44">
        <v>2611</v>
      </c>
      <c s="38" r="W44"/>
      <c s="38" r="X44"/>
    </row>
    <row customHeight="1" r="45" ht="15.0">
      <c t="s" s="150" r="D45">
        <v>2612</v>
      </c>
      <c t="s" s="219" r="E45">
        <v>2613</v>
      </c>
      <c t="s" s="56" r="F45">
        <v>2614</v>
      </c>
      <c t="s" s="56" r="G45">
        <v>2615</v>
      </c>
      <c s="38" r="W45"/>
      <c s="38" r="X45"/>
    </row>
    <row customHeight="1" r="46" ht="15.0">
      <c t="s" s="13" r="B46">
        <v>2616</v>
      </c>
      <c t="s" s="153" r="C46">
        <v>2617</v>
      </c>
      <c t="s" s="154" r="D46">
        <v>2618</v>
      </c>
      <c s="155" r="E46"/>
      <c s="156" r="F46"/>
      <c s="154" r="G46"/>
      <c t="str" s="157" r="H46">
        <f>IF(ISTEXT(F46);VLOOKUP(I46;'Réference'!$A$3:$E$18;5;FALSE);IF(ISTEXT(E46);VLOOKUP(I46;'Réference'!$B$3:$E$18;4;FALSE);IF(ISTEXT(G46);VLOOKUP(I46;'Réference'!$C$3:$E$18;3;FALSE);IF(ISTEXT(D46);VLOOKUP(I46;'Réference'!$D$3:$E$18;2;FALSE);""))))</f>
        <v>7</v>
      </c>
      <c s="158" r="I46">
        <v>48.83</v>
      </c>
      <c s="158" r="J46">
        <v>15.0</v>
      </c>
      <c t="str" s="159" r="K46">
        <f>IF(ISTEXT(D46);(V46*I46)+(U46*(I46*1,15/22*10))+(T46*(I46*1,35/22*6))+(S46*(I46*2/22*2))+(R46*(I46*3/22*1));"")</f>
        <v>1308,42</v>
      </c>
      <c t="str" s="159" r="L46">
        <f>ROUND((V46*J46);1)+ROUND((U46*(J46*1,15/22*10));2)+ROUND((T46*(J46*1,35/22*6));2)+ROUNDDOWN((S46*(J46*2/22*2));2)+ROUNDDOWN((R46*(J46*3/22*1));2)</f>
        <v>401,92</v>
      </c>
      <c t="str" s="160" r="M46">
        <f>IF(ISTEXT(E46);ROUND((V46*I46)+(U46*(I46*1,15/22*10))+(T46*(I46*1,35/22*6))+(S46*(I46*2/22*2))+(R46*(I46*3/22*1));0);"")</f>
        <v/>
      </c>
      <c s="160" r="N46">
        <v>23.0</v>
      </c>
      <c t="str" s="161" r="O46">
        <f>IF(ISTEXT(F46);ROUND((V46*I46)+(U46*(I46*1,15/22*10))+(T46*(I46*1,35/22*6))+(S46*(I46*2/22*2))+(R46*(I46*3/22*1));0);"")</f>
        <v/>
      </c>
      <c s="161" r="P46">
        <v>17.0</v>
      </c>
      <c s="162" r="Q46"/>
      <c s="39" r="R46">
        <v>94.0</v>
      </c>
      <c s="39" r="S46">
        <v>16.0</v>
      </c>
      <c s="39" r="T46">
        <v>5.0</v>
      </c>
      <c s="39" r="U46">
        <v>10.0</v>
      </c>
      <c s="39" r="V46">
        <v>4.0</v>
      </c>
      <c s="38" r="W46"/>
      <c s="38" r="X46"/>
    </row>
    <row customHeight="1" r="47" ht="15.0">
      <c t="s" s="13" r="B47">
        <v>2619</v>
      </c>
      <c t="s" s="153" r="C47">
        <v>2620</v>
      </c>
      <c s="154" r="D47"/>
      <c s="155" r="E47"/>
      <c t="s" s="156" r="F47">
        <v>2621</v>
      </c>
      <c s="154" r="G47"/>
      <c t="str" s="157" r="H47">
        <f>IF(ISTEXT(F47);VLOOKUP(I47;'Réference'!$A$3:$E$18;5;FALSE);IF(ISTEXT(E47);VLOOKUP(I47;'Réference'!$B$3:$E$18;4;FALSE);IF(ISTEXT(G47);VLOOKUP(I47;'Réference'!$C$3:$E$18;3;FALSE);IF(ISTEXT(D47);VLOOKUP(I47;'Réference'!$D$3:$E$18;2;FALSE);""))))</f>
        <v>10</v>
      </c>
      <c s="158" r="I47">
        <v>1.52</v>
      </c>
      <c s="158" r="J47">
        <v>15.0</v>
      </c>
      <c t="str" s="159" r="K47">
        <f>IF(ISTEXT(D47);(V47*I47)+(U47*(I47*1,15/22*10))+(T47*(I47*1,35/22*6))+(S47*(I47*2/22*2))+(R47*(I47*3/22*1));"")</f>
        <v/>
      </c>
      <c t="str" s="159" r="L47">
        <f>ROUND((V47*J47);1)+ROUND((U47*(J47*1,15/22*10));2)+ROUND((T47*(J47*1,35/22*6));2)+ROUNDDOWN((S47*(J47*2/22*2));2)+ROUNDDOWN((R47*(J47*3/22*1));2)</f>
        <v>148,35</v>
      </c>
      <c t="str" s="160" r="M47">
        <f>IF(ISTEXT(E47);ROUND((V47*I47)+(U47*(I47*1,15/22*10))+(T47*(I47*1,35/22*6))+(S47*(I47*2/22*2))+(R47*(I47*3/22*1));0);"")</f>
        <v/>
      </c>
      <c s="160" r="N47">
        <v>7.0</v>
      </c>
      <c t="str" s="161" r="O47">
        <f>IF(ISTEXT(F47);ROUND((V47*I47)+(U47*(I47*1,15/22*10))+(T47*(I47*1,35/22*6))+(S47*(I47*2/22*2))+(R47*(I47*3/22*1));0);"")</f>
        <v>15</v>
      </c>
      <c s="161" r="P47">
        <v>5.0</v>
      </c>
      <c s="162" r="Q47"/>
      <c s="39" r="R47">
        <v>10.0</v>
      </c>
      <c s="39" r="S47">
        <v>3.0</v>
      </c>
      <c s="39" r="T47">
        <v>1.0</v>
      </c>
      <c s="39" r="U47">
        <v>5.0</v>
      </c>
      <c s="39" r="V47">
        <v>5.0</v>
      </c>
      <c s="38" r="W47"/>
      <c s="38" r="X47"/>
    </row>
    <row customHeight="1" r="48" ht="15.0">
      <c t="s" s="13" r="B48">
        <v>2622</v>
      </c>
      <c t="s" s="153" r="C48">
        <v>2623</v>
      </c>
      <c s="154" r="D48"/>
      <c t="s" s="155" r="E48">
        <v>2624</v>
      </c>
      <c s="156" r="F48"/>
      <c s="154" r="G48"/>
      <c t="str" s="157" r="H48">
        <f>IF(ISTEXT(F48);VLOOKUP(I48;'Réference'!$A$3:$E$18;5;FALSE);IF(ISTEXT(E48);VLOOKUP(I48;'Réference'!$B$3:$E$18;4;FALSE);IF(ISTEXT(G48);VLOOKUP(I48;'Réference'!$C$3:$E$18;3;FALSE);IF(ISTEXT(D48);VLOOKUP(I48;'Réference'!$D$3:$E$18;2;FALSE);""))))</f>
        <v>17</v>
      </c>
      <c s="158" r="I48">
        <v>2.73</v>
      </c>
      <c s="158" r="J48">
        <v>15.0</v>
      </c>
      <c t="str" s="159" r="K48">
        <f>IF(ISTEXT(D48);(V48*I48)+(U48*(I48*1,15/22*10))+(T48*(I48*1,35/22*6))+(S48*(I48*2/22*2))+(R48*(I48*3/22*1));"")</f>
        <v/>
      </c>
      <c t="str" s="159" r="L48">
        <f>ROUND((V48*J48);1)+ROUND((U48*(J48*1,15/22*10));2)+ROUND((T48*(J48*1,35/22*6));2)+ROUNDDOWN((S48*(J48*2/22*2));2)+ROUNDDOWN((R48*(J48*3/22*1));2)</f>
        <v>322,84</v>
      </c>
      <c t="str" s="160" r="M48">
        <f>IF(ISTEXT(E48);ROUND((V48*I48)+(U48*(I48*1,15/22*10))+(T48*(I48*1,35/22*6))+(S48*(I48*2/22*2))+(R48*(I48*3/22*1));0);"")</f>
        <v>59</v>
      </c>
      <c s="160" r="N48">
        <v>17.0</v>
      </c>
      <c t="str" s="161" r="O48">
        <f>IF(ISTEXT(F48);ROUND((V48*I48)+(U48*(I48*1,15/22*10))+(T48*(I48*1,35/22*6))+(S48*(I48*2/22*2))+(R48*(I48*3/22*1));0);"")</f>
        <v/>
      </c>
      <c s="161" r="P48">
        <v>12.0</v>
      </c>
      <c s="162" r="Q48"/>
      <c s="39" r="R48">
        <v>52.0</v>
      </c>
      <c s="39" r="S48">
        <v>11.0</v>
      </c>
      <c s="39" r="T48">
        <v>10.0</v>
      </c>
      <c s="39" r="U48">
        <v>11.0</v>
      </c>
      <c s="39" r="V48">
        <v>3.0</v>
      </c>
      <c s="38" r="W48"/>
      <c s="38" r="X48"/>
    </row>
    <row customHeight="1" r="49" ht="15.0">
      <c t="s" s="13" r="B49">
        <v>2625</v>
      </c>
      <c t="s" s="153" r="C49">
        <v>2626</v>
      </c>
      <c s="154" r="D49"/>
      <c s="155" r="E49"/>
      <c t="s" s="156" r="F49">
        <v>2627</v>
      </c>
      <c s="154" r="G49"/>
      <c t="str" s="157" r="H49">
        <f>IF(ISTEXT(F49);VLOOKUP(I49;'Réference'!$A$3:$E$18;5;FALSE);IF(ISTEXT(E49);VLOOKUP(I49;'Réference'!$B$3:$E$18;4;FALSE);IF(ISTEXT(G49);VLOOKUP(I49;'Réference'!$C$3:$E$18;3;FALSE);IF(ISTEXT(D49);VLOOKUP(I49;'Réference'!$D$3:$E$18;2;FALSE);""))))</f>
        <v>10</v>
      </c>
      <c s="158" r="I49">
        <v>1.52</v>
      </c>
      <c s="158" r="J49">
        <v>15.0</v>
      </c>
      <c t="str" s="159" r="K49">
        <f>IF(ISTEXT(D49);(V49*I49)+(U49*(I49*1,15/22*10))+(T49*(I49*1,35/22*6))+(S49*(I49*2/22*2))+(R49*(I49*3/22*1));"")</f>
        <v/>
      </c>
      <c t="str" s="159" r="L49">
        <f>ROUND((V49*J49);1)+ROUND((U49*(J49*1,15/22*10));2)+ROUND((T49*(J49*1,35/22*6));2)+ROUNDDOWN((S49*(J49*2/22*2));2)+ROUNDDOWN((R49*(J49*3/22*1));2)</f>
        <v>448,43</v>
      </c>
      <c t="str" s="160" r="M49">
        <f>IF(ISTEXT(E49);ROUND((V49*I49)+(U49*(I49*1,15/22*10))+(T49*(I49*1,35/22*6))+(S49*(I49*2/22*2))+(R49*(I49*3/22*1));0);"")</f>
        <v/>
      </c>
      <c s="160" r="N49">
        <v>11.0</v>
      </c>
      <c t="str" s="161" r="O49">
        <f>IF(ISTEXT(F49);ROUND((V49*I49)+(U49*(I49*1,15/22*10))+(T49*(I49*1,35/22*6))+(S49*(I49*2/22*2))+(R49*(I49*3/22*1));0);"")</f>
        <v>45</v>
      </c>
      <c s="161" r="P49">
        <v>9.0</v>
      </c>
      <c s="162" r="Q49"/>
      <c s="39" r="R49">
        <v>123.0</v>
      </c>
      <c s="39" r="S49">
        <v>4.0</v>
      </c>
      <c s="39" r="T49">
        <v>2.0</v>
      </c>
      <c s="39" r="U49">
        <v>7.0</v>
      </c>
      <c s="39" r="V49">
        <v>8.0</v>
      </c>
      <c s="38" r="W49"/>
      <c s="38" r="X49"/>
    </row>
    <row customHeight="1" r="50" ht="15.0">
      <c t="s" s="27" r="B50">
        <v>2628</v>
      </c>
      <c t="s" s="165" r="C50">
        <v>2629</v>
      </c>
      <c s="166" r="D50"/>
      <c s="167" r="E50"/>
      <c s="166" r="F50"/>
      <c t="s" s="168" r="G50">
        <v>2630</v>
      </c>
      <c t="str" s="169" r="H50">
        <f>IF(ISTEXT(F50);VLOOKUP(I50;'Réference'!$A$3:$E$18;5;FALSE);IF(ISTEXT(E50);VLOOKUP(I50;'Réference'!$B$3:$E$18;4;FALSE);IF(ISTEXT(G50);VLOOKUP(I50;'Réference'!$C$3:$E$18;3;FALSE);IF(ISTEXT(D50);VLOOKUP(I50;'Réference'!$D$3:$E$18;2;FALSE);""))))</f>
        <v>17</v>
      </c>
      <c s="170" r="I50">
        <v>13.65</v>
      </c>
      <c s="158" r="J50">
        <v>15.0</v>
      </c>
      <c t="str" s="159" r="K50">
        <f>IF(ISTEXT(D50);(V50*I50)+(U50*(I50*1,15/22*10))+(T50*(I50*1,35/22*6))+(S50*(I50*2/22*2))+(R50*(I50*3/22*1));"")</f>
        <v/>
      </c>
      <c t="str" s="159" r="L50">
        <f>ROUND((V50*J50);1)+ROUND((U50*(J50*1,15/22*10));2)+ROUND((T50*(J50*1,35/22*6));2)+ROUNDDOWN((S50*(J50*2/22*2));2)+ROUNDDOWN((R50*(J50*3/22*1));2)</f>
        <v>0,00</v>
      </c>
      <c t="str" s="160" r="M50">
        <f>IF(ISTEXT(E50);ROUND((V50*I50)+(U50*(I50*1,15/22*10))+(T50*(I50*1,35/22*6))+(S50*(I50*2/22*2))+(R50*(I50*3/22*1));0);"")</f>
        <v/>
      </c>
      <c s="160" r="N50"/>
      <c t="str" s="161" r="O50">
        <f>IF(ISTEXT(F50);ROUND((V50*I50)+(U50*(I50*1,15/22*10))+(T50*(I50*1,35/22*6))+(S50*(I50*2/22*2))+(R50*(I50*3/22*1));0);"")</f>
        <v/>
      </c>
      <c s="161" r="P50"/>
      <c t="str" s="162" r="Q50">
        <f>IF(ISTEXT(G50);ROUND((V50*I50)+(U50*(I50*1,15/22*10))+(T50*(I50*1,35/22*6))+(S50*(I50*2/22*2))+(R50*(I50*3/22*1));0);"")</f>
        <v>0</v>
      </c>
      <c s="39" r="R50"/>
      <c s="39" r="S50"/>
      <c s="39" r="T50"/>
      <c s="39" r="U50"/>
      <c s="39" r="V50"/>
      <c s="38" r="W50"/>
      <c s="38" r="X50"/>
    </row>
    <row customHeight="1" r="51" ht="15.0">
      <c s="241" r="B51"/>
      <c s="38" r="C51"/>
      <c s="32" r="D51"/>
      <c s="32" r="E51"/>
      <c s="32" r="F51"/>
      <c s="32" r="G51"/>
      <c s="32" r="I51"/>
      <c t="s" s="171" r="J51">
        <v>2631</v>
      </c>
      <c t="str" s="172" r="K51">
        <f>SUM(K46:K50)</f>
        <v>1308,42</v>
      </c>
      <c s="172" r="L51">
        <v>1319.72</v>
      </c>
      <c t="str" s="173" r="M51">
        <f>SUM(M46:M50)</f>
        <v>59</v>
      </c>
      <c t="str" s="173" r="N51">
        <f>SUM(N46:N50)</f>
        <v>58</v>
      </c>
      <c t="str" s="174" r="O51">
        <f>SUM(O46:O50)</f>
        <v>60</v>
      </c>
      <c t="str" s="174" r="P51">
        <f>SUM(P46:P50)</f>
        <v>43</v>
      </c>
      <c t="str" s="174" r="Q51">
        <f>SUM(Q46:Q50)</f>
        <v>0</v>
      </c>
      <c t="str" s="173" r="R51">
        <f>SUM(R46:R50)</f>
        <v>279</v>
      </c>
      <c t="str" s="173" r="S51">
        <f>SUM(S46:S50)</f>
        <v>34</v>
      </c>
      <c t="str" s="173" r="T51">
        <f>SUM(T46:T50)</f>
        <v>18</v>
      </c>
      <c t="str" s="173" r="U51">
        <f>SUM(U46:U50)</f>
        <v>33</v>
      </c>
      <c t="str" s="173" r="V51">
        <f>SUM(V46:V50)</f>
        <v>20</v>
      </c>
      <c s="38" r="W51"/>
      <c s="38" r="X51"/>
    </row>
    <row customHeight="1" r="52" ht="15.0">
      <c s="241" r="B52"/>
      <c s="38" r="C52"/>
      <c s="32" r="D52"/>
      <c s="32" r="E52"/>
      <c s="32" r="F52"/>
      <c s="32" r="G52"/>
      <c t="s" s="175" r="J52">
        <v>2632</v>
      </c>
      <c t="s" s="176" r="K52">
        <v>2633</v>
      </c>
      <c t="str" s="177" r="L52">
        <f>K51-L51</f>
        <v>-11,30</v>
      </c>
      <c t="s" s="178" r="M52">
        <v>2634</v>
      </c>
      <c t="str" s="49" r="N52">
        <f>M51-N51</f>
        <v>1</v>
      </c>
      <c t="s" s="179" r="O52">
        <v>2635</v>
      </c>
      <c t="str" s="180" r="P52">
        <f>O51-P51</f>
        <v>17</v>
      </c>
      <c t="s" s="179" r="Q52">
        <v>2636</v>
      </c>
      <c t="str" s="49" r="R52">
        <f>Q51</f>
        <v>0</v>
      </c>
      <c s="38" r="W52"/>
      <c s="38" r="X52"/>
    </row>
    <row customHeight="1" r="53" ht="15.0">
      <c s="181" r="A53"/>
      <c s="242" r="B53"/>
      <c s="38" r="C53"/>
      <c s="204" r="D53"/>
      <c s="204" r="E53"/>
      <c s="204" r="F53"/>
      <c s="204" r="G53"/>
      <c s="37" r="H53"/>
      <c s="243" r="I53"/>
      <c s="243" r="J53"/>
      <c s="231" r="K53"/>
      <c s="231" r="L53"/>
      <c s="204" r="M53"/>
      <c s="204" r="N53"/>
      <c s="202" r="O53"/>
      <c s="202" r="P53"/>
      <c s="202" r="Q53"/>
      <c s="204" r="R53"/>
      <c s="204" r="S53"/>
      <c s="204" r="T53"/>
      <c s="204" r="U53"/>
      <c s="204" r="V53"/>
      <c s="38" r="W53"/>
      <c s="38" r="X53"/>
    </row>
    <row customHeight="1" r="54" ht="15.0">
      <c s="244" r="A54"/>
      <c s="242" r="B54"/>
      <c s="38" r="C54"/>
      <c s="204" r="D54"/>
      <c s="204" r="E54"/>
      <c s="204" r="F54"/>
      <c s="233" r="G54"/>
      <c s="234" r="H54"/>
      <c s="233" r="I54"/>
      <c s="233" r="J54"/>
      <c s="245" r="K54"/>
      <c s="245" r="L54"/>
      <c s="233" r="M54"/>
      <c s="233" r="N54"/>
      <c s="246" r="O54"/>
      <c s="246" r="P54"/>
      <c s="246" r="Q54"/>
      <c s="233" r="R54"/>
      <c s="233" r="S54"/>
      <c s="233" r="T54"/>
      <c s="233" r="U54"/>
      <c s="233" r="V54"/>
      <c s="38" r="W54"/>
      <c s="38" r="X54"/>
    </row>
    <row customHeight="1" r="55" ht="30.0">
      <c t="s" s="247" r="A55">
        <v>2637</v>
      </c>
      <c t="s" s="69" r="B55">
        <v>2638</v>
      </c>
      <c t="s" s="137" r="C55">
        <v>2639</v>
      </c>
      <c t="s" s="138" r="D55">
        <v>2640</v>
      </c>
      <c s="56" r="G55"/>
      <c t="s" s="139" r="H55">
        <v>2641</v>
      </c>
      <c t="s" s="140" r="I55">
        <v>2642</v>
      </c>
      <c t="s" s="140" r="J55">
        <v>2643</v>
      </c>
      <c t="s" s="141" r="K55">
        <v>2644</v>
      </c>
      <c t="s" s="142" r="L55">
        <v>2645</v>
      </c>
      <c t="s" s="143" r="M55">
        <v>2646</v>
      </c>
      <c t="s" s="143" r="N55">
        <v>2647</v>
      </c>
      <c t="s" s="144" r="O55">
        <v>2648</v>
      </c>
      <c t="s" s="144" r="P55">
        <v>2649</v>
      </c>
      <c t="s" s="240" r="Q55">
        <v>2650</v>
      </c>
      <c t="s" s="146" r="R55">
        <v>2651</v>
      </c>
      <c t="s" s="146" r="S55">
        <v>2652</v>
      </c>
      <c t="s" s="146" r="T55">
        <v>2653</v>
      </c>
      <c t="s" s="146" r="U55">
        <v>2654</v>
      </c>
      <c t="s" s="146" r="V55">
        <v>2655</v>
      </c>
      <c s="38" r="W55"/>
      <c s="38" r="X55"/>
    </row>
    <row customHeight="1" r="56" ht="15.0">
      <c t="s" s="150" r="D56">
        <v>2656</v>
      </c>
      <c t="s" s="219" r="E56">
        <v>2657</v>
      </c>
      <c t="s" s="56" r="F56">
        <v>2658</v>
      </c>
      <c t="s" s="56" r="G56">
        <v>2659</v>
      </c>
      <c s="38" r="W56"/>
      <c s="38" r="X56"/>
    </row>
    <row customHeight="1" r="57" ht="15.0">
      <c t="s" s="152" r="B57">
        <v>2660</v>
      </c>
      <c t="s" s="153" r="C57">
        <v>2661</v>
      </c>
      <c t="s" s="154" r="D57">
        <v>2662</v>
      </c>
      <c s="155" r="E57"/>
      <c s="156" r="F57"/>
      <c s="154" r="G57"/>
      <c t="str" s="157" r="H57">
        <f>IF(ISTEXT(F57);VLOOKUP(I57;'Réference'!$A$3:$E$18;5;FALSE);IF(ISTEXT(E57);VLOOKUP(I57;'Réference'!$B$3:$E$18;4;FALSE);IF(ISTEXT(G57);VLOOKUP(I57;'Réference'!$C$3:$E$18;3;FALSE);IF(ISTEXT(D57);VLOOKUP(I57;'Réference'!$D$3:$E$18;2;FALSE);""))))</f>
        <v>7</v>
      </c>
      <c s="158" r="I57">
        <v>48.83</v>
      </c>
      <c s="158" r="J57">
        <v>15.0</v>
      </c>
      <c t="str" s="159" r="K57">
        <f>IF(ISTEXT(D57);(V57*I57)+(U57*(I57*1,15/22*10))+(T57*(I57*1,35/22*6))+(S57*(I57*2/22*2))+(R57*(I57*3/22*1));"")</f>
        <v>1469,78</v>
      </c>
      <c t="str" s="159" r="L57">
        <f>ROUND((V57*J57);1)+ROUND((U57*(J57*1,15/22*10));2)+ROUND((T57*(J57*1,35/22*6));2)+ROUNDDOWN((S57*(J57*2/22*2));2)+ROUNDDOWN((R57*(J57*3/22*1));2)</f>
        <v>451,50</v>
      </c>
      <c t="str" s="160" r="M57">
        <f>IF(ISTEXT(E57);ROUND((V57*I57)+(U57*(I57*1,15/22*10))+(T57*(I57*1,35/22*6))+(S57*(I57*2/22*2))+(R57*(I57*3/22*1));0);"")</f>
        <v/>
      </c>
      <c s="160" r="N57">
        <v>34.0</v>
      </c>
      <c t="str" s="161" r="O57">
        <f>IF(ISTEXT(F57);ROUND((V57*I57)+(U57*(I57*1,15/22*10))+(T57*(I57*1,35/22*6))+(S57*(I57*2/22*2))+(R57*(I57*3/22*1));0);"")</f>
        <v/>
      </c>
      <c s="161" r="P57">
        <v>25.0</v>
      </c>
      <c s="162" r="Q57"/>
      <c s="39" r="R57">
        <v>132.0</v>
      </c>
      <c s="39" r="S57">
        <v>10.0</v>
      </c>
      <c s="39" r="T57">
        <v>7.0</v>
      </c>
      <c s="39" r="U57">
        <v>9.0</v>
      </c>
      <c s="39" r="V57">
        <v>3.0</v>
      </c>
      <c s="38" r="W57"/>
      <c s="38" r="X57"/>
    </row>
    <row customHeight="1" r="58" ht="15.0">
      <c t="s" s="152" r="B58">
        <v>2663</v>
      </c>
      <c t="s" s="153" r="C58">
        <v>2664</v>
      </c>
      <c s="154" r="D58"/>
      <c s="155" r="E58"/>
      <c t="s" s="156" r="F58">
        <v>2665</v>
      </c>
      <c s="154" r="G58"/>
      <c t="str" s="157" r="H58">
        <f>IF(ISTEXT(F58);VLOOKUP(I58;'Réference'!$A$3:$E$18;5;FALSE);IF(ISTEXT(E58);VLOOKUP(I58;'Réference'!$B$3:$E$18;4;FALSE);IF(ISTEXT(G58);VLOOKUP(I58;'Réference'!$C$3:$E$18;3;FALSE);IF(ISTEXT(D58);VLOOKUP(I58;'Réference'!$D$3:$E$18;2;FALSE);""))))</f>
        <v>10</v>
      </c>
      <c s="158" r="I58">
        <v>1.52</v>
      </c>
      <c s="158" r="J58">
        <v>15.0</v>
      </c>
      <c t="str" s="159" r="K58">
        <f>IF(ISTEXT(D58);(V58*I58)+(U58*(I58*1,15/22*10))+(T58*(I58*1,35/22*6))+(S58*(I58*2/22*2))+(R58*(I58*3/22*1));"")</f>
        <v/>
      </c>
      <c t="str" s="159" r="L58">
        <f>ROUND((V58*J58);1)+ROUND((U58*(J58*1,15/22*10));2)+ROUND((T58*(J58*1,35/22*6));2)+ROUNDDOWN((S58*(J58*2/22*2));2)+ROUNDDOWN((R58*(J58*3/22*1));2)</f>
        <v>189,88</v>
      </c>
      <c t="str" s="160" r="M58">
        <f>IF(ISTEXT(E58);ROUND((V58*I58)+(U58*(I58*1,15/22*10))+(T58*(I58*1,35/22*6))+(S58*(I58*2/22*2))+(R58*(I58*3/22*1));0);"")</f>
        <v/>
      </c>
      <c s="160" r="N58">
        <v>6.0</v>
      </c>
      <c t="str" s="161" r="O58">
        <f>IF(ISTEXT(F58);ROUND((V58*I58)+(U58*(I58*1,15/22*10))+(T58*(I58*1,35/22*6))+(S58*(I58*2/22*2))+(R58*(I58*3/22*1));0);"")</f>
        <v>19</v>
      </c>
      <c s="161" r="P58">
        <v>4.0</v>
      </c>
      <c s="162" r="Q58"/>
      <c s="39" r="R58">
        <v>8.0</v>
      </c>
      <c s="39" r="S58"/>
      <c s="39" r="T58"/>
      <c s="39" r="U58">
        <v>3.0</v>
      </c>
      <c s="39" r="V58">
        <v>10.0</v>
      </c>
      <c s="38" r="W58"/>
      <c s="38" r="X58"/>
    </row>
    <row customHeight="1" r="59" ht="15.0">
      <c t="s" s="152" r="B59">
        <v>2666</v>
      </c>
      <c t="s" s="153" r="C59">
        <v>2667</v>
      </c>
      <c s="154" r="D59"/>
      <c t="s" s="155" r="E59">
        <v>2668</v>
      </c>
      <c s="156" r="F59"/>
      <c s="154" r="G59"/>
      <c t="str" s="157" r="H59">
        <f>IF(ISTEXT(F59);VLOOKUP(I59;'Réference'!$A$3:$E$18;5;FALSE);IF(ISTEXT(E59);VLOOKUP(I59;'Réference'!$B$3:$E$18;4;FALSE);IF(ISTEXT(G59);VLOOKUP(I59;'Réference'!$C$3:$E$18;3;FALSE);IF(ISTEXT(D59);VLOOKUP(I59;'Réference'!$D$3:$E$18;2;FALSE);""))))</f>
        <v>17</v>
      </c>
      <c s="158" r="I59">
        <v>2.73</v>
      </c>
      <c s="158" r="J59">
        <v>15.0</v>
      </c>
      <c t="str" s="159" r="K59">
        <f>IF(ISTEXT(D59);(V59*I59)+(U59*(I59*1,15/22*10))+(T59*(I59*1,35/22*6))+(S59*(I59*2/22*2))+(R59*(I59*3/22*1));"")</f>
        <v/>
      </c>
      <c t="str" s="159" r="L59">
        <f>ROUND((V59*J59);1)+ROUND((U59*(J59*1,15/22*10));2)+ROUND((T59*(J59*1,35/22*6));2)+ROUNDDOWN((S59*(J59*2/22*2));2)+ROUNDDOWN((R59*(J59*3/22*1));2)</f>
        <v>385,83</v>
      </c>
      <c t="str" s="160" r="M59">
        <f>IF(ISTEXT(E59);ROUND((V59*I59)+(U59*(I59*1,15/22*10))+(T59*(I59*1,35/22*6))+(S59*(I59*2/22*2))+(R59*(I59*3/22*1));0);"")</f>
        <v>70</v>
      </c>
      <c s="160" r="N59">
        <v>23.0</v>
      </c>
      <c t="str" s="161" r="O59">
        <f>IF(ISTEXT(F59);ROUND((V59*I59)+(U59*(I59*1,15/22*10))+(T59*(I59*1,35/22*6))+(S59*(I59*2/22*2))+(R59*(I59*3/22*1));0);"")</f>
        <v/>
      </c>
      <c s="161" r="P59">
        <v>17.0</v>
      </c>
      <c s="162" r="Q59"/>
      <c s="39" r="R59">
        <v>57.0</v>
      </c>
      <c s="39" r="S59">
        <v>14.0</v>
      </c>
      <c s="39" r="T59">
        <v>9.0</v>
      </c>
      <c s="39" r="U59">
        <v>4.0</v>
      </c>
      <c s="39" r="V59">
        <v>10.0</v>
      </c>
      <c s="38" r="W59"/>
      <c s="38" r="X59"/>
    </row>
    <row customHeight="1" r="60" ht="15.0">
      <c t="s" s="152" r="B60">
        <v>2669</v>
      </c>
      <c t="s" s="153" r="C60">
        <v>2670</v>
      </c>
      <c s="154" r="D60"/>
      <c s="155" r="E60"/>
      <c t="s" s="156" r="F60">
        <v>2671</v>
      </c>
      <c s="154" r="G60"/>
      <c t="str" s="157" r="H60">
        <f>IF(ISTEXT(F60);VLOOKUP(I60;'Réference'!$A$3:$E$18;5;FALSE);IF(ISTEXT(E60);VLOOKUP(I60;'Réference'!$B$3:$E$18;4;FALSE);IF(ISTEXT(G60);VLOOKUP(I60;'Réference'!$C$3:$E$18;3;FALSE);IF(ISTEXT(D60);VLOOKUP(I60;'Réference'!$D$3:$E$18;2;FALSE);""))))</f>
        <v>10</v>
      </c>
      <c s="158" r="I60">
        <v>1.52</v>
      </c>
      <c s="158" r="J60">
        <v>15.0</v>
      </c>
      <c t="str" s="159" r="K60">
        <f>IF(ISTEXT(D60);(V60*I60)+(U60*(I60*1,15/22*10))+(T60*(I60*1,35/22*6))+(S60*(I60*2/22*2))+(R60*(I60*3/22*1));"")</f>
        <v/>
      </c>
      <c t="str" s="159" r="L60">
        <f>ROUND((V60*J60);1)+ROUND((U60*(J60*1,15/22*10));2)+ROUND((T60*(J60*1,35/22*6));2)+ROUNDDOWN((S60*(J60*2/22*2));2)+ROUNDDOWN((R60*(J60*3/22*1));2)</f>
        <v>358,42</v>
      </c>
      <c t="str" s="160" r="M60">
        <f>IF(ISTEXT(E60);ROUND((V60*I60)+(U60*(I60*1,15/22*10))+(T60*(I60*1,35/22*6))+(S60*(I60*2/22*2))+(R60*(I60*3/22*1));0);"")</f>
        <v/>
      </c>
      <c s="160" r="N60">
        <v>17.0</v>
      </c>
      <c t="str" s="161" r="O60">
        <f>IF(ISTEXT(F60);ROUND((V60*I60)+(U60*(I60*1,15/22*10))+(T60*(I60*1,35/22*6))+(S60*(I60*2/22*2))+(R60*(I60*3/22*1));0);"")</f>
        <v>36</v>
      </c>
      <c s="161" r="P60">
        <v>13.0</v>
      </c>
      <c s="162" r="Q60"/>
      <c s="39" r="R60">
        <v>69.0</v>
      </c>
      <c s="39" r="S60">
        <v>4.0</v>
      </c>
      <c s="39" r="T60">
        <v>7.0</v>
      </c>
      <c s="39" r="U60">
        <v>8.0</v>
      </c>
      <c s="39" r="V60">
        <v>7.0</v>
      </c>
      <c s="38" r="W60"/>
      <c s="38" r="X60"/>
    </row>
    <row customHeight="1" r="61" ht="15.0">
      <c t="s" s="203" r="B61">
        <v>2672</v>
      </c>
      <c t="s" s="165" r="C61">
        <v>2673</v>
      </c>
      <c s="166" r="D61"/>
      <c s="167" r="E61"/>
      <c s="166" r="F61"/>
      <c t="s" s="168" r="G61">
        <v>2674</v>
      </c>
      <c t="str" s="169" r="H61">
        <f>IF(ISTEXT(F61);VLOOKUP(I61;'Réference'!$A$3:$E$18;5;FALSE);IF(ISTEXT(E61);VLOOKUP(I61;'Réference'!$B$3:$E$18;4;FALSE);IF(ISTEXT(G61);VLOOKUP(I61;'Réference'!$C$3:$E$18;3;FALSE);IF(ISTEXT(D61);VLOOKUP(I61;'Réference'!$D$3:$E$18;2;FALSE);""))))</f>
        <v>17</v>
      </c>
      <c s="170" r="I61">
        <v>13.65</v>
      </c>
      <c s="158" r="J61">
        <v>15.0</v>
      </c>
      <c t="str" s="159" r="K61">
        <f>IF(ISTEXT(D61);(V61*I61)+(U61*(I61*1,15/22*10))+(T61*(I61*1,35/22*6))+(S61*(I61*2/22*2))+(R61*(I61*3/22*1));"")</f>
        <v/>
      </c>
      <c t="str" s="159" r="L61">
        <f>ROUND((V61*J61);1)+ROUND((U61*(J61*1,15/22*10));2)+ROUND((T61*(J61*1,35/22*6));2)+ROUNDDOWN((S61*(J61*2/22*2));2)+ROUNDDOWN((R61*(J61*3/22*1));2)</f>
        <v>0,00</v>
      </c>
      <c t="str" s="160" r="M61">
        <f>IF(ISTEXT(E61);ROUND((V61*I61)+(U61*(I61*1,15/22*10))+(T61*(I61*1,35/22*6))+(S61*(I61*2/22*2))+(R61*(I61*3/22*1));0);"")</f>
        <v/>
      </c>
      <c s="160" r="N61"/>
      <c t="str" s="161" r="O61">
        <f>IF(ISTEXT(F61);ROUND((V61*I61)+(U61*(I61*1,15/22*10))+(T61*(I61*1,35/22*6))+(S61*(I61*2/22*2))+(R61*(I61*3/22*1));0);"")</f>
        <v/>
      </c>
      <c s="161" r="P61"/>
      <c t="str" s="162" r="Q61">
        <f>IF(ISTEXT(G61);ROUND((V61*I61)+(U61*(I61*1,15/22*10))+(T61*(I61*1,35/22*6))+(S61*(I61*2/22*2))+(R61*(I61*3/22*1));0);"")</f>
        <v>0</v>
      </c>
      <c s="39" r="R61"/>
      <c s="39" r="S61"/>
      <c s="39" r="T61"/>
      <c s="39" r="U61"/>
      <c s="39" r="V61"/>
      <c s="38" r="W61"/>
      <c s="38" r="X61"/>
    </row>
    <row customHeight="1" r="62" ht="15.0">
      <c s="38" r="C62"/>
      <c s="32" r="D62"/>
      <c s="32" r="E62"/>
      <c s="32" r="F62"/>
      <c s="32" r="G62"/>
      <c s="32" r="I62"/>
      <c t="s" s="171" r="J62">
        <v>2675</v>
      </c>
      <c t="str" s="172" r="K62">
        <f>SUM(K57:K61)</f>
        <v>1469,78</v>
      </c>
      <c s="172" r="L62">
        <v>1383.92</v>
      </c>
      <c t="str" s="173" r="M62">
        <f>SUM(M57:M61)</f>
        <v>70</v>
      </c>
      <c t="str" s="173" r="N62">
        <f>SUM(N57:N61)</f>
        <v>80</v>
      </c>
      <c t="str" s="174" r="O62">
        <f>SUM(O57:O61)</f>
        <v>55</v>
      </c>
      <c t="str" s="174" r="P62">
        <f>SUM(P57:P61)</f>
        <v>59</v>
      </c>
      <c t="str" s="174" r="Q62">
        <f>SUM(Q57:Q61)</f>
        <v>0</v>
      </c>
      <c t="str" s="173" r="R62">
        <f>SUM(R57:R61)</f>
        <v>266</v>
      </c>
      <c t="str" s="173" r="S62">
        <f>SUM(S57:S61)</f>
        <v>28</v>
      </c>
      <c t="str" s="173" r="T62">
        <f>SUM(T57:T61)</f>
        <v>23</v>
      </c>
      <c t="str" s="173" r="U62">
        <f>SUM(U57:U61)</f>
        <v>24</v>
      </c>
      <c t="str" s="173" r="V62">
        <f>SUM(V57:V61)</f>
        <v>30</v>
      </c>
      <c s="38" r="W62"/>
      <c s="38" r="X62"/>
    </row>
    <row customHeight="1" r="63" ht="15.0">
      <c s="38" r="C63"/>
      <c s="32" r="D63"/>
      <c s="32" r="E63"/>
      <c s="32" r="F63"/>
      <c s="32" r="G63"/>
      <c t="s" s="175" r="J63">
        <v>2676</v>
      </c>
      <c t="s" s="176" r="K63">
        <v>2677</v>
      </c>
      <c t="str" s="177" r="L63">
        <f>K62-L62</f>
        <v>85,86</v>
      </c>
      <c t="s" s="178" r="M63">
        <v>2678</v>
      </c>
      <c t="str" s="49" r="N63">
        <f>M62-N62</f>
        <v>-10</v>
      </c>
      <c t="s" s="179" r="O63">
        <v>2679</v>
      </c>
      <c t="str" s="180" r="P63">
        <f>O62-P62</f>
        <v>-4</v>
      </c>
      <c t="s" s="179" r="Q63">
        <v>2680</v>
      </c>
      <c t="str" s="49" r="R63">
        <f>Q62</f>
        <v>0</v>
      </c>
      <c s="38" r="W63"/>
      <c s="38" r="X63"/>
    </row>
    <row customHeight="1" r="64" ht="15.0">
      <c s="248" r="A64"/>
      <c s="242" r="B64"/>
      <c s="38" r="C64"/>
      <c s="204" r="D64"/>
      <c s="204" r="E64"/>
      <c s="204" r="F64"/>
      <c s="204" r="G64"/>
      <c s="37" r="H64"/>
      <c s="243" r="I64"/>
      <c s="243" r="J64"/>
      <c s="231" r="K64"/>
      <c s="231" r="L64"/>
      <c s="204" r="M64"/>
      <c s="204" r="N64"/>
      <c s="202" r="O64"/>
      <c s="202" r="P64"/>
      <c s="202" r="Q64"/>
      <c s="204" r="R64"/>
      <c s="204" r="S64"/>
      <c s="204" r="T64"/>
      <c s="204" r="U64"/>
      <c s="204" r="V64"/>
      <c s="38" r="W64"/>
      <c s="38" r="X64"/>
    </row>
    <row customHeight="1" r="65" ht="15.0">
      <c s="244" r="A65"/>
      <c s="242" r="B65"/>
      <c s="38" r="C65"/>
      <c s="204" r="D65"/>
      <c s="204" r="E65"/>
      <c s="204" r="F65"/>
      <c s="233" r="G65"/>
      <c s="234" r="H65"/>
      <c s="249" r="I65"/>
      <c s="249" r="J65"/>
      <c s="245" r="K65"/>
      <c s="245" r="L65"/>
      <c s="233" r="M65"/>
      <c s="233" r="N65"/>
      <c s="246" r="O65"/>
      <c s="246" r="P65"/>
      <c s="246" r="Q65"/>
      <c s="233" r="R65"/>
      <c s="233" r="S65"/>
      <c s="233" r="T65"/>
      <c s="233" r="U65"/>
      <c s="233" r="V65"/>
      <c s="38" r="W65"/>
      <c s="38" r="X65"/>
    </row>
    <row customHeight="1" r="66" ht="48.75">
      <c t="s" s="209" r="A66">
        <v>2681</v>
      </c>
      <c t="s" s="212" r="B66">
        <v>2682</v>
      </c>
      <c t="s" s="137" r="C66">
        <v>2683</v>
      </c>
      <c t="s" s="138" r="D66">
        <v>2684</v>
      </c>
      <c s="56" r="G66"/>
      <c t="s" s="139" r="H66">
        <v>2685</v>
      </c>
      <c t="s" s="140" r="I66">
        <v>2686</v>
      </c>
      <c t="s" s="140" r="J66">
        <v>2687</v>
      </c>
      <c t="s" s="141" r="K66">
        <v>2688</v>
      </c>
      <c t="s" s="142" r="L66">
        <v>2689</v>
      </c>
      <c t="s" s="143" r="M66">
        <v>2690</v>
      </c>
      <c t="s" s="143" r="N66">
        <v>2691</v>
      </c>
      <c t="s" s="144" r="O66">
        <v>2692</v>
      </c>
      <c t="s" s="144" r="P66">
        <v>2693</v>
      </c>
      <c t="s" s="240" r="Q66">
        <v>2694</v>
      </c>
      <c t="s" s="146" r="R66">
        <v>2695</v>
      </c>
      <c t="s" s="146" r="S66">
        <v>2696</v>
      </c>
      <c t="s" s="146" r="T66">
        <v>2697</v>
      </c>
      <c t="s" s="146" r="U66">
        <v>2698</v>
      </c>
      <c t="s" s="146" r="V66">
        <v>2699</v>
      </c>
      <c s="38" r="W66"/>
      <c s="38" r="X66"/>
      <c s="39" r="AB66">
        <v>7.334</v>
      </c>
      <c s="39" r="AC66">
        <v>5.5</v>
      </c>
      <c s="39" r="AD66">
        <v>2.716</v>
      </c>
      <c s="39" r="AE66">
        <v>1.913</v>
      </c>
    </row>
    <row customHeight="1" r="67" ht="15.0">
      <c t="s" s="150" r="D67">
        <v>2700</v>
      </c>
      <c t="s" s="219" r="E67">
        <v>2701</v>
      </c>
      <c t="s" s="56" r="F67">
        <v>2702</v>
      </c>
      <c t="s" s="56" r="G67">
        <v>2703</v>
      </c>
      <c s="38" r="W67"/>
      <c s="38" r="X67"/>
    </row>
    <row customHeight="1" r="68" ht="15.0">
      <c t="s" s="13" r="B68">
        <v>2704</v>
      </c>
      <c t="s" s="153" r="C68">
        <v>2705</v>
      </c>
      <c t="s" s="154" r="D68">
        <v>2706</v>
      </c>
      <c s="155" r="E68"/>
      <c s="156" r="F68"/>
      <c s="154" r="G68"/>
      <c t="str" s="157" r="H68">
        <f>IF(ISTEXT(F68);VLOOKUP(I68;'Réference'!$A$3:$E$18;5;FALSE);IF(ISTEXT(E68);VLOOKUP(I68;'Réference'!$B$3:$E$18;4;FALSE);IF(ISTEXT(G68);VLOOKUP(I68;'Réference'!$C$3:$E$18;3;FALSE);IF(ISTEXT(D68);VLOOKUP(I68;'Réference'!$D$3:$E$18;2;FALSE);""))))</f>
        <v>7</v>
      </c>
      <c s="158" r="I68">
        <v>48.83</v>
      </c>
      <c s="158" r="J68">
        <v>15.0</v>
      </c>
      <c t="str" s="159" r="K68">
        <f>IF(ISTEXT(D68);(V68*I68)+(U68*(I68*1,15/22*10))+(T68*(I68*1,35/22*6))+(S68*(I68*2/22*2))+(R68*(I68*3/22*1));"")</f>
        <v>1109,99</v>
      </c>
      <c t="str" s="159" r="L68">
        <f>ROUND((V68*J68);1)+ROUND((U68*(J68*1,15/22*10));2)+ROUND((T68*(J68*1,35/22*6));2)+ROUNDDOWN((S68*(J68*2/22*2));2)+ROUNDDOWN((R68*(J68*3/22*1));2)</f>
        <v>340,98</v>
      </c>
      <c t="str" s="160" r="M68">
        <f>IF(ISTEXT(E68);ROUND((V68*I68)+(U68*(I68*1,15/22*10))+(T68*(I68*1,35/22*6))+(S68*(I68*2/22*2))+(R68*(I68*3/22*1));0);"")</f>
        <v/>
      </c>
      <c s="160" r="N68">
        <v>29.0</v>
      </c>
      <c t="str" s="161" r="O68">
        <f>IF(ISTEXT(F68);ROUND((V68*I68)+(U68*(I68*1,15/22*10))+(T68*(I68*1,35/22*6))+(S68*(I68*2/22*2))+(R68*(I68*3/22*1));0);"")</f>
        <v/>
      </c>
      <c s="161" r="P68">
        <v>22.0</v>
      </c>
      <c s="162" r="Q68"/>
      <c s="39" r="R68">
        <v>77.0</v>
      </c>
      <c s="39" r="S68">
        <v>7.0</v>
      </c>
      <c s="39" r="T68">
        <v>6.0</v>
      </c>
      <c s="39" r="U68">
        <v>11.0</v>
      </c>
      <c s="39" r="V68">
        <v>3.0</v>
      </c>
      <c s="38" r="W68"/>
      <c s="38" r="X68"/>
    </row>
    <row customHeight="1" r="69" ht="15.0">
      <c t="s" s="13" r="B69">
        <v>2707</v>
      </c>
      <c t="s" s="153" r="C69">
        <v>2708</v>
      </c>
      <c s="154" r="D69"/>
      <c s="155" r="E69"/>
      <c t="s" s="156" r="F69">
        <v>2709</v>
      </c>
      <c s="154" r="G69"/>
      <c t="str" s="157" r="H69">
        <f>IF(ISTEXT(F69);VLOOKUP(I69;'Réference'!$A$3:$E$18;5;FALSE);IF(ISTEXT(E69);VLOOKUP(I69;'Réference'!$B$3:$E$18;4;FALSE);IF(ISTEXT(G69);VLOOKUP(I69;'Réference'!$C$3:$E$18;3;FALSE);IF(ISTEXT(D69);VLOOKUP(I69;'Réference'!$D$3:$E$18;2;FALSE);""))))</f>
        <v>10</v>
      </c>
      <c s="158" r="I69">
        <v>1.52</v>
      </c>
      <c s="158" r="J69">
        <v>15.0</v>
      </c>
      <c t="str" s="159" r="K69">
        <f>IF(ISTEXT(D69);(V69*I69)+(U69*(I69*1,15/22*10))+(T69*(I69*1,35/22*6))+(S69*(I69*2/22*2))+(R69*(I69*3/22*1));"")</f>
        <v/>
      </c>
      <c t="str" s="159" r="L69">
        <f>ROUND((V69*J69);1)+ROUND((U69*(J69*1,15/22*10));2)+ROUND((T69*(J69*1,35/22*6));2)+ROUNDDOWN((S69*(J69*2/22*2));2)+ROUNDDOWN((R69*(J69*3/22*1));2)</f>
        <v>203,05</v>
      </c>
      <c t="str" s="160" r="M69">
        <f>IF(ISTEXT(E69);ROUND((V69*I69)+(U69*(I69*1,15/22*10))+(T69*(I69*1,35/22*6))+(S69*(I69*2/22*2))+(R69*(I69*3/22*1));0);"")</f>
        <v/>
      </c>
      <c s="160" r="N69">
        <v>4.0</v>
      </c>
      <c t="str" s="161" r="O69">
        <f>IF(ISTEXT(F69);ROUND((V69*I69)+(U69*(I69*1,15/22*10))+(T69*(I69*1,35/22*6))+(S69*(I69*2/22*2))+(R69*(I69*3/22*1));0);"")</f>
        <v>21</v>
      </c>
      <c s="161" r="P69">
        <v>3.0</v>
      </c>
      <c s="162" r="Q69"/>
      <c s="39" r="R69">
        <v>13.0</v>
      </c>
      <c s="39" r="S69"/>
      <c s="39" r="T69">
        <v>3.0</v>
      </c>
      <c s="39" r="U69">
        <v>7.0</v>
      </c>
      <c s="39" r="V69">
        <v>7.0</v>
      </c>
      <c s="38" r="W69"/>
      <c s="38" r="X69"/>
    </row>
    <row customHeight="1" r="70" ht="15.0">
      <c t="s" s="13" r="B70">
        <v>2710</v>
      </c>
      <c t="s" s="153" r="C70">
        <v>2711</v>
      </c>
      <c s="154" r="D70"/>
      <c t="s" s="155" r="E70">
        <v>2712</v>
      </c>
      <c s="156" r="F70"/>
      <c s="154" r="G70"/>
      <c t="str" s="157" r="H70">
        <f>IF(ISTEXT(F70);VLOOKUP(I70;'Réference'!$A$3:$E$18;5;FALSE);IF(ISTEXT(E70);VLOOKUP(I70;'Réference'!$B$3:$E$18;4;FALSE);IF(ISTEXT(G70);VLOOKUP(I70;'Réference'!$C$3:$E$18;3;FALSE);IF(ISTEXT(D70);VLOOKUP(I70;'Réference'!$D$3:$E$18;2;FALSE);""))))</f>
        <v>17</v>
      </c>
      <c s="158" r="I70">
        <v>2.73</v>
      </c>
      <c s="158" r="J70">
        <v>15.0</v>
      </c>
      <c t="str" s="159" r="K70">
        <f>IF(ISTEXT(D70);(V70*I70)+(U70*(I70*1,15/22*10))+(T70*(I70*1,35/22*6))+(S70*(I70*2/22*2))+(R70*(I70*3/22*1));"")</f>
        <v/>
      </c>
      <c t="str" s="159" r="L70">
        <f>ROUND((V70*J70);1)+ROUND((U70*(J70*1,15/22*10));2)+ROUND((T70*(J70*1,35/22*6));2)+ROUNDDOWN((S70*(J70*2/22*2));2)+ROUNDDOWN((R70*(J70*3/22*1));2)</f>
        <v>406,56</v>
      </c>
      <c t="str" s="160" r="M70">
        <f>IF(ISTEXT(E70);ROUND((V70*I70)+(U70*(I70*1,15/22*10))+(T70*(I70*1,35/22*6))+(S70*(I70*2/22*2))+(R70*(I70*3/22*1));0);"")</f>
        <v>74</v>
      </c>
      <c s="160" r="N70">
        <v>20.0</v>
      </c>
      <c t="str" s="161" r="O70">
        <f>IF(ISTEXT(F70);ROUND((V70*I70)+(U70*(I70*1,15/22*10))+(T70*(I70*1,35/22*6))+(S70*(I70*2/22*2))+(R70*(I70*3/22*1));0);"")</f>
        <v/>
      </c>
      <c s="161" r="P70">
        <v>14.0</v>
      </c>
      <c s="162" r="Q70"/>
      <c s="39" r="R70">
        <v>33.0</v>
      </c>
      <c s="39" r="S70">
        <v>5.0</v>
      </c>
      <c s="39" r="T70">
        <v>8.0</v>
      </c>
      <c s="39" r="U70">
        <v>11.0</v>
      </c>
      <c s="39" r="V70">
        <v>13.0</v>
      </c>
      <c s="38" r="W70"/>
      <c s="38" r="X70"/>
    </row>
    <row customHeight="1" r="71" ht="15.0">
      <c t="s" s="13" r="B71">
        <v>2713</v>
      </c>
      <c t="s" s="153" r="C71">
        <v>2714</v>
      </c>
      <c s="154" r="D71"/>
      <c s="155" r="E71"/>
      <c t="s" s="156" r="F71">
        <v>2715</v>
      </c>
      <c s="154" r="G71"/>
      <c t="str" s="157" r="H71">
        <f>IF(ISTEXT(F71);VLOOKUP(I71;'Réference'!$A$3:$E$18;5;FALSE);IF(ISTEXT(E71);VLOOKUP(I71;'Réference'!$B$3:$E$18;4;FALSE);IF(ISTEXT(G71);VLOOKUP(I71;'Réference'!$C$3:$E$18;3;FALSE);IF(ISTEXT(D71);VLOOKUP(I71;'Réference'!$D$3:$E$18;2;FALSE);""))))</f>
        <v>10</v>
      </c>
      <c s="158" r="I71">
        <v>1.52</v>
      </c>
      <c s="158" r="J71">
        <v>15.0</v>
      </c>
      <c t="str" s="159" r="K71">
        <f>IF(ISTEXT(D71);(V71*I71)+(U71*(I71*1,15/22*10))+(T71*(I71*1,35/22*6))+(S71*(I71*2/22*2))+(R71*(I71*3/22*1));"")</f>
        <v/>
      </c>
      <c t="str" s="159" r="L71">
        <f>ROUND((V71*J71);1)+ROUND((U71*(J71*1,15/22*10));2)+ROUND((T71*(J71*1,35/22*6));2)+ROUNDDOWN((S71*(J71*2/22*2));2)+ROUNDDOWN((R71*(J71*3/22*1));2)</f>
        <v>498,39</v>
      </c>
      <c t="str" s="160" r="M71">
        <f>IF(ISTEXT(E71);ROUND((V71*I71)+(U71*(I71*1,15/22*10))+(T71*(I71*1,35/22*6))+(S71*(I71*2/22*2))+(R71*(I71*3/22*1));0);"")</f>
        <v/>
      </c>
      <c s="160" r="N71">
        <v>15.0</v>
      </c>
      <c t="str" s="161" r="O71">
        <f>IF(ISTEXT(F71);ROUND((V71*I71)+(U71*(I71*1,15/22*10))+(T71*(I71*1,35/22*6))+(S71*(I71*2/22*2))+(R71*(I71*3/22*1));0);"")</f>
        <v>51</v>
      </c>
      <c s="161" r="P71">
        <v>11.0</v>
      </c>
      <c s="162" r="Q71"/>
      <c s="39" r="R71">
        <v>64.0</v>
      </c>
      <c s="39" r="S71">
        <v>5.0</v>
      </c>
      <c s="39" r="T71">
        <v>5.0</v>
      </c>
      <c s="39" r="U71">
        <v>11.0</v>
      </c>
      <c s="39" r="V71">
        <v>16.0</v>
      </c>
      <c s="38" r="W71"/>
      <c s="38" r="X71"/>
    </row>
    <row customHeight="1" r="72" ht="15.0">
      <c t="s" s="27" r="B72">
        <v>2716</v>
      </c>
      <c t="s" s="165" r="C72">
        <v>2717</v>
      </c>
      <c s="166" r="D72"/>
      <c s="167" r="E72"/>
      <c s="166" r="F72"/>
      <c t="s" s="168" r="G72">
        <v>2718</v>
      </c>
      <c t="str" s="169" r="H72">
        <f>IF(ISTEXT(F72);VLOOKUP(I72;'Réference'!$A$3:$E$18;5;FALSE);IF(ISTEXT(E72);VLOOKUP(I72;'Réference'!$B$3:$E$18;4;FALSE);IF(ISTEXT(G72);VLOOKUP(I72;'Réference'!$C$3:$E$18;3;FALSE);IF(ISTEXT(D72);VLOOKUP(I72;'Réference'!$D$3:$E$18;2;FALSE);""))))</f>
        <v>17</v>
      </c>
      <c s="170" r="I72">
        <v>13.65</v>
      </c>
      <c s="158" r="J72">
        <v>15.0</v>
      </c>
      <c t="str" s="159" r="K72">
        <f>IF(ISTEXT(D72);(V72*I72)+(U72*(I72*1,15/22*10))+(T72*(I72*1,35/22*6))+(S72*(I72*2/22*2))+(R72*(I72*3/22*1));"")</f>
        <v/>
      </c>
      <c t="str" s="159" r="L72">
        <f>ROUND((V72*J72);1)+ROUND((U72*(J72*1,15/22*10));2)+ROUND((T72*(J72*1,35/22*6));2)+ROUNDDOWN((S72*(J72*2/22*2));2)+ROUNDDOWN((R72*(J72*3/22*1));2)</f>
        <v>0,00</v>
      </c>
      <c t="str" s="160" r="M72">
        <f>IF(ISTEXT(E72);ROUND((V72*I72)+(U72*(I72*1,15/22*10))+(T72*(I72*1,35/22*6))+(S72*(I72*2/22*2))+(R72*(I72*3/22*1));0);"")</f>
        <v/>
      </c>
      <c s="160" r="N72"/>
      <c t="str" s="161" r="O72">
        <f>IF(ISTEXT(F72);ROUND((V72*I72)+(U72*(I72*1,15/22*10))+(T72*(I72*1,35/22*6))+(S72*(I72*2/22*2))+(R72*(I72*3/22*1));0);"")</f>
        <v/>
      </c>
      <c s="161" r="P72"/>
      <c t="str" s="162" r="Q72">
        <f>IF(ISTEXT(G72);ROUND((V72*I72)+(U72*(I72*1,15/22*10))+(T72*(I72*1,35/22*6))+(S72*(I72*2/22*2))+(R72*(I72*3/22*1));0);"")</f>
        <v>0</v>
      </c>
      <c s="39" r="R72">
        <v>0.0</v>
      </c>
      <c s="39" r="S72"/>
      <c s="39" r="T72"/>
      <c s="39" r="U72"/>
      <c s="39" r="V72"/>
      <c s="38" r="W72"/>
      <c s="38" r="X72"/>
    </row>
    <row customHeight="1" r="73" ht="15.0">
      <c s="241" r="B73"/>
      <c s="38" r="C73"/>
      <c s="32" r="D73"/>
      <c s="32" r="E73"/>
      <c s="32" r="F73"/>
      <c s="32" r="G73"/>
      <c s="32" r="I73"/>
      <c t="s" s="171" r="J73">
        <v>2719</v>
      </c>
      <c t="str" s="172" r="K73">
        <f>SUM(K68:K72)</f>
        <v>1109,99</v>
      </c>
      <c s="172" r="L73">
        <v>1447.76</v>
      </c>
      <c t="str" s="173" r="M73">
        <f>SUM(M68:M72)</f>
        <v>74</v>
      </c>
      <c t="str" s="173" r="N73">
        <f>SUM(N68:N72)</f>
        <v>68</v>
      </c>
      <c t="str" s="174" r="O73">
        <f>SUM(O68:O72)</f>
        <v>72</v>
      </c>
      <c t="str" s="174" r="P73">
        <f>SUM(P68:P72)</f>
        <v>50</v>
      </c>
      <c t="str" s="174" r="Q73">
        <f>SUM(Q68:Q72)</f>
        <v>0</v>
      </c>
      <c t="str" s="173" r="R73">
        <f>SUM(R68:R72)</f>
        <v>187</v>
      </c>
      <c t="str" s="173" r="S73">
        <f>SUM(S68:S72)</f>
        <v>17</v>
      </c>
      <c t="str" s="173" r="T73">
        <f>SUM(T68:T72)</f>
        <v>22</v>
      </c>
      <c t="str" s="173" r="U73">
        <f>SUM(U68:U72)</f>
        <v>40</v>
      </c>
      <c t="str" s="173" r="V73">
        <f>SUM(V68:V72)</f>
        <v>39</v>
      </c>
      <c s="38" r="W73"/>
      <c s="38" r="X73"/>
    </row>
    <row customHeight="1" r="74" ht="15.0">
      <c s="241" r="B74"/>
      <c s="38" r="C74"/>
      <c s="32" r="D74"/>
      <c s="32" r="E74"/>
      <c s="32" r="F74"/>
      <c s="32" r="G74"/>
      <c t="s" s="175" r="J74">
        <v>2720</v>
      </c>
      <c t="s" s="176" r="K74">
        <v>2721</v>
      </c>
      <c t="str" s="177" r="L74">
        <f>K73-L73</f>
        <v>-337,77</v>
      </c>
      <c t="s" s="178" r="M74">
        <v>2722</v>
      </c>
      <c t="str" s="49" r="N74">
        <f>M73-N73</f>
        <v>6</v>
      </c>
      <c t="s" s="179" r="O74">
        <v>2723</v>
      </c>
      <c t="str" s="180" r="P74">
        <f>O73-P73</f>
        <v>22</v>
      </c>
      <c t="s" s="179" r="Q74">
        <v>2724</v>
      </c>
      <c t="str" s="49" r="R74">
        <f>Q73</f>
        <v>0</v>
      </c>
      <c s="38" r="W74"/>
      <c s="38" r="X74"/>
    </row>
    <row customHeight="1" r="75" ht="15.0">
      <c s="181" r="A75"/>
      <c s="37" r="B75"/>
      <c s="38" r="C75"/>
      <c s="204" r="D75"/>
      <c s="204" r="E75"/>
      <c s="204" r="F75"/>
      <c s="204" r="G75"/>
      <c s="37" r="H75"/>
      <c s="243" r="I75"/>
      <c s="243" r="J75"/>
      <c s="231" r="K75"/>
      <c s="231" r="L75"/>
      <c s="204" r="M75"/>
      <c s="204" r="N75"/>
      <c s="202" r="O75"/>
      <c s="202" r="P75"/>
      <c s="202" r="Q75"/>
      <c s="204" r="R75"/>
      <c s="204" r="S75"/>
      <c s="204" r="T75"/>
      <c s="204" r="U75"/>
      <c s="204" r="V75"/>
      <c s="38" r="W75"/>
      <c s="38" r="X75"/>
    </row>
    <row customHeight="1" r="76" ht="15.0">
      <c s="232" r="A76"/>
      <c s="37" r="B76"/>
      <c s="38" r="C76"/>
      <c s="204" r="D76"/>
      <c s="204" r="E76"/>
      <c s="204" r="F76"/>
      <c s="204" r="G76"/>
      <c s="37" r="H76"/>
      <c s="243" r="I76"/>
      <c s="243" r="J76"/>
      <c s="231" r="K76"/>
      <c s="231" r="L76"/>
      <c s="204" r="M76"/>
      <c s="204" r="N76"/>
      <c s="202" r="O76"/>
      <c s="202" r="P76"/>
      <c s="202" r="Q76"/>
      <c s="204" r="R76"/>
      <c s="204" r="S76"/>
      <c s="204" r="T76"/>
      <c s="204" r="U76"/>
      <c s="204" r="V76"/>
      <c s="38" r="W76"/>
      <c s="38" r="X76"/>
    </row>
    <row customHeight="1" r="77" ht="39.75">
      <c t="s" s="209" r="A77">
        <v>2725</v>
      </c>
      <c t="s" s="69" r="B77">
        <v>2726</v>
      </c>
      <c t="s" s="137" r="C77">
        <v>2727</v>
      </c>
      <c t="s" s="138" r="D77">
        <v>2728</v>
      </c>
      <c s="68" r="G77"/>
      <c t="s" s="192" r="H77">
        <v>2729</v>
      </c>
      <c t="s" s="193" r="I77">
        <v>2730</v>
      </c>
      <c t="s" s="193" r="J77">
        <v>2731</v>
      </c>
      <c t="s" s="194" r="K77">
        <v>2732</v>
      </c>
      <c t="s" s="195" r="L77">
        <v>2733</v>
      </c>
      <c t="s" s="196" r="M77">
        <v>2734</v>
      </c>
      <c t="s" s="196" r="N77">
        <v>2735</v>
      </c>
      <c t="s" s="197" r="O77">
        <v>2736</v>
      </c>
      <c t="s" s="197" r="P77">
        <v>2737</v>
      </c>
      <c t="s" s="217" r="Q77">
        <v>2738</v>
      </c>
      <c t="s" s="199" r="R77">
        <v>2739</v>
      </c>
      <c t="s" s="199" r="S77">
        <v>2740</v>
      </c>
      <c t="s" s="199" r="T77">
        <v>2741</v>
      </c>
      <c t="s" s="199" r="U77">
        <v>2742</v>
      </c>
      <c t="s" s="199" r="V77">
        <v>2743</v>
      </c>
      <c s="38" r="W77"/>
      <c s="38" r="X77"/>
    </row>
    <row customHeight="1" r="78" ht="15.0">
      <c t="s" s="150" r="D78">
        <v>2744</v>
      </c>
      <c t="s" s="219" r="E78">
        <v>2745</v>
      </c>
      <c t="s" s="219" r="F78">
        <v>2746</v>
      </c>
      <c t="s" s="56" r="G78">
        <v>2747</v>
      </c>
      <c s="38" r="W78"/>
      <c s="38" r="X78"/>
    </row>
    <row customHeight="1" r="79" ht="15.0">
      <c t="s" s="152" r="B79">
        <v>2748</v>
      </c>
      <c t="s" s="153" r="C79">
        <v>2749</v>
      </c>
      <c t="s" s="154" r="D79">
        <v>2750</v>
      </c>
      <c s="155" r="E79"/>
      <c s="155" r="F79"/>
      <c s="154" r="G79"/>
      <c t="str" s="157" r="H79">
        <f>IF(ISTEXT(F79);VLOOKUP(I79;'Réference'!$A$3:$E$18;5;FALSE);IF(ISTEXT(E79);VLOOKUP(I79;'Réference'!$B$3:$E$18;4;FALSE);IF(ISTEXT(G79);VLOOKUP(I79;'Réference'!$C$3:$E$18;3;FALSE);IF(ISTEXT(D79);VLOOKUP(I79;'Réference'!$D$3:$E$18;2;FALSE);""))))</f>
        <v>7</v>
      </c>
      <c s="158" r="I79">
        <v>48.83</v>
      </c>
      <c s="158" r="J79">
        <v>15.0</v>
      </c>
      <c t="str" s="159" r="K79">
        <f>IF(ISTEXT(D79);(V79*I79)+(U79*(I79*1,15/22*10))+(T79*(I79*1,35/22*6))+(S79*(I79*2/22*2))+(R79*(I79*3/22*1));"")</f>
        <v>1408,30</v>
      </c>
      <c t="str" s="159" r="L79">
        <f>ROUND((V79*J79);1)+ROUND((U79*(J79*1,15/22*10));2)+ROUND((T79*(J79*1,35/22*6));2)+ROUNDDOWN((S79*(J79*2/22*2));2)+ROUNDDOWN((R79*(J79*3/22*1));2)</f>
        <v>432,60</v>
      </c>
      <c t="str" s="160" r="M79">
        <f>IF(ISTEXT(E79);ROUND((V79*I79)+(U79*(I79*1,15/22*10))+(T79*(I79*1,35/22*6))+(S79*(I79*2/22*2))+(R79*(I79*3/22*1));0);"")</f>
        <v/>
      </c>
      <c s="160" r="N79">
        <v>22.0</v>
      </c>
      <c t="str" s="161" r="O79">
        <f>IF(ISTEXT(F79);ROUND((V79*I79)+(U79*(I79*1,15/22*10))+(T79*(I79*1,35/22*6))+(S79*(I79*2/22*2))+(R79*(I79*3/22*1));0);"")</f>
        <v/>
      </c>
      <c s="161" r="P79">
        <v>16.0</v>
      </c>
      <c s="162" r="Q79"/>
      <c s="39" r="R79">
        <v>80.0</v>
      </c>
      <c s="39" r="S79">
        <v>8.0</v>
      </c>
      <c s="39" r="T79">
        <v>10.0</v>
      </c>
      <c s="39" r="U79">
        <v>13.0</v>
      </c>
      <c s="39" r="V79">
        <v>6.0</v>
      </c>
      <c s="38" r="W79"/>
      <c s="38" r="X79"/>
    </row>
    <row customHeight="1" r="80" ht="15.0">
      <c t="s" s="152" r="B80">
        <v>2751</v>
      </c>
      <c t="s" s="153" r="C80">
        <v>2752</v>
      </c>
      <c s="154" r="D80"/>
      <c s="155" r="E80"/>
      <c t="s" s="155" r="F80">
        <v>2753</v>
      </c>
      <c s="154" r="G80"/>
      <c t="str" s="157" r="H80">
        <f>IF(ISTEXT(F80);VLOOKUP(I80;'Réference'!$A$3:$E$18;5;FALSE);IF(ISTEXT(E80);VLOOKUP(I80;'Réference'!$B$3:$E$18;4;FALSE);IF(ISTEXT(G80);VLOOKUP(I80;'Réference'!$C$3:$E$18;3;FALSE);IF(ISTEXT(D80);VLOOKUP(I80;'Réference'!$D$3:$E$18;2;FALSE);""))))</f>
        <v>10</v>
      </c>
      <c s="158" r="I80">
        <v>1.52</v>
      </c>
      <c s="158" r="J80">
        <v>15.0</v>
      </c>
      <c t="str" s="159" r="K80">
        <f>IF(ISTEXT(D80);(V80*I80)+(U80*(I80*1,15/22*10))+(T80*(I80*1,35/22*6))+(S80*(I80*2/22*2))+(R80*(I80*3/22*1));"")</f>
        <v/>
      </c>
      <c t="str" s="159" r="L80">
        <f>ROUND((V80*J80);1)+ROUND((U80*(J80*1,15/22*10));2)+ROUND((T80*(J80*1,35/22*6));2)+ROUNDDOWN((S80*(J80*2/22*2));2)+ROUNDDOWN((R80*(J80*3/22*1));2)</f>
        <v>107,71</v>
      </c>
      <c t="str" s="160" r="M80">
        <f>IF(ISTEXT(E80);ROUND((V80*I80)+(U80*(I80*1,15/22*10))+(T80*(I80*1,35/22*6))+(S80*(I80*2/22*2))+(R80*(I80*3/22*1));0);"")</f>
        <v/>
      </c>
      <c s="160" r="N80">
        <v>4.0</v>
      </c>
      <c t="str" s="161" r="O80">
        <f>IF(ISTEXT(F80);ROUND((V80*I80)+(U80*(I80*1,15/22*10))+(T80*(I80*1,35/22*6))+(S80*(I80*2/22*2))+(R80*(I80*3/22*1));0);"")</f>
        <v>11</v>
      </c>
      <c s="161" r="P80">
        <v>3.0</v>
      </c>
      <c s="162" r="Q80"/>
      <c s="39" r="R80">
        <v>14.0</v>
      </c>
      <c s="39" r="S80">
        <v>1.0</v>
      </c>
      <c s="39" r="T80"/>
      <c s="39" r="U80">
        <v>4.0</v>
      </c>
      <c s="39" r="V80">
        <v>3.0</v>
      </c>
      <c s="38" r="W80"/>
      <c s="38" r="X80"/>
    </row>
    <row customHeight="1" r="81" ht="15.0">
      <c t="s" s="152" r="B81">
        <v>2754</v>
      </c>
      <c t="s" s="153" r="C81">
        <v>2755</v>
      </c>
      <c s="154" r="D81"/>
      <c t="s" s="155" r="E81">
        <v>2756</v>
      </c>
      <c s="155" r="F81"/>
      <c s="154" r="G81"/>
      <c t="str" s="157" r="H81">
        <f>IF(ISTEXT(F81);VLOOKUP(I81;'Réference'!$A$3:$E$18;5;FALSE);IF(ISTEXT(E81);VLOOKUP(I81;'Réference'!$B$3:$E$18;4;FALSE);IF(ISTEXT(G81);VLOOKUP(I81;'Réference'!$C$3:$E$18;3;FALSE);IF(ISTEXT(D81);VLOOKUP(I81;'Réference'!$D$3:$E$18;2;FALSE);""))))</f>
        <v>17</v>
      </c>
      <c s="158" r="I81">
        <v>2.73</v>
      </c>
      <c s="158" r="J81">
        <v>15.0</v>
      </c>
      <c t="str" s="159" r="K81">
        <f>IF(ISTEXT(D81);(V81*I81)+(U81*(I81*1,15/22*10))+(T81*(I81*1,35/22*6))+(S81*(I81*2/22*2))+(R81*(I81*3/22*1));"")</f>
        <v/>
      </c>
      <c t="str" s="159" r="L81">
        <f>ROUND((V81*J81);1)+ROUND((U81*(J81*1,15/22*10));2)+ROUND((T81*(J81*1,35/22*6));2)+ROUNDDOWN((S81*(J81*2/22*2));2)+ROUNDDOWN((R81*(J81*3/22*1));2)</f>
        <v>385,15</v>
      </c>
      <c t="str" s="160" r="M81">
        <f>IF(ISTEXT(E81);ROUND((V81*I81)+(U81*(I81*1,15/22*10))+(T81*(I81*1,35/22*6))+(S81*(I81*2/22*2))+(R81*(I81*3/22*1));0);"")</f>
        <v>70</v>
      </c>
      <c s="160" r="N81">
        <v>18.0</v>
      </c>
      <c t="str" s="161" r="O81">
        <f>IF(ISTEXT(F81);ROUND((V81*I81)+(U81*(I81*1,15/22*10))+(T81*(I81*1,35/22*6))+(S81*(I81*2/22*2))+(R81*(I81*3/22*1));0);"")</f>
        <v/>
      </c>
      <c s="161" r="P81">
        <v>13.0</v>
      </c>
      <c s="162" r="Q81"/>
      <c s="39" r="R81">
        <v>37.0</v>
      </c>
      <c s="39" r="S81">
        <v>2.0</v>
      </c>
      <c s="39" r="T81">
        <v>4.0</v>
      </c>
      <c s="39" r="U81">
        <v>13.0</v>
      </c>
      <c s="39" r="V81">
        <v>12.0</v>
      </c>
      <c s="38" r="W81"/>
      <c s="38" r="X81"/>
    </row>
    <row customHeight="1" r="82" ht="15.0">
      <c t="s" s="152" r="B82">
        <v>2757</v>
      </c>
      <c t="s" s="153" r="C82">
        <v>2758</v>
      </c>
      <c s="154" r="D82"/>
      <c s="155" r="E82"/>
      <c t="s" s="155" r="F82">
        <v>2759</v>
      </c>
      <c s="154" r="G82"/>
      <c t="str" s="157" r="H82">
        <f>IF(ISTEXT(F82);VLOOKUP(I82;'Réference'!$A$3:$E$18;5;FALSE);IF(ISTEXT(E82);VLOOKUP(I82;'Réference'!$B$3:$E$18;4;FALSE);IF(ISTEXT(G82);VLOOKUP(I82;'Réference'!$C$3:$E$18;3;FALSE);IF(ISTEXT(D82);VLOOKUP(I82;'Réference'!$D$3:$E$18;2;FALSE);""))))</f>
        <v>10</v>
      </c>
      <c s="158" r="I82">
        <v>1.52</v>
      </c>
      <c s="158" r="J82">
        <v>15.0</v>
      </c>
      <c t="str" s="159" r="K82">
        <f>IF(ISTEXT(D82);(V82*I82)+(U82*(I82*1,15/22*10))+(T82*(I82*1,35/22*6))+(S82*(I82*2/22*2))+(R82*(I82*3/22*1));"")</f>
        <v/>
      </c>
      <c t="str" s="159" r="L82">
        <f>ROUND((V82*J82);1)+ROUND((U82*(J82*1,15/22*10));2)+ROUND((T82*(J82*1,35/22*6));2)+ROUNDDOWN((S82*(J82*2/22*2));2)+ROUNDDOWN((R82*(J82*3/22*1));2)</f>
        <v>485,72</v>
      </c>
      <c t="str" s="160" r="M82">
        <f>IF(ISTEXT(E82);ROUND((V82*I82)+(U82*(I82*1,15/22*10))+(T82*(I82*1,35/22*6))+(S82*(I82*2/22*2))+(R82*(I82*3/22*1));0);"")</f>
        <v/>
      </c>
      <c s="160" r="N82">
        <v>16.0</v>
      </c>
      <c t="str" s="161" r="O82">
        <f>IF(ISTEXT(F82);ROUND((V82*I82)+(U82*(I82*1,15/22*10))+(T82*(I82*1,35/22*6))+(S82*(I82*2/22*2))+(R82*(I82*3/22*1));0);"")</f>
        <v>49</v>
      </c>
      <c s="161" r="P82">
        <v>12.0</v>
      </c>
      <c s="162" r="Q82"/>
      <c s="39" r="R82">
        <v>65.0</v>
      </c>
      <c s="39" r="S82">
        <v>10.0</v>
      </c>
      <c s="39" r="T82">
        <v>4.0</v>
      </c>
      <c s="39" r="U82">
        <v>10.0</v>
      </c>
      <c s="39" r="V82">
        <v>15.0</v>
      </c>
      <c s="38" r="W82"/>
      <c s="38" r="X82"/>
    </row>
    <row customHeight="1" r="83" ht="15.0">
      <c t="s" s="203" r="B83">
        <v>2760</v>
      </c>
      <c t="s" s="165" r="C83">
        <v>2761</v>
      </c>
      <c s="166" r="D83"/>
      <c s="167" r="E83"/>
      <c s="167" r="F83"/>
      <c t="s" s="168" r="G83">
        <v>2762</v>
      </c>
      <c t="str" s="267" r="H83">
        <f>IF(ISTEXT(F83);VLOOKUP(I83;'Réference'!$A$3:$E$18;5;FALSE);IF(ISTEXT(E83);VLOOKUP(I83;'Réference'!$B$3:$E$18;4;FALSE);IF(ISTEXT(G83);VLOOKUP(I83;'Réference'!$C$3:$E$18;3;FALSE);IF(ISTEXT(D83);VLOOKUP(I83;'Réference'!$D$3:$E$18;2;FALSE);""))))</f>
        <v>17</v>
      </c>
      <c s="170" r="I83">
        <v>13.65</v>
      </c>
      <c s="158" r="J83">
        <v>15.0</v>
      </c>
      <c t="str" s="159" r="K83">
        <f>IF(ISTEXT(D83);(V83*I83)+(U83*(I83*1,15/22*10))+(T83*(I83*1,35/22*6))+(S83*(I83*2/22*2))+(R83*(I83*3/22*1));"")</f>
        <v/>
      </c>
      <c t="str" s="159" r="L83">
        <f>ROUND((V83*J83);1)+ROUND((U83*(J83*1,15/22*10));2)+ROUND((T83*(J83*1,35/22*6));2)+ROUNDDOWN((S83*(J83*2/22*2));2)+ROUNDDOWN((R83*(J83*3/22*1));2)</f>
        <v>0,00</v>
      </c>
      <c t="str" s="160" r="M83">
        <f>IF(ISTEXT(E83);ROUND((V83*I83)+(U83*(I83*1,15/22*10))+(T83*(I83*1,35/22*6))+(S83*(I83*2/22*2))+(R83*(I83*3/22*1));0);"")</f>
        <v/>
      </c>
      <c s="160" r="N83"/>
      <c t="str" s="161" r="O83">
        <f>IF(ISTEXT(F83);ROUND((V83*I83)+(U83*(I83*1,15/22*10))+(T83*(I83*1,35/22*6))+(S83*(I83*2/22*2))+(R83*(I83*3/22*1));0);"")</f>
        <v/>
      </c>
      <c s="161" r="P83"/>
      <c s="162" r="Q83"/>
      <c s="39" r="R83"/>
      <c s="39" r="S83"/>
      <c s="39" r="T83"/>
      <c s="39" r="U83"/>
      <c s="39" r="V83"/>
      <c s="38" r="W83"/>
      <c s="38" r="X83"/>
    </row>
    <row customHeight="1" r="84" ht="15.0">
      <c s="26" r="B84"/>
      <c s="51" r="C84"/>
      <c s="32" r="D84"/>
      <c s="32" r="E84"/>
      <c s="32" r="F84"/>
      <c s="255" r="G84"/>
      <c s="52" r="H84"/>
      <c s="32" r="I84"/>
      <c t="s" s="171" r="J84">
        <v>2763</v>
      </c>
      <c t="str" s="172" r="K84">
        <f>SUM(K79:K83)</f>
        <v>1408,30</v>
      </c>
      <c s="172" r="L84">
        <v>1409.92</v>
      </c>
      <c t="str" s="173" r="M84">
        <f>SUM(M79:M83)</f>
        <v>70</v>
      </c>
      <c t="str" s="173" r="N84">
        <f>SUM(N79:N83)</f>
        <v>60</v>
      </c>
      <c t="str" s="174" r="O84">
        <f>SUM(O79:O83)</f>
        <v>60</v>
      </c>
      <c t="str" s="174" r="P84">
        <f>SUM(P79:P83)</f>
        <v>44</v>
      </c>
      <c t="str" s="174" r="Q84">
        <f>SUM(Q79:Q83)</f>
        <v>0</v>
      </c>
      <c t="str" s="173" r="R84">
        <f>SUM(R79:R83)</f>
        <v>196</v>
      </c>
      <c t="str" s="173" r="S84">
        <f>SUM(S79:S83)</f>
        <v>21</v>
      </c>
      <c t="str" s="173" r="T84">
        <f>SUM(T79:T83)</f>
        <v>18</v>
      </c>
      <c t="str" s="173" r="U84">
        <f>SUM(U79:U83)</f>
        <v>40</v>
      </c>
      <c t="str" s="173" r="V84">
        <f>SUM(V79:V83)</f>
        <v>36</v>
      </c>
      <c s="38" r="W84"/>
      <c s="38" r="X84"/>
    </row>
    <row customHeight="1" r="85" ht="15.0">
      <c s="241" r="B85"/>
      <c s="38" r="C85"/>
      <c s="32" r="D85"/>
      <c s="32" r="E85"/>
      <c s="32" r="F85"/>
      <c s="32" r="G85"/>
      <c s="26" r="H85"/>
      <c s="95" r="I85"/>
      <c t="s" s="256" r="J85">
        <v>2764</v>
      </c>
      <c t="s" s="257" r="K85">
        <v>2765</v>
      </c>
      <c t="str" s="258" r="L85">
        <f>K84-L84</f>
        <v>-1,62</v>
      </c>
      <c t="s" s="259" r="M85">
        <v>2766</v>
      </c>
      <c t="str" s="260" r="N85">
        <f>M84-N84</f>
        <v>10</v>
      </c>
      <c t="s" s="261" r="O85">
        <v>2767</v>
      </c>
      <c t="str" s="262" r="P85">
        <f>O84-P84</f>
        <v>16</v>
      </c>
      <c t="s" s="261" r="Q85">
        <v>2768</v>
      </c>
      <c t="str" s="260" r="R85">
        <f>Q84</f>
        <v>0</v>
      </c>
      <c s="38" r="W85"/>
      <c s="38" r="X85"/>
    </row>
    <row customHeight="1" r="86" ht="15.0">
      <c s="244" r="A86"/>
      <c s="37" r="B86"/>
      <c s="38" r="C86"/>
      <c s="204" r="D86"/>
      <c s="204" r="E86"/>
      <c s="204" r="F86"/>
      <c s="204" r="G86"/>
      <c s="37" r="H86"/>
      <c s="243" r="I86"/>
      <c s="243" r="J86"/>
      <c s="231" r="K86"/>
      <c s="231" r="L86"/>
      <c s="204" r="M86"/>
      <c s="204" r="N86"/>
      <c s="202" r="O86"/>
      <c s="202" r="P86"/>
      <c s="202" r="Q86"/>
      <c s="204" r="R86"/>
      <c s="204" r="S86"/>
      <c s="204" r="T86"/>
      <c s="204" r="U86"/>
      <c s="204" r="V86"/>
      <c s="38" r="W86"/>
      <c s="38" r="X86"/>
    </row>
    <row customHeight="1" r="87" ht="12.75">
      <c s="244" r="A87"/>
      <c s="37" r="B87"/>
      <c s="268" r="C87"/>
      <c s="269" r="D87"/>
      <c s="269" r="E87"/>
      <c s="269" r="F87"/>
      <c s="269" r="G87"/>
      <c s="269" r="H87"/>
      <c s="269" r="I87"/>
      <c s="269" r="J87"/>
      <c s="269" r="K87"/>
      <c s="269" r="L87"/>
      <c s="269" r="M87"/>
      <c s="269" r="N87"/>
      <c s="268" r="O87"/>
      <c s="268" r="P87"/>
      <c s="268" r="Q87"/>
      <c s="269" r="R87"/>
      <c s="269" r="S87"/>
      <c s="269" r="T87"/>
      <c s="269" r="U87"/>
      <c s="269" r="V87"/>
      <c s="38" r="W87"/>
      <c s="38" r="X87"/>
    </row>
    <row customHeight="1" r="88" ht="15.0">
      <c s="244" r="A88"/>
      <c s="37" r="B88"/>
      <c s="268" r="C88"/>
      <c s="269" r="D88"/>
      <c s="269" r="E88"/>
      <c s="269" r="F88"/>
      <c s="269" r="G88"/>
      <c s="269" r="H88"/>
      <c s="269" r="I88"/>
      <c s="269" r="J88"/>
      <c s="269" r="K88"/>
      <c s="269" r="L88"/>
      <c s="269" r="M88"/>
      <c s="269" r="N88"/>
      <c s="268" r="O88"/>
      <c s="268" r="P88"/>
      <c s="268" r="Q88"/>
      <c s="269" r="R88"/>
      <c s="269" r="S88"/>
      <c s="269" r="T88"/>
      <c s="269" r="U88"/>
      <c s="269" r="V88"/>
      <c s="38" r="W88"/>
      <c s="38" r="X88"/>
    </row>
    <row customHeight="1" r="89" ht="15.0">
      <c s="244" r="A89"/>
      <c s="37" r="B89"/>
      <c s="268" r="C89"/>
      <c s="269" r="D89"/>
      <c s="269" r="E89"/>
      <c s="269" r="F89"/>
      <c s="269" r="G89"/>
      <c s="269" r="H89"/>
      <c s="269" r="I89"/>
      <c s="269" r="J89"/>
      <c s="269" r="K89"/>
      <c s="269" r="L89"/>
      <c s="269" r="M89"/>
      <c s="269" r="N89"/>
      <c s="268" r="O89"/>
      <c s="268" r="P89"/>
      <c s="268" r="Q89"/>
      <c s="269" r="R89"/>
      <c s="269" r="S89"/>
      <c s="269" r="T89"/>
      <c s="269" r="U89"/>
      <c s="269" r="V89"/>
      <c s="38" r="W89"/>
      <c s="38" r="X89"/>
    </row>
    <row customHeight="1" r="90" ht="15.0">
      <c s="244" r="A90"/>
      <c s="37" r="B90"/>
      <c s="268" r="C90"/>
      <c s="269" r="D90"/>
      <c s="269" r="E90"/>
      <c s="269" r="F90"/>
      <c s="269" r="G90"/>
      <c s="269" r="H90"/>
      <c s="269" r="I90"/>
      <c s="269" r="J90"/>
      <c s="269" r="K90"/>
      <c s="269" r="L90"/>
      <c s="269" r="M90"/>
      <c s="269" r="N90"/>
      <c s="268" r="O90"/>
      <c s="268" r="P90"/>
      <c s="268" r="Q90"/>
      <c s="269" r="R90"/>
      <c s="269" r="S90"/>
      <c s="269" r="T90"/>
      <c s="269" r="U90"/>
      <c s="269" r="V90"/>
      <c s="38" r="W90"/>
      <c s="38" r="X90"/>
    </row>
    <row customHeight="1" r="91" ht="15.0">
      <c s="244" r="A91"/>
      <c s="37" r="B91"/>
      <c s="38" r="C91"/>
      <c s="37" r="D91"/>
      <c s="37" r="E91"/>
      <c s="37" r="F91"/>
      <c s="37" r="G91"/>
      <c s="37" r="H91"/>
      <c s="37" r="I91"/>
      <c s="205" r="J91"/>
      <c s="206" r="K91"/>
      <c s="206" r="L91"/>
      <c s="207" r="M91"/>
      <c s="207" r="N91"/>
      <c s="208" r="O91"/>
      <c s="208" r="P91"/>
      <c s="208" r="Q91"/>
      <c s="37" r="R91"/>
      <c s="37" r="S91"/>
      <c s="37" r="T91"/>
      <c s="37" r="U91"/>
      <c s="37" r="V91"/>
      <c s="38" r="W91"/>
      <c s="70" r="X91"/>
    </row>
    <row customHeight="1" r="92" ht="12.75">
      <c s="244" r="A92"/>
      <c s="37" r="B92"/>
      <c s="286" r="C92"/>
      <c s="287" r="D92"/>
      <c s="287" r="E92"/>
      <c s="287" r="F92"/>
      <c s="287" r="G92"/>
      <c s="287" r="H92"/>
      <c s="287" r="I92"/>
      <c s="287" r="J92"/>
      <c s="287" r="K92"/>
      <c s="287" r="L92"/>
      <c s="287" r="M92"/>
      <c s="287" r="N92"/>
      <c s="286" r="O92"/>
      <c s="286" r="P92"/>
      <c s="286" r="Q92"/>
      <c s="287" r="R92"/>
      <c s="287" r="S92"/>
      <c s="287" r="T92"/>
      <c s="287" r="U92"/>
      <c s="287" r="V92"/>
      <c s="38" r="W92"/>
      <c s="70" r="X92"/>
    </row>
    <row customHeight="1" r="93" ht="15.0">
      <c s="244" r="A93"/>
      <c s="37" r="B93"/>
      <c s="286" r="C93"/>
      <c s="287" r="D93"/>
      <c s="287" r="E93"/>
      <c s="287" r="F93"/>
      <c s="287" r="G93"/>
      <c s="287" r="H93"/>
      <c s="287" r="I93"/>
      <c s="287" r="J93"/>
      <c s="287" r="K93"/>
      <c s="287" r="L93"/>
      <c s="287" r="M93"/>
      <c s="287" r="N93"/>
      <c s="286" r="O93"/>
      <c s="286" r="P93"/>
      <c s="286" r="Q93"/>
      <c s="287" r="R93"/>
      <c s="287" r="S93"/>
      <c s="287" r="T93"/>
      <c s="287" r="U93"/>
      <c s="287" r="V93"/>
      <c s="38" r="W93"/>
      <c s="70" r="X93"/>
    </row>
    <row customHeight="1" r="94" ht="15.0">
      <c s="244" r="A94"/>
      <c s="37" r="B94"/>
      <c s="286" r="C94"/>
      <c s="287" r="D94"/>
      <c s="287" r="E94"/>
      <c s="287" r="F94"/>
      <c s="287" r="G94"/>
      <c s="287" r="H94"/>
      <c s="287" r="I94"/>
      <c s="287" r="J94"/>
      <c s="287" r="K94"/>
      <c s="287" r="L94"/>
      <c s="287" r="M94"/>
      <c s="287" r="N94"/>
      <c s="286" r="O94"/>
      <c s="286" r="P94"/>
      <c s="286" r="Q94"/>
      <c s="287" r="R94"/>
      <c s="287" r="S94"/>
      <c s="287" r="T94"/>
      <c s="287" r="U94"/>
      <c s="287" r="V94"/>
      <c s="38" r="W94"/>
      <c s="70" r="X94"/>
    </row>
    <row customHeight="1" r="95" ht="15.0">
      <c s="38" r="A95"/>
      <c s="37" r="B95"/>
      <c s="286" r="C95"/>
      <c s="287" r="D95"/>
      <c s="287" r="E95"/>
      <c s="287" r="F95"/>
      <c s="287" r="G95"/>
      <c s="287" r="H95"/>
      <c s="287" r="I95"/>
      <c s="287" r="J95"/>
      <c s="287" r="K95"/>
      <c s="287" r="L95"/>
      <c s="287" r="M95"/>
      <c s="287" r="N95"/>
      <c s="286" r="O95"/>
      <c s="286" r="P95"/>
      <c s="286" r="Q95"/>
      <c s="287" r="R95"/>
      <c s="287" r="S95"/>
      <c s="287" r="T95"/>
      <c s="287" r="U95"/>
      <c s="287" r="V95"/>
      <c s="38" r="W95"/>
      <c s="70" r="X95"/>
    </row>
    <row customHeight="1" r="96" ht="15.0">
      <c s="38" r="A96"/>
      <c s="37" r="B96"/>
      <c s="38" r="C96"/>
      <c s="37" r="D96"/>
      <c s="37" r="E96"/>
      <c s="37" r="F96"/>
      <c s="37" r="G96"/>
      <c s="37" r="H96"/>
      <c s="37" r="I96"/>
      <c s="37" r="J96"/>
      <c s="231" r="K96"/>
      <c s="204" r="L96"/>
      <c s="204" r="M96"/>
      <c s="204" r="N96"/>
      <c s="163" r="O96"/>
      <c s="70" r="P96"/>
      <c s="70" r="Q96"/>
      <c s="37" r="R96"/>
      <c s="37" r="S96"/>
      <c s="37" r="T96"/>
      <c s="37" r="U96"/>
      <c s="37" r="V96"/>
      <c s="38" r="W96"/>
      <c s="70" r="X96"/>
    </row>
    <row customHeight="1" r="97" ht="15.0">
      <c s="38" r="A97"/>
      <c s="37" r="B97"/>
      <c s="38" r="C97"/>
      <c s="37" r="D97"/>
      <c s="37" r="E97"/>
      <c s="37" r="F97"/>
      <c s="37" r="G97"/>
      <c s="37" r="H97"/>
      <c s="37" r="I97"/>
      <c s="37" r="J97"/>
      <c s="231" r="K97"/>
      <c s="204" r="L97"/>
      <c s="204" r="M97"/>
      <c s="204" r="N97"/>
      <c s="163" r="O97"/>
      <c s="70" r="P97"/>
      <c s="70" r="Q97"/>
      <c s="37" r="R97"/>
      <c s="37" r="S97"/>
      <c s="37" r="T97"/>
      <c s="37" r="U97"/>
      <c s="37" r="V97"/>
      <c s="38" r="W97"/>
      <c s="70" r="X97"/>
    </row>
    <row customHeight="1" r="98" ht="15.0">
      <c s="38" r="A98"/>
      <c s="37" r="B98"/>
      <c s="38" r="C98"/>
      <c s="37" r="D98"/>
      <c s="37" r="E98"/>
      <c s="37" r="F98"/>
      <c s="37" r="G98"/>
      <c s="37" r="H98"/>
      <c s="37" r="I98"/>
      <c s="37" r="J98"/>
      <c s="231" r="K98"/>
      <c s="204" r="L98"/>
      <c s="204" r="M98"/>
      <c s="204" r="N98"/>
      <c s="163" r="O98"/>
      <c s="70" r="P98"/>
      <c s="70" r="Q98"/>
      <c s="37" r="R98"/>
      <c s="37" r="S98"/>
      <c s="37" r="T98"/>
      <c s="37" r="U98"/>
      <c s="37" r="V98"/>
      <c s="38" r="W98"/>
      <c s="70" r="X98"/>
    </row>
    <row customHeight="1" r="99" ht="15.0">
      <c s="38" r="A99"/>
      <c s="37" r="B99"/>
      <c s="38" r="C99"/>
      <c s="37" r="D99"/>
      <c s="37" r="E99"/>
      <c s="37" r="F99"/>
      <c s="37" r="G99"/>
      <c s="37" r="H99"/>
      <c s="37" r="I99"/>
      <c s="37" r="J99"/>
      <c s="204" r="K99"/>
      <c s="204" r="L99"/>
      <c s="204" r="M99"/>
      <c s="204" r="N99"/>
      <c s="163" r="O99"/>
      <c s="70" r="P99"/>
      <c s="70" r="Q99"/>
      <c s="37" r="R99"/>
      <c s="37" r="S99"/>
      <c s="37" r="T99"/>
      <c s="37" r="U99"/>
      <c s="37" r="V99"/>
      <c s="38" r="W99"/>
      <c s="70" r="X99"/>
    </row>
    <row customHeight="1" r="100" ht="15.0">
      <c s="38" r="A100"/>
      <c s="37" r="B100"/>
      <c s="38" r="C100"/>
      <c s="37" r="D100"/>
      <c s="37" r="E100"/>
      <c s="37" r="F100"/>
      <c s="37" r="G100"/>
      <c s="37" r="H100"/>
      <c s="37" r="I100"/>
      <c s="37" r="J100"/>
      <c s="204" r="K100"/>
      <c s="204" r="L100"/>
      <c s="204" r="M100"/>
      <c s="204" r="N100"/>
      <c s="163" r="O100"/>
      <c s="70" r="P100"/>
      <c s="70" r="Q100"/>
      <c s="37" r="R100"/>
      <c s="37" r="S100"/>
      <c s="37" r="T100"/>
      <c s="37" r="U100"/>
      <c s="37" r="V100"/>
      <c s="38" r="W100"/>
      <c s="70" r="X100"/>
    </row>
    <row customHeight="1" r="101" ht="15.0">
      <c s="38" r="A101"/>
      <c s="37" r="B101"/>
      <c s="38" r="C101"/>
      <c s="37" r="D101"/>
      <c s="37" r="E101"/>
      <c s="37" r="F101"/>
      <c s="37" r="G101"/>
      <c s="37" r="H101"/>
      <c s="37" r="I101"/>
      <c s="37" r="J101"/>
      <c s="204" r="K101"/>
      <c s="204" r="L101"/>
      <c s="204" r="M101"/>
      <c s="204" r="N101"/>
      <c s="163" r="O101"/>
      <c s="70" r="P101"/>
      <c s="70" r="Q101"/>
      <c s="37" r="R101"/>
      <c s="37" r="S101"/>
      <c s="37" r="T101"/>
      <c s="37" r="U101"/>
      <c s="37" r="V101"/>
      <c s="38" r="W101"/>
      <c s="70" r="X101"/>
    </row>
    <row customHeight="1" r="102" ht="15.0">
      <c s="38" r="A102"/>
      <c s="37" r="B102"/>
      <c s="38" r="C102"/>
      <c s="37" r="D102"/>
      <c s="37" r="E102"/>
      <c s="37" r="F102"/>
      <c s="37" r="G102"/>
      <c s="37" r="H102"/>
      <c s="37" r="I102"/>
      <c s="37" r="J102"/>
      <c s="204" r="K102"/>
      <c s="204" r="L102"/>
      <c s="204" r="M102"/>
      <c s="204" r="N102"/>
      <c s="163" r="O102"/>
      <c s="70" r="P102"/>
      <c s="70" r="Q102"/>
      <c s="37" r="R102"/>
      <c s="37" r="S102"/>
      <c s="37" r="T102"/>
      <c s="37" r="U102"/>
      <c s="37" r="V102"/>
      <c s="38" r="W102"/>
      <c s="70" r="X102"/>
    </row>
    <row customHeight="1" r="103" ht="15.0">
      <c s="38" r="A103"/>
      <c s="37" r="B103"/>
      <c s="38" r="C103"/>
      <c s="37" r="D103"/>
      <c s="37" r="E103"/>
      <c s="37" r="F103"/>
      <c s="37" r="G103"/>
      <c s="37" r="H103"/>
      <c s="37" r="I103"/>
      <c s="37" r="J103"/>
      <c s="204" r="K103"/>
      <c s="204" r="L103"/>
      <c s="204" r="M103"/>
      <c s="204" r="N103"/>
      <c s="163" r="O103"/>
      <c s="70" r="P103"/>
      <c s="70" r="Q103"/>
      <c s="37" r="R103"/>
      <c s="37" r="S103"/>
      <c s="37" r="T103"/>
      <c s="37" r="U103"/>
      <c s="37" r="V103"/>
      <c s="38" r="W103"/>
      <c s="70" r="X103"/>
    </row>
    <row customHeight="1" r="104" ht="15.0">
      <c s="38" r="A104"/>
      <c s="37" r="B104"/>
      <c s="38" r="C104"/>
      <c s="37" r="D104"/>
      <c s="37" r="E104"/>
      <c s="37" r="F104"/>
      <c s="37" r="G104"/>
      <c s="37" r="H104"/>
      <c s="37" r="I104"/>
      <c s="37" r="J104"/>
      <c s="204" r="K104"/>
      <c s="204" r="L104"/>
      <c s="204" r="M104"/>
      <c s="204" r="N104"/>
      <c s="163" r="O104"/>
      <c s="70" r="P104"/>
      <c s="70" r="Q104"/>
      <c s="37" r="R104"/>
      <c s="37" r="S104"/>
      <c s="37" r="T104"/>
      <c s="37" r="U104"/>
      <c s="37" r="V104"/>
      <c s="38" r="W104"/>
      <c s="70" r="X104"/>
    </row>
    <row customHeight="1" r="105" ht="15.0">
      <c s="38" r="A105"/>
      <c s="37" r="B105"/>
      <c s="38" r="C105"/>
      <c s="37" r="D105"/>
      <c s="37" r="E105"/>
      <c s="37" r="F105"/>
      <c s="37" r="G105"/>
      <c s="37" r="H105"/>
      <c s="37" r="I105"/>
      <c s="37" r="J105"/>
      <c s="204" r="K105"/>
      <c s="204" r="L105"/>
      <c s="204" r="M105"/>
      <c s="204" r="N105"/>
      <c s="163" r="O105"/>
      <c s="70" r="P105"/>
      <c s="70" r="Q105"/>
      <c s="37" r="R105"/>
      <c s="37" r="S105"/>
      <c s="37" r="T105"/>
      <c s="37" r="U105"/>
      <c s="37" r="V105"/>
      <c s="38" r="W105"/>
      <c s="70" r="X105"/>
    </row>
    <row customHeight="1" r="106" ht="15.0">
      <c s="38" r="A106"/>
      <c s="37" r="B106"/>
      <c s="38" r="C106"/>
      <c s="37" r="D106"/>
      <c s="37" r="E106"/>
      <c s="37" r="F106"/>
      <c s="37" r="G106"/>
      <c s="37" r="H106"/>
      <c s="37" r="I106"/>
      <c s="37" r="J106"/>
      <c s="204" r="K106"/>
      <c s="204" r="L106"/>
      <c s="204" r="M106"/>
      <c s="204" r="N106"/>
      <c s="163" r="O106"/>
      <c s="70" r="P106"/>
      <c s="70" r="Q106"/>
      <c s="37" r="R106"/>
      <c s="37" r="S106"/>
      <c s="37" r="T106"/>
      <c s="37" r="U106"/>
      <c s="37" r="V106"/>
      <c s="38" r="W106"/>
      <c s="70" r="X106"/>
    </row>
    <row customHeight="1" r="107" ht="15.0">
      <c s="38" r="A107"/>
      <c s="37" r="B107"/>
      <c s="38" r="C107"/>
      <c s="37" r="D107"/>
      <c s="37" r="E107"/>
      <c s="37" r="F107"/>
      <c s="37" r="G107"/>
      <c s="37" r="H107"/>
      <c s="37" r="I107"/>
      <c s="37" r="J107"/>
      <c s="204" r="K107"/>
      <c s="204" r="L107"/>
      <c s="204" r="M107"/>
      <c s="204" r="N107"/>
      <c s="163" r="O107"/>
      <c s="70" r="P107"/>
      <c s="70" r="Q107"/>
      <c s="37" r="R107"/>
      <c s="37" r="S107"/>
      <c s="37" r="T107"/>
      <c s="37" r="U107"/>
      <c s="37" r="V107"/>
      <c s="38" r="W107"/>
      <c s="70" r="X107"/>
    </row>
    <row customHeight="1" r="108" ht="15.0">
      <c s="38" r="A108"/>
      <c s="37" r="B108"/>
      <c s="38" r="C108"/>
      <c s="37" r="D108"/>
      <c s="37" r="E108"/>
      <c s="37" r="F108"/>
      <c s="37" r="G108"/>
      <c s="37" r="H108"/>
      <c s="37" r="I108"/>
      <c s="37" r="J108"/>
      <c s="204" r="K108"/>
      <c s="204" r="L108"/>
      <c s="204" r="M108"/>
      <c s="204" r="N108"/>
      <c s="163" r="O108"/>
      <c s="70" r="P108"/>
      <c s="70" r="Q108"/>
      <c s="37" r="R108"/>
      <c s="37" r="S108"/>
      <c s="37" r="T108"/>
      <c s="37" r="U108"/>
      <c s="37" r="V108"/>
      <c s="38" r="W108"/>
      <c s="70" r="X108"/>
    </row>
    <row customHeight="1" r="109" ht="15.0">
      <c s="38" r="A109"/>
      <c s="37" r="B109"/>
      <c s="38" r="C109"/>
      <c s="37" r="D109"/>
      <c s="37" r="E109"/>
      <c s="37" r="F109"/>
      <c s="37" r="G109"/>
      <c s="37" r="H109"/>
      <c s="37" r="I109"/>
      <c s="37" r="J109"/>
      <c s="204" r="K109"/>
      <c s="204" r="L109"/>
      <c s="204" r="M109"/>
      <c s="204" r="N109"/>
      <c s="163" r="O109"/>
      <c s="70" r="P109"/>
      <c s="70" r="Q109"/>
      <c s="37" r="R109"/>
      <c s="37" r="S109"/>
      <c s="37" r="T109"/>
      <c s="37" r="U109"/>
      <c s="37" r="V109"/>
      <c s="38" r="W109"/>
      <c s="70" r="X109"/>
    </row>
    <row customHeight="1" r="110" ht="15.0">
      <c s="38" r="A110"/>
      <c s="37" r="B110"/>
      <c s="38" r="C110"/>
      <c s="37" r="D110"/>
      <c s="37" r="E110"/>
      <c s="37" r="F110"/>
      <c s="37" r="G110"/>
      <c s="37" r="H110"/>
      <c s="37" r="I110"/>
      <c s="37" r="J110"/>
      <c s="204" r="K110"/>
      <c s="204" r="L110"/>
      <c s="204" r="M110"/>
      <c s="204" r="N110"/>
      <c s="163" r="O110"/>
      <c s="70" r="P110"/>
      <c s="70" r="Q110"/>
      <c s="37" r="R110"/>
      <c s="37" r="S110"/>
      <c s="37" r="T110"/>
      <c s="37" r="U110"/>
      <c s="37" r="V110"/>
      <c s="38" r="W110"/>
      <c s="70" r="X110"/>
    </row>
    <row customHeight="1" r="111" ht="15.0">
      <c s="38" r="A111"/>
      <c s="37" r="B111"/>
      <c s="38" r="C111"/>
      <c s="37" r="D111"/>
      <c s="37" r="E111"/>
      <c s="37" r="F111"/>
      <c s="37" r="G111"/>
      <c s="37" r="H111"/>
      <c s="37" r="I111"/>
      <c s="37" r="J111"/>
      <c s="204" r="K111"/>
      <c s="204" r="L111"/>
      <c s="204" r="M111"/>
      <c s="204" r="N111"/>
      <c s="163" r="O111"/>
      <c s="70" r="P111"/>
      <c s="70" r="Q111"/>
      <c s="37" r="R111"/>
      <c s="37" r="S111"/>
      <c s="37" r="T111"/>
      <c s="37" r="U111"/>
      <c s="37" r="V111"/>
      <c s="38" r="W111"/>
      <c s="70" r="X111"/>
    </row>
    <row customHeight="1" r="112" ht="15.0">
      <c s="38" r="A112"/>
      <c s="37" r="B112"/>
      <c s="38" r="C112"/>
      <c s="37" r="D112"/>
      <c s="37" r="E112"/>
      <c s="37" r="F112"/>
      <c s="37" r="G112"/>
      <c s="37" r="H112"/>
      <c s="37" r="I112"/>
      <c s="37" r="J112"/>
      <c s="204" r="K112"/>
      <c s="204" r="L112"/>
      <c s="204" r="M112"/>
      <c s="204" r="N112"/>
      <c s="163" r="O112"/>
      <c s="70" r="P112"/>
      <c s="70" r="Q112"/>
      <c s="37" r="R112"/>
      <c s="37" r="S112"/>
      <c s="37" r="T112"/>
      <c s="37" r="U112"/>
      <c s="37" r="V112"/>
      <c s="38" r="W112"/>
      <c s="70" r="X112"/>
    </row>
    <row customHeight="1" r="113" ht="15.0">
      <c s="38" r="A113"/>
      <c s="37" r="B113"/>
      <c s="38" r="C113"/>
      <c s="37" r="D113"/>
      <c s="37" r="E113"/>
      <c s="37" r="F113"/>
      <c s="37" r="G113"/>
      <c s="37" r="H113"/>
      <c s="37" r="I113"/>
      <c s="37" r="J113"/>
      <c s="204" r="K113"/>
      <c s="204" r="L113"/>
      <c s="204" r="M113"/>
      <c s="204" r="N113"/>
      <c s="163" r="O113"/>
      <c s="70" r="P113"/>
      <c s="70" r="Q113"/>
      <c s="37" r="R113"/>
      <c s="37" r="S113"/>
      <c s="37" r="T113"/>
      <c s="37" r="U113"/>
      <c s="37" r="V113"/>
      <c s="38" r="W113"/>
      <c s="70" r="X113"/>
    </row>
    <row customHeight="1" r="114" ht="15.0">
      <c s="38" r="A114"/>
      <c s="37" r="B114"/>
      <c s="38" r="C114"/>
      <c s="37" r="D114"/>
      <c s="37" r="E114"/>
      <c s="37" r="F114"/>
      <c s="37" r="G114"/>
      <c s="37" r="H114"/>
      <c s="37" r="I114"/>
      <c s="37" r="J114"/>
      <c s="204" r="K114"/>
      <c s="204" r="L114"/>
      <c s="204" r="M114"/>
      <c s="204" r="N114"/>
      <c s="163" r="O114"/>
      <c s="70" r="P114"/>
      <c s="70" r="Q114"/>
      <c s="37" r="R114"/>
      <c s="37" r="S114"/>
      <c s="37" r="T114"/>
      <c s="37" r="U114"/>
      <c s="37" r="V114"/>
      <c s="38" r="W114"/>
      <c s="70" r="X114"/>
    </row>
    <row customHeight="1" r="115" ht="15.0">
      <c s="38" r="A115"/>
      <c s="37" r="B115"/>
      <c s="38" r="C115"/>
      <c s="37" r="D115"/>
      <c s="37" r="E115"/>
      <c s="37" r="F115"/>
      <c s="37" r="G115"/>
      <c s="37" r="H115"/>
      <c s="37" r="I115"/>
      <c s="37" r="J115"/>
      <c s="204" r="K115"/>
      <c s="204" r="L115"/>
      <c s="204" r="M115"/>
      <c s="204" r="N115"/>
      <c s="163" r="O115"/>
      <c s="70" r="P115"/>
      <c s="70" r="Q115"/>
      <c s="37" r="R115"/>
      <c s="37" r="S115"/>
      <c s="37" r="T115"/>
      <c s="37" r="U115"/>
      <c s="37" r="V115"/>
      <c s="38" r="W115"/>
      <c s="70" r="X115"/>
    </row>
    <row customHeight="1" r="116" ht="15.0">
      <c s="38" r="A116"/>
      <c s="37" r="B116"/>
      <c s="38" r="C116"/>
      <c s="37" r="D116"/>
      <c s="37" r="E116"/>
      <c s="37" r="F116"/>
      <c s="37" r="G116"/>
      <c s="37" r="H116"/>
      <c s="37" r="I116"/>
      <c s="37" r="J116"/>
      <c s="204" r="K116"/>
      <c s="204" r="L116"/>
      <c s="204" r="M116"/>
      <c s="204" r="N116"/>
      <c s="163" r="O116"/>
      <c s="70" r="P116"/>
      <c s="70" r="Q116"/>
      <c s="37" r="R116"/>
      <c s="37" r="S116"/>
      <c s="37" r="T116"/>
      <c s="37" r="U116"/>
      <c s="37" r="V116"/>
      <c s="38" r="W116"/>
      <c s="70" r="X116"/>
    </row>
    <row customHeight="1" r="117" ht="15.0">
      <c s="38" r="A117"/>
      <c s="37" r="B117"/>
      <c s="38" r="C117"/>
      <c s="37" r="D117"/>
      <c s="37" r="E117"/>
      <c s="37" r="F117"/>
      <c s="37" r="G117"/>
      <c s="37" r="H117"/>
      <c s="37" r="I117"/>
      <c s="37" r="J117"/>
      <c s="204" r="K117"/>
      <c s="204" r="L117"/>
      <c s="204" r="M117"/>
      <c s="204" r="N117"/>
      <c s="163" r="O117"/>
      <c s="70" r="P117"/>
      <c s="70" r="Q117"/>
      <c s="37" r="R117"/>
      <c s="37" r="S117"/>
      <c s="37" r="T117"/>
      <c s="37" r="U117"/>
      <c s="37" r="V117"/>
      <c s="38" r="W117"/>
      <c s="70" r="X117"/>
    </row>
    <row customHeight="1" r="118" ht="15.0">
      <c s="38" r="A118"/>
      <c s="37" r="B118"/>
      <c s="38" r="C118"/>
      <c s="37" r="D118"/>
      <c s="37" r="E118"/>
      <c s="37" r="F118"/>
      <c s="37" r="G118"/>
      <c s="37" r="H118"/>
      <c s="37" r="I118"/>
      <c s="37" r="J118"/>
      <c s="204" r="K118"/>
      <c s="204" r="L118"/>
      <c s="204" r="M118"/>
      <c s="204" r="N118"/>
      <c s="163" r="O118"/>
      <c s="70" r="P118"/>
      <c s="70" r="Q118"/>
      <c s="37" r="R118"/>
      <c s="37" r="S118"/>
      <c s="37" r="T118"/>
      <c s="37" r="U118"/>
      <c s="37" r="V118"/>
      <c s="38" r="W118"/>
      <c s="70" r="X118"/>
    </row>
    <row customHeight="1" r="119" ht="15.0">
      <c s="38" r="A119"/>
      <c s="37" r="B119"/>
      <c s="38" r="C119"/>
      <c s="37" r="D119"/>
      <c s="37" r="E119"/>
      <c s="37" r="F119"/>
      <c s="37" r="G119"/>
      <c s="37" r="H119"/>
      <c s="37" r="I119"/>
      <c s="37" r="J119"/>
      <c s="204" r="K119"/>
      <c s="204" r="L119"/>
      <c s="204" r="M119"/>
      <c s="204" r="N119"/>
      <c s="163" r="O119"/>
      <c s="70" r="P119"/>
      <c s="70" r="Q119"/>
      <c s="37" r="R119"/>
      <c s="37" r="S119"/>
      <c s="37" r="T119"/>
      <c s="37" r="U119"/>
      <c s="37" r="V119"/>
      <c s="38" r="W119"/>
      <c s="70" r="X119"/>
    </row>
    <row customHeight="1" r="120" ht="15.0">
      <c s="38" r="A120"/>
      <c s="37" r="B120"/>
      <c s="38" r="C120"/>
      <c s="37" r="D120"/>
      <c s="37" r="E120"/>
      <c s="37" r="F120"/>
      <c s="37" r="G120"/>
      <c s="37" r="H120"/>
      <c s="37" r="I120"/>
      <c s="37" r="J120"/>
      <c s="204" r="K120"/>
      <c s="204" r="L120"/>
      <c s="204" r="M120"/>
      <c s="204" r="N120"/>
      <c s="163" r="O120"/>
      <c s="70" r="P120"/>
      <c s="70" r="Q120"/>
      <c s="37" r="R120"/>
      <c s="37" r="S120"/>
      <c s="37" r="T120"/>
      <c s="37" r="U120"/>
      <c s="37" r="V120"/>
      <c s="38" r="W120"/>
      <c s="38" r="X120"/>
    </row>
    <row customHeight="1" r="121" ht="15.0">
      <c s="38" r="A121"/>
      <c s="37" r="B121"/>
      <c s="38" r="C121"/>
      <c s="37" r="D121"/>
      <c s="37" r="E121"/>
      <c s="37" r="F121"/>
      <c s="37" r="G121"/>
      <c s="37" r="H121"/>
      <c s="37" r="I121"/>
      <c s="37" r="J121"/>
      <c s="204" r="K121"/>
      <c s="204" r="L121"/>
      <c s="204" r="M121"/>
      <c s="204" r="N121"/>
      <c s="163" r="O121"/>
      <c s="70" r="P121"/>
      <c s="70" r="Q121"/>
      <c s="37" r="R121"/>
      <c s="37" r="S121"/>
      <c s="37" r="T121"/>
      <c s="37" r="U121"/>
      <c s="37" r="V121"/>
      <c s="38" r="W121"/>
      <c s="38" r="X121"/>
    </row>
    <row customHeight="1" r="122" ht="15.0">
      <c s="38" r="A122"/>
      <c s="37" r="B122"/>
      <c s="38" r="C122"/>
      <c s="37" r="D122"/>
      <c s="37" r="E122"/>
      <c s="37" r="F122"/>
      <c s="37" r="G122"/>
      <c s="37" r="H122"/>
      <c s="37" r="I122"/>
      <c s="37" r="J122"/>
      <c s="204" r="K122"/>
      <c s="204" r="L122"/>
      <c s="204" r="M122"/>
      <c s="204" r="N122"/>
      <c s="163" r="O122"/>
      <c s="70" r="P122"/>
      <c s="70" r="Q122"/>
      <c s="37" r="R122"/>
      <c s="37" r="S122"/>
      <c s="37" r="T122"/>
      <c s="37" r="U122"/>
      <c s="37" r="V122"/>
      <c s="38" r="W122"/>
      <c s="38" r="X122"/>
    </row>
    <row customHeight="1" r="123" ht="15.0">
      <c s="38" r="A123"/>
      <c s="37" r="B123"/>
      <c s="38" r="C123"/>
      <c s="37" r="D123"/>
      <c s="37" r="E123"/>
      <c s="37" r="F123"/>
      <c s="37" r="G123"/>
      <c s="37" r="H123"/>
      <c s="37" r="I123"/>
      <c s="37" r="J123"/>
      <c s="204" r="K123"/>
      <c s="204" r="L123"/>
      <c s="204" r="M123"/>
      <c s="204" r="N123"/>
      <c s="163" r="O123"/>
      <c s="70" r="P123"/>
      <c s="70" r="Q123"/>
      <c s="37" r="R123"/>
      <c s="37" r="S123"/>
      <c s="37" r="T123"/>
      <c s="37" r="U123"/>
      <c s="37" r="V123"/>
      <c s="38" r="W123"/>
      <c s="38" r="X123"/>
    </row>
    <row customHeight="1" r="124" ht="15.0">
      <c s="38" r="A124"/>
      <c s="37" r="B124"/>
      <c s="38" r="C124"/>
      <c s="37" r="D124"/>
      <c s="37" r="E124"/>
      <c s="37" r="F124"/>
      <c s="37" r="G124"/>
      <c s="37" r="H124"/>
      <c s="37" r="I124"/>
      <c s="37" r="J124"/>
      <c s="204" r="K124"/>
      <c s="204" r="L124"/>
      <c s="204" r="M124"/>
      <c s="204" r="N124"/>
      <c s="163" r="O124"/>
      <c s="70" r="P124"/>
      <c s="70" r="Q124"/>
      <c s="37" r="R124"/>
      <c s="37" r="S124"/>
      <c s="37" r="T124"/>
      <c s="37" r="U124"/>
      <c s="37" r="V124"/>
      <c s="38" r="W124"/>
      <c s="38" r="X124"/>
    </row>
    <row customHeight="1" r="125" ht="15.0">
      <c s="38" r="A125"/>
      <c s="37" r="B125"/>
      <c s="38" r="C125"/>
      <c s="37" r="D125"/>
      <c s="37" r="E125"/>
      <c s="37" r="F125"/>
      <c s="37" r="G125"/>
      <c s="37" r="H125"/>
      <c s="37" r="I125"/>
      <c s="37" r="J125"/>
      <c s="204" r="K125"/>
      <c s="204" r="L125"/>
      <c s="204" r="M125"/>
      <c s="204" r="N125"/>
      <c s="163" r="O125"/>
      <c s="70" r="P125"/>
      <c s="70" r="Q125"/>
      <c s="37" r="R125"/>
      <c s="37" r="S125"/>
      <c s="37" r="T125"/>
      <c s="37" r="U125"/>
      <c s="37" r="V125"/>
      <c s="38" r="W125"/>
      <c s="38" r="X125"/>
    </row>
    <row customHeight="1" r="126" ht="15.0">
      <c s="38" r="A126"/>
      <c s="37" r="B126"/>
      <c s="38" r="C126"/>
      <c s="37" r="D126"/>
      <c s="37" r="E126"/>
      <c s="37" r="F126"/>
      <c s="37" r="G126"/>
      <c s="37" r="H126"/>
      <c s="37" r="I126"/>
      <c s="37" r="J126"/>
      <c s="204" r="K126"/>
      <c s="204" r="L126"/>
      <c s="204" r="M126"/>
      <c s="204" r="N126"/>
      <c s="163" r="O126"/>
      <c s="70" r="P126"/>
      <c s="70" r="Q126"/>
      <c s="37" r="R126"/>
      <c s="37" r="S126"/>
      <c s="37" r="T126"/>
      <c s="37" r="U126"/>
      <c s="37" r="V126"/>
      <c s="38" r="W126"/>
      <c s="38" r="X126"/>
    </row>
    <row customHeight="1" r="127" ht="15.0">
      <c s="38" r="A127"/>
      <c s="37" r="B127"/>
      <c s="38" r="C127"/>
      <c s="37" r="D127"/>
      <c s="37" r="E127"/>
      <c s="37" r="F127"/>
      <c s="37" r="G127"/>
      <c s="37" r="H127"/>
      <c s="37" r="I127"/>
      <c s="37" r="J127"/>
      <c s="204" r="K127"/>
      <c s="204" r="L127"/>
      <c s="204" r="M127"/>
      <c s="204" r="N127"/>
      <c s="163" r="O127"/>
      <c s="70" r="P127"/>
      <c s="70" r="Q127"/>
      <c s="37" r="R127"/>
      <c s="37" r="S127"/>
      <c s="37" r="T127"/>
      <c s="37" r="U127"/>
      <c s="37" r="V127"/>
      <c s="38" r="W127"/>
      <c s="38" r="X127"/>
    </row>
    <row customHeight="1" r="128" ht="15.0">
      <c s="38" r="A128"/>
      <c s="37" r="B128"/>
      <c s="38" r="C128"/>
      <c s="37" r="D128"/>
      <c s="37" r="E128"/>
      <c s="37" r="F128"/>
      <c s="37" r="G128"/>
      <c s="37" r="H128"/>
      <c s="37" r="I128"/>
      <c s="37" r="J128"/>
      <c s="204" r="K128"/>
      <c s="204" r="L128"/>
      <c s="204" r="M128"/>
      <c s="204" r="N128"/>
      <c s="163" r="O128"/>
      <c s="70" r="P128"/>
      <c s="70" r="Q128"/>
      <c s="37" r="R128"/>
      <c s="37" r="S128"/>
      <c s="37" r="T128"/>
      <c s="37" r="U128"/>
      <c s="37" r="V128"/>
      <c s="38" r="W128"/>
      <c s="38" r="X128"/>
    </row>
    <row customHeight="1" r="129" ht="15.0">
      <c s="38" r="A129"/>
      <c s="37" r="B129"/>
      <c s="38" r="C129"/>
      <c s="37" r="D129"/>
      <c s="37" r="E129"/>
      <c s="37" r="F129"/>
      <c s="37" r="G129"/>
      <c s="37" r="H129"/>
      <c s="37" r="I129"/>
      <c s="37" r="J129"/>
      <c s="204" r="K129"/>
      <c s="204" r="L129"/>
      <c s="204" r="M129"/>
      <c s="204" r="N129"/>
      <c s="163" r="O129"/>
      <c s="70" r="P129"/>
      <c s="70" r="Q129"/>
      <c s="37" r="R129"/>
      <c s="37" r="S129"/>
      <c s="37" r="T129"/>
      <c s="37" r="U129"/>
      <c s="37" r="V129"/>
      <c s="38" r="W129"/>
      <c s="38" r="X129"/>
    </row>
    <row customHeight="1" r="130" ht="15.0">
      <c s="38" r="A130"/>
      <c s="37" r="B130"/>
      <c s="38" r="C130"/>
      <c s="37" r="D130"/>
      <c s="37" r="E130"/>
      <c s="37" r="F130"/>
      <c s="37" r="G130"/>
      <c s="37" r="H130"/>
      <c s="37" r="I130"/>
      <c s="37" r="J130"/>
      <c s="204" r="K130"/>
      <c s="204" r="L130"/>
      <c s="204" r="M130"/>
      <c s="204" r="N130"/>
      <c s="163" r="O130"/>
      <c s="70" r="P130"/>
      <c s="70" r="Q130"/>
      <c s="37" r="R130"/>
      <c s="37" r="S130"/>
      <c s="37" r="T130"/>
      <c s="37" r="U130"/>
      <c s="37" r="V130"/>
      <c s="38" r="W130"/>
      <c s="38" r="X130"/>
    </row>
    <row customHeight="1" r="131" ht="15.0">
      <c s="38" r="A131"/>
      <c s="37" r="B131"/>
      <c s="38" r="C131"/>
      <c s="37" r="D131"/>
      <c s="37" r="E131"/>
      <c s="37" r="F131"/>
      <c s="37" r="G131"/>
      <c s="37" r="H131"/>
      <c s="37" r="I131"/>
      <c s="37" r="J131"/>
      <c s="37" r="K131"/>
      <c s="37" r="L131"/>
      <c s="37" r="M131"/>
      <c s="37" r="N131"/>
      <c s="70" r="O131"/>
      <c s="70" r="P131"/>
      <c s="70" r="Q131"/>
      <c s="37" r="R131"/>
      <c s="37" r="S131"/>
      <c s="37" r="T131"/>
      <c s="37" r="U131"/>
      <c s="37" r="V131"/>
      <c s="38" r="W131"/>
      <c s="38" r="X131"/>
    </row>
  </sheetData>
  <mergeCells count="139">
    <mergeCell ref="T66:T67"/>
    <mergeCell ref="S66:S67"/>
    <mergeCell ref="Q66:Q67"/>
    <mergeCell ref="U66:U67"/>
    <mergeCell ref="V66:V67"/>
    <mergeCell ref="Q55:Q56"/>
    <mergeCell ref="R55:R56"/>
    <mergeCell ref="S55:S56"/>
    <mergeCell ref="T55:T56"/>
    <mergeCell ref="V55:V56"/>
    <mergeCell ref="U55:U56"/>
    <mergeCell ref="P55:P56"/>
    <mergeCell ref="O55:O56"/>
    <mergeCell ref="I55:I56"/>
    <mergeCell ref="N55:N56"/>
    <mergeCell ref="J55:J56"/>
    <mergeCell ref="M55:M56"/>
    <mergeCell ref="H44:H45"/>
    <mergeCell ref="J44:J45"/>
    <mergeCell ref="A44:A52"/>
    <mergeCell ref="B44:B45"/>
    <mergeCell ref="C44:C45"/>
    <mergeCell ref="Q44:Q45"/>
    <mergeCell ref="R44:R45"/>
    <mergeCell ref="S44:S45"/>
    <mergeCell ref="T44:T45"/>
    <mergeCell ref="U44:U45"/>
    <mergeCell ref="V44:V45"/>
    <mergeCell ref="K55:K56"/>
    <mergeCell ref="L55:L56"/>
    <mergeCell ref="M44:M45"/>
    <mergeCell ref="N44:N45"/>
    <mergeCell ref="O44:O45"/>
    <mergeCell ref="P44:P45"/>
    <mergeCell ref="K44:K45"/>
    <mergeCell ref="L44:L45"/>
    <mergeCell ref="N66:N67"/>
    <mergeCell ref="M66:M67"/>
    <mergeCell ref="L66:L67"/>
    <mergeCell ref="J66:J67"/>
    <mergeCell ref="K66:K67"/>
    <mergeCell ref="B66:B67"/>
    <mergeCell ref="C66:C67"/>
    <mergeCell ref="T77:T78"/>
    <mergeCell ref="S77:S78"/>
    <mergeCell ref="U77:U78"/>
    <mergeCell ref="N77:N78"/>
    <mergeCell ref="V77:V78"/>
    <mergeCell ref="M77:M78"/>
    <mergeCell ref="L77:L78"/>
    <mergeCell ref="R66:R67"/>
    <mergeCell ref="R77:R78"/>
    <mergeCell ref="O77:O78"/>
    <mergeCell ref="P77:P78"/>
    <mergeCell ref="Q77:Q78"/>
    <mergeCell ref="O66:O67"/>
    <mergeCell ref="P66:P67"/>
    <mergeCell ref="H33:H34"/>
    <mergeCell ref="I33:I34"/>
    <mergeCell ref="C33:C34"/>
    <mergeCell ref="D33:F33"/>
    <mergeCell ref="J33:J34"/>
    <mergeCell ref="K33:K34"/>
    <mergeCell ref="A33:A41"/>
    <mergeCell ref="B33:B34"/>
    <mergeCell ref="D44:F44"/>
    <mergeCell ref="D55:F55"/>
    <mergeCell ref="D66:F66"/>
    <mergeCell ref="B77:B78"/>
    <mergeCell ref="C77:C78"/>
    <mergeCell ref="A55:A63"/>
    <mergeCell ref="B55:B56"/>
    <mergeCell ref="A77:A85"/>
    <mergeCell ref="A66:A74"/>
    <mergeCell ref="C55:C56"/>
    <mergeCell ref="K77:K78"/>
    <mergeCell ref="J77:J78"/>
    <mergeCell ref="D77:F77"/>
    <mergeCell ref="H22:H23"/>
    <mergeCell ref="I44:I45"/>
    <mergeCell ref="H66:H67"/>
    <mergeCell ref="I66:I67"/>
    <mergeCell ref="H55:H56"/>
    <mergeCell ref="I77:I78"/>
    <mergeCell ref="H77:H78"/>
    <mergeCell ref="B11:B12"/>
    <mergeCell ref="B1:F1"/>
    <mergeCell ref="B3:C3"/>
    <mergeCell ref="B8:C9"/>
    <mergeCell ref="B6:F6"/>
    <mergeCell ref="J11:J12"/>
    <mergeCell ref="K11:K12"/>
    <mergeCell ref="H11:H12"/>
    <mergeCell ref="C11:C12"/>
    <mergeCell ref="A11:A19"/>
    <mergeCell ref="I11:I12"/>
    <mergeCell ref="N11:N12"/>
    <mergeCell ref="R11:R12"/>
    <mergeCell ref="S11:S12"/>
    <mergeCell ref="L11:L12"/>
    <mergeCell ref="M11:M12"/>
    <mergeCell ref="D11:F11"/>
    <mergeCell ref="I1:S1"/>
    <mergeCell ref="T1:V1"/>
    <mergeCell ref="O11:O12"/>
    <mergeCell ref="V11:V12"/>
    <mergeCell ref="B22:B23"/>
    <mergeCell ref="C22:C23"/>
    <mergeCell ref="I22:I23"/>
    <mergeCell ref="D22:F22"/>
    <mergeCell ref="J22:J23"/>
    <mergeCell ref="K22:K23"/>
    <mergeCell ref="A22:A30"/>
    <mergeCell ref="U33:U34"/>
    <mergeCell ref="T11:T12"/>
    <mergeCell ref="U11:U12"/>
    <mergeCell ref="T33:T34"/>
    <mergeCell ref="T22:T23"/>
    <mergeCell ref="U22:U23"/>
    <mergeCell ref="N33:N34"/>
    <mergeCell ref="O33:O34"/>
    <mergeCell ref="S33:S34"/>
    <mergeCell ref="Q33:Q34"/>
    <mergeCell ref="R33:R34"/>
    <mergeCell ref="V33:V34"/>
    <mergeCell ref="V22:V23"/>
    <mergeCell ref="P22:P23"/>
    <mergeCell ref="Q22:Q23"/>
    <mergeCell ref="R22:R23"/>
    <mergeCell ref="S22:S23"/>
    <mergeCell ref="L22:L23"/>
    <mergeCell ref="M22:M23"/>
    <mergeCell ref="N22:N23"/>
    <mergeCell ref="L33:L34"/>
    <mergeCell ref="M33:M34"/>
    <mergeCell ref="O22:O23"/>
    <mergeCell ref="P33:P34"/>
    <mergeCell ref="P11:P12"/>
    <mergeCell ref="Q11:Q12"/>
  </mergeCells>
  <conditionalFormatting sqref="L3:L9 O3:O9 R3:R9">
    <cfRule priority="1" type="cellIs" operator="greaterThan" dxfId="0">
      <formula>0</formula>
    </cfRule>
  </conditionalFormatting>
  <conditionalFormatting sqref="L3:L9 O3:O9 R3:R9">
    <cfRule priority="2" type="cellIs" operator="equal" dxfId="1">
      <formula>0</formula>
    </cfRule>
  </conditionalFormatting>
  <conditionalFormatting sqref="L3:L9 O3:O9 R3:R9">
    <cfRule priority="3" type="cellIs" operator="lessThan" dxfId="2">
      <formula>0</formula>
    </cfRule>
  </conditionalFormatting>
  <drawing r:id="rId1"/>
</worksheet>
</file>