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8515" windowHeight="1285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AZ19" i="1"/>
  <c r="AZ18"/>
  <c r="AZ17"/>
  <c r="AZ16"/>
  <c r="AZ15"/>
  <c r="AZ14"/>
  <c r="AZ13"/>
  <c r="AZ12"/>
  <c r="AZ8"/>
  <c r="AZ9"/>
  <c r="AZ10"/>
  <c r="AZ11"/>
  <c r="Z10"/>
  <c r="K10"/>
  <c r="Z22"/>
  <c r="Z21"/>
  <c r="Z20"/>
  <c r="Z19"/>
  <c r="Z17"/>
  <c r="Z16"/>
  <c r="Z15"/>
  <c r="Z14"/>
  <c r="Z13"/>
  <c r="Z12"/>
  <c r="Z11"/>
  <c r="Z9"/>
  <c r="Z8"/>
  <c r="Z7"/>
  <c r="Z27" s="1"/>
  <c r="Z6"/>
  <c r="Z26" s="1"/>
  <c r="K17"/>
  <c r="K22"/>
  <c r="K21"/>
  <c r="K20"/>
  <c r="K19"/>
  <c r="K16"/>
  <c r="K15"/>
  <c r="K14"/>
  <c r="K13"/>
  <c r="K12"/>
  <c r="K11"/>
  <c r="K9"/>
  <c r="K8"/>
  <c r="K7"/>
  <c r="K27" s="1"/>
  <c r="K6"/>
  <c r="K26" s="1"/>
  <c r="Z29" l="1"/>
  <c r="K29"/>
  <c r="Z28"/>
  <c r="K28"/>
  <c r="AZ5"/>
  <c r="Z4"/>
  <c r="Z3"/>
  <c r="K3"/>
  <c r="K4"/>
</calcChain>
</file>

<file path=xl/comments1.xml><?xml version="1.0" encoding="utf-8"?>
<comments xmlns="http://schemas.openxmlformats.org/spreadsheetml/2006/main">
  <authors>
    <author>Jonathan</author>
  </authors>
  <commentList>
    <comment ref="A1" authorId="0">
      <text>
        <r>
          <rPr>
            <b/>
            <sz val="9"/>
            <color indexed="81"/>
            <rFont val="Tahoma"/>
            <family val="2"/>
          </rPr>
          <t>Jonathan: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<sst xmlns="http://schemas.openxmlformats.org/spreadsheetml/2006/main" count="383" uniqueCount="93">
  <si>
    <t>Pseudo</t>
  </si>
  <si>
    <t>Guilde</t>
  </si>
  <si>
    <t>Mis en groupe</t>
  </si>
  <si>
    <t>Level</t>
  </si>
  <si>
    <t>Arme Principale</t>
  </si>
  <si>
    <t>Bouclier</t>
  </si>
  <si>
    <t>Harpe</t>
  </si>
  <si>
    <t>Canon</t>
  </si>
  <si>
    <t>Arc</t>
  </si>
  <si>
    <t>Grimoire</t>
  </si>
  <si>
    <t>Griffe</t>
  </si>
  <si>
    <t>Lames</t>
  </si>
  <si>
    <t>Hache</t>
  </si>
  <si>
    <t>Gun</t>
  </si>
  <si>
    <t>Tachi</t>
  </si>
  <si>
    <t>Autres</t>
  </si>
  <si>
    <t>Omasa</t>
  </si>
  <si>
    <t>Assassins</t>
  </si>
  <si>
    <t>SAD</t>
  </si>
  <si>
    <t>Fauxx</t>
  </si>
  <si>
    <t>Leodowinya</t>
  </si>
  <si>
    <t>Tank</t>
  </si>
  <si>
    <t>Heal</t>
  </si>
  <si>
    <t>Ambrea</t>
  </si>
  <si>
    <t>Capitaine</t>
  </si>
  <si>
    <t>Dps Distance</t>
  </si>
  <si>
    <t>Dps mixte</t>
  </si>
  <si>
    <t>Dps CaC</t>
  </si>
  <si>
    <t xml:space="preserve"> </t>
  </si>
  <si>
    <t>Groupe 7</t>
  </si>
  <si>
    <t>Groupe 8</t>
  </si>
  <si>
    <t>Groupe 1</t>
  </si>
  <si>
    <t>Groupe 2</t>
  </si>
  <si>
    <t>Groupe 3</t>
  </si>
  <si>
    <t>Groupe 4</t>
  </si>
  <si>
    <t>Groupe 5</t>
  </si>
  <si>
    <t>Groupe 6</t>
  </si>
  <si>
    <t>Total Joueurs</t>
  </si>
  <si>
    <t>Totals membres alliances</t>
  </si>
  <si>
    <t>Arme Secondaire</t>
  </si>
  <si>
    <t>Score Equipement</t>
  </si>
  <si>
    <t>Baton</t>
  </si>
  <si>
    <t>Score</t>
  </si>
  <si>
    <t>NekoChan</t>
  </si>
  <si>
    <t>Kiba</t>
  </si>
  <si>
    <t>Alucard</t>
  </si>
  <si>
    <t>YKUMI</t>
  </si>
  <si>
    <t>TAMERA</t>
  </si>
  <si>
    <t>Turambar</t>
  </si>
  <si>
    <t>Minette</t>
  </si>
  <si>
    <t>MermaidKagura</t>
  </si>
  <si>
    <t>Syuusuke</t>
  </si>
  <si>
    <t>Kiranna</t>
  </si>
  <si>
    <t>WiFi</t>
  </si>
  <si>
    <t>BlackRiffle</t>
  </si>
  <si>
    <t>Riruko</t>
  </si>
  <si>
    <t>Joueur001</t>
  </si>
  <si>
    <t>Hosia</t>
  </si>
  <si>
    <t>Jennyane</t>
  </si>
  <si>
    <t>Doom</t>
  </si>
  <si>
    <t>PhoenixKey</t>
  </si>
  <si>
    <t>Arme  1</t>
  </si>
  <si>
    <t>Arme 2</t>
  </si>
  <si>
    <t>Vercingétorix</t>
  </si>
  <si>
    <t>damocles</t>
  </si>
  <si>
    <t>Bud</t>
  </si>
  <si>
    <t>Alrein</t>
  </si>
  <si>
    <t>/</t>
  </si>
  <si>
    <t>Arapaîma</t>
  </si>
  <si>
    <t>Aeolys</t>
  </si>
  <si>
    <t>NatsuHit</t>
  </si>
  <si>
    <t>Lkira</t>
  </si>
  <si>
    <t>Kinder</t>
  </si>
  <si>
    <t>lorlhey</t>
  </si>
  <si>
    <t>Mytra</t>
  </si>
  <si>
    <t>Galbatorix</t>
  </si>
  <si>
    <t>Galoway</t>
  </si>
  <si>
    <t>Skyffode</t>
  </si>
  <si>
    <t>Konami</t>
  </si>
  <si>
    <t>TenebralKatar</t>
  </si>
  <si>
    <t>Jaareth</t>
  </si>
  <si>
    <t>Syelena</t>
  </si>
  <si>
    <t>Siinon</t>
  </si>
  <si>
    <t>Adreneline</t>
  </si>
  <si>
    <t>Deboitemanix</t>
  </si>
  <si>
    <t>Spybot</t>
  </si>
  <si>
    <t>Shidogan</t>
  </si>
  <si>
    <t>Kyllian</t>
  </si>
  <si>
    <t>Edkenway</t>
  </si>
  <si>
    <t>Aeolyn</t>
  </si>
  <si>
    <t>Zome</t>
  </si>
  <si>
    <t>Arme1</t>
  </si>
  <si>
    <t>Total Joueurs TC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</si>
</sst>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1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0" fillId="0" borderId="0" xfId="0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10" fillId="5" borderId="47" xfId="0" applyFont="1" applyFill="1" applyBorder="1" applyAlignment="1">
      <alignment horizontal="center"/>
    </xf>
    <xf numFmtId="0" fontId="10" fillId="5" borderId="30" xfId="0" applyFont="1" applyFill="1" applyBorder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0" fillId="6" borderId="50" xfId="0" applyFill="1" applyBorder="1" applyAlignment="1">
      <alignment horizontal="center" vertical="center"/>
    </xf>
    <xf numFmtId="0" fontId="0" fillId="6" borderId="51" xfId="0" applyFill="1" applyBorder="1" applyAlignment="1">
      <alignment horizontal="center" vertical="center"/>
    </xf>
    <xf numFmtId="0" fontId="0" fillId="6" borderId="52" xfId="0" applyFill="1" applyBorder="1" applyAlignment="1">
      <alignment horizontal="center" vertical="center"/>
    </xf>
    <xf numFmtId="0" fontId="8" fillId="6" borderId="48" xfId="0" applyFont="1" applyFill="1" applyBorder="1" applyAlignment="1">
      <alignment horizontal="center"/>
    </xf>
    <xf numFmtId="0" fontId="8" fillId="6" borderId="49" xfId="0" applyFont="1" applyFill="1" applyBorder="1" applyAlignment="1">
      <alignment horizontal="center"/>
    </xf>
    <xf numFmtId="0" fontId="8" fillId="6" borderId="18" xfId="0" applyFont="1" applyFill="1" applyBorder="1" applyAlignment="1">
      <alignment horizontal="center" vertical="center"/>
    </xf>
    <xf numFmtId="0" fontId="8" fillId="6" borderId="22" xfId="0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60" xfId="0" applyFont="1" applyBorder="1" applyAlignment="1">
      <alignment horizontal="center" vertical="center"/>
    </xf>
    <xf numFmtId="0" fontId="0" fillId="0" borderId="61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0" fillId="0" borderId="62" xfId="0" applyFont="1" applyBorder="1" applyAlignment="1">
      <alignment horizontal="center" vertical="center"/>
    </xf>
    <xf numFmtId="0" fontId="0" fillId="4" borderId="20" xfId="0" applyFill="1" applyBorder="1" applyAlignment="1">
      <alignment vertical="center"/>
    </xf>
    <xf numFmtId="0" fontId="0" fillId="4" borderId="21" xfId="0" applyFill="1" applyBorder="1" applyAlignment="1">
      <alignment vertical="center"/>
    </xf>
    <xf numFmtId="0" fontId="0" fillId="2" borderId="63" xfId="0" applyFill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2" borderId="50" xfId="0" applyFill="1" applyBorder="1" applyAlignment="1">
      <alignment horizontal="center"/>
    </xf>
    <xf numFmtId="0" fontId="0" fillId="2" borderId="51" xfId="0" applyFill="1" applyBorder="1" applyAlignment="1">
      <alignment horizontal="center"/>
    </xf>
    <xf numFmtId="0" fontId="0" fillId="2" borderId="52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0" fillId="2" borderId="29" xfId="0" applyFont="1" applyFill="1" applyBorder="1" applyAlignment="1">
      <alignment horizontal="center"/>
    </xf>
    <xf numFmtId="0" fontId="0" fillId="4" borderId="6" xfId="0" applyFont="1" applyFill="1" applyBorder="1" applyAlignment="1">
      <alignment horizontal="center" vertical="center"/>
    </xf>
    <xf numFmtId="0" fontId="0" fillId="4" borderId="7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11" fillId="4" borderId="33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12" fillId="4" borderId="34" xfId="0" applyFont="1" applyFill="1" applyBorder="1" applyAlignment="1">
      <alignment horizontal="center" vertical="center"/>
    </xf>
    <xf numFmtId="0" fontId="12" fillId="4" borderId="35" xfId="0" applyFont="1" applyFill="1" applyBorder="1" applyAlignment="1">
      <alignment horizontal="center" vertical="center"/>
    </xf>
    <xf numFmtId="0" fontId="12" fillId="4" borderId="36" xfId="0" applyFont="1" applyFill="1" applyBorder="1" applyAlignment="1">
      <alignment horizontal="center" vertical="center"/>
    </xf>
    <xf numFmtId="0" fontId="12" fillId="4" borderId="37" xfId="0" applyFont="1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12" fillId="4" borderId="14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32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9" fillId="3" borderId="56" xfId="0" applyFont="1" applyFill="1" applyBorder="1" applyAlignment="1">
      <alignment horizontal="center"/>
    </xf>
    <xf numFmtId="0" fontId="9" fillId="3" borderId="53" xfId="0" applyFont="1" applyFill="1" applyBorder="1" applyAlignment="1">
      <alignment horizontal="center"/>
    </xf>
    <xf numFmtId="0" fontId="9" fillId="3" borderId="55" xfId="0" applyFont="1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12" fillId="4" borderId="38" xfId="0" applyFont="1" applyFill="1" applyBorder="1" applyAlignment="1">
      <alignment horizontal="center" vertical="center"/>
    </xf>
    <xf numFmtId="0" fontId="12" fillId="4" borderId="39" xfId="0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0" fillId="8" borderId="25" xfId="0" applyFill="1" applyBorder="1" applyAlignment="1">
      <alignment horizontal="center" vertical="center"/>
    </xf>
    <xf numFmtId="0" fontId="0" fillId="8" borderId="26" xfId="0" applyFill="1" applyBorder="1" applyAlignment="1">
      <alignment horizontal="center" vertical="center"/>
    </xf>
    <xf numFmtId="0" fontId="0" fillId="8" borderId="27" xfId="0" applyFill="1" applyBorder="1" applyAlignment="1">
      <alignment horizontal="center" vertical="center"/>
    </xf>
    <xf numFmtId="0" fontId="0" fillId="8" borderId="23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8" borderId="24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2" fillId="8" borderId="14" xfId="0" applyFont="1" applyFill="1" applyBorder="1" applyAlignment="1">
      <alignment horizontal="center" vertical="center"/>
    </xf>
    <xf numFmtId="0" fontId="0" fillId="8" borderId="15" xfId="0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 wrapText="1"/>
    </xf>
    <xf numFmtId="0" fontId="0" fillId="8" borderId="41" xfId="0" applyFill="1" applyBorder="1" applyAlignment="1">
      <alignment horizontal="center" vertical="center"/>
    </xf>
    <xf numFmtId="0" fontId="0" fillId="8" borderId="43" xfId="0" applyFill="1" applyBorder="1" applyAlignment="1">
      <alignment horizontal="center" vertical="center"/>
    </xf>
    <xf numFmtId="0" fontId="0" fillId="8" borderId="45" xfId="0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  <xf numFmtId="0" fontId="0" fillId="8" borderId="17" xfId="0" applyFill="1" applyBorder="1" applyAlignment="1">
      <alignment horizontal="center" vertical="center"/>
    </xf>
    <xf numFmtId="0" fontId="0" fillId="8" borderId="64" xfId="0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rgb="FF660066"/>
        </patternFill>
      </fill>
    </dxf>
    <dxf>
      <fill>
        <gradientFill type="path" left="0.5" right="0.5" top="0.5" bottom="0.5">
          <stop position="0">
            <color rgb="FFFF0000"/>
          </stop>
          <stop position="1">
            <color theme="0" tint="-0.34900967436750391"/>
          </stop>
        </gradientFill>
      </fill>
    </dxf>
    <dxf>
      <fill>
        <gradientFill>
          <stop position="0">
            <color theme="3" tint="0.40000610370189521"/>
          </stop>
          <stop position="0.5">
            <color theme="6" tint="-0.25098422193060094"/>
          </stop>
          <stop position="1">
            <color theme="3" tint="0.40000610370189521"/>
          </stop>
        </gradientFill>
      </fill>
    </dxf>
    <dxf>
      <fill>
        <gradientFill type="path" left="0.5" right="0.5" top="0.5" bottom="0.5">
          <stop position="0">
            <color theme="2" tint="-0.74901577806939912"/>
          </stop>
          <stop position="1">
            <color theme="9" tint="-0.25098422193060094"/>
          </stop>
        </gradientFill>
      </fill>
    </dxf>
    <dxf>
      <fill>
        <patternFill>
          <bgColor theme="3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50"/>
        </patternFill>
      </fill>
    </dxf>
    <dxf>
      <fill>
        <patternFill>
          <bgColor rgb="FF800000"/>
        </patternFill>
      </fill>
    </dxf>
    <dxf>
      <fill>
        <patternFill>
          <bgColor theme="9" tint="-0.499984740745262"/>
        </patternFill>
      </fill>
    </dxf>
    <dxf>
      <font>
        <color rgb="FFFF0000"/>
      </font>
      <fill>
        <patternFill>
          <bgColor rgb="FF003300"/>
        </patternFill>
      </fill>
    </dxf>
    <dxf>
      <fill>
        <patternFill>
          <bgColor theme="7" tint="-0.24994659260841701"/>
        </patternFill>
      </fill>
    </dxf>
    <dxf>
      <fill>
        <patternFill>
          <bgColor rgb="FFCC0099"/>
        </patternFill>
      </fill>
    </dxf>
    <dxf>
      <font>
        <color rgb="FFFF0000"/>
      </font>
      <fill>
        <patternFill>
          <bgColor rgb="FF000099"/>
        </patternFill>
      </fill>
    </dxf>
    <dxf>
      <fill>
        <patternFill>
          <bgColor rgb="FFCC6600"/>
        </patternFill>
      </fill>
    </dxf>
    <dxf>
      <fill>
        <patternFill>
          <bgColor rgb="FF808000"/>
        </patternFill>
      </fill>
    </dxf>
  </dxfs>
  <tableStyles count="0" defaultTableStyle="TableStyleMedium9" defaultPivotStyle="PivotStyleLight16"/>
  <colors>
    <mruColors>
      <color rgb="FF000099"/>
      <color rgb="FF660066"/>
      <color rgb="FF800000"/>
      <color rgb="FF808000"/>
      <color rgb="FFCC6600"/>
      <color rgb="FFCC0099"/>
      <color rgb="FF0033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36344</xdr:colOff>
      <xdr:row>0</xdr:row>
      <xdr:rowOff>343439</xdr:rowOff>
    </xdr:from>
    <xdr:ext cx="6823407" cy="937629"/>
    <xdr:sp macro="" textlink="">
      <xdr:nvSpPr>
        <xdr:cNvPr id="2" name="Rectangle 1"/>
        <xdr:cNvSpPr/>
      </xdr:nvSpPr>
      <xdr:spPr>
        <a:xfrm>
          <a:off x="1207919" y="343439"/>
          <a:ext cx="6823407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r>
            <a:rPr lang="fr-FR" sz="5400" b="1" cap="all" spc="0">
              <a:ln/>
              <a:solidFill>
                <a:schemeClr val="accent1"/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</a:rPr>
            <a:t>Participants</a:t>
          </a:r>
          <a:r>
            <a:rPr lang="fr-FR" sz="5400" b="1" cap="all" spc="0" baseline="0">
              <a:ln/>
              <a:solidFill>
                <a:schemeClr val="accent1"/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</a:rPr>
            <a:t> samedi</a:t>
          </a:r>
          <a:endParaRPr lang="fr-FR" sz="5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oneCellAnchor>
    <xdr:from>
      <xdr:col>17</xdr:col>
      <xdr:colOff>458957</xdr:colOff>
      <xdr:row>0</xdr:row>
      <xdr:rowOff>341779</xdr:rowOff>
    </xdr:from>
    <xdr:ext cx="7755586" cy="937629"/>
    <xdr:sp macro="" textlink="">
      <xdr:nvSpPr>
        <xdr:cNvPr id="3" name="Rectangle 2"/>
        <xdr:cNvSpPr/>
      </xdr:nvSpPr>
      <xdr:spPr>
        <a:xfrm>
          <a:off x="13541825" y="341779"/>
          <a:ext cx="775558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r>
            <a:rPr lang="fr-FR" sz="5400" b="1" cap="all" spc="0">
              <a:ln/>
              <a:solidFill>
                <a:schemeClr val="accent1"/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</a:rPr>
            <a:t>Participants</a:t>
          </a:r>
          <a:r>
            <a:rPr lang="fr-FR" sz="5400" b="1" cap="all" spc="0" baseline="0">
              <a:ln/>
              <a:solidFill>
                <a:schemeClr val="accent1"/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</a:rPr>
            <a:t> Dimanche</a:t>
          </a:r>
          <a:endParaRPr lang="fr-FR" sz="5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  <xdr:oneCellAnchor>
    <xdr:from>
      <xdr:col>32</xdr:col>
      <xdr:colOff>546287</xdr:colOff>
      <xdr:row>0</xdr:row>
      <xdr:rowOff>234385</xdr:rowOff>
    </xdr:from>
    <xdr:ext cx="13829683" cy="937629"/>
    <xdr:sp macro="" textlink="">
      <xdr:nvSpPr>
        <xdr:cNvPr id="4" name="Rectangle 3"/>
        <xdr:cNvSpPr/>
      </xdr:nvSpPr>
      <xdr:spPr>
        <a:xfrm>
          <a:off x="26417868" y="234385"/>
          <a:ext cx="13829683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r>
            <a:rPr lang="fr-FR" sz="5400" b="1" cap="all" spc="0">
              <a:ln/>
              <a:solidFill>
                <a:schemeClr val="accent1"/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</a:rPr>
            <a:t>Tableaux des membres de chaque guilde</a:t>
          </a:r>
        </a:p>
      </xdr:txBody>
    </xdr:sp>
    <xdr:clientData/>
  </xdr:oneCellAnchor>
  <xdr:oneCellAnchor>
    <xdr:from>
      <xdr:col>55</xdr:col>
      <xdr:colOff>61016</xdr:colOff>
      <xdr:row>0</xdr:row>
      <xdr:rowOff>253792</xdr:rowOff>
    </xdr:from>
    <xdr:ext cx="4780540" cy="937629"/>
    <xdr:sp macro="" textlink="">
      <xdr:nvSpPr>
        <xdr:cNvPr id="5" name="Rectangle 4"/>
        <xdr:cNvSpPr/>
      </xdr:nvSpPr>
      <xdr:spPr>
        <a:xfrm>
          <a:off x="42251163" y="253792"/>
          <a:ext cx="478054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brightRoom" dir="t"/>
          </a:scene3d>
          <a:sp3d contourW="6350" prstMaterial="plastic">
            <a:bevelT w="20320" h="20320" prst="angle"/>
            <a:contourClr>
              <a:schemeClr val="accent1">
                <a:tint val="100000"/>
                <a:shade val="100000"/>
                <a:hueMod val="100000"/>
                <a:satMod val="100000"/>
              </a:schemeClr>
            </a:contourClr>
          </a:sp3d>
        </a:bodyPr>
        <a:lstStyle/>
        <a:p>
          <a:pPr algn="ctr"/>
          <a:r>
            <a:rPr lang="fr-FR" sz="5400" b="1" cap="all" spc="0">
              <a:ln/>
              <a:solidFill>
                <a:schemeClr val="accent1"/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</a:rPr>
            <a:t>Les</a:t>
          </a:r>
          <a:r>
            <a:rPr lang="fr-FR" sz="5400" b="1" cap="all" spc="0" baseline="0">
              <a:ln/>
              <a:solidFill>
                <a:schemeClr val="accent1"/>
              </a:solidFill>
              <a:effectLst>
                <a:outerShdw blurRad="19685" dist="12700" dir="5400000" algn="tl" rotWithShape="0">
                  <a:schemeClr val="accent1">
                    <a:satMod val="130000"/>
                    <a:alpha val="60000"/>
                  </a:schemeClr>
                </a:outerShdw>
                <a:reflection blurRad="10000" stA="55000" endPos="48000" dist="500" dir="5400000" sy="-100000" algn="bl" rotWithShape="0"/>
              </a:effectLst>
            </a:rPr>
            <a:t> extérieurs</a:t>
          </a:r>
          <a:endParaRPr lang="fr-FR" sz="5400" b="1" cap="all" spc="0">
            <a:ln/>
            <a:solidFill>
              <a:schemeClr val="accent1"/>
            </a:solidFill>
            <a:effectLst>
              <a:outerShdw blurRad="19685" dist="12700" dir="5400000" algn="tl" rotWithShape="0">
                <a:schemeClr val="accent1">
                  <a:satMod val="130000"/>
                  <a:alpha val="60000"/>
                </a:schemeClr>
              </a:outerShdw>
              <a:reflection blurRad="10000" stA="55000" endPos="48000" dist="500" dir="5400000" sy="-100000" algn="bl" rotWithShape="0"/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L84"/>
  <sheetViews>
    <sheetView tabSelected="1" topLeftCell="X1" zoomScale="68" zoomScaleNormal="68" workbookViewId="0">
      <selection activeCell="AF8" sqref="AF8:AF21"/>
    </sheetView>
  </sheetViews>
  <sheetFormatPr baseColWidth="10" defaultRowHeight="15"/>
  <cols>
    <col min="1" max="1" width="2.7109375" style="1" customWidth="1"/>
    <col min="2" max="2" width="15.42578125" style="1" customWidth="1"/>
    <col min="3" max="3" width="13" style="1" customWidth="1"/>
    <col min="4" max="4" width="18.28515625" style="1" customWidth="1"/>
    <col min="5" max="5" width="19.7109375" style="1" customWidth="1"/>
    <col min="6" max="6" width="14.7109375" style="1" customWidth="1"/>
    <col min="7" max="7" width="20.7109375" style="1" customWidth="1"/>
    <col min="8" max="9" width="11.42578125" style="1"/>
    <col min="10" max="10" width="2.28515625" style="1" customWidth="1"/>
    <col min="11" max="11" width="15.42578125" style="1" customWidth="1"/>
    <col min="12" max="12" width="20" style="1" customWidth="1"/>
    <col min="13" max="13" width="1" style="1" customWidth="1"/>
    <col min="14" max="15" width="11.42578125" style="1"/>
    <col min="16" max="16" width="1.140625" style="1" customWidth="1"/>
    <col min="17" max="17" width="15.85546875" style="1" customWidth="1"/>
    <col min="18" max="18" width="11.42578125" style="1"/>
    <col min="19" max="19" width="20" style="1" customWidth="1"/>
    <col min="20" max="20" width="19.85546875" style="1" customWidth="1"/>
    <col min="21" max="21" width="14.5703125" style="1" customWidth="1"/>
    <col min="22" max="22" width="21.140625" style="1" customWidth="1"/>
    <col min="23" max="24" width="11.42578125" style="1"/>
    <col min="25" max="25" width="1.42578125" style="1" customWidth="1"/>
    <col min="26" max="26" width="16.28515625" style="1" customWidth="1"/>
    <col min="27" max="27" width="20.7109375" style="1" customWidth="1"/>
    <col min="28" max="28" width="1.28515625" style="1" customWidth="1"/>
    <col min="29" max="30" width="11.42578125" style="1"/>
    <col min="31" max="31" width="13.42578125" style="1" customWidth="1"/>
    <col min="32" max="32" width="8.140625" style="1" customWidth="1"/>
    <col min="33" max="33" width="13.42578125" style="1" customWidth="1"/>
    <col min="34" max="34" width="14" style="1" customWidth="1"/>
    <col min="35" max="35" width="11.7109375" style="1" customWidth="1"/>
    <col min="36" max="36" width="9.42578125" style="1" customWidth="1"/>
    <col min="37" max="37" width="1.42578125" style="1" customWidth="1"/>
    <col min="38" max="38" width="14.85546875" style="1" customWidth="1"/>
    <col min="39" max="39" width="11.42578125" style="1"/>
    <col min="40" max="40" width="12.28515625" style="1" customWidth="1"/>
    <col min="41" max="43" width="11.42578125" style="1"/>
    <col min="44" max="44" width="1.42578125" style="1" customWidth="1"/>
    <col min="45" max="45" width="16.28515625" style="1" customWidth="1"/>
    <col min="46" max="50" width="11.42578125" style="1"/>
    <col min="51" max="51" width="2" style="1" customWidth="1"/>
    <col min="52" max="53" width="11.42578125" style="1"/>
    <col min="54" max="54" width="1.5703125" style="1" customWidth="1"/>
    <col min="55" max="55" width="11.42578125" style="1"/>
    <col min="56" max="56" width="1.28515625" style="1" customWidth="1"/>
    <col min="57" max="58" width="11.42578125" style="1"/>
    <col min="59" max="59" width="11.5703125" style="1" customWidth="1"/>
    <col min="60" max="62" width="11.42578125" style="1"/>
    <col min="63" max="63" width="2.42578125" style="1" customWidth="1"/>
    <col min="64" max="64" width="24.42578125" style="1" customWidth="1"/>
    <col min="65" max="16384" width="11.42578125" style="1"/>
  </cols>
  <sheetData>
    <row r="1" spans="1:64" ht="118.5" customHeight="1">
      <c r="A1" s="71"/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104"/>
      <c r="O1" s="104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104"/>
      <c r="AD1" s="104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  <c r="BB1" s="71"/>
      <c r="BC1" s="71"/>
      <c r="BE1" s="71"/>
      <c r="BF1" s="71"/>
      <c r="BG1" s="71"/>
      <c r="BH1" s="71"/>
      <c r="BI1" s="71"/>
      <c r="BJ1" s="71"/>
      <c r="BK1" s="71"/>
      <c r="BL1" s="51"/>
    </row>
    <row r="2" spans="1:64" ht="8.25" customHeight="1" thickBot="1">
      <c r="A2" s="70"/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104"/>
      <c r="O2" s="104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104"/>
      <c r="AD2" s="104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70"/>
      <c r="BE2" s="70"/>
      <c r="BF2" s="70"/>
      <c r="BG2" s="70"/>
      <c r="BH2" s="70"/>
      <c r="BI2" s="70"/>
      <c r="BJ2" s="70"/>
      <c r="BK2" s="70"/>
      <c r="BL2" s="51"/>
    </row>
    <row r="3" spans="1:64" ht="15" customHeight="1">
      <c r="A3" s="78"/>
      <c r="B3" s="79" t="s">
        <v>0</v>
      </c>
      <c r="C3" s="81" t="s">
        <v>3</v>
      </c>
      <c r="D3" s="83" t="s">
        <v>4</v>
      </c>
      <c r="E3" s="83" t="s">
        <v>39</v>
      </c>
      <c r="F3" s="83" t="s">
        <v>1</v>
      </c>
      <c r="G3" s="83" t="s">
        <v>40</v>
      </c>
      <c r="H3" s="120" t="s">
        <v>2</v>
      </c>
      <c r="I3" s="121"/>
      <c r="J3" s="85"/>
      <c r="K3" s="130">
        <f>K6+K7+K8+K9+K10+K11+K12+K13+K14+K15+K16+K17</f>
        <v>1</v>
      </c>
      <c r="L3" s="131" t="s">
        <v>92</v>
      </c>
      <c r="M3" s="118"/>
      <c r="N3" s="104"/>
      <c r="O3" s="104"/>
      <c r="P3" s="78"/>
      <c r="Q3" s="79" t="s">
        <v>0</v>
      </c>
      <c r="R3" s="81" t="s">
        <v>3</v>
      </c>
      <c r="S3" s="83" t="s">
        <v>4</v>
      </c>
      <c r="T3" s="83" t="s">
        <v>39</v>
      </c>
      <c r="U3" s="83" t="s">
        <v>1</v>
      </c>
      <c r="V3" s="83" t="s">
        <v>40</v>
      </c>
      <c r="W3" s="120" t="s">
        <v>2</v>
      </c>
      <c r="X3" s="121"/>
      <c r="Y3" s="85"/>
      <c r="Z3" s="130">
        <f>Z6+Z7+Z8+Z9+Z10+Z11+Z12+Z13+Z14+Z15+Z16+Z17</f>
        <v>0</v>
      </c>
      <c r="AA3" s="131" t="s">
        <v>92</v>
      </c>
      <c r="AB3" s="118"/>
      <c r="AC3" s="104"/>
      <c r="AD3" s="104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78"/>
      <c r="BE3" s="79" t="s">
        <v>0</v>
      </c>
      <c r="BF3" s="81" t="s">
        <v>3</v>
      </c>
      <c r="BG3" s="83" t="s">
        <v>91</v>
      </c>
      <c r="BH3" s="83" t="s">
        <v>62</v>
      </c>
      <c r="BI3" s="83" t="s">
        <v>1</v>
      </c>
      <c r="BJ3" s="83" t="s">
        <v>42</v>
      </c>
      <c r="BK3" s="85"/>
      <c r="BL3" s="51"/>
    </row>
    <row r="4" spans="1:64" ht="33" customHeight="1" thickBot="1">
      <c r="A4" s="78"/>
      <c r="B4" s="80"/>
      <c r="C4" s="82"/>
      <c r="D4" s="84"/>
      <c r="E4" s="84"/>
      <c r="F4" s="84"/>
      <c r="G4" s="84"/>
      <c r="H4" s="122"/>
      <c r="I4" s="123"/>
      <c r="J4" s="85"/>
      <c r="K4" s="132">
        <f>K19+K20+K21</f>
        <v>1</v>
      </c>
      <c r="L4" s="133" t="s">
        <v>38</v>
      </c>
      <c r="M4" s="118"/>
      <c r="N4" s="104"/>
      <c r="O4" s="104"/>
      <c r="P4" s="78"/>
      <c r="Q4" s="80"/>
      <c r="R4" s="82"/>
      <c r="S4" s="84"/>
      <c r="T4" s="84"/>
      <c r="U4" s="84"/>
      <c r="V4" s="84"/>
      <c r="W4" s="122"/>
      <c r="X4" s="123"/>
      <c r="Y4" s="85"/>
      <c r="Z4" s="132">
        <f>Z19+Z20+Z21</f>
        <v>0</v>
      </c>
      <c r="AA4" s="133" t="s">
        <v>38</v>
      </c>
      <c r="AB4" s="118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78"/>
      <c r="BE4" s="80"/>
      <c r="BF4" s="82"/>
      <c r="BG4" s="84"/>
      <c r="BH4" s="84"/>
      <c r="BI4" s="84"/>
      <c r="BJ4" s="84"/>
      <c r="BK4" s="85"/>
      <c r="BL4" s="51"/>
    </row>
    <row r="5" spans="1:64" ht="5.25" customHeight="1" thickBot="1">
      <c r="A5" s="78"/>
      <c r="B5" s="14"/>
      <c r="C5" s="68"/>
      <c r="D5" s="69"/>
      <c r="E5" s="69"/>
      <c r="F5" s="69"/>
      <c r="G5" s="69"/>
      <c r="H5" s="69"/>
      <c r="I5" s="119"/>
      <c r="J5" s="85"/>
      <c r="K5" s="20"/>
      <c r="L5" s="20"/>
      <c r="M5" s="118"/>
      <c r="N5" s="104"/>
      <c r="O5" s="104"/>
      <c r="P5" s="78"/>
      <c r="Q5" s="14"/>
      <c r="R5" s="68"/>
      <c r="S5" s="69"/>
      <c r="T5" s="69"/>
      <c r="U5" s="69"/>
      <c r="V5" s="69"/>
      <c r="W5" s="69"/>
      <c r="X5" s="119"/>
      <c r="Y5" s="85"/>
      <c r="Z5" s="20"/>
      <c r="AA5" s="20"/>
      <c r="AB5" s="118"/>
      <c r="AC5" s="104"/>
      <c r="AD5" s="104"/>
      <c r="AE5" s="89" t="s">
        <v>0</v>
      </c>
      <c r="AF5" s="92" t="s">
        <v>3</v>
      </c>
      <c r="AG5" s="95" t="s">
        <v>61</v>
      </c>
      <c r="AH5" s="95" t="s">
        <v>62</v>
      </c>
      <c r="AI5" s="83" t="s">
        <v>1</v>
      </c>
      <c r="AJ5" s="86" t="s">
        <v>42</v>
      </c>
      <c r="AK5" s="85"/>
      <c r="AL5" s="89" t="s">
        <v>0</v>
      </c>
      <c r="AM5" s="92" t="s">
        <v>3</v>
      </c>
      <c r="AN5" s="95" t="s">
        <v>61</v>
      </c>
      <c r="AO5" s="95" t="s">
        <v>62</v>
      </c>
      <c r="AP5" s="83" t="s">
        <v>1</v>
      </c>
      <c r="AQ5" s="86" t="s">
        <v>42</v>
      </c>
      <c r="AR5" s="85"/>
      <c r="AS5" s="89" t="s">
        <v>0</v>
      </c>
      <c r="AT5" s="92" t="s">
        <v>3</v>
      </c>
      <c r="AU5" s="95" t="s">
        <v>61</v>
      </c>
      <c r="AV5" s="95" t="s">
        <v>62</v>
      </c>
      <c r="AW5" s="83" t="s">
        <v>1</v>
      </c>
      <c r="AX5" s="86" t="s">
        <v>42</v>
      </c>
      <c r="AY5" s="85"/>
      <c r="AZ5" s="75">
        <f>AZ8+AZ9+AZ10+AZ11+AZ12+AZ13+AZ14+AZ15+AZ16+AZ17+AZ18+AZ19</f>
        <v>48</v>
      </c>
      <c r="BA5" s="72" t="s">
        <v>37</v>
      </c>
      <c r="BB5" s="101"/>
      <c r="BC5" s="51"/>
      <c r="BD5" s="78"/>
      <c r="BE5" s="14"/>
      <c r="BF5" s="68"/>
      <c r="BG5" s="69"/>
      <c r="BH5" s="69"/>
      <c r="BI5" s="69"/>
      <c r="BJ5" s="69"/>
      <c r="BK5" s="85"/>
      <c r="BL5" s="51"/>
    </row>
    <row r="6" spans="1:64" ht="15.75" customHeight="1">
      <c r="A6" s="78"/>
      <c r="B6" s="12" t="s">
        <v>44</v>
      </c>
      <c r="C6" s="124">
        <v>70</v>
      </c>
      <c r="D6" s="125" t="s">
        <v>5</v>
      </c>
      <c r="E6" s="125" t="s">
        <v>12</v>
      </c>
      <c r="F6" s="125" t="s">
        <v>17</v>
      </c>
      <c r="G6" s="125">
        <v>220000</v>
      </c>
      <c r="H6" s="125"/>
      <c r="I6" s="126"/>
      <c r="J6" s="85"/>
      <c r="K6" s="134">
        <f>COUNTIF(D:D,"Bouclier")</f>
        <v>1</v>
      </c>
      <c r="L6" s="16" t="s">
        <v>5</v>
      </c>
      <c r="M6" s="118"/>
      <c r="N6" s="104"/>
      <c r="O6" s="104"/>
      <c r="P6" s="78"/>
      <c r="Q6" s="12"/>
      <c r="R6" s="124"/>
      <c r="S6" s="125"/>
      <c r="T6" s="125"/>
      <c r="U6" s="125"/>
      <c r="V6" s="125"/>
      <c r="W6" s="125"/>
      <c r="X6" s="126"/>
      <c r="Y6" s="85"/>
      <c r="Z6" s="134">
        <f>COUNTIF(S:S,"Bouclier")</f>
        <v>0</v>
      </c>
      <c r="AA6" s="16" t="s">
        <v>5</v>
      </c>
      <c r="AB6" s="118"/>
      <c r="AC6" s="104"/>
      <c r="AD6" s="104"/>
      <c r="AE6" s="90"/>
      <c r="AF6" s="93"/>
      <c r="AG6" s="96"/>
      <c r="AH6" s="96"/>
      <c r="AI6" s="98"/>
      <c r="AJ6" s="87"/>
      <c r="AK6" s="85"/>
      <c r="AL6" s="90"/>
      <c r="AM6" s="93"/>
      <c r="AN6" s="96"/>
      <c r="AO6" s="96"/>
      <c r="AP6" s="98"/>
      <c r="AQ6" s="87"/>
      <c r="AR6" s="85"/>
      <c r="AS6" s="90"/>
      <c r="AT6" s="93"/>
      <c r="AU6" s="96"/>
      <c r="AV6" s="96"/>
      <c r="AW6" s="98"/>
      <c r="AX6" s="87"/>
      <c r="AY6" s="85"/>
      <c r="AZ6" s="76"/>
      <c r="BA6" s="73"/>
      <c r="BB6" s="102"/>
      <c r="BC6" s="51"/>
      <c r="BD6" s="78"/>
      <c r="BE6" s="12"/>
      <c r="BF6" s="10"/>
      <c r="BG6" s="11"/>
      <c r="BH6" s="11"/>
      <c r="BI6" s="11"/>
      <c r="BJ6" s="11"/>
      <c r="BK6" s="85"/>
      <c r="BL6" s="51"/>
    </row>
    <row r="7" spans="1:64" ht="15.75" customHeight="1" thickBot="1">
      <c r="A7" s="78"/>
      <c r="B7" s="2"/>
      <c r="C7" s="127"/>
      <c r="D7" s="128"/>
      <c r="E7" s="128"/>
      <c r="F7" s="128"/>
      <c r="G7" s="128"/>
      <c r="H7" s="128"/>
      <c r="I7" s="129"/>
      <c r="J7" s="85"/>
      <c r="K7" s="135">
        <f>COUNTIF(D:D,"Harpe")</f>
        <v>0</v>
      </c>
      <c r="L7" s="17" t="s">
        <v>6</v>
      </c>
      <c r="M7" s="118"/>
      <c r="N7" s="104"/>
      <c r="O7" s="104"/>
      <c r="P7" s="78"/>
      <c r="Q7" s="2"/>
      <c r="R7" s="127"/>
      <c r="S7" s="128"/>
      <c r="T7" s="128"/>
      <c r="U7" s="128"/>
      <c r="V7" s="128"/>
      <c r="W7" s="128"/>
      <c r="X7" s="129"/>
      <c r="Y7" s="85"/>
      <c r="Z7" s="135">
        <f>COUNTIF(S:S,"Harpe")</f>
        <v>0</v>
      </c>
      <c r="AA7" s="17" t="s">
        <v>6</v>
      </c>
      <c r="AB7" s="118"/>
      <c r="AC7" s="104"/>
      <c r="AD7" s="104"/>
      <c r="AE7" s="91"/>
      <c r="AF7" s="94"/>
      <c r="AG7" s="97"/>
      <c r="AH7" s="97"/>
      <c r="AI7" s="84"/>
      <c r="AJ7" s="88"/>
      <c r="AK7" s="85"/>
      <c r="AL7" s="91"/>
      <c r="AM7" s="94"/>
      <c r="AN7" s="97"/>
      <c r="AO7" s="97"/>
      <c r="AP7" s="84"/>
      <c r="AQ7" s="88"/>
      <c r="AR7" s="85"/>
      <c r="AS7" s="91"/>
      <c r="AT7" s="94"/>
      <c r="AU7" s="97"/>
      <c r="AV7" s="97"/>
      <c r="AW7" s="84"/>
      <c r="AX7" s="88"/>
      <c r="AY7" s="85"/>
      <c r="AZ7" s="77"/>
      <c r="BA7" s="74"/>
      <c r="BB7" s="102"/>
      <c r="BC7" s="51"/>
      <c r="BD7" s="78"/>
      <c r="BE7" s="2"/>
      <c r="BF7" s="5"/>
      <c r="BG7" s="4"/>
      <c r="BH7" s="4"/>
      <c r="BI7" s="4"/>
      <c r="BJ7" s="4"/>
      <c r="BK7" s="85"/>
      <c r="BL7" s="51"/>
    </row>
    <row r="8" spans="1:64" ht="15" customHeight="1">
      <c r="A8" s="78"/>
      <c r="B8" s="2"/>
      <c r="C8" s="127"/>
      <c r="D8" s="128"/>
      <c r="E8" s="128"/>
      <c r="F8" s="128"/>
      <c r="G8" s="128"/>
      <c r="H8" s="128"/>
      <c r="I8" s="129"/>
      <c r="J8" s="85"/>
      <c r="K8" s="135">
        <f>COUNTIF(D:D,"Canon")</f>
        <v>0</v>
      </c>
      <c r="L8" s="17" t="s">
        <v>7</v>
      </c>
      <c r="M8" s="118"/>
      <c r="N8" s="104"/>
      <c r="O8" s="104"/>
      <c r="P8" s="78"/>
      <c r="Q8" s="2"/>
      <c r="R8" s="127"/>
      <c r="S8" s="128"/>
      <c r="T8" s="128"/>
      <c r="U8" s="128"/>
      <c r="V8" s="128"/>
      <c r="W8" s="128"/>
      <c r="X8" s="129"/>
      <c r="Y8" s="85"/>
      <c r="Z8" s="135">
        <f>COUNTIF(S:S,"Canon")</f>
        <v>0</v>
      </c>
      <c r="AA8" s="17" t="s">
        <v>7</v>
      </c>
      <c r="AB8" s="118"/>
      <c r="AC8" s="104"/>
      <c r="AD8" s="104"/>
      <c r="AE8" s="12" t="s">
        <v>44</v>
      </c>
      <c r="AF8" s="124">
        <v>70</v>
      </c>
      <c r="AG8" s="11" t="s">
        <v>5</v>
      </c>
      <c r="AH8" s="11" t="s">
        <v>12</v>
      </c>
      <c r="AI8" s="11" t="s">
        <v>17</v>
      </c>
      <c r="AJ8" s="11">
        <v>220000</v>
      </c>
      <c r="AK8" s="85"/>
      <c r="AL8" s="12" t="s">
        <v>45</v>
      </c>
      <c r="AM8" s="10">
        <v>65</v>
      </c>
      <c r="AN8" s="11" t="s">
        <v>41</v>
      </c>
      <c r="AO8" s="11" t="s">
        <v>9</v>
      </c>
      <c r="AP8" s="11" t="s">
        <v>17</v>
      </c>
      <c r="AQ8" s="11">
        <v>140000</v>
      </c>
      <c r="AR8" s="85"/>
      <c r="AS8" s="12" t="s">
        <v>55</v>
      </c>
      <c r="AT8" s="10">
        <v>70</v>
      </c>
      <c r="AU8" s="11" t="s">
        <v>12</v>
      </c>
      <c r="AV8" s="11" t="s">
        <v>10</v>
      </c>
      <c r="AW8" s="11" t="s">
        <v>17</v>
      </c>
      <c r="AX8" s="11">
        <v>370000</v>
      </c>
      <c r="AY8" s="85"/>
      <c r="AZ8" s="38">
        <f>COUNTIF(AG:AG,"Bouclier")</f>
        <v>7</v>
      </c>
      <c r="BA8" s="41" t="s">
        <v>5</v>
      </c>
      <c r="BB8" s="102"/>
      <c r="BC8" s="51"/>
      <c r="BD8" s="78"/>
      <c r="BE8" s="2"/>
      <c r="BF8" s="5"/>
      <c r="BG8" s="4"/>
      <c r="BH8" s="4"/>
      <c r="BI8" s="4"/>
      <c r="BJ8" s="4"/>
      <c r="BK8" s="85"/>
      <c r="BL8" s="51"/>
    </row>
    <row r="9" spans="1:64">
      <c r="A9" s="78"/>
      <c r="B9" s="2"/>
      <c r="C9" s="127"/>
      <c r="D9" s="128"/>
      <c r="E9" s="128"/>
      <c r="F9" s="128"/>
      <c r="G9" s="128"/>
      <c r="H9" s="128"/>
      <c r="I9" s="129"/>
      <c r="J9" s="85"/>
      <c r="K9" s="135">
        <f>COUNTIF(D:D,"Arc")</f>
        <v>0</v>
      </c>
      <c r="L9" s="17" t="s">
        <v>8</v>
      </c>
      <c r="M9" s="118"/>
      <c r="N9" s="104"/>
      <c r="O9" s="104"/>
      <c r="P9" s="78"/>
      <c r="Q9" s="2"/>
      <c r="R9" s="127"/>
      <c r="S9" s="128"/>
      <c r="T9" s="128"/>
      <c r="U9" s="128"/>
      <c r="V9" s="128"/>
      <c r="W9" s="128"/>
      <c r="X9" s="129"/>
      <c r="Y9" s="85"/>
      <c r="Z9" s="135">
        <f>COUNTIF(S:S,"Arc")</f>
        <v>0</v>
      </c>
      <c r="AA9" s="17" t="s">
        <v>8</v>
      </c>
      <c r="AB9" s="118"/>
      <c r="AC9" s="104"/>
      <c r="AD9" s="104"/>
      <c r="AE9" s="2" t="s">
        <v>53</v>
      </c>
      <c r="AF9" s="127">
        <v>71</v>
      </c>
      <c r="AG9" s="11" t="s">
        <v>5</v>
      </c>
      <c r="AH9" s="4" t="s">
        <v>14</v>
      </c>
      <c r="AI9" s="11" t="s">
        <v>17</v>
      </c>
      <c r="AJ9" s="4">
        <v>450000</v>
      </c>
      <c r="AK9" s="85"/>
      <c r="AL9" s="2" t="s">
        <v>58</v>
      </c>
      <c r="AM9" s="5">
        <v>70</v>
      </c>
      <c r="AN9" s="11" t="s">
        <v>41</v>
      </c>
      <c r="AO9" s="4" t="s">
        <v>13</v>
      </c>
      <c r="AP9" s="11" t="s">
        <v>17</v>
      </c>
      <c r="AQ9" s="4">
        <v>180000</v>
      </c>
      <c r="AR9" s="85"/>
      <c r="AS9" s="2" t="s">
        <v>56</v>
      </c>
      <c r="AT9" s="5">
        <v>71</v>
      </c>
      <c r="AU9" s="11" t="s">
        <v>12</v>
      </c>
      <c r="AV9" s="4" t="s">
        <v>13</v>
      </c>
      <c r="AW9" s="11" t="s">
        <v>17</v>
      </c>
      <c r="AX9" s="4">
        <v>200000</v>
      </c>
      <c r="AY9" s="85"/>
      <c r="AZ9" s="39">
        <f>COUNTIF(AG:AG,"Harpe")</f>
        <v>7</v>
      </c>
      <c r="BA9" s="42" t="s">
        <v>6</v>
      </c>
      <c r="BB9" s="102"/>
      <c r="BC9" s="51"/>
      <c r="BD9" s="78"/>
      <c r="BE9" s="2"/>
      <c r="BF9" s="5"/>
      <c r="BG9" s="4"/>
      <c r="BH9" s="4"/>
      <c r="BI9" s="4"/>
      <c r="BJ9" s="4"/>
      <c r="BK9" s="85"/>
      <c r="BL9" s="51"/>
    </row>
    <row r="10" spans="1:64">
      <c r="A10" s="78"/>
      <c r="B10" s="2"/>
      <c r="C10" s="127"/>
      <c r="D10" s="128"/>
      <c r="E10" s="128"/>
      <c r="F10" s="128"/>
      <c r="G10" s="128"/>
      <c r="H10" s="128"/>
      <c r="I10" s="129"/>
      <c r="J10" s="85"/>
      <c r="K10" s="135">
        <f>COUNTIF(D:D,"Baton")</f>
        <v>0</v>
      </c>
      <c r="L10" s="18" t="s">
        <v>41</v>
      </c>
      <c r="M10" s="118"/>
      <c r="N10" s="104"/>
      <c r="O10" s="104"/>
      <c r="P10" s="78"/>
      <c r="Q10" s="2"/>
      <c r="R10" s="127"/>
      <c r="S10" s="128"/>
      <c r="T10" s="128"/>
      <c r="U10" s="128"/>
      <c r="V10" s="128"/>
      <c r="W10" s="128"/>
      <c r="X10" s="129"/>
      <c r="Y10" s="85"/>
      <c r="Z10" s="135">
        <f>COUNTIF(S:S,"Baton")</f>
        <v>0</v>
      </c>
      <c r="AA10" s="18" t="s">
        <v>41</v>
      </c>
      <c r="AB10" s="118"/>
      <c r="AC10" s="104"/>
      <c r="AD10" s="104"/>
      <c r="AE10" s="2" t="s">
        <v>20</v>
      </c>
      <c r="AF10" s="127">
        <v>72</v>
      </c>
      <c r="AG10" s="11" t="s">
        <v>5</v>
      </c>
      <c r="AH10" s="4" t="s">
        <v>12</v>
      </c>
      <c r="AI10" s="11" t="s">
        <v>17</v>
      </c>
      <c r="AJ10" s="4">
        <v>475000</v>
      </c>
      <c r="AK10" s="85"/>
      <c r="AL10" s="2" t="s">
        <v>71</v>
      </c>
      <c r="AM10" s="5">
        <v>72</v>
      </c>
      <c r="AN10" s="11" t="s">
        <v>41</v>
      </c>
      <c r="AO10" s="4" t="s">
        <v>9</v>
      </c>
      <c r="AP10" s="11" t="s">
        <v>17</v>
      </c>
      <c r="AQ10" s="4">
        <v>180000</v>
      </c>
      <c r="AR10" s="85"/>
      <c r="AS10" s="2" t="s">
        <v>81</v>
      </c>
      <c r="AT10" s="5">
        <v>68</v>
      </c>
      <c r="AU10" s="11" t="s">
        <v>12</v>
      </c>
      <c r="AV10" s="4" t="s">
        <v>9</v>
      </c>
      <c r="AW10" s="11" t="s">
        <v>17</v>
      </c>
      <c r="AX10" s="4">
        <v>300000</v>
      </c>
      <c r="AY10" s="85"/>
      <c r="AZ10" s="39">
        <f>COUNTIF(AG:AG,"Canon")</f>
        <v>2</v>
      </c>
      <c r="BA10" s="42" t="s">
        <v>7</v>
      </c>
      <c r="BB10" s="102"/>
      <c r="BC10" s="51"/>
      <c r="BD10" s="78"/>
      <c r="BE10" s="2"/>
      <c r="BF10" s="5"/>
      <c r="BG10" s="4"/>
      <c r="BH10" s="4"/>
      <c r="BI10" s="4"/>
      <c r="BJ10" s="4"/>
      <c r="BK10" s="85"/>
      <c r="BL10" s="51"/>
    </row>
    <row r="11" spans="1:64">
      <c r="A11" s="78"/>
      <c r="B11" s="2"/>
      <c r="C11" s="127"/>
      <c r="D11" s="128"/>
      <c r="E11" s="128"/>
      <c r="F11" s="128"/>
      <c r="G11" s="128"/>
      <c r="H11" s="128"/>
      <c r="I11" s="129"/>
      <c r="J11" s="85"/>
      <c r="K11" s="135">
        <f>COUNTIF(D:D,"Grimoire")</f>
        <v>0</v>
      </c>
      <c r="L11" s="17" t="s">
        <v>9</v>
      </c>
      <c r="M11" s="118"/>
      <c r="N11" s="104"/>
      <c r="O11" s="104"/>
      <c r="P11" s="78"/>
      <c r="Q11" s="2"/>
      <c r="R11" s="127"/>
      <c r="S11" s="128"/>
      <c r="T11" s="128"/>
      <c r="U11" s="128"/>
      <c r="V11" s="128"/>
      <c r="W11" s="128"/>
      <c r="X11" s="129"/>
      <c r="Y11" s="85"/>
      <c r="Z11" s="135">
        <f>COUNTIF(S:S,"Grimoire")</f>
        <v>0</v>
      </c>
      <c r="AA11" s="17" t="s">
        <v>9</v>
      </c>
      <c r="AB11" s="118"/>
      <c r="AC11" s="104"/>
      <c r="AD11" s="104"/>
      <c r="AE11" s="2" t="s">
        <v>63</v>
      </c>
      <c r="AF11" s="127">
        <v>69</v>
      </c>
      <c r="AG11" s="11" t="s">
        <v>5</v>
      </c>
      <c r="AH11" s="4" t="s">
        <v>9</v>
      </c>
      <c r="AI11" s="4" t="s">
        <v>16</v>
      </c>
      <c r="AJ11" s="4">
        <v>260000</v>
      </c>
      <c r="AK11" s="85"/>
      <c r="AL11" s="2" t="s">
        <v>72</v>
      </c>
      <c r="AM11" s="5">
        <v>65</v>
      </c>
      <c r="AN11" s="11" t="s">
        <v>41</v>
      </c>
      <c r="AO11" s="4" t="s">
        <v>9</v>
      </c>
      <c r="AP11" s="4" t="s">
        <v>16</v>
      </c>
      <c r="AQ11" s="4">
        <v>130000</v>
      </c>
      <c r="AR11" s="85"/>
      <c r="AS11" s="2" t="s">
        <v>57</v>
      </c>
      <c r="AT11" s="5">
        <v>65</v>
      </c>
      <c r="AU11" s="11" t="s">
        <v>12</v>
      </c>
      <c r="AV11" s="4" t="s">
        <v>10</v>
      </c>
      <c r="AW11" s="11" t="s">
        <v>17</v>
      </c>
      <c r="AX11" s="4">
        <v>140000</v>
      </c>
      <c r="AY11" s="85"/>
      <c r="AZ11" s="39">
        <f>COUNTIF(AG:AG,"Arc")</f>
        <v>2</v>
      </c>
      <c r="BA11" s="42" t="s">
        <v>8</v>
      </c>
      <c r="BB11" s="102"/>
      <c r="BC11" s="51"/>
      <c r="BD11" s="78"/>
      <c r="BE11" s="2"/>
      <c r="BF11" s="5"/>
      <c r="BG11" s="4"/>
      <c r="BH11" s="4"/>
      <c r="BI11" s="4"/>
      <c r="BJ11" s="4"/>
      <c r="BK11" s="85"/>
      <c r="BL11" s="51"/>
    </row>
    <row r="12" spans="1:64">
      <c r="A12" s="78"/>
      <c r="B12" s="2"/>
      <c r="C12" s="127"/>
      <c r="D12" s="128"/>
      <c r="E12" s="128"/>
      <c r="F12" s="128"/>
      <c r="G12" s="128"/>
      <c r="H12" s="128"/>
      <c r="I12" s="129"/>
      <c r="J12" s="85"/>
      <c r="K12" s="135">
        <f>COUNTIF(D:D,"Griffe")</f>
        <v>0</v>
      </c>
      <c r="L12" s="17" t="s">
        <v>10</v>
      </c>
      <c r="M12" s="118"/>
      <c r="N12" s="104"/>
      <c r="O12" s="104"/>
      <c r="P12" s="78"/>
      <c r="Q12" s="2"/>
      <c r="R12" s="127"/>
      <c r="S12" s="128"/>
      <c r="T12" s="128"/>
      <c r="U12" s="128"/>
      <c r="V12" s="128"/>
      <c r="W12" s="128"/>
      <c r="X12" s="129"/>
      <c r="Y12" s="85"/>
      <c r="Z12" s="135">
        <f>COUNTIF(S:S,"Griffe")</f>
        <v>0</v>
      </c>
      <c r="AA12" s="17" t="s">
        <v>10</v>
      </c>
      <c r="AB12" s="118"/>
      <c r="AC12" s="104"/>
      <c r="AD12" s="104"/>
      <c r="AE12" s="2" t="s">
        <v>64</v>
      </c>
      <c r="AF12" s="127">
        <v>70</v>
      </c>
      <c r="AG12" s="11" t="s">
        <v>5</v>
      </c>
      <c r="AH12" s="4" t="s">
        <v>6</v>
      </c>
      <c r="AI12" s="4" t="s">
        <v>16</v>
      </c>
      <c r="AJ12" s="4">
        <v>320000</v>
      </c>
      <c r="AK12" s="85"/>
      <c r="AL12" s="2" t="s">
        <v>73</v>
      </c>
      <c r="AM12" s="5">
        <v>71</v>
      </c>
      <c r="AN12" s="11" t="s">
        <v>41</v>
      </c>
      <c r="AO12" s="4" t="s">
        <v>9</v>
      </c>
      <c r="AP12" s="4" t="s">
        <v>18</v>
      </c>
      <c r="AQ12" s="4">
        <v>260000</v>
      </c>
      <c r="AR12" s="85"/>
      <c r="AS12" s="2" t="s">
        <v>23</v>
      </c>
      <c r="AT12" s="5">
        <v>71</v>
      </c>
      <c r="AU12" s="11" t="s">
        <v>12</v>
      </c>
      <c r="AV12" s="4" t="s">
        <v>5</v>
      </c>
      <c r="AW12" s="11" t="s">
        <v>17</v>
      </c>
      <c r="AX12" s="4">
        <v>270000</v>
      </c>
      <c r="AY12" s="85"/>
      <c r="AZ12" s="39">
        <f>COUNTIF(AN:AN,"Baton")</f>
        <v>6</v>
      </c>
      <c r="BA12" s="43" t="s">
        <v>41</v>
      </c>
      <c r="BB12" s="102"/>
      <c r="BC12" s="51"/>
      <c r="BD12" s="78"/>
      <c r="BE12" s="2"/>
      <c r="BF12" s="5"/>
      <c r="BG12" s="4"/>
      <c r="BH12" s="4"/>
      <c r="BI12" s="4"/>
      <c r="BJ12" s="4"/>
      <c r="BK12" s="85"/>
      <c r="BL12" s="51"/>
    </row>
    <row r="13" spans="1:64">
      <c r="A13" s="78"/>
      <c r="B13" s="2"/>
      <c r="C13" s="127"/>
      <c r="D13" s="128"/>
      <c r="E13" s="128"/>
      <c r="F13" s="128"/>
      <c r="G13" s="128"/>
      <c r="H13" s="128"/>
      <c r="I13" s="129"/>
      <c r="J13" s="85"/>
      <c r="K13" s="135">
        <f>COUNTIF(D:D,"Lames")</f>
        <v>0</v>
      </c>
      <c r="L13" s="17" t="s">
        <v>11</v>
      </c>
      <c r="M13" s="118"/>
      <c r="N13" s="104"/>
      <c r="O13" s="104"/>
      <c r="P13" s="78"/>
      <c r="Q13" s="2"/>
      <c r="R13" s="127"/>
      <c r="S13" s="128"/>
      <c r="T13" s="128"/>
      <c r="U13" s="128"/>
      <c r="V13" s="128"/>
      <c r="W13" s="128"/>
      <c r="X13" s="129"/>
      <c r="Y13" s="85"/>
      <c r="Z13" s="135">
        <f>COUNTIF(S:S,"Lames")</f>
        <v>0</v>
      </c>
      <c r="AA13" s="17" t="s">
        <v>11</v>
      </c>
      <c r="AB13" s="118"/>
      <c r="AC13" s="104"/>
      <c r="AD13" s="104"/>
      <c r="AE13" s="2" t="s">
        <v>65</v>
      </c>
      <c r="AF13" s="127">
        <v>65</v>
      </c>
      <c r="AG13" s="11" t="s">
        <v>5</v>
      </c>
      <c r="AH13" s="4" t="s">
        <v>6</v>
      </c>
      <c r="AI13" s="4" t="s">
        <v>16</v>
      </c>
      <c r="AJ13" s="4">
        <v>200000</v>
      </c>
      <c r="AK13" s="85"/>
      <c r="AL13" s="2" t="s">
        <v>74</v>
      </c>
      <c r="AM13" s="5">
        <v>60</v>
      </c>
      <c r="AN13" s="11" t="s">
        <v>41</v>
      </c>
      <c r="AO13" s="4" t="s">
        <v>9</v>
      </c>
      <c r="AP13" s="4" t="s">
        <v>18</v>
      </c>
      <c r="AQ13" s="4">
        <v>120000</v>
      </c>
      <c r="AR13" s="85"/>
      <c r="AS13" s="2" t="s">
        <v>82</v>
      </c>
      <c r="AT13" s="5">
        <v>63</v>
      </c>
      <c r="AU13" s="11" t="s">
        <v>12</v>
      </c>
      <c r="AV13" s="4" t="s">
        <v>10</v>
      </c>
      <c r="AW13" s="11" t="s">
        <v>16</v>
      </c>
      <c r="AX13" s="4">
        <v>160000</v>
      </c>
      <c r="AY13" s="85"/>
      <c r="AZ13" s="39">
        <f>COUNTIF(AN:AN,"Grimoire")</f>
        <v>2</v>
      </c>
      <c r="BA13" s="42" t="s">
        <v>9</v>
      </c>
      <c r="BB13" s="102"/>
      <c r="BC13" s="51"/>
      <c r="BD13" s="78"/>
      <c r="BE13" s="2"/>
      <c r="BF13" s="5"/>
      <c r="BG13" s="4"/>
      <c r="BH13" s="4"/>
      <c r="BI13" s="4"/>
      <c r="BJ13" s="4"/>
      <c r="BK13" s="85"/>
      <c r="BL13" s="51"/>
    </row>
    <row r="14" spans="1:64">
      <c r="A14" s="78"/>
      <c r="B14" s="2"/>
      <c r="C14" s="127"/>
      <c r="D14" s="128"/>
      <c r="E14" s="128"/>
      <c r="F14" s="128"/>
      <c r="G14" s="128"/>
      <c r="H14" s="128"/>
      <c r="I14" s="129"/>
      <c r="J14" s="85"/>
      <c r="K14" s="135">
        <f>COUNTIF(D:D,"Hache")</f>
        <v>0</v>
      </c>
      <c r="L14" s="37" t="s">
        <v>12</v>
      </c>
      <c r="M14" s="118"/>
      <c r="N14" s="104"/>
      <c r="O14" s="104"/>
      <c r="P14" s="78"/>
      <c r="Q14" s="2"/>
      <c r="R14" s="127"/>
      <c r="S14" s="128"/>
      <c r="T14" s="128"/>
      <c r="U14" s="128"/>
      <c r="V14" s="128"/>
      <c r="W14" s="128"/>
      <c r="X14" s="129"/>
      <c r="Y14" s="85"/>
      <c r="Z14" s="135">
        <f>COUNTIF(S:S,"Hache")</f>
        <v>0</v>
      </c>
      <c r="AA14" s="37" t="s">
        <v>12</v>
      </c>
      <c r="AB14" s="118"/>
      <c r="AC14" s="104"/>
      <c r="AD14" s="104"/>
      <c r="AE14" s="2" t="s">
        <v>66</v>
      </c>
      <c r="AF14" s="127">
        <v>63</v>
      </c>
      <c r="AG14" s="11" t="s">
        <v>5</v>
      </c>
      <c r="AH14" s="4" t="s">
        <v>12</v>
      </c>
      <c r="AI14" s="4" t="s">
        <v>18</v>
      </c>
      <c r="AJ14" s="4" t="s">
        <v>67</v>
      </c>
      <c r="AK14" s="85"/>
      <c r="AL14" s="2"/>
      <c r="AM14" s="5"/>
      <c r="AN14" s="11"/>
      <c r="AO14" s="4"/>
      <c r="AP14" s="4"/>
      <c r="AQ14" s="4"/>
      <c r="AR14" s="85"/>
      <c r="AS14" s="2" t="s">
        <v>83</v>
      </c>
      <c r="AT14" s="5">
        <v>67</v>
      </c>
      <c r="AU14" s="11" t="s">
        <v>12</v>
      </c>
      <c r="AV14" s="4" t="s">
        <v>5</v>
      </c>
      <c r="AW14" s="4" t="s">
        <v>16</v>
      </c>
      <c r="AX14" s="4" t="s">
        <v>67</v>
      </c>
      <c r="AY14" s="85"/>
      <c r="AZ14" s="39">
        <f>COUNTIF(AN:AN,"Griffe")</f>
        <v>3</v>
      </c>
      <c r="BA14" s="42" t="s">
        <v>10</v>
      </c>
      <c r="BB14" s="102"/>
      <c r="BC14" s="51"/>
      <c r="BD14" s="78"/>
      <c r="BE14" s="2"/>
      <c r="BF14" s="5"/>
      <c r="BG14" s="4"/>
      <c r="BH14" s="4"/>
      <c r="BI14" s="4"/>
      <c r="BJ14" s="4"/>
      <c r="BK14" s="85"/>
      <c r="BL14" s="51"/>
    </row>
    <row r="15" spans="1:64">
      <c r="A15" s="78"/>
      <c r="B15" s="2"/>
      <c r="C15" s="127"/>
      <c r="D15" s="128"/>
      <c r="E15" s="128"/>
      <c r="F15" s="128"/>
      <c r="G15" s="128"/>
      <c r="H15" s="128"/>
      <c r="I15" s="129"/>
      <c r="J15" s="85"/>
      <c r="K15" s="135">
        <f>COUNTIF(D:D,"Gun")</f>
        <v>0</v>
      </c>
      <c r="L15" s="18" t="s">
        <v>13</v>
      </c>
      <c r="M15" s="118"/>
      <c r="N15" s="104"/>
      <c r="O15" s="104"/>
      <c r="P15" s="78"/>
      <c r="Q15" s="2"/>
      <c r="R15" s="127"/>
      <c r="S15" s="128"/>
      <c r="T15" s="128"/>
      <c r="U15" s="128"/>
      <c r="V15" s="128"/>
      <c r="W15" s="128"/>
      <c r="X15" s="129"/>
      <c r="Y15" s="85"/>
      <c r="Z15" s="135">
        <f>COUNTIF(S:S,"Gun")</f>
        <v>0</v>
      </c>
      <c r="AA15" s="18" t="s">
        <v>13</v>
      </c>
      <c r="AB15" s="118"/>
      <c r="AC15" s="104"/>
      <c r="AD15" s="104"/>
      <c r="AE15" s="2"/>
      <c r="AF15" s="127"/>
      <c r="AG15" s="4"/>
      <c r="AH15" s="4"/>
      <c r="AI15" s="4"/>
      <c r="AJ15" s="4"/>
      <c r="AK15" s="85"/>
      <c r="AL15" s="2"/>
      <c r="AM15" s="5"/>
      <c r="AN15" s="4"/>
      <c r="AO15" s="4"/>
      <c r="AP15" s="4"/>
      <c r="AQ15" s="4"/>
      <c r="AR15" s="85"/>
      <c r="AS15" s="2" t="s">
        <v>84</v>
      </c>
      <c r="AT15" s="5">
        <v>68</v>
      </c>
      <c r="AU15" s="11" t="s">
        <v>12</v>
      </c>
      <c r="AV15" s="4" t="s">
        <v>13</v>
      </c>
      <c r="AW15" s="4" t="s">
        <v>16</v>
      </c>
      <c r="AX15" s="4">
        <v>225000</v>
      </c>
      <c r="AY15" s="85"/>
      <c r="AZ15" s="39">
        <f>COUNTIF(AN:AN,"Lames")</f>
        <v>3</v>
      </c>
      <c r="BA15" s="42" t="s">
        <v>11</v>
      </c>
      <c r="BB15" s="102"/>
      <c r="BC15" s="51"/>
      <c r="BD15" s="78"/>
      <c r="BE15" s="2"/>
      <c r="BF15" s="5"/>
      <c r="BG15" s="4"/>
      <c r="BH15" s="4"/>
      <c r="BI15" s="4"/>
      <c r="BJ15" s="4"/>
      <c r="BK15" s="85"/>
      <c r="BL15" s="51"/>
    </row>
    <row r="16" spans="1:64" ht="15.75" thickBot="1">
      <c r="A16" s="78"/>
      <c r="B16" s="2"/>
      <c r="C16" s="127"/>
      <c r="D16" s="128"/>
      <c r="E16" s="128"/>
      <c r="F16" s="128"/>
      <c r="G16" s="128"/>
      <c r="H16" s="128"/>
      <c r="I16" s="129"/>
      <c r="J16" s="85"/>
      <c r="K16" s="136">
        <f>COUNTIF(D:D,"Tachi")</f>
        <v>0</v>
      </c>
      <c r="L16" s="19" t="s">
        <v>14</v>
      </c>
      <c r="M16" s="118"/>
      <c r="N16" s="104"/>
      <c r="O16" s="104"/>
      <c r="P16" s="78"/>
      <c r="Q16" s="2"/>
      <c r="R16" s="127"/>
      <c r="S16" s="128"/>
      <c r="T16" s="128"/>
      <c r="U16" s="128"/>
      <c r="V16" s="128"/>
      <c r="W16" s="128"/>
      <c r="X16" s="129"/>
      <c r="Y16" s="85"/>
      <c r="Z16" s="136">
        <f>COUNTIF(S:S,"Tachi")</f>
        <v>0</v>
      </c>
      <c r="AA16" s="19" t="s">
        <v>14</v>
      </c>
      <c r="AB16" s="118"/>
      <c r="AC16" s="104"/>
      <c r="AD16" s="104"/>
      <c r="AE16" s="2"/>
      <c r="AF16" s="127"/>
      <c r="AG16" s="4"/>
      <c r="AH16" s="4"/>
      <c r="AI16" s="4"/>
      <c r="AJ16" s="4"/>
      <c r="AK16" s="85"/>
      <c r="AL16" s="2"/>
      <c r="AM16" s="5"/>
      <c r="AN16" s="4"/>
      <c r="AO16" s="4"/>
      <c r="AP16" s="4"/>
      <c r="AQ16" s="4"/>
      <c r="AR16" s="85"/>
      <c r="AS16" s="2"/>
      <c r="AT16" s="5"/>
      <c r="AU16" s="11"/>
      <c r="AV16" s="4"/>
      <c r="AW16" s="4"/>
      <c r="AX16" s="4"/>
      <c r="AY16" s="85"/>
      <c r="AZ16" s="39">
        <f>COUNTIF(AU:AU,"Hache")</f>
        <v>8</v>
      </c>
      <c r="BA16" s="44" t="s">
        <v>12</v>
      </c>
      <c r="BB16" s="102"/>
      <c r="BC16" s="51"/>
      <c r="BD16" s="78"/>
      <c r="BE16" s="2"/>
      <c r="BF16" s="5"/>
      <c r="BG16" s="4"/>
      <c r="BH16" s="4"/>
      <c r="BI16" s="4"/>
      <c r="BJ16" s="4"/>
      <c r="BK16" s="85"/>
      <c r="BL16" s="51"/>
    </row>
    <row r="17" spans="1:64" ht="15.75" thickBot="1">
      <c r="A17" s="78"/>
      <c r="B17" s="2"/>
      <c r="C17" s="127"/>
      <c r="D17" s="128"/>
      <c r="E17" s="128"/>
      <c r="F17" s="128"/>
      <c r="G17" s="128"/>
      <c r="H17" s="128"/>
      <c r="I17" s="129"/>
      <c r="J17" s="85"/>
      <c r="K17" s="136">
        <f>COUNTIF(D:D,"Fauxx")</f>
        <v>0</v>
      </c>
      <c r="L17" s="21" t="s">
        <v>19</v>
      </c>
      <c r="M17" s="118"/>
      <c r="N17" s="104"/>
      <c r="O17" s="104"/>
      <c r="P17" s="78"/>
      <c r="Q17" s="2"/>
      <c r="R17" s="127"/>
      <c r="S17" s="128"/>
      <c r="T17" s="128"/>
      <c r="U17" s="128"/>
      <c r="V17" s="128"/>
      <c r="W17" s="128"/>
      <c r="X17" s="129"/>
      <c r="Y17" s="85"/>
      <c r="Z17" s="136">
        <f>COUNTIF(S:S,"Fauxx")</f>
        <v>0</v>
      </c>
      <c r="AA17" s="21" t="s">
        <v>19</v>
      </c>
      <c r="AB17" s="118"/>
      <c r="AC17" s="104"/>
      <c r="AD17" s="104"/>
      <c r="AE17" s="2"/>
      <c r="AF17" s="127"/>
      <c r="AG17" s="4"/>
      <c r="AH17" s="4"/>
      <c r="AI17" s="4"/>
      <c r="AJ17" s="4"/>
      <c r="AK17" s="85"/>
      <c r="AL17" s="2"/>
      <c r="AM17" s="5"/>
      <c r="AN17" s="4"/>
      <c r="AO17" s="4"/>
      <c r="AP17" s="4"/>
      <c r="AQ17" s="4"/>
      <c r="AR17" s="85"/>
      <c r="AS17" s="2"/>
      <c r="AT17" s="5"/>
      <c r="AU17" s="11"/>
      <c r="AV17" s="4"/>
      <c r="AW17" s="4"/>
      <c r="AX17" s="4"/>
      <c r="AY17" s="85"/>
      <c r="AZ17" s="39">
        <f>COUNTIF(AU:AU,"Gun")</f>
        <v>4</v>
      </c>
      <c r="BA17" s="43" t="s">
        <v>13</v>
      </c>
      <c r="BB17" s="102"/>
      <c r="BC17" s="51"/>
      <c r="BD17" s="78"/>
      <c r="BE17" s="2"/>
      <c r="BF17" s="5"/>
      <c r="BG17" s="4"/>
      <c r="BH17" s="4"/>
      <c r="BI17" s="4"/>
      <c r="BJ17" s="4"/>
      <c r="BK17" s="85"/>
      <c r="BL17" s="51"/>
    </row>
    <row r="18" spans="1:64" ht="15.75" thickBot="1">
      <c r="A18" s="78"/>
      <c r="B18" s="2"/>
      <c r="C18" s="127"/>
      <c r="D18" s="128"/>
      <c r="E18" s="128"/>
      <c r="F18" s="128"/>
      <c r="G18" s="128"/>
      <c r="H18" s="128"/>
      <c r="I18" s="129"/>
      <c r="J18" s="85"/>
      <c r="K18" s="13"/>
      <c r="L18" s="13"/>
      <c r="M18" s="118"/>
      <c r="N18" s="104"/>
      <c r="O18" s="104"/>
      <c r="P18" s="78"/>
      <c r="Q18" s="2"/>
      <c r="R18" s="127"/>
      <c r="S18" s="128"/>
      <c r="T18" s="128"/>
      <c r="U18" s="128"/>
      <c r="V18" s="128"/>
      <c r="W18" s="128"/>
      <c r="X18" s="129"/>
      <c r="Y18" s="85"/>
      <c r="Z18" s="13"/>
      <c r="AA18" s="13"/>
      <c r="AB18" s="118"/>
      <c r="AC18" s="104"/>
      <c r="AD18" s="104"/>
      <c r="AE18" s="2"/>
      <c r="AF18" s="127"/>
      <c r="AG18" s="4"/>
      <c r="AH18" s="4"/>
      <c r="AI18" s="4"/>
      <c r="AJ18" s="4"/>
      <c r="AK18" s="85"/>
      <c r="AL18" s="2"/>
      <c r="AM18" s="5"/>
      <c r="AN18" s="4"/>
      <c r="AO18" s="4"/>
      <c r="AP18" s="4"/>
      <c r="AQ18" s="4"/>
      <c r="AR18" s="85"/>
      <c r="AS18" s="2"/>
      <c r="AT18" s="5"/>
      <c r="AU18" s="11"/>
      <c r="AV18" s="4"/>
      <c r="AW18" s="4"/>
      <c r="AX18" s="4"/>
      <c r="AY18" s="85"/>
      <c r="AZ18" s="40">
        <f>COUNTIF(AU:AU,"Tachi")</f>
        <v>3</v>
      </c>
      <c r="BA18" s="45" t="s">
        <v>14</v>
      </c>
      <c r="BB18" s="102"/>
      <c r="BC18" s="51"/>
      <c r="BD18" s="78"/>
      <c r="BE18" s="2"/>
      <c r="BF18" s="5"/>
      <c r="BG18" s="4"/>
      <c r="BH18" s="4"/>
      <c r="BI18" s="4"/>
      <c r="BJ18" s="4"/>
      <c r="BK18" s="85"/>
      <c r="BL18" s="51"/>
    </row>
    <row r="19" spans="1:64" ht="15.75" thickBot="1">
      <c r="A19" s="78"/>
      <c r="B19" s="2"/>
      <c r="C19" s="127"/>
      <c r="D19" s="128"/>
      <c r="E19" s="128"/>
      <c r="F19" s="128"/>
      <c r="G19" s="128"/>
      <c r="H19" s="128"/>
      <c r="I19" s="129"/>
      <c r="J19" s="85"/>
      <c r="K19" s="130">
        <f>COUNTIF(F:F,"Omasa")</f>
        <v>0</v>
      </c>
      <c r="L19" s="15" t="s">
        <v>16</v>
      </c>
      <c r="M19" s="118"/>
      <c r="N19" s="104"/>
      <c r="O19" s="104"/>
      <c r="P19" s="78"/>
      <c r="Q19" s="2"/>
      <c r="R19" s="127"/>
      <c r="S19" s="128"/>
      <c r="T19" s="128"/>
      <c r="U19" s="128"/>
      <c r="V19" s="128"/>
      <c r="W19" s="128"/>
      <c r="X19" s="129"/>
      <c r="Y19" s="85"/>
      <c r="Z19" s="130">
        <f>COUNTIF(U:U,"Omasa")</f>
        <v>0</v>
      </c>
      <c r="AA19" s="15" t="s">
        <v>16</v>
      </c>
      <c r="AB19" s="118"/>
      <c r="AC19" s="104"/>
      <c r="AD19" s="104"/>
      <c r="AE19" s="2"/>
      <c r="AF19" s="127"/>
      <c r="AG19" s="4"/>
      <c r="AH19" s="4"/>
      <c r="AI19" s="4"/>
      <c r="AJ19" s="4"/>
      <c r="AK19" s="85"/>
      <c r="AL19" s="2"/>
      <c r="AM19" s="5"/>
      <c r="AN19" s="4"/>
      <c r="AO19" s="4"/>
      <c r="AP19" s="4"/>
      <c r="AQ19" s="4"/>
      <c r="AR19" s="85"/>
      <c r="AS19" s="2"/>
      <c r="AT19" s="5"/>
      <c r="AU19" s="4"/>
      <c r="AV19" s="4"/>
      <c r="AW19" s="4"/>
      <c r="AX19" s="4"/>
      <c r="AY19" s="85"/>
      <c r="AZ19" s="40">
        <f>COUNTIF(AU:AU,"Fauxx")</f>
        <v>1</v>
      </c>
      <c r="BA19" s="21" t="s">
        <v>19</v>
      </c>
      <c r="BB19" s="102"/>
      <c r="BC19" s="51"/>
      <c r="BD19" s="78"/>
      <c r="BE19" s="2"/>
      <c r="BF19" s="5"/>
      <c r="BG19" s="4"/>
      <c r="BH19" s="4"/>
      <c r="BI19" s="4"/>
      <c r="BJ19" s="4"/>
      <c r="BK19" s="85"/>
      <c r="BL19" s="51"/>
    </row>
    <row r="20" spans="1:64" ht="15.75" thickBot="1">
      <c r="A20" s="78"/>
      <c r="B20" s="2"/>
      <c r="C20" s="127"/>
      <c r="D20" s="128"/>
      <c r="E20" s="128"/>
      <c r="F20" s="128"/>
      <c r="G20" s="128"/>
      <c r="H20" s="128"/>
      <c r="I20" s="129"/>
      <c r="J20" s="85"/>
      <c r="K20" s="127">
        <f>COUNTIF(F:F,"Assassins")</f>
        <v>1</v>
      </c>
      <c r="L20" s="22" t="s">
        <v>17</v>
      </c>
      <c r="M20" s="118"/>
      <c r="N20" s="104"/>
      <c r="O20" s="104"/>
      <c r="P20" s="78"/>
      <c r="Q20" s="2"/>
      <c r="R20" s="127"/>
      <c r="S20" s="128"/>
      <c r="T20" s="128"/>
      <c r="U20" s="128"/>
      <c r="V20" s="128"/>
      <c r="W20" s="128"/>
      <c r="X20" s="129"/>
      <c r="Y20" s="85"/>
      <c r="Z20" s="127">
        <f>COUNTIF(U:U,"Assassins")</f>
        <v>0</v>
      </c>
      <c r="AA20" s="22" t="s">
        <v>17</v>
      </c>
      <c r="AB20" s="118"/>
      <c r="AC20" s="104"/>
      <c r="AD20" s="104"/>
      <c r="AE20" s="2"/>
      <c r="AF20" s="127"/>
      <c r="AG20" s="4"/>
      <c r="AH20" s="4"/>
      <c r="AI20" s="4"/>
      <c r="AJ20" s="4"/>
      <c r="AK20" s="85"/>
      <c r="AL20" s="2"/>
      <c r="AM20" s="5"/>
      <c r="AN20" s="4"/>
      <c r="AO20" s="4"/>
      <c r="AP20" s="4"/>
      <c r="AQ20" s="4"/>
      <c r="AR20" s="85"/>
      <c r="AS20" s="2"/>
      <c r="AT20" s="5"/>
      <c r="AU20" s="4"/>
      <c r="AV20" s="4"/>
      <c r="AW20" s="4"/>
      <c r="AX20" s="4"/>
      <c r="AY20" s="85"/>
      <c r="AZ20" s="13"/>
      <c r="BA20" s="13"/>
      <c r="BB20" s="103"/>
      <c r="BC20" s="51"/>
      <c r="BD20" s="78"/>
      <c r="BE20" s="2"/>
      <c r="BF20" s="5"/>
      <c r="BG20" s="4"/>
      <c r="BH20" s="4"/>
      <c r="BI20" s="4"/>
      <c r="BJ20" s="4"/>
      <c r="BK20" s="85"/>
      <c r="BL20" s="51"/>
    </row>
    <row r="21" spans="1:64" ht="15.75" thickBot="1">
      <c r="A21" s="78"/>
      <c r="B21" s="2"/>
      <c r="C21" s="127"/>
      <c r="D21" s="128"/>
      <c r="E21" s="128"/>
      <c r="F21" s="128"/>
      <c r="G21" s="128"/>
      <c r="H21" s="128"/>
      <c r="I21" s="129"/>
      <c r="J21" s="85"/>
      <c r="K21" s="127">
        <f>COUNTIF(F:F,"SAD")</f>
        <v>0</v>
      </c>
      <c r="L21" s="6" t="s">
        <v>18</v>
      </c>
      <c r="M21" s="118"/>
      <c r="N21" s="104"/>
      <c r="O21" s="104"/>
      <c r="P21" s="78"/>
      <c r="Q21" s="2"/>
      <c r="R21" s="127"/>
      <c r="S21" s="128"/>
      <c r="T21" s="128"/>
      <c r="U21" s="128"/>
      <c r="V21" s="128"/>
      <c r="W21" s="128"/>
      <c r="X21" s="129"/>
      <c r="Y21" s="85"/>
      <c r="Z21" s="127">
        <f>COUNTIF(U:U,"SAD")</f>
        <v>0</v>
      </c>
      <c r="AA21" s="6" t="s">
        <v>18</v>
      </c>
      <c r="AB21" s="118"/>
      <c r="AC21" s="104"/>
      <c r="AD21" s="104"/>
      <c r="AE21" s="48"/>
      <c r="AF21" s="139"/>
      <c r="AG21" s="50"/>
      <c r="AH21" s="50"/>
      <c r="AI21" s="50"/>
      <c r="AJ21" s="50"/>
      <c r="AK21" s="46"/>
      <c r="AL21" s="48"/>
      <c r="AM21" s="49"/>
      <c r="AN21" s="50"/>
      <c r="AO21" s="50"/>
      <c r="AP21" s="50"/>
      <c r="AQ21" s="50"/>
      <c r="AR21" s="46"/>
      <c r="AS21" s="48"/>
      <c r="AT21" s="49"/>
      <c r="AU21" s="50"/>
      <c r="AV21" s="50"/>
      <c r="AW21" s="50"/>
      <c r="AX21" s="50"/>
      <c r="AY21" s="85"/>
      <c r="AZ21" s="51"/>
      <c r="BA21" s="51"/>
      <c r="BB21" s="51"/>
      <c r="BC21" s="51"/>
      <c r="BD21" s="78"/>
      <c r="BE21" s="2"/>
      <c r="BF21" s="5"/>
      <c r="BG21" s="4"/>
      <c r="BH21" s="4"/>
      <c r="BI21" s="4"/>
      <c r="BJ21" s="4"/>
      <c r="BK21" s="85"/>
      <c r="BL21" s="51"/>
    </row>
    <row r="22" spans="1:64" ht="15.75" customHeight="1" thickBot="1">
      <c r="A22" s="78"/>
      <c r="B22" s="2"/>
      <c r="C22" s="127"/>
      <c r="D22" s="128"/>
      <c r="E22" s="128"/>
      <c r="F22" s="128"/>
      <c r="G22" s="128"/>
      <c r="H22" s="128"/>
      <c r="I22" s="129"/>
      <c r="J22" s="85"/>
      <c r="K22" s="127">
        <f>COUNTIF(F:F,"Autres")</f>
        <v>0</v>
      </c>
      <c r="L22" s="9" t="s">
        <v>15</v>
      </c>
      <c r="M22" s="118"/>
      <c r="N22" s="104"/>
      <c r="O22" s="104"/>
      <c r="P22" s="78"/>
      <c r="Q22" s="2"/>
      <c r="R22" s="127"/>
      <c r="S22" s="128"/>
      <c r="T22" s="128"/>
      <c r="U22" s="128"/>
      <c r="V22" s="128"/>
      <c r="W22" s="128"/>
      <c r="X22" s="129"/>
      <c r="Y22" s="85"/>
      <c r="Z22" s="127">
        <f>COUNTIF(U:U,"Autres")</f>
        <v>0</v>
      </c>
      <c r="AA22" s="9" t="s">
        <v>15</v>
      </c>
      <c r="AB22" s="118"/>
      <c r="AC22" s="104"/>
      <c r="AD22" s="104"/>
      <c r="AE22" s="89" t="s">
        <v>0</v>
      </c>
      <c r="AF22" s="92" t="s">
        <v>3</v>
      </c>
      <c r="AG22" s="95" t="s">
        <v>61</v>
      </c>
      <c r="AH22" s="95" t="s">
        <v>62</v>
      </c>
      <c r="AI22" s="83" t="s">
        <v>1</v>
      </c>
      <c r="AJ22" s="86" t="s">
        <v>42</v>
      </c>
      <c r="AK22" s="85"/>
      <c r="AL22" s="89" t="s">
        <v>0</v>
      </c>
      <c r="AM22" s="92" t="s">
        <v>3</v>
      </c>
      <c r="AN22" s="95" t="s">
        <v>61</v>
      </c>
      <c r="AO22" s="95" t="s">
        <v>62</v>
      </c>
      <c r="AP22" s="83" t="s">
        <v>1</v>
      </c>
      <c r="AQ22" s="86" t="s">
        <v>42</v>
      </c>
      <c r="AR22" s="85"/>
      <c r="AS22" s="89" t="s">
        <v>0</v>
      </c>
      <c r="AT22" s="92" t="s">
        <v>3</v>
      </c>
      <c r="AU22" s="95" t="s">
        <v>61</v>
      </c>
      <c r="AV22" s="95" t="s">
        <v>62</v>
      </c>
      <c r="AW22" s="83" t="s">
        <v>1</v>
      </c>
      <c r="AX22" s="86" t="s">
        <v>42</v>
      </c>
      <c r="AY22" s="85"/>
      <c r="AZ22" s="51"/>
      <c r="BA22" s="51"/>
      <c r="BB22" s="51"/>
      <c r="BC22" s="51"/>
      <c r="BD22" s="78"/>
      <c r="BE22" s="2"/>
      <c r="BF22" s="5"/>
      <c r="BG22" s="4"/>
      <c r="BH22" s="4"/>
      <c r="BI22" s="4"/>
      <c r="BJ22" s="4"/>
      <c r="BK22" s="85"/>
      <c r="BL22" s="51"/>
    </row>
    <row r="23" spans="1:64" ht="15" customHeight="1">
      <c r="A23" s="78"/>
      <c r="B23" s="2"/>
      <c r="C23" s="127"/>
      <c r="D23" s="128"/>
      <c r="E23" s="128"/>
      <c r="F23" s="128"/>
      <c r="G23" s="128"/>
      <c r="H23" s="128"/>
      <c r="I23" s="129"/>
      <c r="J23" s="85"/>
      <c r="K23" s="13"/>
      <c r="L23" s="13"/>
      <c r="M23" s="118"/>
      <c r="N23" s="104"/>
      <c r="O23" s="104"/>
      <c r="P23" s="78"/>
      <c r="Q23" s="2"/>
      <c r="R23" s="127"/>
      <c r="S23" s="128"/>
      <c r="T23" s="128"/>
      <c r="U23" s="128"/>
      <c r="V23" s="128"/>
      <c r="W23" s="128"/>
      <c r="X23" s="129"/>
      <c r="Y23" s="85"/>
      <c r="Z23" s="13"/>
      <c r="AA23" s="13"/>
      <c r="AB23" s="118"/>
      <c r="AC23" s="104"/>
      <c r="AD23" s="104"/>
      <c r="AE23" s="90"/>
      <c r="AF23" s="93"/>
      <c r="AG23" s="96"/>
      <c r="AH23" s="96"/>
      <c r="AI23" s="98"/>
      <c r="AJ23" s="87"/>
      <c r="AK23" s="85"/>
      <c r="AL23" s="90"/>
      <c r="AM23" s="93"/>
      <c r="AN23" s="96"/>
      <c r="AO23" s="96"/>
      <c r="AP23" s="98"/>
      <c r="AQ23" s="87"/>
      <c r="AR23" s="85"/>
      <c r="AS23" s="90"/>
      <c r="AT23" s="93"/>
      <c r="AU23" s="96"/>
      <c r="AV23" s="96"/>
      <c r="AW23" s="98"/>
      <c r="AX23" s="87"/>
      <c r="AY23" s="85"/>
      <c r="AZ23" s="51"/>
      <c r="BA23" s="51"/>
      <c r="BB23" s="51"/>
      <c r="BC23" s="51"/>
      <c r="BD23" s="78"/>
      <c r="BE23" s="2"/>
      <c r="BF23" s="5"/>
      <c r="BG23" s="4"/>
      <c r="BH23" s="4"/>
      <c r="BI23" s="4"/>
      <c r="BJ23" s="4"/>
      <c r="BK23" s="85"/>
      <c r="BL23" s="51"/>
    </row>
    <row r="24" spans="1:64" ht="15.75" customHeight="1" thickBot="1">
      <c r="A24" s="78"/>
      <c r="B24" s="2"/>
      <c r="C24" s="127"/>
      <c r="D24" s="128"/>
      <c r="E24" s="128"/>
      <c r="F24" s="128"/>
      <c r="G24" s="128"/>
      <c r="H24" s="128"/>
      <c r="I24" s="129"/>
      <c r="J24" s="85"/>
      <c r="K24" s="51"/>
      <c r="L24" s="51"/>
      <c r="M24" s="51"/>
      <c r="N24" s="104"/>
      <c r="O24" s="104"/>
      <c r="P24" s="78"/>
      <c r="Q24" s="2"/>
      <c r="R24" s="127"/>
      <c r="S24" s="128"/>
      <c r="T24" s="128"/>
      <c r="U24" s="128"/>
      <c r="V24" s="128"/>
      <c r="W24" s="128"/>
      <c r="X24" s="129"/>
      <c r="Y24" s="85"/>
      <c r="Z24" s="51"/>
      <c r="AA24" s="51"/>
      <c r="AB24" s="51"/>
      <c r="AC24" s="104"/>
      <c r="AD24" s="104"/>
      <c r="AE24" s="91"/>
      <c r="AF24" s="94"/>
      <c r="AG24" s="97"/>
      <c r="AH24" s="97"/>
      <c r="AI24" s="84"/>
      <c r="AJ24" s="88"/>
      <c r="AK24" s="85"/>
      <c r="AL24" s="91"/>
      <c r="AM24" s="94"/>
      <c r="AN24" s="97"/>
      <c r="AO24" s="97"/>
      <c r="AP24" s="84"/>
      <c r="AQ24" s="88"/>
      <c r="AR24" s="85"/>
      <c r="AS24" s="91"/>
      <c r="AT24" s="94"/>
      <c r="AU24" s="97"/>
      <c r="AV24" s="97"/>
      <c r="AW24" s="84"/>
      <c r="AX24" s="88"/>
      <c r="AY24" s="85"/>
      <c r="AZ24" s="51"/>
      <c r="BA24" s="51"/>
      <c r="BB24" s="51"/>
      <c r="BC24" s="51"/>
      <c r="BD24" s="78"/>
      <c r="BE24" s="2"/>
      <c r="BF24" s="5"/>
      <c r="BG24" s="4"/>
      <c r="BH24" s="4"/>
      <c r="BI24" s="4"/>
      <c r="BJ24" s="4"/>
      <c r="BK24" s="85"/>
      <c r="BL24" s="51"/>
    </row>
    <row r="25" spans="1:64" ht="15.75" thickBot="1">
      <c r="A25" s="78"/>
      <c r="B25" s="2"/>
      <c r="C25" s="127"/>
      <c r="D25" s="128"/>
      <c r="E25" s="128"/>
      <c r="F25" s="128"/>
      <c r="G25" s="128"/>
      <c r="H25" s="128"/>
      <c r="I25" s="129"/>
      <c r="J25" s="85"/>
      <c r="K25" s="51"/>
      <c r="L25" s="51"/>
      <c r="M25" s="51"/>
      <c r="N25" s="104"/>
      <c r="O25" s="104"/>
      <c r="P25" s="78"/>
      <c r="Q25" s="2"/>
      <c r="R25" s="127"/>
      <c r="S25" s="128"/>
      <c r="T25" s="128"/>
      <c r="U25" s="128"/>
      <c r="V25" s="128"/>
      <c r="W25" s="128"/>
      <c r="X25" s="129"/>
      <c r="Y25" s="85"/>
      <c r="Z25" s="51"/>
      <c r="AA25" s="51"/>
      <c r="AB25" s="51"/>
      <c r="AC25" s="104"/>
      <c r="AD25" s="104"/>
      <c r="AE25" s="12" t="s">
        <v>46</v>
      </c>
      <c r="AF25" s="10">
        <v>70</v>
      </c>
      <c r="AG25" s="11" t="s">
        <v>6</v>
      </c>
      <c r="AH25" s="11" t="s">
        <v>9</v>
      </c>
      <c r="AI25" s="11" t="s">
        <v>17</v>
      </c>
      <c r="AJ25" s="11">
        <v>370000</v>
      </c>
      <c r="AK25" s="85"/>
      <c r="AL25" s="12" t="s">
        <v>75</v>
      </c>
      <c r="AM25" s="10">
        <v>67</v>
      </c>
      <c r="AN25" s="11" t="s">
        <v>9</v>
      </c>
      <c r="AO25" s="11" t="s">
        <v>41</v>
      </c>
      <c r="AP25" s="11" t="s">
        <v>16</v>
      </c>
      <c r="AQ25" s="11" t="s">
        <v>67</v>
      </c>
      <c r="AR25" s="85"/>
      <c r="AS25" s="12" t="s">
        <v>85</v>
      </c>
      <c r="AT25" s="10">
        <v>72</v>
      </c>
      <c r="AU25" s="11" t="s">
        <v>13</v>
      </c>
      <c r="AV25" s="11" t="s">
        <v>7</v>
      </c>
      <c r="AW25" s="11" t="s">
        <v>17</v>
      </c>
      <c r="AX25" s="11">
        <v>400000</v>
      </c>
      <c r="AY25" s="85"/>
      <c r="AZ25" s="51"/>
      <c r="BA25" s="51"/>
      <c r="BB25" s="51"/>
      <c r="BC25" s="51"/>
      <c r="BD25" s="78"/>
      <c r="BE25" s="2"/>
      <c r="BF25" s="5"/>
      <c r="BG25" s="4"/>
      <c r="BH25" s="4"/>
      <c r="BI25" s="4"/>
      <c r="BJ25" s="4"/>
      <c r="BK25" s="85"/>
      <c r="BL25" s="51"/>
    </row>
    <row r="26" spans="1:64">
      <c r="A26" s="78"/>
      <c r="B26" s="2"/>
      <c r="C26" s="127"/>
      <c r="D26" s="128"/>
      <c r="E26" s="128"/>
      <c r="F26" s="128"/>
      <c r="G26" s="128"/>
      <c r="H26" s="128"/>
      <c r="I26" s="129"/>
      <c r="J26" s="85"/>
      <c r="K26" s="130">
        <f>K6</f>
        <v>1</v>
      </c>
      <c r="L26" s="137" t="s">
        <v>21</v>
      </c>
      <c r="N26" s="104"/>
      <c r="O26" s="104"/>
      <c r="P26" s="78"/>
      <c r="Q26" s="2"/>
      <c r="R26" s="127"/>
      <c r="S26" s="128"/>
      <c r="T26" s="128"/>
      <c r="U26" s="128"/>
      <c r="V26" s="128"/>
      <c r="W26" s="128"/>
      <c r="X26" s="129"/>
      <c r="Y26" s="85"/>
      <c r="Z26" s="130">
        <f>Z6</f>
        <v>0</v>
      </c>
      <c r="AA26" s="137" t="s">
        <v>21</v>
      </c>
      <c r="AB26" s="51"/>
      <c r="AC26" s="104"/>
      <c r="AD26" s="104"/>
      <c r="AE26" s="2" t="s">
        <v>49</v>
      </c>
      <c r="AF26" s="5">
        <v>68</v>
      </c>
      <c r="AG26" s="11" t="s">
        <v>6</v>
      </c>
      <c r="AH26" s="4" t="s">
        <v>9</v>
      </c>
      <c r="AI26" s="11" t="s">
        <v>17</v>
      </c>
      <c r="AJ26" s="4">
        <v>250000</v>
      </c>
      <c r="AK26" s="85"/>
      <c r="AL26" s="2" t="s">
        <v>76</v>
      </c>
      <c r="AM26" s="5">
        <v>65</v>
      </c>
      <c r="AN26" s="11" t="s">
        <v>9</v>
      </c>
      <c r="AO26" s="4" t="s">
        <v>6</v>
      </c>
      <c r="AP26" s="11" t="s">
        <v>18</v>
      </c>
      <c r="AQ26" s="4">
        <v>150000</v>
      </c>
      <c r="AR26" s="85"/>
      <c r="AS26" s="2" t="s">
        <v>86</v>
      </c>
      <c r="AT26" s="5">
        <v>65</v>
      </c>
      <c r="AU26" s="11" t="s">
        <v>13</v>
      </c>
      <c r="AV26" s="4" t="s">
        <v>11</v>
      </c>
      <c r="AW26" s="11" t="s">
        <v>17</v>
      </c>
      <c r="AX26" s="4">
        <v>200000</v>
      </c>
      <c r="AY26" s="85"/>
      <c r="AZ26" s="51"/>
      <c r="BA26" s="51"/>
      <c r="BB26" s="51"/>
      <c r="BC26" s="51"/>
      <c r="BD26" s="78"/>
      <c r="BE26" s="2"/>
      <c r="BF26" s="5"/>
      <c r="BG26" s="4"/>
      <c r="BH26" s="4"/>
      <c r="BI26" s="4"/>
      <c r="BJ26" s="4"/>
      <c r="BK26" s="85"/>
      <c r="BL26" s="51"/>
    </row>
    <row r="27" spans="1:64">
      <c r="A27" s="78"/>
      <c r="B27" s="2"/>
      <c r="C27" s="127"/>
      <c r="D27" s="128"/>
      <c r="E27" s="128"/>
      <c r="F27" s="128"/>
      <c r="G27" s="128"/>
      <c r="H27" s="128"/>
      <c r="I27" s="129"/>
      <c r="J27" s="85"/>
      <c r="K27" s="127">
        <f>K7</f>
        <v>0</v>
      </c>
      <c r="L27" s="129" t="s">
        <v>22</v>
      </c>
      <c r="N27" s="104"/>
      <c r="O27" s="104"/>
      <c r="P27" s="78"/>
      <c r="Q27" s="2"/>
      <c r="R27" s="127"/>
      <c r="S27" s="128"/>
      <c r="T27" s="128"/>
      <c r="U27" s="128"/>
      <c r="V27" s="128"/>
      <c r="W27" s="128"/>
      <c r="X27" s="129"/>
      <c r="Y27" s="85"/>
      <c r="Z27" s="127">
        <f>Z7</f>
        <v>0</v>
      </c>
      <c r="AA27" s="129" t="s">
        <v>22</v>
      </c>
      <c r="AB27" s="51"/>
      <c r="AC27" s="104"/>
      <c r="AD27" s="104"/>
      <c r="AE27" s="2" t="s">
        <v>52</v>
      </c>
      <c r="AF27" s="5">
        <v>63</v>
      </c>
      <c r="AG27" s="11" t="s">
        <v>6</v>
      </c>
      <c r="AH27" s="4" t="s">
        <v>9</v>
      </c>
      <c r="AI27" s="11" t="s">
        <v>17</v>
      </c>
      <c r="AJ27" s="4">
        <v>475000</v>
      </c>
      <c r="AK27" s="85"/>
      <c r="AL27" s="2"/>
      <c r="AM27" s="5"/>
      <c r="AN27" s="11"/>
      <c r="AO27" s="4"/>
      <c r="AP27" s="11"/>
      <c r="AQ27" s="4"/>
      <c r="AR27" s="85"/>
      <c r="AS27" s="2" t="s">
        <v>87</v>
      </c>
      <c r="AT27" s="5">
        <v>66</v>
      </c>
      <c r="AU27" s="11" t="s">
        <v>13</v>
      </c>
      <c r="AV27" s="4" t="s">
        <v>7</v>
      </c>
      <c r="AW27" s="11" t="s">
        <v>18</v>
      </c>
      <c r="AX27" s="4">
        <v>160000</v>
      </c>
      <c r="AY27" s="85"/>
      <c r="AZ27" s="51"/>
      <c r="BA27" s="51"/>
      <c r="BB27" s="51"/>
      <c r="BC27" s="51"/>
      <c r="BD27" s="78"/>
      <c r="BE27" s="2"/>
      <c r="BF27" s="5"/>
      <c r="BG27" s="4"/>
      <c r="BH27" s="4"/>
      <c r="BI27" s="4"/>
      <c r="BJ27" s="4"/>
      <c r="BK27" s="85"/>
      <c r="BL27" s="51"/>
    </row>
    <row r="28" spans="1:64">
      <c r="A28" s="78"/>
      <c r="B28" s="2"/>
      <c r="C28" s="127"/>
      <c r="D28" s="128"/>
      <c r="E28" s="128"/>
      <c r="F28" s="128"/>
      <c r="G28" s="128"/>
      <c r="H28" s="128"/>
      <c r="I28" s="129"/>
      <c r="J28" s="85"/>
      <c r="K28" s="127">
        <f>K12+K13+K14</f>
        <v>0</v>
      </c>
      <c r="L28" s="129" t="s">
        <v>27</v>
      </c>
      <c r="N28" s="104"/>
      <c r="O28" s="104"/>
      <c r="P28" s="78"/>
      <c r="Q28" s="2"/>
      <c r="R28" s="127"/>
      <c r="S28" s="128"/>
      <c r="T28" s="128"/>
      <c r="U28" s="128"/>
      <c r="V28" s="128"/>
      <c r="W28" s="128"/>
      <c r="X28" s="129"/>
      <c r="Y28" s="85"/>
      <c r="Z28" s="127">
        <f>Z12+Z13+Z14</f>
        <v>0</v>
      </c>
      <c r="AA28" s="129" t="s">
        <v>27</v>
      </c>
      <c r="AB28" s="51"/>
      <c r="AC28" s="104"/>
      <c r="AD28" s="104"/>
      <c r="AE28" s="2" t="s">
        <v>59</v>
      </c>
      <c r="AF28" s="5">
        <v>61</v>
      </c>
      <c r="AG28" s="11" t="s">
        <v>6</v>
      </c>
      <c r="AH28" s="4" t="s">
        <v>9</v>
      </c>
      <c r="AI28" s="4" t="s">
        <v>17</v>
      </c>
      <c r="AJ28" s="4">
        <v>120000</v>
      </c>
      <c r="AK28" s="85"/>
      <c r="AL28" s="2"/>
      <c r="AM28" s="5"/>
      <c r="AN28" s="11"/>
      <c r="AO28" s="4"/>
      <c r="AP28" s="4"/>
      <c r="AQ28" s="4"/>
      <c r="AR28" s="85"/>
      <c r="AS28" s="2" t="s">
        <v>88</v>
      </c>
      <c r="AT28" s="5">
        <v>61</v>
      </c>
      <c r="AU28" s="11" t="s">
        <v>13</v>
      </c>
      <c r="AV28" s="4" t="s">
        <v>11</v>
      </c>
      <c r="AW28" s="4" t="s">
        <v>16</v>
      </c>
      <c r="AX28" s="4" t="s">
        <v>67</v>
      </c>
      <c r="AY28" s="85"/>
      <c r="AZ28" s="51"/>
      <c r="BA28" s="51"/>
      <c r="BB28" s="51"/>
      <c r="BC28" s="51"/>
      <c r="BD28" s="78"/>
      <c r="BE28" s="2"/>
      <c r="BF28" s="5"/>
      <c r="BG28" s="4"/>
      <c r="BH28" s="4"/>
      <c r="BI28" s="4"/>
      <c r="BJ28" s="4"/>
      <c r="BK28" s="85"/>
      <c r="BL28" s="51"/>
    </row>
    <row r="29" spans="1:64" ht="15.75" thickBot="1">
      <c r="A29" s="78"/>
      <c r="B29" s="2"/>
      <c r="C29" s="127"/>
      <c r="D29" s="128"/>
      <c r="E29" s="128"/>
      <c r="F29" s="128"/>
      <c r="G29" s="128"/>
      <c r="H29" s="128"/>
      <c r="I29" s="129"/>
      <c r="J29" s="85"/>
      <c r="K29" s="132">
        <f>K8+K9+K10+K11+K15+K17</f>
        <v>0</v>
      </c>
      <c r="L29" s="138" t="s">
        <v>25</v>
      </c>
      <c r="N29" s="104"/>
      <c r="O29" s="104"/>
      <c r="P29" s="78"/>
      <c r="Q29" s="2"/>
      <c r="R29" s="127"/>
      <c r="S29" s="128"/>
      <c r="T29" s="128"/>
      <c r="U29" s="128"/>
      <c r="V29" s="128"/>
      <c r="W29" s="128"/>
      <c r="X29" s="129"/>
      <c r="Y29" s="85"/>
      <c r="Z29" s="132">
        <f>Z8+Z9+Z10+Z11+Z15+Z17</f>
        <v>0</v>
      </c>
      <c r="AA29" s="138" t="s">
        <v>25</v>
      </c>
      <c r="AB29" s="51"/>
      <c r="AC29" s="104"/>
      <c r="AD29" s="104"/>
      <c r="AE29" s="2" t="s">
        <v>60</v>
      </c>
      <c r="AF29" s="5">
        <v>70</v>
      </c>
      <c r="AG29" s="11" t="s">
        <v>6</v>
      </c>
      <c r="AH29" s="4" t="s">
        <v>9</v>
      </c>
      <c r="AI29" s="4" t="s">
        <v>17</v>
      </c>
      <c r="AJ29" s="4">
        <v>280000</v>
      </c>
      <c r="AK29" s="85"/>
      <c r="AL29" s="2"/>
      <c r="AM29" s="5"/>
      <c r="AN29" s="11"/>
      <c r="AO29" s="4"/>
      <c r="AP29" s="4"/>
      <c r="AQ29" s="4"/>
      <c r="AR29" s="85"/>
      <c r="AS29" s="2"/>
      <c r="AT29" s="5"/>
      <c r="AU29" s="11"/>
      <c r="AV29" s="4"/>
      <c r="AW29" s="4"/>
      <c r="AX29" s="4"/>
      <c r="AY29" s="85"/>
      <c r="AZ29" s="51"/>
      <c r="BA29" s="51"/>
      <c r="BB29" s="51"/>
      <c r="BC29" s="51"/>
      <c r="BD29" s="78"/>
      <c r="BE29" s="2"/>
      <c r="BF29" s="5"/>
      <c r="BG29" s="4"/>
      <c r="BH29" s="4"/>
      <c r="BI29" s="4"/>
      <c r="BJ29" s="4"/>
      <c r="BK29" s="85"/>
      <c r="BL29" s="51"/>
    </row>
    <row r="30" spans="1:64">
      <c r="A30" s="78"/>
      <c r="B30" s="2"/>
      <c r="C30" s="127"/>
      <c r="D30" s="128"/>
      <c r="E30" s="128"/>
      <c r="F30" s="128"/>
      <c r="G30" s="128"/>
      <c r="H30" s="128"/>
      <c r="I30" s="129"/>
      <c r="J30" s="85"/>
      <c r="K30" s="51"/>
      <c r="L30" s="51"/>
      <c r="M30" s="51"/>
      <c r="N30" s="104"/>
      <c r="O30" s="104"/>
      <c r="P30" s="78"/>
      <c r="Q30" s="2"/>
      <c r="R30" s="127"/>
      <c r="S30" s="128"/>
      <c r="T30" s="128"/>
      <c r="U30" s="128"/>
      <c r="V30" s="128"/>
      <c r="W30" s="128"/>
      <c r="X30" s="129"/>
      <c r="Y30" s="85"/>
      <c r="Z30" s="51"/>
      <c r="AA30" s="51"/>
      <c r="AB30" s="51"/>
      <c r="AC30" s="104"/>
      <c r="AD30" s="104"/>
      <c r="AE30" s="2" t="s">
        <v>68</v>
      </c>
      <c r="AF30" s="5">
        <v>71</v>
      </c>
      <c r="AG30" s="11" t="s">
        <v>6</v>
      </c>
      <c r="AH30" s="4" t="s">
        <v>41</v>
      </c>
      <c r="AI30" s="4" t="s">
        <v>16</v>
      </c>
      <c r="AJ30" s="4">
        <v>320000</v>
      </c>
      <c r="AK30" s="85"/>
      <c r="AL30" s="2"/>
      <c r="AM30" s="5"/>
      <c r="AN30" s="11"/>
      <c r="AO30" s="4"/>
      <c r="AP30" s="4"/>
      <c r="AQ30" s="4"/>
      <c r="AR30" s="85"/>
      <c r="AS30" s="2"/>
      <c r="AT30" s="5"/>
      <c r="AU30" s="11"/>
      <c r="AV30" s="4"/>
      <c r="AW30" s="4"/>
      <c r="AX30" s="4"/>
      <c r="AY30" s="85"/>
      <c r="AZ30" s="51"/>
      <c r="BA30" s="51"/>
      <c r="BB30" s="51"/>
      <c r="BC30" s="51"/>
      <c r="BD30" s="78"/>
      <c r="BE30" s="2"/>
      <c r="BF30" s="5"/>
      <c r="BG30" s="4"/>
      <c r="BH30" s="4"/>
      <c r="BI30" s="4"/>
      <c r="BJ30" s="4"/>
      <c r="BK30" s="85"/>
      <c r="BL30" s="51"/>
    </row>
    <row r="31" spans="1:64">
      <c r="A31" s="78"/>
      <c r="B31" s="2"/>
      <c r="C31" s="127"/>
      <c r="D31" s="128"/>
      <c r="E31" s="128"/>
      <c r="F31" s="128"/>
      <c r="G31" s="128"/>
      <c r="H31" s="128"/>
      <c r="I31" s="129"/>
      <c r="J31" s="85"/>
      <c r="K31" s="51"/>
      <c r="L31" s="51"/>
      <c r="M31" s="51"/>
      <c r="N31" s="104"/>
      <c r="O31" s="104"/>
      <c r="P31" s="78"/>
      <c r="Q31" s="2"/>
      <c r="R31" s="127"/>
      <c r="S31" s="128"/>
      <c r="T31" s="128"/>
      <c r="U31" s="128"/>
      <c r="V31" s="128"/>
      <c r="W31" s="128"/>
      <c r="X31" s="129"/>
      <c r="Y31" s="85"/>
      <c r="Z31" s="51"/>
      <c r="AA31" s="51"/>
      <c r="AB31" s="51"/>
      <c r="AC31" s="104"/>
      <c r="AD31" s="104"/>
      <c r="AE31" s="2" t="s">
        <v>69</v>
      </c>
      <c r="AF31" s="5">
        <v>64</v>
      </c>
      <c r="AG31" s="11" t="s">
        <v>6</v>
      </c>
      <c r="AH31" s="4" t="s">
        <v>41</v>
      </c>
      <c r="AI31" s="4" t="s">
        <v>16</v>
      </c>
      <c r="AJ31" s="4" t="s">
        <v>67</v>
      </c>
      <c r="AK31" s="85"/>
      <c r="AL31" s="2"/>
      <c r="AM31" s="5"/>
      <c r="AN31" s="11"/>
      <c r="AO31" s="4"/>
      <c r="AP31" s="4"/>
      <c r="AQ31" s="4"/>
      <c r="AR31" s="85"/>
      <c r="AS31" s="2"/>
      <c r="AT31" s="5"/>
      <c r="AU31" s="11"/>
      <c r="AV31" s="4"/>
      <c r="AW31" s="4"/>
      <c r="AX31" s="4"/>
      <c r="AY31" s="85"/>
      <c r="AZ31" s="51"/>
      <c r="BA31" s="51"/>
      <c r="BB31" s="51"/>
      <c r="BC31" s="51"/>
      <c r="BD31" s="78"/>
      <c r="BE31" s="2"/>
      <c r="BF31" s="5"/>
      <c r="BG31" s="4"/>
      <c r="BH31" s="4"/>
      <c r="BI31" s="4"/>
      <c r="BJ31" s="4"/>
      <c r="BK31" s="85"/>
      <c r="BL31" s="51"/>
    </row>
    <row r="32" spans="1:64">
      <c r="A32" s="78"/>
      <c r="B32" s="2"/>
      <c r="C32" s="127"/>
      <c r="D32" s="128"/>
      <c r="E32" s="128"/>
      <c r="F32" s="128"/>
      <c r="G32" s="128"/>
      <c r="H32" s="128"/>
      <c r="I32" s="129"/>
      <c r="J32" s="85"/>
      <c r="K32" s="51"/>
      <c r="L32" s="51"/>
      <c r="M32" s="51"/>
      <c r="N32" s="104"/>
      <c r="O32" s="104"/>
      <c r="P32" s="78"/>
      <c r="Q32" s="2"/>
      <c r="R32" s="127"/>
      <c r="S32" s="128"/>
      <c r="T32" s="128"/>
      <c r="U32" s="128"/>
      <c r="V32" s="128"/>
      <c r="W32" s="128"/>
      <c r="X32" s="129"/>
      <c r="Y32" s="85"/>
      <c r="Z32" s="51"/>
      <c r="AA32" s="51"/>
      <c r="AB32" s="51"/>
      <c r="AC32" s="104"/>
      <c r="AD32" s="104"/>
      <c r="AE32" s="2"/>
      <c r="AF32" s="5"/>
      <c r="AG32" s="4"/>
      <c r="AH32" s="4"/>
      <c r="AI32" s="4"/>
      <c r="AJ32" s="4"/>
      <c r="AK32" s="85"/>
      <c r="AL32" s="2"/>
      <c r="AM32" s="5"/>
      <c r="AN32" s="4"/>
      <c r="AO32" s="4"/>
      <c r="AP32" s="4"/>
      <c r="AQ32" s="4"/>
      <c r="AR32" s="85"/>
      <c r="AS32" s="2"/>
      <c r="AT32" s="5"/>
      <c r="AU32" s="4"/>
      <c r="AV32" s="4"/>
      <c r="AW32" s="4"/>
      <c r="AX32" s="4"/>
      <c r="AY32" s="85"/>
      <c r="AZ32" s="51"/>
      <c r="BA32" s="51"/>
      <c r="BB32" s="51"/>
      <c r="BC32" s="51"/>
      <c r="BD32" s="78"/>
      <c r="BE32" s="2"/>
      <c r="BF32" s="5"/>
      <c r="BG32" s="4"/>
      <c r="BH32" s="4"/>
      <c r="BI32" s="4"/>
      <c r="BJ32" s="4"/>
      <c r="BK32" s="85"/>
      <c r="BL32" s="51"/>
    </row>
    <row r="33" spans="1:64">
      <c r="A33" s="78"/>
      <c r="B33" s="2"/>
      <c r="C33" s="127"/>
      <c r="D33" s="128"/>
      <c r="E33" s="128"/>
      <c r="F33" s="128"/>
      <c r="G33" s="128"/>
      <c r="H33" s="128"/>
      <c r="I33" s="129"/>
      <c r="J33" s="85"/>
      <c r="K33" s="51"/>
      <c r="L33" s="51"/>
      <c r="M33" s="51"/>
      <c r="N33" s="104"/>
      <c r="O33" s="104"/>
      <c r="P33" s="78"/>
      <c r="Q33" s="2"/>
      <c r="R33" s="127"/>
      <c r="S33" s="128"/>
      <c r="T33" s="128"/>
      <c r="U33" s="128"/>
      <c r="V33" s="128"/>
      <c r="W33" s="128"/>
      <c r="X33" s="129"/>
      <c r="Y33" s="85"/>
      <c r="Z33" s="51"/>
      <c r="AA33" s="51"/>
      <c r="AB33" s="51"/>
      <c r="AC33" s="104"/>
      <c r="AD33" s="104"/>
      <c r="AE33" s="2"/>
      <c r="AF33" s="5"/>
      <c r="AG33" s="4"/>
      <c r="AH33" s="4"/>
      <c r="AI33" s="4"/>
      <c r="AJ33" s="4"/>
      <c r="AK33" s="85"/>
      <c r="AL33" s="2"/>
      <c r="AM33" s="5"/>
      <c r="AN33" s="4"/>
      <c r="AO33" s="4"/>
      <c r="AP33" s="4"/>
      <c r="AQ33" s="4"/>
      <c r="AR33" s="85"/>
      <c r="AS33" s="2"/>
      <c r="AT33" s="5"/>
      <c r="AU33" s="4"/>
      <c r="AV33" s="4"/>
      <c r="AW33" s="4"/>
      <c r="AX33" s="4"/>
      <c r="AY33" s="85"/>
      <c r="AZ33" s="51"/>
      <c r="BA33" s="51"/>
      <c r="BB33" s="51"/>
      <c r="BC33" s="51"/>
      <c r="BD33" s="78"/>
      <c r="BE33" s="2"/>
      <c r="BF33" s="5"/>
      <c r="BG33" s="4"/>
      <c r="BH33" s="4"/>
      <c r="BI33" s="4"/>
      <c r="BJ33" s="4"/>
      <c r="BK33" s="85"/>
      <c r="BL33" s="51"/>
    </row>
    <row r="34" spans="1:64">
      <c r="A34" s="78"/>
      <c r="B34" s="2"/>
      <c r="C34" s="127"/>
      <c r="D34" s="128"/>
      <c r="E34" s="128"/>
      <c r="F34" s="128"/>
      <c r="G34" s="128"/>
      <c r="H34" s="128"/>
      <c r="I34" s="129"/>
      <c r="J34" s="85"/>
      <c r="K34" s="51"/>
      <c r="L34" s="51"/>
      <c r="M34" s="51"/>
      <c r="N34" s="104"/>
      <c r="O34" s="104"/>
      <c r="P34" s="78"/>
      <c r="Q34" s="2"/>
      <c r="R34" s="127"/>
      <c r="S34" s="128"/>
      <c r="T34" s="128"/>
      <c r="U34" s="128"/>
      <c r="V34" s="128"/>
      <c r="W34" s="128"/>
      <c r="X34" s="129"/>
      <c r="Y34" s="85"/>
      <c r="Z34" s="51"/>
      <c r="AA34" s="51"/>
      <c r="AB34" s="51"/>
      <c r="AC34" s="104"/>
      <c r="AD34" s="104"/>
      <c r="AE34" s="2"/>
      <c r="AF34" s="5"/>
      <c r="AG34" s="4"/>
      <c r="AH34" s="4"/>
      <c r="AI34" s="4"/>
      <c r="AJ34" s="4"/>
      <c r="AK34" s="85"/>
      <c r="AL34" s="2"/>
      <c r="AM34" s="5"/>
      <c r="AN34" s="4"/>
      <c r="AO34" s="4"/>
      <c r="AP34" s="4"/>
      <c r="AQ34" s="4"/>
      <c r="AR34" s="85"/>
      <c r="AS34" s="2"/>
      <c r="AT34" s="5"/>
      <c r="AU34" s="4"/>
      <c r="AV34" s="4"/>
      <c r="AW34" s="4"/>
      <c r="AX34" s="4"/>
      <c r="AY34" s="85"/>
      <c r="AZ34" s="51"/>
      <c r="BA34" s="51"/>
      <c r="BB34" s="51"/>
      <c r="BC34" s="51"/>
      <c r="BD34" s="78"/>
      <c r="BE34" s="2"/>
      <c r="BF34" s="5"/>
      <c r="BG34" s="4"/>
      <c r="BH34" s="4"/>
      <c r="BI34" s="4"/>
      <c r="BJ34" s="4"/>
      <c r="BK34" s="85"/>
      <c r="BL34" s="51"/>
    </row>
    <row r="35" spans="1:64">
      <c r="A35" s="78"/>
      <c r="B35" s="2"/>
      <c r="C35" s="127"/>
      <c r="D35" s="128"/>
      <c r="E35" s="128"/>
      <c r="F35" s="128"/>
      <c r="G35" s="128"/>
      <c r="H35" s="128"/>
      <c r="I35" s="129"/>
      <c r="J35" s="85"/>
      <c r="K35" s="51"/>
      <c r="L35" s="51"/>
      <c r="M35" s="51"/>
      <c r="N35" s="104"/>
      <c r="O35" s="104"/>
      <c r="P35" s="78"/>
      <c r="Q35" s="2"/>
      <c r="R35" s="127"/>
      <c r="S35" s="128"/>
      <c r="T35" s="128"/>
      <c r="U35" s="128"/>
      <c r="V35" s="128"/>
      <c r="W35" s="128"/>
      <c r="X35" s="129"/>
      <c r="Y35" s="85"/>
      <c r="Z35" s="51"/>
      <c r="AA35" s="51"/>
      <c r="AB35" s="51"/>
      <c r="AC35" s="104"/>
      <c r="AD35" s="104"/>
      <c r="AE35" s="2"/>
      <c r="AF35" s="5"/>
      <c r="AG35" s="4"/>
      <c r="AH35" s="4"/>
      <c r="AI35" s="4"/>
      <c r="AJ35" s="4"/>
      <c r="AK35" s="85"/>
      <c r="AL35" s="2"/>
      <c r="AM35" s="5"/>
      <c r="AN35" s="4"/>
      <c r="AO35" s="4"/>
      <c r="AP35" s="4"/>
      <c r="AQ35" s="4"/>
      <c r="AR35" s="85"/>
      <c r="AS35" s="2"/>
      <c r="AT35" s="5"/>
      <c r="AU35" s="4"/>
      <c r="AV35" s="4"/>
      <c r="AW35" s="4"/>
      <c r="AX35" s="4"/>
      <c r="AY35" s="85"/>
      <c r="AZ35" s="51"/>
      <c r="BA35" s="51"/>
      <c r="BB35" s="51"/>
      <c r="BC35" s="51"/>
      <c r="BD35" s="78"/>
      <c r="BE35" s="2"/>
      <c r="BF35" s="5"/>
      <c r="BG35" s="4"/>
      <c r="BH35" s="4"/>
      <c r="BI35" s="4"/>
      <c r="BJ35" s="4"/>
      <c r="BK35" s="85"/>
      <c r="BL35" s="51"/>
    </row>
    <row r="36" spans="1:64">
      <c r="A36" s="78"/>
      <c r="B36" s="2"/>
      <c r="C36" s="127"/>
      <c r="D36" s="128"/>
      <c r="E36" s="128"/>
      <c r="F36" s="128"/>
      <c r="G36" s="128"/>
      <c r="H36" s="128"/>
      <c r="I36" s="129"/>
      <c r="J36" s="85"/>
      <c r="K36" s="51"/>
      <c r="L36" s="51"/>
      <c r="M36" s="51"/>
      <c r="N36" s="104"/>
      <c r="O36" s="104"/>
      <c r="P36" s="78"/>
      <c r="Q36" s="2"/>
      <c r="R36" s="127"/>
      <c r="S36" s="128"/>
      <c r="T36" s="128"/>
      <c r="U36" s="128"/>
      <c r="V36" s="128"/>
      <c r="W36" s="128"/>
      <c r="X36" s="129"/>
      <c r="Y36" s="85"/>
      <c r="Z36" s="51"/>
      <c r="AA36" s="51"/>
      <c r="AB36" s="51"/>
      <c r="AC36" s="104"/>
      <c r="AD36" s="104"/>
      <c r="AE36" s="2"/>
      <c r="AF36" s="5"/>
      <c r="AG36" s="4"/>
      <c r="AH36" s="4"/>
      <c r="AI36" s="4"/>
      <c r="AJ36" s="4"/>
      <c r="AK36" s="85"/>
      <c r="AL36" s="2"/>
      <c r="AM36" s="5"/>
      <c r="AN36" s="4"/>
      <c r="AO36" s="4"/>
      <c r="AP36" s="4"/>
      <c r="AQ36" s="4"/>
      <c r="AR36" s="85"/>
      <c r="AS36" s="2"/>
      <c r="AT36" s="5"/>
      <c r="AU36" s="4"/>
      <c r="AV36" s="4"/>
      <c r="AW36" s="4"/>
      <c r="AX36" s="4"/>
      <c r="AY36" s="85"/>
      <c r="AZ36" s="51"/>
      <c r="BA36" s="51"/>
      <c r="BB36" s="51"/>
      <c r="BC36" s="51"/>
      <c r="BD36" s="78"/>
      <c r="BE36" s="2"/>
      <c r="BF36" s="5"/>
      <c r="BG36" s="4"/>
      <c r="BH36" s="4"/>
      <c r="BI36" s="4"/>
      <c r="BJ36" s="4"/>
      <c r="BK36" s="85"/>
      <c r="BL36" s="51"/>
    </row>
    <row r="37" spans="1:64">
      <c r="A37" s="78"/>
      <c r="B37" s="2"/>
      <c r="C37" s="127"/>
      <c r="D37" s="128"/>
      <c r="E37" s="128"/>
      <c r="F37" s="128"/>
      <c r="G37" s="128"/>
      <c r="H37" s="128"/>
      <c r="I37" s="129"/>
      <c r="J37" s="85"/>
      <c r="K37" s="51"/>
      <c r="L37" s="51"/>
      <c r="M37" s="51"/>
      <c r="N37" s="104"/>
      <c r="O37" s="104"/>
      <c r="P37" s="78"/>
      <c r="Q37" s="2"/>
      <c r="R37" s="127"/>
      <c r="S37" s="128"/>
      <c r="T37" s="128"/>
      <c r="U37" s="128"/>
      <c r="V37" s="128"/>
      <c r="W37" s="128"/>
      <c r="X37" s="129"/>
      <c r="Y37" s="85"/>
      <c r="Z37" s="51"/>
      <c r="AA37" s="51"/>
      <c r="AB37" s="51"/>
      <c r="AC37" s="104"/>
      <c r="AD37" s="104"/>
      <c r="AE37" s="2"/>
      <c r="AF37" s="5"/>
      <c r="AG37" s="4"/>
      <c r="AH37" s="4"/>
      <c r="AI37" s="4"/>
      <c r="AJ37" s="4"/>
      <c r="AK37" s="85"/>
      <c r="AL37" s="2"/>
      <c r="AM37" s="5"/>
      <c r="AN37" s="4"/>
      <c r="AO37" s="4"/>
      <c r="AP37" s="4"/>
      <c r="AQ37" s="4"/>
      <c r="AR37" s="85"/>
      <c r="AS37" s="2"/>
      <c r="AT37" s="5"/>
      <c r="AU37" s="4"/>
      <c r="AV37" s="4"/>
      <c r="AW37" s="4"/>
      <c r="AX37" s="4"/>
      <c r="AY37" s="85"/>
      <c r="AZ37" s="51"/>
      <c r="BA37" s="51"/>
      <c r="BB37" s="51"/>
      <c r="BC37" s="51"/>
      <c r="BD37" s="78"/>
      <c r="BE37" s="2"/>
      <c r="BF37" s="5"/>
      <c r="BG37" s="4"/>
      <c r="BH37" s="4"/>
      <c r="BI37" s="4"/>
      <c r="BJ37" s="4"/>
      <c r="BK37" s="85"/>
      <c r="BL37" s="51"/>
    </row>
    <row r="38" spans="1:64" ht="15.75" thickBot="1">
      <c r="A38" s="78"/>
      <c r="B38" s="2"/>
      <c r="C38" s="127"/>
      <c r="D38" s="128"/>
      <c r="E38" s="128"/>
      <c r="F38" s="128"/>
      <c r="G38" s="128"/>
      <c r="H38" s="128"/>
      <c r="I38" s="129"/>
      <c r="J38" s="85"/>
      <c r="K38" s="51"/>
      <c r="L38" s="51"/>
      <c r="M38" s="51"/>
      <c r="N38" s="104"/>
      <c r="O38" s="104"/>
      <c r="P38" s="78"/>
      <c r="Q38" s="2"/>
      <c r="R38" s="127"/>
      <c r="S38" s="128"/>
      <c r="T38" s="128"/>
      <c r="U38" s="128"/>
      <c r="V38" s="128"/>
      <c r="W38" s="128"/>
      <c r="X38" s="129"/>
      <c r="Y38" s="85"/>
      <c r="Z38" s="51"/>
      <c r="AA38" s="51"/>
      <c r="AB38" s="51"/>
      <c r="AC38" s="104"/>
      <c r="AD38" s="104"/>
      <c r="AE38" s="48"/>
      <c r="AF38" s="49"/>
      <c r="AG38" s="50"/>
      <c r="AH38" s="50"/>
      <c r="AI38" s="50"/>
      <c r="AJ38" s="50"/>
      <c r="AK38" s="46"/>
      <c r="AL38" s="48"/>
      <c r="AM38" s="49"/>
      <c r="AN38" s="50"/>
      <c r="AO38" s="50"/>
      <c r="AP38" s="50"/>
      <c r="AQ38" s="50"/>
      <c r="AR38" s="46"/>
      <c r="AS38" s="48"/>
      <c r="AT38" s="49"/>
      <c r="AU38" s="50"/>
      <c r="AV38" s="50"/>
      <c r="AW38" s="50"/>
      <c r="AX38" s="50"/>
      <c r="AY38" s="85"/>
      <c r="AZ38" s="51"/>
      <c r="BA38" s="51"/>
      <c r="BB38" s="51"/>
      <c r="BC38" s="51"/>
      <c r="BD38" s="78"/>
      <c r="BE38" s="2"/>
      <c r="BF38" s="5"/>
      <c r="BG38" s="4"/>
      <c r="BH38" s="4"/>
      <c r="BI38" s="4"/>
      <c r="BJ38" s="4"/>
      <c r="BK38" s="85"/>
      <c r="BL38" s="51"/>
    </row>
    <row r="39" spans="1:64" ht="15" customHeight="1">
      <c r="A39" s="78"/>
      <c r="B39" s="2"/>
      <c r="C39" s="127"/>
      <c r="D39" s="128"/>
      <c r="E39" s="128"/>
      <c r="F39" s="128"/>
      <c r="G39" s="128"/>
      <c r="H39" s="128"/>
      <c r="I39" s="129"/>
      <c r="J39" s="85"/>
      <c r="K39" s="51"/>
      <c r="L39" s="51"/>
      <c r="M39" s="51"/>
      <c r="N39" s="104"/>
      <c r="O39" s="104"/>
      <c r="P39" s="78"/>
      <c r="Q39" s="2"/>
      <c r="R39" s="127"/>
      <c r="S39" s="128"/>
      <c r="T39" s="128"/>
      <c r="U39" s="128"/>
      <c r="V39" s="128"/>
      <c r="W39" s="128"/>
      <c r="X39" s="129"/>
      <c r="Y39" s="85"/>
      <c r="Z39" s="51"/>
      <c r="AA39" s="51"/>
      <c r="AB39" s="51"/>
      <c r="AC39" s="104"/>
      <c r="AD39" s="104"/>
      <c r="AE39" s="89" t="s">
        <v>0</v>
      </c>
      <c r="AF39" s="92" t="s">
        <v>3</v>
      </c>
      <c r="AG39" s="95" t="s">
        <v>61</v>
      </c>
      <c r="AH39" s="95" t="s">
        <v>62</v>
      </c>
      <c r="AI39" s="83" t="s">
        <v>1</v>
      </c>
      <c r="AJ39" s="86" t="s">
        <v>42</v>
      </c>
      <c r="AK39" s="85"/>
      <c r="AL39" s="89" t="s">
        <v>0</v>
      </c>
      <c r="AM39" s="92" t="s">
        <v>3</v>
      </c>
      <c r="AN39" s="95" t="s">
        <v>61</v>
      </c>
      <c r="AO39" s="95" t="s">
        <v>62</v>
      </c>
      <c r="AP39" s="83" t="s">
        <v>1</v>
      </c>
      <c r="AQ39" s="86" t="s">
        <v>42</v>
      </c>
      <c r="AR39" s="85"/>
      <c r="AS39" s="89" t="s">
        <v>0</v>
      </c>
      <c r="AT39" s="92" t="s">
        <v>3</v>
      </c>
      <c r="AU39" s="95" t="s">
        <v>61</v>
      </c>
      <c r="AV39" s="95" t="s">
        <v>62</v>
      </c>
      <c r="AW39" s="83" t="s">
        <v>1</v>
      </c>
      <c r="AX39" s="86" t="s">
        <v>42</v>
      </c>
      <c r="AY39" s="85"/>
      <c r="AZ39" s="51"/>
      <c r="BA39" s="51"/>
      <c r="BB39" s="51"/>
      <c r="BC39" s="51"/>
      <c r="BD39" s="78"/>
      <c r="BE39" s="2"/>
      <c r="BF39" s="5"/>
      <c r="BG39" s="4"/>
      <c r="BH39" s="4"/>
      <c r="BI39" s="4"/>
      <c r="BJ39" s="4"/>
      <c r="BK39" s="85"/>
      <c r="BL39" s="51"/>
    </row>
    <row r="40" spans="1:64" ht="15" customHeight="1">
      <c r="A40" s="78"/>
      <c r="B40" s="2"/>
      <c r="C40" s="127"/>
      <c r="D40" s="128"/>
      <c r="E40" s="128"/>
      <c r="F40" s="128"/>
      <c r="G40" s="128"/>
      <c r="H40" s="128"/>
      <c r="I40" s="129"/>
      <c r="J40" s="85"/>
      <c r="K40" s="51"/>
      <c r="L40" s="51"/>
      <c r="M40" s="51"/>
      <c r="N40" s="104"/>
      <c r="O40" s="104"/>
      <c r="P40" s="78"/>
      <c r="Q40" s="2"/>
      <c r="R40" s="127"/>
      <c r="S40" s="128"/>
      <c r="T40" s="128"/>
      <c r="U40" s="128"/>
      <c r="V40" s="128"/>
      <c r="W40" s="128"/>
      <c r="X40" s="129"/>
      <c r="Y40" s="85"/>
      <c r="Z40" s="51"/>
      <c r="AA40" s="51"/>
      <c r="AB40" s="51"/>
      <c r="AC40" s="104"/>
      <c r="AD40" s="104"/>
      <c r="AE40" s="90"/>
      <c r="AF40" s="93"/>
      <c r="AG40" s="96"/>
      <c r="AH40" s="96"/>
      <c r="AI40" s="98"/>
      <c r="AJ40" s="87"/>
      <c r="AK40" s="85"/>
      <c r="AL40" s="90"/>
      <c r="AM40" s="93"/>
      <c r="AN40" s="96"/>
      <c r="AO40" s="96"/>
      <c r="AP40" s="98"/>
      <c r="AQ40" s="87"/>
      <c r="AR40" s="85"/>
      <c r="AS40" s="90"/>
      <c r="AT40" s="93"/>
      <c r="AU40" s="96"/>
      <c r="AV40" s="96"/>
      <c r="AW40" s="98"/>
      <c r="AX40" s="87"/>
      <c r="AY40" s="85"/>
      <c r="AZ40" s="51"/>
      <c r="BA40" s="51"/>
      <c r="BB40" s="51"/>
      <c r="BC40" s="51"/>
      <c r="BD40" s="78"/>
      <c r="BE40" s="2"/>
      <c r="BF40" s="5"/>
      <c r="BG40" s="4"/>
      <c r="BH40" s="4"/>
      <c r="BI40" s="4"/>
      <c r="BJ40" s="4"/>
      <c r="BK40" s="85"/>
      <c r="BL40" s="51"/>
    </row>
    <row r="41" spans="1:64" ht="15.75" customHeight="1" thickBot="1">
      <c r="A41" s="78"/>
      <c r="B41" s="2"/>
      <c r="C41" s="127"/>
      <c r="D41" s="128"/>
      <c r="E41" s="128"/>
      <c r="F41" s="128"/>
      <c r="G41" s="128"/>
      <c r="H41" s="128"/>
      <c r="I41" s="129"/>
      <c r="J41" s="85"/>
      <c r="K41" s="51"/>
      <c r="L41" s="51"/>
      <c r="M41" s="51"/>
      <c r="N41" s="104"/>
      <c r="O41" s="104"/>
      <c r="P41" s="78"/>
      <c r="Q41" s="2"/>
      <c r="R41" s="127"/>
      <c r="S41" s="128"/>
      <c r="T41" s="128"/>
      <c r="U41" s="128"/>
      <c r="V41" s="128"/>
      <c r="W41" s="128"/>
      <c r="X41" s="129"/>
      <c r="Y41" s="85"/>
      <c r="Z41" s="51"/>
      <c r="AA41" s="51"/>
      <c r="AB41" s="51"/>
      <c r="AC41" s="104"/>
      <c r="AD41" s="104"/>
      <c r="AE41" s="91"/>
      <c r="AF41" s="94"/>
      <c r="AG41" s="97"/>
      <c r="AH41" s="97"/>
      <c r="AI41" s="84"/>
      <c r="AJ41" s="88"/>
      <c r="AK41" s="85"/>
      <c r="AL41" s="91"/>
      <c r="AM41" s="94"/>
      <c r="AN41" s="97"/>
      <c r="AO41" s="97"/>
      <c r="AP41" s="84"/>
      <c r="AQ41" s="88"/>
      <c r="AR41" s="85"/>
      <c r="AS41" s="91"/>
      <c r="AT41" s="94"/>
      <c r="AU41" s="97"/>
      <c r="AV41" s="97"/>
      <c r="AW41" s="84"/>
      <c r="AX41" s="88"/>
      <c r="AY41" s="85"/>
      <c r="AZ41" s="51"/>
      <c r="BA41" s="51"/>
      <c r="BB41" s="51"/>
      <c r="BC41" s="51"/>
      <c r="BD41" s="78"/>
      <c r="BE41" s="2"/>
      <c r="BF41" s="5"/>
      <c r="BG41" s="4"/>
      <c r="BH41" s="4"/>
      <c r="BI41" s="4"/>
      <c r="BJ41" s="4"/>
      <c r="BK41" s="85"/>
      <c r="BL41" s="51"/>
    </row>
    <row r="42" spans="1:64">
      <c r="A42" s="78"/>
      <c r="B42" s="2"/>
      <c r="C42" s="127"/>
      <c r="D42" s="128"/>
      <c r="E42" s="128"/>
      <c r="F42" s="128"/>
      <c r="G42" s="128"/>
      <c r="H42" s="128"/>
      <c r="I42" s="129"/>
      <c r="J42" s="85"/>
      <c r="K42" s="51"/>
      <c r="L42" s="51"/>
      <c r="M42" s="51"/>
      <c r="N42" s="104"/>
      <c r="O42" s="104"/>
      <c r="P42" s="78"/>
      <c r="Q42" s="2"/>
      <c r="R42" s="127"/>
      <c r="S42" s="128"/>
      <c r="T42" s="128"/>
      <c r="U42" s="128"/>
      <c r="V42" s="128"/>
      <c r="W42" s="128"/>
      <c r="X42" s="129"/>
      <c r="Y42" s="85"/>
      <c r="Z42" s="51"/>
      <c r="AA42" s="51"/>
      <c r="AB42" s="51"/>
      <c r="AC42" s="104"/>
      <c r="AD42" s="104"/>
      <c r="AE42" s="12" t="s">
        <v>54</v>
      </c>
      <c r="AF42" s="10">
        <v>70</v>
      </c>
      <c r="AG42" s="11" t="s">
        <v>7</v>
      </c>
      <c r="AH42" s="11" t="s">
        <v>13</v>
      </c>
      <c r="AI42" s="11" t="s">
        <v>17</v>
      </c>
      <c r="AJ42" s="11">
        <v>220000</v>
      </c>
      <c r="AK42" s="85"/>
      <c r="AL42" s="12" t="s">
        <v>77</v>
      </c>
      <c r="AM42" s="10">
        <v>60</v>
      </c>
      <c r="AN42" s="11" t="s">
        <v>10</v>
      </c>
      <c r="AO42" s="11" t="s">
        <v>11</v>
      </c>
      <c r="AP42" s="11" t="s">
        <v>16</v>
      </c>
      <c r="AQ42" s="11">
        <v>110000</v>
      </c>
      <c r="AR42" s="85"/>
      <c r="AS42" s="12" t="s">
        <v>50</v>
      </c>
      <c r="AT42" s="10">
        <v>70</v>
      </c>
      <c r="AU42" s="11" t="s">
        <v>14</v>
      </c>
      <c r="AV42" s="11" t="s">
        <v>10</v>
      </c>
      <c r="AW42" s="11" t="s">
        <v>17</v>
      </c>
      <c r="AX42" s="11">
        <v>400000</v>
      </c>
      <c r="AY42" s="85"/>
      <c r="AZ42" s="51"/>
      <c r="BA42" s="51"/>
      <c r="BB42" s="51"/>
      <c r="BC42" s="51"/>
      <c r="BD42" s="78"/>
      <c r="BE42" s="2"/>
      <c r="BF42" s="5"/>
      <c r="BG42" s="4"/>
      <c r="BH42" s="4"/>
      <c r="BI42" s="4"/>
      <c r="BJ42" s="4"/>
      <c r="BK42" s="85"/>
      <c r="BL42" s="51"/>
    </row>
    <row r="43" spans="1:64">
      <c r="A43" s="78"/>
      <c r="B43" s="2"/>
      <c r="C43" s="127"/>
      <c r="D43" s="128"/>
      <c r="E43" s="128"/>
      <c r="F43" s="128"/>
      <c r="G43" s="128"/>
      <c r="H43" s="128"/>
      <c r="I43" s="129"/>
      <c r="J43" s="85"/>
      <c r="K43" s="51"/>
      <c r="L43" s="51"/>
      <c r="M43" s="51"/>
      <c r="N43" s="104"/>
      <c r="O43" s="104"/>
      <c r="P43" s="78"/>
      <c r="Q43" s="2"/>
      <c r="R43" s="127"/>
      <c r="S43" s="128"/>
      <c r="T43" s="128"/>
      <c r="U43" s="128"/>
      <c r="V43" s="128"/>
      <c r="W43" s="128"/>
      <c r="X43" s="129"/>
      <c r="Y43" s="85"/>
      <c r="Z43" s="51"/>
      <c r="AA43" s="51"/>
      <c r="AB43" s="51"/>
      <c r="AC43" s="104"/>
      <c r="AD43" s="104"/>
      <c r="AE43" s="2" t="s">
        <v>70</v>
      </c>
      <c r="AF43" s="5">
        <v>71</v>
      </c>
      <c r="AG43" s="11" t="s">
        <v>7</v>
      </c>
      <c r="AH43" s="4" t="s">
        <v>13</v>
      </c>
      <c r="AI43" s="11" t="s">
        <v>16</v>
      </c>
      <c r="AJ43" s="4">
        <v>250000</v>
      </c>
      <c r="AK43" s="85"/>
      <c r="AL43" s="2" t="s">
        <v>78</v>
      </c>
      <c r="AM43" s="5">
        <v>65</v>
      </c>
      <c r="AN43" s="11" t="s">
        <v>10</v>
      </c>
      <c r="AO43" s="4" t="s">
        <v>13</v>
      </c>
      <c r="AP43" s="11" t="s">
        <v>16</v>
      </c>
      <c r="AQ43" s="4">
        <v>250000</v>
      </c>
      <c r="AR43" s="85"/>
      <c r="AS43" s="2" t="s">
        <v>89</v>
      </c>
      <c r="AT43" s="5">
        <v>65</v>
      </c>
      <c r="AU43" s="11" t="s">
        <v>14</v>
      </c>
      <c r="AV43" s="4" t="s">
        <v>11</v>
      </c>
      <c r="AW43" s="11" t="s">
        <v>16</v>
      </c>
      <c r="AX43" s="4" t="s">
        <v>67</v>
      </c>
      <c r="AY43" s="85"/>
      <c r="AZ43" s="51"/>
      <c r="BA43" s="51"/>
      <c r="BB43" s="51"/>
      <c r="BC43" s="51"/>
      <c r="BD43" s="78"/>
      <c r="BE43" s="2"/>
      <c r="BF43" s="5"/>
      <c r="BG43" s="4"/>
      <c r="BH43" s="4"/>
      <c r="BI43" s="4"/>
      <c r="BJ43" s="4"/>
      <c r="BK43" s="85"/>
      <c r="BL43" s="51"/>
    </row>
    <row r="44" spans="1:64">
      <c r="A44" s="78"/>
      <c r="B44" s="2"/>
      <c r="C44" s="127"/>
      <c r="D44" s="128"/>
      <c r="E44" s="128"/>
      <c r="F44" s="128"/>
      <c r="G44" s="128"/>
      <c r="H44" s="128"/>
      <c r="I44" s="129"/>
      <c r="J44" s="85"/>
      <c r="K44" s="51"/>
      <c r="L44" s="51"/>
      <c r="M44" s="51"/>
      <c r="N44" s="104"/>
      <c r="O44" s="104"/>
      <c r="P44" s="78"/>
      <c r="Q44" s="2"/>
      <c r="R44" s="127"/>
      <c r="S44" s="128"/>
      <c r="T44" s="128"/>
      <c r="U44" s="128"/>
      <c r="V44" s="128"/>
      <c r="W44" s="128"/>
      <c r="X44" s="129"/>
      <c r="Y44" s="85"/>
      <c r="Z44" s="51"/>
      <c r="AA44" s="51"/>
      <c r="AB44" s="51"/>
      <c r="AC44" s="104"/>
      <c r="AD44" s="104"/>
      <c r="AE44" s="2"/>
      <c r="AF44" s="5"/>
      <c r="AG44" s="11"/>
      <c r="AH44" s="4"/>
      <c r="AI44" s="11"/>
      <c r="AJ44" s="4"/>
      <c r="AK44" s="85"/>
      <c r="AL44" s="2" t="s">
        <v>79</v>
      </c>
      <c r="AM44" s="5">
        <v>69</v>
      </c>
      <c r="AN44" s="11" t="s">
        <v>10</v>
      </c>
      <c r="AO44" s="4" t="s">
        <v>13</v>
      </c>
      <c r="AP44" s="11" t="s">
        <v>16</v>
      </c>
      <c r="AQ44" s="4">
        <v>180000</v>
      </c>
      <c r="AR44" s="85"/>
      <c r="AS44" s="2" t="s">
        <v>90</v>
      </c>
      <c r="AT44" s="5">
        <v>72</v>
      </c>
      <c r="AU44" s="11" t="s">
        <v>14</v>
      </c>
      <c r="AV44" s="4" t="s">
        <v>10</v>
      </c>
      <c r="AW44" s="11" t="s">
        <v>16</v>
      </c>
      <c r="AX44" s="4">
        <v>220000</v>
      </c>
      <c r="AY44" s="85"/>
      <c r="AZ44" s="51"/>
      <c r="BA44" s="51"/>
      <c r="BB44" s="51"/>
      <c r="BC44" s="51"/>
      <c r="BD44" s="78"/>
      <c r="BE44" s="2"/>
      <c r="BF44" s="5"/>
      <c r="BG44" s="4"/>
      <c r="BH44" s="4"/>
      <c r="BI44" s="4"/>
      <c r="BJ44" s="4"/>
      <c r="BK44" s="85"/>
      <c r="BL44" s="51"/>
    </row>
    <row r="45" spans="1:64">
      <c r="A45" s="78"/>
      <c r="B45" s="2"/>
      <c r="C45" s="127"/>
      <c r="D45" s="128"/>
      <c r="E45" s="128"/>
      <c r="F45" s="128"/>
      <c r="G45" s="128"/>
      <c r="H45" s="128"/>
      <c r="I45" s="129"/>
      <c r="J45" s="85"/>
      <c r="K45" s="51"/>
      <c r="L45" s="51"/>
      <c r="M45" s="51"/>
      <c r="N45" s="104"/>
      <c r="O45" s="104"/>
      <c r="P45" s="78"/>
      <c r="Q45" s="2"/>
      <c r="R45" s="127"/>
      <c r="S45" s="128"/>
      <c r="T45" s="128"/>
      <c r="U45" s="128"/>
      <c r="V45" s="128"/>
      <c r="W45" s="128"/>
      <c r="X45" s="129"/>
      <c r="Y45" s="85"/>
      <c r="Z45" s="51"/>
      <c r="AA45" s="51"/>
      <c r="AB45" s="51"/>
      <c r="AC45" s="104"/>
      <c r="AD45" s="104"/>
      <c r="AE45" s="2"/>
      <c r="AF45" s="5"/>
      <c r="AG45" s="11"/>
      <c r="AH45" s="4"/>
      <c r="AI45" s="4"/>
      <c r="AJ45" s="4"/>
      <c r="AK45" s="85"/>
      <c r="AL45" s="2"/>
      <c r="AM45" s="5"/>
      <c r="AN45" s="11"/>
      <c r="AO45" s="4"/>
      <c r="AP45" s="4"/>
      <c r="AQ45" s="4"/>
      <c r="AR45" s="85"/>
      <c r="AS45" s="2"/>
      <c r="AT45" s="5"/>
      <c r="AU45" s="11"/>
      <c r="AV45" s="4"/>
      <c r="AW45" s="4"/>
      <c r="AX45" s="4"/>
      <c r="AY45" s="85"/>
      <c r="AZ45" s="51"/>
      <c r="BA45" s="51"/>
      <c r="BB45" s="51"/>
      <c r="BC45" s="51"/>
      <c r="BD45" s="78"/>
      <c r="BE45" s="2"/>
      <c r="BF45" s="5"/>
      <c r="BG45" s="4"/>
      <c r="BH45" s="4"/>
      <c r="BI45" s="4"/>
      <c r="BJ45" s="4"/>
      <c r="BK45" s="85"/>
      <c r="BL45" s="51"/>
    </row>
    <row r="46" spans="1:64" ht="12" customHeight="1">
      <c r="A46" s="70"/>
      <c r="B46" s="70"/>
      <c r="C46" s="70"/>
      <c r="D46" s="70"/>
      <c r="E46" s="70"/>
      <c r="F46" s="70"/>
      <c r="G46" s="70"/>
      <c r="H46" s="70"/>
      <c r="I46" s="70"/>
      <c r="J46" s="70"/>
      <c r="K46" s="51"/>
      <c r="L46" s="51"/>
      <c r="M46" s="51"/>
      <c r="N46" s="104"/>
      <c r="O46" s="104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51"/>
      <c r="AA46" s="51"/>
      <c r="AB46" s="51"/>
      <c r="AC46" s="104"/>
      <c r="AD46" s="104"/>
      <c r="AE46" s="2"/>
      <c r="AF46" s="5"/>
      <c r="AG46" s="11"/>
      <c r="AH46" s="4"/>
      <c r="AI46" s="4"/>
      <c r="AJ46" s="4"/>
      <c r="AK46" s="85"/>
      <c r="AL46" s="2"/>
      <c r="AM46" s="5"/>
      <c r="AN46" s="11"/>
      <c r="AO46" s="4"/>
      <c r="AP46" s="4"/>
      <c r="AQ46" s="4"/>
      <c r="AR46" s="85"/>
      <c r="AS46" s="2"/>
      <c r="AT46" s="5"/>
      <c r="AU46" s="11"/>
      <c r="AV46" s="4"/>
      <c r="AW46" s="4"/>
      <c r="AX46" s="4"/>
      <c r="AY46" s="85"/>
      <c r="AZ46" s="51"/>
      <c r="BA46" s="51"/>
      <c r="BB46" s="51"/>
      <c r="BC46" s="51"/>
      <c r="BD46" s="70"/>
      <c r="BE46" s="70"/>
      <c r="BF46" s="70"/>
      <c r="BG46" s="70"/>
      <c r="BH46" s="70"/>
      <c r="BI46" s="70"/>
      <c r="BJ46" s="70"/>
      <c r="BK46" s="70"/>
      <c r="BL46" s="51"/>
    </row>
    <row r="47" spans="1:64" ht="15.75" thickBot="1">
      <c r="A47" s="104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2"/>
      <c r="AF47" s="5"/>
      <c r="AG47" s="11"/>
      <c r="AH47" s="4"/>
      <c r="AI47" s="4"/>
      <c r="AJ47" s="4"/>
      <c r="AK47" s="85"/>
      <c r="AL47" s="2"/>
      <c r="AM47" s="5"/>
      <c r="AN47" s="11"/>
      <c r="AO47" s="4"/>
      <c r="AP47" s="4"/>
      <c r="AQ47" s="4"/>
      <c r="AR47" s="85"/>
      <c r="AS47" s="2"/>
      <c r="AT47" s="5"/>
      <c r="AU47" s="11"/>
      <c r="AV47" s="4"/>
      <c r="AW47" s="4"/>
      <c r="AX47" s="4"/>
      <c r="AY47" s="85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</row>
    <row r="48" spans="1:64" ht="15.75" thickBot="1">
      <c r="A48" s="107" t="s">
        <v>28</v>
      </c>
      <c r="B48" s="105"/>
      <c r="C48" s="27" t="s">
        <v>31</v>
      </c>
      <c r="D48" s="28" t="s">
        <v>32</v>
      </c>
      <c r="E48" s="28" t="s">
        <v>33</v>
      </c>
      <c r="F48" s="28" t="s">
        <v>34</v>
      </c>
      <c r="G48" s="28" t="s">
        <v>35</v>
      </c>
      <c r="H48" s="29" t="s">
        <v>36</v>
      </c>
      <c r="I48" s="105"/>
      <c r="J48" s="105"/>
      <c r="K48" s="27" t="s">
        <v>29</v>
      </c>
      <c r="L48" s="29" t="s">
        <v>30</v>
      </c>
      <c r="M48" s="36"/>
      <c r="N48" s="104"/>
      <c r="O48" s="104"/>
      <c r="P48" s="107" t="s">
        <v>28</v>
      </c>
      <c r="Q48" s="105"/>
      <c r="R48" s="27" t="s">
        <v>31</v>
      </c>
      <c r="S48" s="28" t="s">
        <v>32</v>
      </c>
      <c r="T48" s="28" t="s">
        <v>33</v>
      </c>
      <c r="U48" s="28" t="s">
        <v>34</v>
      </c>
      <c r="V48" s="28" t="s">
        <v>35</v>
      </c>
      <c r="W48" s="29" t="s">
        <v>36</v>
      </c>
      <c r="X48" s="105"/>
      <c r="Y48" s="105"/>
      <c r="Z48" s="27" t="s">
        <v>29</v>
      </c>
      <c r="AA48" s="29" t="s">
        <v>30</v>
      </c>
      <c r="AB48" s="116"/>
      <c r="AC48" s="104"/>
      <c r="AD48" s="104"/>
      <c r="AE48" s="2"/>
      <c r="AF48" s="5"/>
      <c r="AG48" s="11"/>
      <c r="AH48" s="4"/>
      <c r="AI48" s="4"/>
      <c r="AJ48" s="4"/>
      <c r="AK48" s="85"/>
      <c r="AL48" s="2"/>
      <c r="AM48" s="5"/>
      <c r="AN48" s="11"/>
      <c r="AO48" s="4"/>
      <c r="AP48" s="4"/>
      <c r="AQ48" s="4"/>
      <c r="AR48" s="85"/>
      <c r="AS48" s="2"/>
      <c r="AT48" s="5"/>
      <c r="AU48" s="11"/>
      <c r="AV48" s="4"/>
      <c r="AW48" s="4"/>
      <c r="AX48" s="4"/>
      <c r="AY48" s="85"/>
      <c r="AZ48" s="51"/>
      <c r="BA48" s="51"/>
      <c r="BB48" s="51"/>
      <c r="BC48" s="51"/>
      <c r="BD48" s="51"/>
      <c r="BE48" s="51"/>
      <c r="BF48" s="51"/>
      <c r="BG48" s="51"/>
      <c r="BH48" s="51"/>
      <c r="BI48" s="51"/>
      <c r="BJ48" s="51"/>
      <c r="BK48" s="51"/>
      <c r="BL48" s="51"/>
    </row>
    <row r="49" spans="1:64" ht="15.75" thickBot="1">
      <c r="A49" s="111"/>
      <c r="B49" s="35"/>
      <c r="C49" s="35"/>
      <c r="D49" s="35"/>
      <c r="E49" s="35"/>
      <c r="F49" s="35"/>
      <c r="G49" s="35"/>
      <c r="H49" s="35"/>
      <c r="I49" s="106"/>
      <c r="J49" s="106"/>
      <c r="K49" s="35"/>
      <c r="L49" s="35"/>
      <c r="M49" s="117"/>
      <c r="N49" s="104"/>
      <c r="O49" s="104"/>
      <c r="P49" s="111"/>
      <c r="Q49" s="35"/>
      <c r="R49" s="35"/>
      <c r="S49" s="35"/>
      <c r="T49" s="35"/>
      <c r="U49" s="35"/>
      <c r="V49" s="35"/>
      <c r="W49" s="35"/>
      <c r="X49" s="106"/>
      <c r="Y49" s="106"/>
      <c r="Z49" s="35"/>
      <c r="AA49" s="35"/>
      <c r="AB49" s="117"/>
      <c r="AC49" s="104"/>
      <c r="AD49" s="104"/>
      <c r="AE49" s="2"/>
      <c r="AF49" s="5"/>
      <c r="AG49" s="4"/>
      <c r="AH49" s="4"/>
      <c r="AI49" s="4"/>
      <c r="AJ49" s="4"/>
      <c r="AK49" s="85"/>
      <c r="AL49" s="2"/>
      <c r="AM49" s="5"/>
      <c r="AN49" s="4"/>
      <c r="AO49" s="4"/>
      <c r="AP49" s="4"/>
      <c r="AQ49" s="4"/>
      <c r="AR49" s="85"/>
      <c r="AS49" s="2"/>
      <c r="AT49" s="5"/>
      <c r="AU49" s="4"/>
      <c r="AV49" s="4"/>
      <c r="AW49" s="4"/>
      <c r="AX49" s="4"/>
      <c r="AY49" s="85"/>
      <c r="AZ49" s="51"/>
      <c r="BA49" s="51"/>
      <c r="BB49" s="51"/>
      <c r="BC49" s="51"/>
      <c r="BD49" s="51"/>
      <c r="BE49" s="51"/>
      <c r="BF49" s="51"/>
      <c r="BG49" s="51"/>
      <c r="BH49" s="51"/>
      <c r="BI49" s="51"/>
      <c r="BJ49" s="51"/>
      <c r="BK49" s="51"/>
      <c r="BL49" s="51"/>
    </row>
    <row r="50" spans="1:64" ht="15.75" thickBot="1">
      <c r="A50" s="111"/>
      <c r="B50" s="26" t="s">
        <v>24</v>
      </c>
      <c r="C50" s="52"/>
      <c r="D50" s="53"/>
      <c r="E50" s="53"/>
      <c r="F50" s="53"/>
      <c r="G50" s="53"/>
      <c r="H50" s="54"/>
      <c r="I50" s="106"/>
      <c r="J50" s="106"/>
      <c r="K50" s="64"/>
      <c r="L50" s="65"/>
      <c r="M50" s="117"/>
      <c r="N50" s="104"/>
      <c r="O50" s="104"/>
      <c r="P50" s="111"/>
      <c r="Q50" s="26" t="s">
        <v>24</v>
      </c>
      <c r="R50" s="52"/>
      <c r="S50" s="53"/>
      <c r="T50" s="53"/>
      <c r="U50" s="53"/>
      <c r="V50" s="53"/>
      <c r="W50" s="54"/>
      <c r="X50" s="106"/>
      <c r="Y50" s="106"/>
      <c r="Z50" s="64"/>
      <c r="AA50" s="65"/>
      <c r="AB50" s="117"/>
      <c r="AC50" s="104"/>
      <c r="AD50" s="104"/>
      <c r="AE50" s="2"/>
      <c r="AF50" s="5"/>
      <c r="AG50" s="4"/>
      <c r="AH50" s="4"/>
      <c r="AI50" s="4"/>
      <c r="AJ50" s="4"/>
      <c r="AK50" s="85"/>
      <c r="AL50" s="2"/>
      <c r="AM50" s="5"/>
      <c r="AN50" s="4"/>
      <c r="AO50" s="4"/>
      <c r="AP50" s="4"/>
      <c r="AQ50" s="4"/>
      <c r="AR50" s="85"/>
      <c r="AS50" s="2"/>
      <c r="AT50" s="5"/>
      <c r="AU50" s="4"/>
      <c r="AV50" s="4"/>
      <c r="AW50" s="4"/>
      <c r="AX50" s="4"/>
      <c r="AY50" s="85"/>
      <c r="AZ50" s="51"/>
      <c r="BA50" s="51"/>
      <c r="BB50" s="51"/>
      <c r="BC50" s="51"/>
      <c r="BD50" s="51"/>
      <c r="BE50" s="51"/>
      <c r="BF50" s="51"/>
      <c r="BG50" s="51"/>
      <c r="BH50" s="51"/>
      <c r="BI50" s="51"/>
      <c r="BJ50" s="51"/>
      <c r="BK50" s="51"/>
      <c r="BL50" s="51"/>
    </row>
    <row r="51" spans="1:64" ht="15.75" thickBot="1">
      <c r="A51" s="111"/>
      <c r="B51" s="23"/>
      <c r="C51" s="109"/>
      <c r="D51" s="109"/>
      <c r="E51" s="109"/>
      <c r="F51" s="109"/>
      <c r="G51" s="109"/>
      <c r="H51" s="109"/>
      <c r="I51" s="106"/>
      <c r="J51" s="106"/>
      <c r="K51" s="108"/>
      <c r="L51" s="108"/>
      <c r="M51" s="117"/>
      <c r="N51" s="104"/>
      <c r="O51" s="104"/>
      <c r="P51" s="111"/>
      <c r="Q51" s="23"/>
      <c r="R51" s="109"/>
      <c r="S51" s="109"/>
      <c r="T51" s="109"/>
      <c r="U51" s="109"/>
      <c r="V51" s="109"/>
      <c r="W51" s="109"/>
      <c r="X51" s="106"/>
      <c r="Y51" s="106"/>
      <c r="Z51" s="108"/>
      <c r="AA51" s="108"/>
      <c r="AB51" s="117"/>
      <c r="AC51" s="104"/>
      <c r="AD51" s="104"/>
      <c r="AE51" s="2"/>
      <c r="AF51" s="5"/>
      <c r="AG51" s="4"/>
      <c r="AH51" s="4"/>
      <c r="AI51" s="4"/>
      <c r="AJ51" s="4"/>
      <c r="AK51" s="85"/>
      <c r="AL51" s="2"/>
      <c r="AM51" s="5"/>
      <c r="AN51" s="4"/>
      <c r="AO51" s="4"/>
      <c r="AP51" s="4"/>
      <c r="AQ51" s="4"/>
      <c r="AR51" s="85"/>
      <c r="AS51" s="2"/>
      <c r="AT51" s="5"/>
      <c r="AU51" s="4"/>
      <c r="AV51" s="4"/>
      <c r="AW51" s="4"/>
      <c r="AX51" s="4"/>
      <c r="AY51" s="85"/>
      <c r="AZ51" s="51"/>
      <c r="BA51" s="51"/>
      <c r="BB51" s="51"/>
      <c r="BC51" s="51"/>
      <c r="BD51" s="51"/>
      <c r="BE51" s="51"/>
      <c r="BF51" s="51"/>
      <c r="BG51" s="51"/>
      <c r="BH51" s="51"/>
      <c r="BI51" s="51"/>
      <c r="BJ51" s="51"/>
      <c r="BK51" s="51"/>
      <c r="BL51" s="51"/>
    </row>
    <row r="52" spans="1:64">
      <c r="A52" s="111"/>
      <c r="B52" s="30" t="s">
        <v>21</v>
      </c>
      <c r="C52" s="55"/>
      <c r="D52" s="56"/>
      <c r="E52" s="56"/>
      <c r="F52" s="56"/>
      <c r="G52" s="56"/>
      <c r="H52" s="57"/>
      <c r="I52" s="106"/>
      <c r="J52" s="106"/>
      <c r="K52" s="24"/>
      <c r="L52" s="25"/>
      <c r="M52" s="117"/>
      <c r="N52" s="104"/>
      <c r="O52" s="104"/>
      <c r="P52" s="111"/>
      <c r="Q52" s="30" t="s">
        <v>21</v>
      </c>
      <c r="R52" s="55"/>
      <c r="S52" s="56"/>
      <c r="T52" s="56"/>
      <c r="U52" s="56"/>
      <c r="V52" s="56"/>
      <c r="W52" s="57"/>
      <c r="X52" s="106"/>
      <c r="Y52" s="106"/>
      <c r="Z52" s="24"/>
      <c r="AA52" s="25"/>
      <c r="AB52" s="117"/>
      <c r="AC52" s="104"/>
      <c r="AD52" s="104"/>
      <c r="AE52" s="2"/>
      <c r="AF52" s="5"/>
      <c r="AG52" s="4"/>
      <c r="AH52" s="4"/>
      <c r="AI52" s="4"/>
      <c r="AJ52" s="4"/>
      <c r="AK52" s="85"/>
      <c r="AL52" s="2"/>
      <c r="AM52" s="5"/>
      <c r="AN52" s="4"/>
      <c r="AO52" s="4"/>
      <c r="AP52" s="4"/>
      <c r="AQ52" s="4"/>
      <c r="AR52" s="85"/>
      <c r="AS52" s="2"/>
      <c r="AT52" s="5"/>
      <c r="AU52" s="4"/>
      <c r="AV52" s="4"/>
      <c r="AW52" s="4"/>
      <c r="AX52" s="4"/>
      <c r="AY52" s="85"/>
      <c r="AZ52" s="51"/>
      <c r="BA52" s="51"/>
      <c r="BB52" s="51"/>
      <c r="BC52" s="51"/>
      <c r="BD52" s="51"/>
      <c r="BE52" s="51"/>
      <c r="BF52" s="51"/>
      <c r="BG52" s="51"/>
      <c r="BH52" s="51"/>
      <c r="BI52" s="51"/>
      <c r="BJ52" s="51"/>
      <c r="BK52" s="51"/>
      <c r="BL52" s="51"/>
    </row>
    <row r="53" spans="1:64" ht="15.75" thickBot="1">
      <c r="A53" s="111"/>
      <c r="B53" s="31" t="s">
        <v>22</v>
      </c>
      <c r="C53" s="58"/>
      <c r="D53" s="59"/>
      <c r="E53" s="59"/>
      <c r="F53" s="59"/>
      <c r="G53" s="59"/>
      <c r="H53" s="60"/>
      <c r="I53" s="106"/>
      <c r="J53" s="106"/>
      <c r="K53" s="66"/>
      <c r="L53" s="67"/>
      <c r="M53" s="117"/>
      <c r="N53" s="104"/>
      <c r="O53" s="104"/>
      <c r="P53" s="111"/>
      <c r="Q53" s="31" t="s">
        <v>22</v>
      </c>
      <c r="R53" s="58"/>
      <c r="S53" s="59"/>
      <c r="T53" s="59"/>
      <c r="U53" s="59"/>
      <c r="V53" s="59"/>
      <c r="W53" s="60"/>
      <c r="X53" s="106"/>
      <c r="Y53" s="106"/>
      <c r="Z53" s="66"/>
      <c r="AA53" s="67"/>
      <c r="AB53" s="117"/>
      <c r="AC53" s="104"/>
      <c r="AD53" s="104"/>
      <c r="AE53" s="2"/>
      <c r="AF53" s="5"/>
      <c r="AG53" s="4"/>
      <c r="AH53" s="4"/>
      <c r="AI53" s="4"/>
      <c r="AJ53" s="4"/>
      <c r="AK53" s="85"/>
      <c r="AL53" s="2"/>
      <c r="AM53" s="5"/>
      <c r="AN53" s="4"/>
      <c r="AO53" s="4"/>
      <c r="AP53" s="4"/>
      <c r="AQ53" s="4"/>
      <c r="AR53" s="85"/>
      <c r="AS53" s="2"/>
      <c r="AT53" s="5"/>
      <c r="AU53" s="4"/>
      <c r="AV53" s="4"/>
      <c r="AW53" s="4"/>
      <c r="AX53" s="4"/>
      <c r="AY53" s="85"/>
      <c r="AZ53" s="51"/>
      <c r="BA53" s="51"/>
      <c r="BB53" s="51"/>
      <c r="BC53" s="51"/>
      <c r="BD53" s="51"/>
      <c r="BE53" s="51"/>
      <c r="BF53" s="51"/>
      <c r="BG53" s="51"/>
      <c r="BH53" s="51"/>
      <c r="BI53" s="51"/>
      <c r="BJ53" s="51"/>
      <c r="BK53" s="51"/>
      <c r="BL53" s="51"/>
    </row>
    <row r="54" spans="1:64" ht="15.75" thickBot="1">
      <c r="A54" s="111"/>
      <c r="B54" s="23"/>
      <c r="C54" s="109"/>
      <c r="D54" s="109"/>
      <c r="E54" s="109"/>
      <c r="F54" s="109"/>
      <c r="G54" s="109"/>
      <c r="H54" s="109"/>
      <c r="I54" s="106"/>
      <c r="J54" s="106"/>
      <c r="K54" s="110"/>
      <c r="L54" s="110"/>
      <c r="M54" s="117"/>
      <c r="N54" s="104"/>
      <c r="O54" s="104"/>
      <c r="P54" s="111"/>
      <c r="Q54" s="23"/>
      <c r="R54" s="109"/>
      <c r="S54" s="109"/>
      <c r="T54" s="109"/>
      <c r="U54" s="109"/>
      <c r="V54" s="109"/>
      <c r="W54" s="109"/>
      <c r="X54" s="106"/>
      <c r="Y54" s="106"/>
      <c r="Z54" s="110"/>
      <c r="AA54" s="110"/>
      <c r="AB54" s="117"/>
      <c r="AC54" s="104"/>
      <c r="AD54" s="104"/>
      <c r="AE54" s="2"/>
      <c r="AF54" s="5"/>
      <c r="AG54" s="4"/>
      <c r="AH54" s="4"/>
      <c r="AI54" s="4"/>
      <c r="AJ54" s="4"/>
      <c r="AK54" s="85"/>
      <c r="AL54" s="2"/>
      <c r="AM54" s="5"/>
      <c r="AN54" s="4"/>
      <c r="AO54" s="4"/>
      <c r="AP54" s="4"/>
      <c r="AQ54" s="4"/>
      <c r="AR54" s="85"/>
      <c r="AS54" s="2"/>
      <c r="AT54" s="5"/>
      <c r="AU54" s="4"/>
      <c r="AV54" s="4"/>
      <c r="AW54" s="4"/>
      <c r="AX54" s="4"/>
      <c r="AY54" s="85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</row>
    <row r="55" spans="1:64" ht="15.75" thickBot="1">
      <c r="A55" s="111"/>
      <c r="B55" s="32" t="s">
        <v>27</v>
      </c>
      <c r="C55" s="55"/>
      <c r="D55" s="56"/>
      <c r="E55" s="56"/>
      <c r="F55" s="56"/>
      <c r="G55" s="56"/>
      <c r="H55" s="57"/>
      <c r="I55" s="106"/>
      <c r="J55" s="106"/>
      <c r="K55" s="66"/>
      <c r="L55" s="66"/>
      <c r="M55" s="117"/>
      <c r="N55" s="104"/>
      <c r="O55" s="104"/>
      <c r="P55" s="111"/>
      <c r="Q55" s="32" t="s">
        <v>27</v>
      </c>
      <c r="R55" s="55"/>
      <c r="S55" s="56"/>
      <c r="T55" s="56"/>
      <c r="U55" s="56"/>
      <c r="V55" s="56"/>
      <c r="W55" s="57"/>
      <c r="X55" s="106"/>
      <c r="Y55" s="106"/>
      <c r="Z55" s="66"/>
      <c r="AA55" s="66"/>
      <c r="AB55" s="117"/>
      <c r="AC55" s="104"/>
      <c r="AD55" s="104"/>
      <c r="AE55" s="48"/>
      <c r="AF55" s="49"/>
      <c r="AG55" s="50"/>
      <c r="AH55" s="50"/>
      <c r="AI55" s="50"/>
      <c r="AJ55" s="50"/>
      <c r="AK55" s="46"/>
      <c r="AL55" s="48"/>
      <c r="AM55" s="49"/>
      <c r="AN55" s="50"/>
      <c r="AO55" s="50"/>
      <c r="AP55" s="50"/>
      <c r="AQ55" s="50"/>
      <c r="AR55" s="46"/>
      <c r="AS55" s="48"/>
      <c r="AT55" s="49"/>
      <c r="AU55" s="50"/>
      <c r="AV55" s="50"/>
      <c r="AW55" s="50"/>
      <c r="AX55" s="50"/>
      <c r="AY55" s="85"/>
      <c r="AZ55" s="51"/>
      <c r="BA55" s="51"/>
      <c r="BB55" s="51"/>
      <c r="BC55" s="51"/>
      <c r="BD55" s="51"/>
      <c r="BE55" s="51"/>
      <c r="BF55" s="51"/>
      <c r="BG55" s="51"/>
      <c r="BH55" s="51"/>
      <c r="BI55" s="51"/>
      <c r="BJ55" s="51"/>
      <c r="BK55" s="51"/>
      <c r="BL55" s="51"/>
    </row>
    <row r="56" spans="1:64" ht="15" customHeight="1">
      <c r="A56" s="111"/>
      <c r="B56" s="33" t="s">
        <v>25</v>
      </c>
      <c r="C56" s="61"/>
      <c r="D56" s="62"/>
      <c r="E56" s="62"/>
      <c r="F56" s="62"/>
      <c r="G56" s="62"/>
      <c r="H56" s="63"/>
      <c r="I56" s="106"/>
      <c r="J56" s="106"/>
      <c r="K56" s="66"/>
      <c r="L56" s="66"/>
      <c r="M56" s="117"/>
      <c r="N56" s="104"/>
      <c r="O56" s="104"/>
      <c r="P56" s="111"/>
      <c r="Q56" s="33" t="s">
        <v>25</v>
      </c>
      <c r="R56" s="61"/>
      <c r="S56" s="62"/>
      <c r="T56" s="62"/>
      <c r="U56" s="62"/>
      <c r="V56" s="62"/>
      <c r="W56" s="63"/>
      <c r="X56" s="106"/>
      <c r="Y56" s="106"/>
      <c r="Z56" s="66"/>
      <c r="AA56" s="66"/>
      <c r="AB56" s="117"/>
      <c r="AC56" s="104"/>
      <c r="AD56" s="104"/>
      <c r="AE56" s="89" t="s">
        <v>0</v>
      </c>
      <c r="AF56" s="92" t="s">
        <v>3</v>
      </c>
      <c r="AG56" s="95" t="s">
        <v>61</v>
      </c>
      <c r="AH56" s="95" t="s">
        <v>62</v>
      </c>
      <c r="AI56" s="83" t="s">
        <v>1</v>
      </c>
      <c r="AJ56" s="86" t="s">
        <v>42</v>
      </c>
      <c r="AK56" s="100"/>
      <c r="AL56" s="89" t="s">
        <v>0</v>
      </c>
      <c r="AM56" s="92" t="s">
        <v>3</v>
      </c>
      <c r="AN56" s="95" t="s">
        <v>61</v>
      </c>
      <c r="AO56" s="95" t="s">
        <v>62</v>
      </c>
      <c r="AP56" s="83" t="s">
        <v>1</v>
      </c>
      <c r="AQ56" s="86" t="s">
        <v>42</v>
      </c>
      <c r="AR56" s="100"/>
      <c r="AS56" s="89" t="s">
        <v>0</v>
      </c>
      <c r="AT56" s="92" t="s">
        <v>3</v>
      </c>
      <c r="AU56" s="95" t="s">
        <v>61</v>
      </c>
      <c r="AV56" s="95" t="s">
        <v>62</v>
      </c>
      <c r="AW56" s="83" t="s">
        <v>1</v>
      </c>
      <c r="AX56" s="86" t="s">
        <v>42</v>
      </c>
      <c r="AY56" s="85"/>
      <c r="AZ56" s="51"/>
      <c r="BA56" s="51"/>
      <c r="BB56" s="51"/>
      <c r="BC56" s="51"/>
      <c r="BD56" s="51"/>
      <c r="BE56" s="51"/>
      <c r="BF56" s="51"/>
      <c r="BG56" s="51"/>
      <c r="BH56" s="51"/>
      <c r="BI56" s="51"/>
      <c r="BJ56" s="51"/>
      <c r="BK56" s="51"/>
      <c r="BL56" s="51"/>
    </row>
    <row r="57" spans="1:64" ht="15.75" customHeight="1" thickBot="1">
      <c r="A57" s="111"/>
      <c r="B57" s="34" t="s">
        <v>26</v>
      </c>
      <c r="C57" s="58"/>
      <c r="D57" s="59"/>
      <c r="E57" s="59"/>
      <c r="F57" s="59"/>
      <c r="G57" s="59"/>
      <c r="H57" s="60"/>
      <c r="I57" s="106"/>
      <c r="J57" s="106"/>
      <c r="K57" s="66"/>
      <c r="L57" s="66"/>
      <c r="M57" s="117"/>
      <c r="N57" s="104"/>
      <c r="O57" s="104"/>
      <c r="P57" s="111"/>
      <c r="Q57" s="34" t="s">
        <v>26</v>
      </c>
      <c r="R57" s="58"/>
      <c r="S57" s="59"/>
      <c r="T57" s="59"/>
      <c r="U57" s="59"/>
      <c r="V57" s="59"/>
      <c r="W57" s="60"/>
      <c r="X57" s="106"/>
      <c r="Y57" s="106"/>
      <c r="Z57" s="66"/>
      <c r="AA57" s="66"/>
      <c r="AB57" s="117"/>
      <c r="AC57" s="104"/>
      <c r="AD57" s="104"/>
      <c r="AE57" s="90"/>
      <c r="AF57" s="93"/>
      <c r="AG57" s="96"/>
      <c r="AH57" s="96"/>
      <c r="AI57" s="98"/>
      <c r="AJ57" s="87"/>
      <c r="AK57" s="85"/>
      <c r="AL57" s="90"/>
      <c r="AM57" s="93"/>
      <c r="AN57" s="96"/>
      <c r="AO57" s="96"/>
      <c r="AP57" s="98"/>
      <c r="AQ57" s="87"/>
      <c r="AR57" s="85"/>
      <c r="AS57" s="90"/>
      <c r="AT57" s="93"/>
      <c r="AU57" s="96"/>
      <c r="AV57" s="96"/>
      <c r="AW57" s="98"/>
      <c r="AX57" s="87"/>
      <c r="AY57" s="85"/>
      <c r="AZ57" s="51"/>
      <c r="BA57" s="51"/>
      <c r="BB57" s="51"/>
      <c r="BC57" s="51"/>
      <c r="BD57" s="51"/>
      <c r="BE57" s="51"/>
      <c r="BF57" s="51"/>
      <c r="BG57" s="51"/>
      <c r="BH57" s="51"/>
      <c r="BI57" s="51"/>
      <c r="BJ57" s="51"/>
      <c r="BK57" s="51"/>
      <c r="BL57" s="51"/>
    </row>
    <row r="58" spans="1:64" ht="15.75" customHeight="1" thickBot="1">
      <c r="A58" s="111"/>
      <c r="B58" s="106"/>
      <c r="C58" s="106"/>
      <c r="D58" s="106"/>
      <c r="E58" s="106"/>
      <c r="F58" s="106"/>
      <c r="G58" s="106"/>
      <c r="H58" s="106"/>
      <c r="I58" s="106"/>
      <c r="J58" s="112"/>
      <c r="K58" s="66"/>
      <c r="L58" s="66"/>
      <c r="M58" s="117"/>
      <c r="N58" s="104"/>
      <c r="O58" s="104"/>
      <c r="P58" s="111"/>
      <c r="Q58" s="106"/>
      <c r="R58" s="106"/>
      <c r="S58" s="106"/>
      <c r="T58" s="106"/>
      <c r="U58" s="106"/>
      <c r="V58" s="106"/>
      <c r="W58" s="106"/>
      <c r="X58" s="106"/>
      <c r="Y58" s="112"/>
      <c r="Z58" s="66"/>
      <c r="AA58" s="66"/>
      <c r="AB58" s="117"/>
      <c r="AC58" s="104"/>
      <c r="AD58" s="104"/>
      <c r="AE58" s="91"/>
      <c r="AF58" s="94"/>
      <c r="AG58" s="97"/>
      <c r="AH58" s="97"/>
      <c r="AI58" s="84"/>
      <c r="AJ58" s="88"/>
      <c r="AK58" s="85"/>
      <c r="AL58" s="91"/>
      <c r="AM58" s="94"/>
      <c r="AN58" s="97"/>
      <c r="AO58" s="97"/>
      <c r="AP58" s="84"/>
      <c r="AQ58" s="88"/>
      <c r="AR58" s="85"/>
      <c r="AS58" s="91"/>
      <c r="AT58" s="94"/>
      <c r="AU58" s="97"/>
      <c r="AV58" s="97"/>
      <c r="AW58" s="84"/>
      <c r="AX58" s="88"/>
      <c r="AY58" s="85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</row>
    <row r="59" spans="1:64" ht="15.75" thickBot="1">
      <c r="A59" s="113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5"/>
      <c r="N59" s="104"/>
      <c r="O59" s="104"/>
      <c r="P59" s="113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5"/>
      <c r="AC59" s="104"/>
      <c r="AD59" s="104"/>
      <c r="AE59" s="12" t="s">
        <v>43</v>
      </c>
      <c r="AF59" s="10">
        <v>71</v>
      </c>
      <c r="AG59" s="11" t="s">
        <v>8</v>
      </c>
      <c r="AH59" s="11" t="s">
        <v>41</v>
      </c>
      <c r="AI59" s="11" t="s">
        <v>17</v>
      </c>
      <c r="AJ59" s="11">
        <v>300000</v>
      </c>
      <c r="AK59" s="85"/>
      <c r="AL59" s="12" t="s">
        <v>47</v>
      </c>
      <c r="AM59" s="10">
        <v>68</v>
      </c>
      <c r="AN59" s="11" t="s">
        <v>11</v>
      </c>
      <c r="AO59" s="11" t="s">
        <v>14</v>
      </c>
      <c r="AP59" s="11" t="s">
        <v>17</v>
      </c>
      <c r="AQ59" s="11">
        <v>210000</v>
      </c>
      <c r="AR59" s="85"/>
      <c r="AS59" s="12" t="s">
        <v>67</v>
      </c>
      <c r="AT59" s="10" t="s">
        <v>67</v>
      </c>
      <c r="AU59" s="11" t="s">
        <v>19</v>
      </c>
      <c r="AV59" s="11" t="s">
        <v>67</v>
      </c>
      <c r="AW59" s="11" t="s">
        <v>67</v>
      </c>
      <c r="AX59" s="11" t="s">
        <v>67</v>
      </c>
      <c r="AY59" s="85"/>
      <c r="AZ59" s="51"/>
      <c r="BA59" s="51"/>
      <c r="BB59" s="51"/>
      <c r="BC59" s="51"/>
      <c r="BD59" s="51"/>
      <c r="BE59" s="51"/>
      <c r="BF59" s="51"/>
      <c r="BG59" s="51"/>
      <c r="BH59" s="51"/>
      <c r="BI59" s="51"/>
      <c r="BJ59" s="51"/>
      <c r="BK59" s="51"/>
      <c r="BL59" s="51"/>
    </row>
    <row r="60" spans="1:64">
      <c r="A60" s="104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04"/>
      <c r="AA60" s="104"/>
      <c r="AB60" s="104"/>
      <c r="AC60" s="104"/>
      <c r="AD60" s="104"/>
      <c r="AE60" s="2" t="s">
        <v>48</v>
      </c>
      <c r="AF60" s="5">
        <v>71</v>
      </c>
      <c r="AG60" s="11" t="s">
        <v>8</v>
      </c>
      <c r="AH60" s="4" t="s">
        <v>7</v>
      </c>
      <c r="AI60" s="11" t="s">
        <v>17</v>
      </c>
      <c r="AJ60" s="4">
        <v>350000</v>
      </c>
      <c r="AK60" s="85"/>
      <c r="AL60" s="2" t="s">
        <v>51</v>
      </c>
      <c r="AM60" s="5">
        <v>69</v>
      </c>
      <c r="AN60" s="11" t="s">
        <v>11</v>
      </c>
      <c r="AO60" s="4" t="s">
        <v>13</v>
      </c>
      <c r="AP60" s="11" t="s">
        <v>17</v>
      </c>
      <c r="AQ60" s="4">
        <v>200000</v>
      </c>
      <c r="AR60" s="85"/>
      <c r="AS60" s="2"/>
      <c r="AT60" s="5"/>
      <c r="AU60" s="11"/>
      <c r="AV60" s="4"/>
      <c r="AW60" s="11"/>
      <c r="AX60" s="4"/>
      <c r="AY60" s="85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</row>
    <row r="61" spans="1:64">
      <c r="A61" s="104"/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04"/>
      <c r="AA61" s="104"/>
      <c r="AB61" s="104"/>
      <c r="AC61" s="104"/>
      <c r="AD61" s="104"/>
      <c r="AE61" s="2"/>
      <c r="AF61" s="5"/>
      <c r="AG61" s="11"/>
      <c r="AH61" s="4"/>
      <c r="AI61" s="11"/>
      <c r="AJ61" s="4"/>
      <c r="AK61" s="85"/>
      <c r="AL61" s="2" t="s">
        <v>80</v>
      </c>
      <c r="AM61" s="5">
        <v>66</v>
      </c>
      <c r="AN61" s="11" t="s">
        <v>11</v>
      </c>
      <c r="AO61" s="4" t="s">
        <v>13</v>
      </c>
      <c r="AP61" s="11" t="s">
        <v>16</v>
      </c>
      <c r="AQ61" s="4">
        <v>210000</v>
      </c>
      <c r="AR61" s="85"/>
      <c r="AS61" s="2"/>
      <c r="AT61" s="5"/>
      <c r="AU61" s="11"/>
      <c r="AV61" s="4"/>
      <c r="AW61" s="11"/>
      <c r="AX61" s="4"/>
      <c r="AY61" s="85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</row>
    <row r="62" spans="1:64">
      <c r="A62" s="51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2"/>
      <c r="AF62" s="5"/>
      <c r="AG62" s="11"/>
      <c r="AH62" s="4"/>
      <c r="AI62" s="4"/>
      <c r="AJ62" s="4"/>
      <c r="AK62" s="85"/>
      <c r="AL62" s="2"/>
      <c r="AM62" s="5"/>
      <c r="AN62" s="11"/>
      <c r="AO62" s="4"/>
      <c r="AP62" s="4"/>
      <c r="AQ62" s="4"/>
      <c r="AR62" s="85"/>
      <c r="AS62" s="2"/>
      <c r="AT62" s="5"/>
      <c r="AU62" s="11"/>
      <c r="AV62" s="4"/>
      <c r="AW62" s="4"/>
      <c r="AX62" s="4"/>
      <c r="AY62" s="85"/>
      <c r="AZ62" s="51"/>
      <c r="BA62" s="51"/>
      <c r="BB62" s="51"/>
      <c r="BC62" s="51"/>
      <c r="BD62" s="51"/>
      <c r="BE62" s="51"/>
      <c r="BF62" s="51"/>
      <c r="BG62" s="51"/>
      <c r="BH62" s="51"/>
      <c r="BI62" s="51"/>
      <c r="BJ62" s="51"/>
      <c r="BK62" s="51"/>
      <c r="BL62" s="51"/>
    </row>
    <row r="63" spans="1:64">
      <c r="A63" s="51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2"/>
      <c r="AF63" s="5"/>
      <c r="AG63" s="11"/>
      <c r="AH63" s="4"/>
      <c r="AI63" s="4"/>
      <c r="AJ63" s="4"/>
      <c r="AK63" s="85"/>
      <c r="AL63" s="2"/>
      <c r="AM63" s="5"/>
      <c r="AN63" s="11"/>
      <c r="AO63" s="4"/>
      <c r="AP63" s="4"/>
      <c r="AQ63" s="4"/>
      <c r="AR63" s="85"/>
      <c r="AS63" s="2"/>
      <c r="AT63" s="5"/>
      <c r="AU63" s="11"/>
      <c r="AV63" s="4"/>
      <c r="AW63" s="4"/>
      <c r="AX63" s="4"/>
      <c r="AY63" s="85"/>
      <c r="AZ63" s="51"/>
      <c r="BA63" s="51"/>
      <c r="BB63" s="51"/>
      <c r="BC63" s="51"/>
      <c r="BD63" s="51"/>
      <c r="BE63" s="51"/>
      <c r="BF63" s="51"/>
      <c r="BG63" s="51"/>
      <c r="BH63" s="51"/>
      <c r="BI63" s="51"/>
      <c r="BJ63" s="51"/>
      <c r="BK63" s="51"/>
      <c r="BL63" s="51"/>
    </row>
    <row r="64" spans="1:64">
      <c r="A64" s="51"/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2"/>
      <c r="AF64" s="5"/>
      <c r="AG64" s="11"/>
      <c r="AH64" s="4"/>
      <c r="AI64" s="4"/>
      <c r="AJ64" s="4"/>
      <c r="AK64" s="85"/>
      <c r="AL64" s="2"/>
      <c r="AM64" s="5"/>
      <c r="AN64" s="11"/>
      <c r="AO64" s="4"/>
      <c r="AP64" s="4"/>
      <c r="AQ64" s="4"/>
      <c r="AR64" s="85"/>
      <c r="AS64" s="2"/>
      <c r="AT64" s="5"/>
      <c r="AU64" s="11"/>
      <c r="AV64" s="4"/>
      <c r="AW64" s="4"/>
      <c r="AX64" s="4"/>
      <c r="AY64" s="85"/>
      <c r="AZ64" s="51"/>
      <c r="BA64" s="51"/>
      <c r="BB64" s="51"/>
      <c r="BC64" s="51"/>
      <c r="BD64" s="51"/>
      <c r="BE64" s="51"/>
      <c r="BF64" s="51"/>
      <c r="BG64" s="51"/>
      <c r="BH64" s="51"/>
      <c r="BI64" s="51"/>
      <c r="BJ64" s="51"/>
      <c r="BK64" s="51"/>
      <c r="BL64" s="51"/>
    </row>
    <row r="65" spans="1:64">
      <c r="A65" s="51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2"/>
      <c r="AF65" s="5"/>
      <c r="AG65" s="11"/>
      <c r="AH65" s="4"/>
      <c r="AI65" s="4"/>
      <c r="AJ65" s="4"/>
      <c r="AK65" s="85"/>
      <c r="AL65" s="2"/>
      <c r="AM65" s="5"/>
      <c r="AN65" s="11"/>
      <c r="AO65" s="4"/>
      <c r="AP65" s="4"/>
      <c r="AQ65" s="4"/>
      <c r="AR65" s="85"/>
      <c r="AS65" s="2"/>
      <c r="AT65" s="5"/>
      <c r="AU65" s="11"/>
      <c r="AV65" s="4"/>
      <c r="AW65" s="4"/>
      <c r="AX65" s="4"/>
      <c r="AY65" s="85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</row>
    <row r="66" spans="1:64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2"/>
      <c r="AF66" s="5"/>
      <c r="AG66" s="4"/>
      <c r="AH66" s="4"/>
      <c r="AI66" s="4"/>
      <c r="AJ66" s="4"/>
      <c r="AK66" s="85"/>
      <c r="AL66" s="2"/>
      <c r="AM66" s="5"/>
      <c r="AN66" s="4"/>
      <c r="AO66" s="4"/>
      <c r="AP66" s="4"/>
      <c r="AQ66" s="4"/>
      <c r="AR66" s="85"/>
      <c r="AS66" s="2"/>
      <c r="AT66" s="5"/>
      <c r="AU66" s="4"/>
      <c r="AV66" s="4"/>
      <c r="AW66" s="4"/>
      <c r="AX66" s="4"/>
      <c r="AY66" s="85"/>
      <c r="AZ66" s="51"/>
      <c r="BA66" s="51"/>
      <c r="BB66" s="51"/>
      <c r="BC66" s="51"/>
      <c r="BD66" s="51"/>
      <c r="BE66" s="51"/>
      <c r="BF66" s="51"/>
      <c r="BG66" s="51"/>
      <c r="BH66" s="51"/>
      <c r="BI66" s="51"/>
      <c r="BJ66" s="51"/>
      <c r="BK66" s="51"/>
      <c r="BL66" s="51"/>
    </row>
    <row r="67" spans="1:64">
      <c r="A67" s="51"/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2"/>
      <c r="AF67" s="5"/>
      <c r="AG67" s="4"/>
      <c r="AH67" s="4"/>
      <c r="AI67" s="4"/>
      <c r="AJ67" s="4"/>
      <c r="AK67" s="85"/>
      <c r="AL67" s="2"/>
      <c r="AM67" s="5"/>
      <c r="AN67" s="4"/>
      <c r="AO67" s="4"/>
      <c r="AP67" s="4"/>
      <c r="AQ67" s="4"/>
      <c r="AR67" s="85"/>
      <c r="AS67" s="2"/>
      <c r="AT67" s="5"/>
      <c r="AU67" s="4"/>
      <c r="AV67" s="4"/>
      <c r="AW67" s="4"/>
      <c r="AX67" s="4"/>
      <c r="AY67" s="85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</row>
    <row r="68" spans="1:64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2"/>
      <c r="AF68" s="5"/>
      <c r="AG68" s="4"/>
      <c r="AH68" s="4"/>
      <c r="AI68" s="4"/>
      <c r="AJ68" s="4"/>
      <c r="AK68" s="85"/>
      <c r="AL68" s="2"/>
      <c r="AM68" s="5"/>
      <c r="AN68" s="4"/>
      <c r="AO68" s="4"/>
      <c r="AP68" s="4"/>
      <c r="AQ68" s="4"/>
      <c r="AR68" s="85"/>
      <c r="AS68" s="2"/>
      <c r="AT68" s="5"/>
      <c r="AU68" s="4"/>
      <c r="AV68" s="4"/>
      <c r="AW68" s="4"/>
      <c r="AX68" s="4"/>
      <c r="AY68" s="85"/>
      <c r="AZ68" s="51"/>
      <c r="BA68" s="51"/>
      <c r="BB68" s="51"/>
      <c r="BC68" s="51"/>
      <c r="BD68" s="51"/>
      <c r="BE68" s="51"/>
      <c r="BF68" s="51"/>
      <c r="BG68" s="51"/>
      <c r="BH68" s="51"/>
      <c r="BI68" s="51"/>
      <c r="BJ68" s="51"/>
      <c r="BK68" s="51"/>
      <c r="BL68" s="51"/>
    </row>
    <row r="69" spans="1:64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2"/>
      <c r="AF69" s="5"/>
      <c r="AG69" s="4"/>
      <c r="AH69" s="4"/>
      <c r="AI69" s="4"/>
      <c r="AJ69" s="4"/>
      <c r="AK69" s="85"/>
      <c r="AL69" s="2"/>
      <c r="AM69" s="5"/>
      <c r="AN69" s="4"/>
      <c r="AO69" s="4"/>
      <c r="AP69" s="4"/>
      <c r="AQ69" s="4"/>
      <c r="AR69" s="85"/>
      <c r="AS69" s="2"/>
      <c r="AT69" s="5"/>
      <c r="AU69" s="4"/>
      <c r="AV69" s="4"/>
      <c r="AW69" s="4"/>
      <c r="AX69" s="4"/>
      <c r="AY69" s="85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</row>
    <row r="70" spans="1:64">
      <c r="A70" s="51"/>
      <c r="B70" s="51"/>
      <c r="C70" s="51"/>
      <c r="D70" s="51"/>
      <c r="E70" s="51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  <c r="Z70" s="51"/>
      <c r="AA70" s="51"/>
      <c r="AB70" s="51"/>
      <c r="AC70" s="51"/>
      <c r="AD70" s="51"/>
      <c r="AE70" s="2"/>
      <c r="AF70" s="5"/>
      <c r="AG70" s="4"/>
      <c r="AH70" s="4"/>
      <c r="AI70" s="4"/>
      <c r="AJ70" s="4"/>
      <c r="AK70" s="85"/>
      <c r="AL70" s="2"/>
      <c r="AM70" s="5"/>
      <c r="AN70" s="4"/>
      <c r="AO70" s="4"/>
      <c r="AP70" s="4"/>
      <c r="AQ70" s="4"/>
      <c r="AR70" s="85"/>
      <c r="AS70" s="2"/>
      <c r="AT70" s="5"/>
      <c r="AU70" s="4"/>
      <c r="AV70" s="4"/>
      <c r="AW70" s="4"/>
      <c r="AX70" s="4"/>
      <c r="AY70" s="85"/>
      <c r="AZ70" s="51"/>
      <c r="BA70" s="51"/>
      <c r="BB70" s="51"/>
      <c r="BC70" s="51"/>
      <c r="BD70" s="51"/>
      <c r="BE70" s="51"/>
      <c r="BF70" s="51"/>
      <c r="BG70" s="51"/>
      <c r="BH70" s="51"/>
      <c r="BI70" s="51"/>
      <c r="BJ70" s="51"/>
      <c r="BK70" s="51"/>
      <c r="BL70" s="51"/>
    </row>
    <row r="71" spans="1:64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2"/>
      <c r="AF71" s="5"/>
      <c r="AG71" s="4"/>
      <c r="AH71" s="4"/>
      <c r="AI71" s="4"/>
      <c r="AJ71" s="4"/>
      <c r="AK71" s="85"/>
      <c r="AL71" s="2"/>
      <c r="AM71" s="5"/>
      <c r="AN71" s="4"/>
      <c r="AO71" s="4"/>
      <c r="AP71" s="4"/>
      <c r="AQ71" s="4"/>
      <c r="AR71" s="85"/>
      <c r="AS71" s="2"/>
      <c r="AT71" s="5"/>
      <c r="AU71" s="4"/>
      <c r="AV71" s="4"/>
      <c r="AW71" s="4"/>
      <c r="AX71" s="4"/>
      <c r="AY71" s="85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</row>
    <row r="72" spans="1:64" ht="15.75" thickBot="1">
      <c r="A72" s="51"/>
      <c r="B72" s="51"/>
      <c r="C72" s="51"/>
      <c r="D72" s="51"/>
      <c r="E72" s="51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  <c r="Z72" s="51"/>
      <c r="AA72" s="51"/>
      <c r="AB72" s="51"/>
      <c r="AC72" s="51"/>
      <c r="AD72" s="51"/>
      <c r="AE72" s="3"/>
      <c r="AF72" s="7"/>
      <c r="AG72" s="8"/>
      <c r="AH72" s="8"/>
      <c r="AI72" s="8"/>
      <c r="AJ72" s="8"/>
      <c r="AK72" s="47"/>
      <c r="AL72" s="3"/>
      <c r="AM72" s="7"/>
      <c r="AN72" s="8"/>
      <c r="AO72" s="8"/>
      <c r="AP72" s="8"/>
      <c r="AQ72" s="8"/>
      <c r="AR72" s="47"/>
      <c r="AS72" s="3"/>
      <c r="AT72" s="7"/>
      <c r="AU72" s="8"/>
      <c r="AV72" s="8"/>
      <c r="AW72" s="8"/>
      <c r="AX72" s="8"/>
      <c r="AY72" s="99"/>
      <c r="AZ72" s="51"/>
      <c r="BA72" s="51"/>
      <c r="BB72" s="51"/>
      <c r="BC72" s="51"/>
    </row>
    <row r="73" spans="1:64">
      <c r="A73" s="51"/>
      <c r="B73" s="51"/>
      <c r="C73" s="51"/>
      <c r="D73" s="51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  <c r="AK73" s="51"/>
      <c r="AL73" s="51"/>
      <c r="AM73" s="51"/>
      <c r="AN73" s="51"/>
      <c r="AO73" s="51"/>
      <c r="AP73" s="51"/>
      <c r="AQ73" s="51"/>
      <c r="AR73" s="51"/>
      <c r="AS73" s="51"/>
      <c r="AT73" s="51"/>
      <c r="AU73" s="51"/>
      <c r="AV73" s="51"/>
      <c r="AW73" s="51"/>
      <c r="AX73" s="51"/>
      <c r="AY73" s="51"/>
      <c r="AZ73" s="51"/>
      <c r="BA73" s="51"/>
      <c r="BB73" s="51"/>
    </row>
    <row r="74" spans="1:64">
      <c r="A74" s="51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1"/>
      <c r="AS74" s="51"/>
      <c r="AT74" s="51"/>
      <c r="AU74" s="51"/>
      <c r="AV74" s="51"/>
      <c r="AW74" s="51"/>
      <c r="AX74" s="51"/>
      <c r="AY74" s="51"/>
      <c r="AZ74" s="51"/>
      <c r="BA74" s="51"/>
      <c r="BB74" s="51"/>
    </row>
    <row r="75" spans="1:64">
      <c r="A75" s="51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  <c r="AK75" s="51"/>
      <c r="AL75" s="51"/>
      <c r="AM75" s="51"/>
      <c r="AN75" s="51"/>
      <c r="AO75" s="51"/>
      <c r="AP75" s="51"/>
      <c r="AQ75" s="51"/>
      <c r="AR75" s="51"/>
      <c r="AS75" s="51"/>
      <c r="AT75" s="51"/>
      <c r="AU75" s="51"/>
      <c r="AV75" s="51"/>
      <c r="AW75" s="51"/>
      <c r="AX75" s="51"/>
      <c r="AY75" s="51"/>
      <c r="AZ75" s="51"/>
      <c r="BA75" s="51"/>
      <c r="BB75" s="51"/>
    </row>
    <row r="76" spans="1:64">
      <c r="A76" s="51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1"/>
      <c r="AS76" s="51"/>
      <c r="AT76" s="51"/>
      <c r="AU76" s="51"/>
      <c r="AV76" s="51"/>
      <c r="AW76" s="51"/>
      <c r="AX76" s="51"/>
      <c r="AY76" s="51"/>
      <c r="AZ76" s="51"/>
      <c r="BA76" s="51"/>
      <c r="BB76" s="51"/>
    </row>
    <row r="77" spans="1:64">
      <c r="A77" s="51"/>
      <c r="B77" s="51"/>
      <c r="C77" s="51"/>
      <c r="D77" s="51"/>
      <c r="E77" s="51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  <c r="AK77" s="51"/>
      <c r="AL77" s="51"/>
      <c r="AM77" s="51"/>
      <c r="AN77" s="51"/>
      <c r="AO77" s="51"/>
      <c r="AP77" s="51"/>
      <c r="AQ77" s="51"/>
      <c r="AR77" s="51"/>
      <c r="AS77" s="51"/>
      <c r="AT77" s="51"/>
      <c r="AU77" s="51"/>
      <c r="AV77" s="51"/>
      <c r="AW77" s="51"/>
      <c r="AX77" s="51"/>
      <c r="AY77" s="51"/>
      <c r="AZ77" s="51"/>
      <c r="BA77" s="51"/>
      <c r="BB77" s="51"/>
    </row>
    <row r="78" spans="1:64">
      <c r="A78" s="51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1"/>
      <c r="AS78" s="51"/>
      <c r="AT78" s="51"/>
      <c r="AU78" s="51"/>
      <c r="AV78" s="51"/>
      <c r="AW78" s="51"/>
      <c r="AX78" s="51"/>
      <c r="AY78" s="51"/>
      <c r="AZ78" s="51"/>
      <c r="BA78" s="51"/>
      <c r="BB78" s="51"/>
    </row>
    <row r="79" spans="1:64">
      <c r="A79" s="51"/>
      <c r="B79" s="51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</row>
    <row r="80" spans="1:64">
      <c r="A80" s="51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</row>
    <row r="81" spans="1:54">
      <c r="A81" s="51"/>
      <c r="B81" s="51"/>
      <c r="C81" s="51"/>
      <c r="D81" s="51"/>
      <c r="E81" s="51"/>
      <c r="F81" s="51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  <c r="AK81" s="51"/>
      <c r="AL81" s="51"/>
      <c r="AM81" s="51"/>
      <c r="AN81" s="51"/>
      <c r="AO81" s="51"/>
      <c r="AP81" s="51"/>
      <c r="AQ81" s="51"/>
      <c r="AR81" s="51"/>
      <c r="AS81" s="51"/>
      <c r="AT81" s="51"/>
      <c r="AU81" s="51"/>
      <c r="AV81" s="51"/>
      <c r="AW81" s="51"/>
      <c r="AX81" s="51"/>
      <c r="AY81" s="51"/>
      <c r="AZ81" s="51"/>
      <c r="BA81" s="51"/>
      <c r="BB81" s="51"/>
    </row>
    <row r="82" spans="1:54">
      <c r="A82" s="51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1"/>
      <c r="AS82" s="51"/>
      <c r="AT82" s="51"/>
      <c r="AU82" s="51"/>
      <c r="AV82" s="51"/>
      <c r="AW82" s="51"/>
      <c r="AX82" s="51"/>
      <c r="AY82" s="51"/>
      <c r="AZ82" s="51"/>
      <c r="BA82" s="51"/>
      <c r="BB82" s="51"/>
    </row>
    <row r="83" spans="1:54">
      <c r="A83" s="51"/>
      <c r="B83" s="51"/>
      <c r="C83" s="51"/>
      <c r="D83" s="51"/>
      <c r="E83" s="51"/>
      <c r="F83" s="51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1"/>
      <c r="AT83" s="51"/>
      <c r="AU83" s="51"/>
      <c r="AV83" s="51"/>
      <c r="AW83" s="51"/>
      <c r="AX83" s="51"/>
      <c r="AY83" s="51"/>
      <c r="AZ83" s="51"/>
      <c r="BA83" s="51"/>
      <c r="BB83" s="51"/>
    </row>
    <row r="84" spans="1:54">
      <c r="A84" s="51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1"/>
      <c r="AS84" s="51"/>
      <c r="AT84" s="51"/>
      <c r="AU84" s="51"/>
      <c r="AV84" s="51"/>
      <c r="AW84" s="51"/>
      <c r="AX84" s="51"/>
      <c r="AY84" s="51"/>
      <c r="AZ84" s="51"/>
      <c r="BA84" s="51"/>
      <c r="BB84" s="51"/>
    </row>
  </sheetData>
  <mergeCells count="152">
    <mergeCell ref="P1:AB1"/>
    <mergeCell ref="A49:A57"/>
    <mergeCell ref="C51:H51"/>
    <mergeCell ref="C54:H54"/>
    <mergeCell ref="R51:W51"/>
    <mergeCell ref="T3:T4"/>
    <mergeCell ref="U3:U4"/>
    <mergeCell ref="V3:V4"/>
    <mergeCell ref="W3:X4"/>
    <mergeCell ref="Y3:Y45"/>
    <mergeCell ref="M3:M23"/>
    <mergeCell ref="A1:M1"/>
    <mergeCell ref="P2:AB2"/>
    <mergeCell ref="P3:P45"/>
    <mergeCell ref="Q3:Q4"/>
    <mergeCell ref="R3:R4"/>
    <mergeCell ref="S3:S4"/>
    <mergeCell ref="A46:J46"/>
    <mergeCell ref="A3:A45"/>
    <mergeCell ref="B3:B4"/>
    <mergeCell ref="A47:M47"/>
    <mergeCell ref="P47:AB47"/>
    <mergeCell ref="P60:AB61"/>
    <mergeCell ref="C3:C4"/>
    <mergeCell ref="D3:D4"/>
    <mergeCell ref="E3:E4"/>
    <mergeCell ref="F3:F4"/>
    <mergeCell ref="G3:G4"/>
    <mergeCell ref="H3:I4"/>
    <mergeCell ref="P46:Y46"/>
    <mergeCell ref="AC1:AD61"/>
    <mergeCell ref="N1:O61"/>
    <mergeCell ref="I48:J57"/>
    <mergeCell ref="A48:B48"/>
    <mergeCell ref="A60:M61"/>
    <mergeCell ref="P48:Q48"/>
    <mergeCell ref="X48:Y57"/>
    <mergeCell ref="Z51:AA51"/>
    <mergeCell ref="R54:W54"/>
    <mergeCell ref="Z54:AA54"/>
    <mergeCell ref="P58:Y58"/>
    <mergeCell ref="P59:AB59"/>
    <mergeCell ref="AB48:AB58"/>
    <mergeCell ref="A58:J58"/>
    <mergeCell ref="K54:L54"/>
    <mergeCell ref="M49:M58"/>
    <mergeCell ref="K51:L51"/>
    <mergeCell ref="A59:M59"/>
    <mergeCell ref="P49:P57"/>
    <mergeCell ref="AB3:AB23"/>
    <mergeCell ref="R5:X5"/>
    <mergeCell ref="C5:I5"/>
    <mergeCell ref="A2:M2"/>
    <mergeCell ref="J3:J45"/>
    <mergeCell ref="AE5:AE7"/>
    <mergeCell ref="AF5:AF7"/>
    <mergeCell ref="AG5:AG7"/>
    <mergeCell ref="AH5:AH7"/>
    <mergeCell ref="AJ5:AJ7"/>
    <mergeCell ref="AI5:AI7"/>
    <mergeCell ref="BB5:BB20"/>
    <mergeCell ref="AK5:AK20"/>
    <mergeCell ref="AE4:AN4"/>
    <mergeCell ref="AE56:AE58"/>
    <mergeCell ref="AF56:AF58"/>
    <mergeCell ref="AG56:AG58"/>
    <mergeCell ref="AH56:AH58"/>
    <mergeCell ref="AI56:AI58"/>
    <mergeCell ref="AJ56:AJ58"/>
    <mergeCell ref="AE39:AE41"/>
    <mergeCell ref="AF39:AF41"/>
    <mergeCell ref="AG39:AG41"/>
    <mergeCell ref="AH39:AH41"/>
    <mergeCell ref="AI39:AI41"/>
    <mergeCell ref="AJ39:AJ41"/>
    <mergeCell ref="AK56:AK71"/>
    <mergeCell ref="AR5:AR20"/>
    <mergeCell ref="AL22:AL24"/>
    <mergeCell ref="AM22:AM24"/>
    <mergeCell ref="AN22:AN24"/>
    <mergeCell ref="AO22:AO24"/>
    <mergeCell ref="AP22:AP24"/>
    <mergeCell ref="AQ22:AQ24"/>
    <mergeCell ref="AL5:AL7"/>
    <mergeCell ref="AM5:AM7"/>
    <mergeCell ref="AN5:AN7"/>
    <mergeCell ref="AO5:AO7"/>
    <mergeCell ref="AP5:AP7"/>
    <mergeCell ref="AQ5:AQ7"/>
    <mergeCell ref="AM56:AM58"/>
    <mergeCell ref="AN56:AN58"/>
    <mergeCell ref="AO56:AO58"/>
    <mergeCell ref="AP56:AP58"/>
    <mergeCell ref="AQ56:AQ58"/>
    <mergeCell ref="AR56:AR71"/>
    <mergeCell ref="AR22:AR37"/>
    <mergeCell ref="AL39:AL41"/>
    <mergeCell ref="AM39:AM41"/>
    <mergeCell ref="AN39:AN41"/>
    <mergeCell ref="AO39:AO41"/>
    <mergeCell ref="AP39:AP41"/>
    <mergeCell ref="AQ39:AQ41"/>
    <mergeCell ref="AR39:AR54"/>
    <mergeCell ref="AL56:AL58"/>
    <mergeCell ref="AS56:AS58"/>
    <mergeCell ref="AT56:AT58"/>
    <mergeCell ref="AU56:AU58"/>
    <mergeCell ref="AV56:AV58"/>
    <mergeCell ref="AW56:AW58"/>
    <mergeCell ref="AX56:AX58"/>
    <mergeCell ref="AY5:AY72"/>
    <mergeCell ref="AS39:AS41"/>
    <mergeCell ref="AT39:AT41"/>
    <mergeCell ref="AU39:AU41"/>
    <mergeCell ref="AV39:AV41"/>
    <mergeCell ref="AW39:AW41"/>
    <mergeCell ref="AX39:AX41"/>
    <mergeCell ref="AS22:AS24"/>
    <mergeCell ref="AT22:AT24"/>
    <mergeCell ref="AU22:AU24"/>
    <mergeCell ref="AV22:AV24"/>
    <mergeCell ref="AW22:AW24"/>
    <mergeCell ref="AX22:AX24"/>
    <mergeCell ref="AS5:AS7"/>
    <mergeCell ref="AT5:AT7"/>
    <mergeCell ref="AU5:AU7"/>
    <mergeCell ref="AV5:AV7"/>
    <mergeCell ref="AW5:AW7"/>
    <mergeCell ref="BF5:BJ5"/>
    <mergeCell ref="BD46:BK46"/>
    <mergeCell ref="BE1:BK1"/>
    <mergeCell ref="BA5:BA7"/>
    <mergeCell ref="AZ5:AZ7"/>
    <mergeCell ref="AE1:BC1"/>
    <mergeCell ref="BD2:BK2"/>
    <mergeCell ref="BD3:BD45"/>
    <mergeCell ref="BE3:BE4"/>
    <mergeCell ref="BF3:BF4"/>
    <mergeCell ref="BG3:BG4"/>
    <mergeCell ref="BH3:BH4"/>
    <mergeCell ref="BI3:BI4"/>
    <mergeCell ref="BJ3:BJ4"/>
    <mergeCell ref="BK3:BK45"/>
    <mergeCell ref="AX5:AX7"/>
    <mergeCell ref="AK22:AK37"/>
    <mergeCell ref="AK39:AK54"/>
    <mergeCell ref="AE22:AE24"/>
    <mergeCell ref="AF22:AF24"/>
    <mergeCell ref="AG22:AG24"/>
    <mergeCell ref="AH22:AH24"/>
    <mergeCell ref="AI22:AI24"/>
    <mergeCell ref="AJ22:AJ24"/>
  </mergeCells>
  <conditionalFormatting sqref="BC1:XFD1048576 AB1:AB48 AB59:AB1048576 AC1:AD1048576 AE1:AH5 AI1:AI4 AJ1:AJ5 AZ5:BA5 AK49:AK1048576 AK1:AN4 AL21:AN1048576 BB5:BB20 AZ1:BB4 AZ21:BB1048576 AL5:AO5 AL22:AO22 AL39:AO39 AL56:AO56 AE8:AJ1048576 AL8:AQ21 AL25:AQ38 AL42:AQ55 AL59:AQ72 AO1:AX1048576 AY1:AY5 AY73:AY1048576 M1:M3 K1:L17 I1:I48 J1:J47 M24:M49 K19:L58 N1:AA1048576 A58:A1048576 B60:M1048576 A49 A1:A47 AZ8:BA20 B1:H57">
    <cfRule type="containsText" dxfId="14" priority="5" operator="containsText" text="Tachi">
      <formula>NOT(ISERROR(SEARCH("Tachi",A1)))</formula>
    </cfRule>
    <cfRule type="containsText" dxfId="13" priority="6" operator="containsText" text="Gun">
      <formula>NOT(ISERROR(SEARCH("Gun",A1)))</formula>
    </cfRule>
    <cfRule type="containsText" dxfId="12" priority="7" operator="containsText" text="Hache">
      <formula>NOT(ISERROR(SEARCH("Hache",A1)))</formula>
    </cfRule>
    <cfRule type="containsText" dxfId="11" priority="8" operator="containsText" text="Lames">
      <formula>NOT(ISERROR(SEARCH("Lames",A1)))</formula>
    </cfRule>
    <cfRule type="containsText" dxfId="10" priority="9" operator="containsText" text="Griffe">
      <formula>NOT(ISERROR(SEARCH("Griffe",A1)))</formula>
    </cfRule>
    <cfRule type="containsText" dxfId="9" priority="10" operator="containsText" text="Grimoire">
      <formula>NOT(ISERROR(SEARCH("Grimoire",A1)))</formula>
    </cfRule>
    <cfRule type="containsText" dxfId="8" priority="11" operator="containsText" text="Baton">
      <formula>NOT(ISERROR(SEARCH("Baton",A1)))</formula>
    </cfRule>
    <cfRule type="containsText" dxfId="7" priority="12" operator="containsText" text="Arc">
      <formula>NOT(ISERROR(SEARCH("Arc",A1)))</formula>
    </cfRule>
    <cfRule type="containsText" dxfId="6" priority="13" operator="containsText" text="Canon">
      <formula>NOT(ISERROR(SEARCH("Canon",A1)))</formula>
    </cfRule>
    <cfRule type="containsText" dxfId="5" priority="14" operator="containsText" text="Harpe">
      <formula>NOT(ISERROR(SEARCH("Harpe",A1)))</formula>
    </cfRule>
    <cfRule type="containsText" dxfId="4" priority="15" operator="containsText" text="Bouclier">
      <formula>NOT(ISERROR(SEARCH("Bouclier",A1)))</formula>
    </cfRule>
  </conditionalFormatting>
  <conditionalFormatting sqref="BC1:XFD1048576 AB1:AB48 AB59:AB1048576 AC1:AD1048576 AE1:AH5 AI1:AI4 AJ1:AJ5 AZ5:BA5 AK49:AK1048576 AK1:AN4 AL21:AN1048576 BB5:BB20 AZ1:BB4 AZ21:BB1048576 AL5:AO5 AL22:AO22 AL39:AO39 AL56:AO56 AE8:AJ1048576 AL8:AQ21 AL25:AQ38 AL42:AQ55 AL59:AQ72 AO1:AX1048576 AY1:AY5 AY73:AY1048576 I1:I48 J1:J47 M1:M49 K1:L58 N1:AA1048576 A58:A1048576 B60:M1048576 A49 A1:A47 AZ8:BA20 B1:H57">
    <cfRule type="containsText" dxfId="3" priority="1" operator="containsText" text="SAD">
      <formula>NOT(ISERROR(SEARCH("SAD",A1)))</formula>
    </cfRule>
    <cfRule type="containsText" dxfId="2" priority="2" operator="containsText" text="Omasa">
      <formula>NOT(ISERROR(SEARCH("Omasa",A1)))</formula>
    </cfRule>
    <cfRule type="containsText" dxfId="1" priority="3" operator="containsText" text="Assassins">
      <formula>NOT(ISERROR(SEARCH("Assassins",A1)))</formula>
    </cfRule>
    <cfRule type="containsText" dxfId="0" priority="4" operator="containsText" text="Fauxx">
      <formula>NOT(ISERROR(SEARCH("Fauxx",A1)))</formula>
    </cfRule>
  </conditionalFormatting>
  <pageMargins left="0.7" right="0.7" top="0.75" bottom="0.75" header="0.3" footer="0.3"/>
  <pageSetup paperSize="9" orientation="portrait" horizontalDpi="0" verticalDpi="0" r:id="rId1"/>
  <drawing r:id="rId2"/>
  <legacyDrawing r:id="rId3"/>
  <webPublishItems count="1">
    <webPublishItem id="9329" divId="Feuille raid leads_9329" sourceType="sheet" destinationFile="J:\AUra kingdom\Sky tower\Feuille raid leads.htm" title="Tour Céleste" autoRepublish="1"/>
  </webPublishItems>
</worksheet>
</file>

<file path=xl/worksheets/sheet2.xml><?xml version="1.0" encoding="utf-8"?>
<worksheet xmlns="http://schemas.openxmlformats.org/spreadsheetml/2006/main" xmlns:r="http://schemas.openxmlformats.org/officeDocument/2006/relationships">
  <sheetPr published="0"/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published="0"/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</dc:creator>
  <cp:lastModifiedBy>Jonathan</cp:lastModifiedBy>
  <dcterms:created xsi:type="dcterms:W3CDTF">2014-11-01T03:37:10Z</dcterms:created>
  <dcterms:modified xsi:type="dcterms:W3CDTF">2014-11-03T22:31:24Z</dcterms:modified>
</cp:coreProperties>
</file>