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E4D0" lockStructure="1" lockWindows="1"/>
  <bookViews>
    <workbookView xWindow="240" yWindow="150" windowWidth="20115" windowHeight="7995"/>
  </bookViews>
  <sheets>
    <sheet name="Liste" sheetId="4" r:id="rId1"/>
    <sheet name="Donnees" sheetId="2" state="hidden" r:id="rId2"/>
  </sheets>
  <calcPr calcId="145621"/>
</workbook>
</file>

<file path=xl/calcChain.xml><?xml version="1.0" encoding="utf-8"?>
<calcChain xmlns="http://schemas.openxmlformats.org/spreadsheetml/2006/main"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22" i="4" l="1"/>
  <c r="C26" i="4" s="1"/>
  <c r="F18" i="4" l="1"/>
  <c r="F20" i="4"/>
  <c r="F19" i="4"/>
  <c r="F21" i="4"/>
  <c r="F17" i="4"/>
  <c r="C25" i="4" l="1"/>
</calcChain>
</file>

<file path=xl/sharedStrings.xml><?xml version="1.0" encoding="utf-8"?>
<sst xmlns="http://schemas.openxmlformats.org/spreadsheetml/2006/main" count="117" uniqueCount="70">
  <si>
    <t>ID cache</t>
  </si>
  <si>
    <t>Nom</t>
  </si>
  <si>
    <t>Logbook</t>
  </si>
  <si>
    <t>Clermont-Ferrand - Centre Ville</t>
  </si>
  <si>
    <t>Micro</t>
  </si>
  <si>
    <t>La géocache dont vous êtes le héros</t>
  </si>
  <si>
    <t>Petite</t>
  </si>
  <si>
    <t>T</t>
  </si>
  <si>
    <t>Côtes de Clermont - Cordon des Côtes</t>
  </si>
  <si>
    <t>Côtes de Clermont - Sous l'ombre d'un arbre</t>
  </si>
  <si>
    <t>Côtes de Clermont - Carrière</t>
  </si>
  <si>
    <t>Côtes de Clermont - La Mouchette</t>
  </si>
  <si>
    <t>Côtes de Clermont - Tour Hertzienne</t>
  </si>
  <si>
    <t>Côtes de Clermont - Vue sur Blanzat</t>
  </si>
  <si>
    <t>Clermont Ferrand - Tiretaine</t>
  </si>
  <si>
    <t>Clermont-Ferrand - Place des Bughes</t>
  </si>
  <si>
    <t>Côtes de Clermont - L'oppidum</t>
  </si>
  <si>
    <t>Blanc</t>
  </si>
  <si>
    <t>Vert</t>
  </si>
  <si>
    <t>Rose</t>
  </si>
  <si>
    <t>Orange</t>
  </si>
  <si>
    <t>Jaune</t>
  </si>
  <si>
    <t>Taille</t>
  </si>
  <si>
    <t>D</t>
  </si>
  <si>
    <t>GC5G6HZ</t>
  </si>
  <si>
    <t>GC5G6EF</t>
  </si>
  <si>
    <t>GC5G6EN</t>
  </si>
  <si>
    <t>GC5G6E7</t>
  </si>
  <si>
    <t>GC5G6DP</t>
  </si>
  <si>
    <t>GC5G6E1</t>
  </si>
  <si>
    <t>GC5G6DB</t>
  </si>
  <si>
    <t>GC5G6CK</t>
  </si>
  <si>
    <t>GC5DR6J</t>
  </si>
  <si>
    <t>GC5DQ17</t>
  </si>
  <si>
    <t>GC5DR75</t>
  </si>
  <si>
    <t>Point</t>
  </si>
  <si>
    <t>Couleur</t>
  </si>
  <si>
    <t>Challenges:</t>
  </si>
  <si>
    <t>Logbooks colorés challenge #1</t>
  </si>
  <si>
    <t>Logbooks colorés challenge #2</t>
  </si>
  <si>
    <t>Condition: Au moins un logbook de chaque couleur (Blanc, Vert, Orange, Rose, Jaune)</t>
  </si>
  <si>
    <t>Condition: au moins 10 points (Les FTF comptent double)</t>
  </si>
  <si>
    <t>Points</t>
  </si>
  <si>
    <t>FTF?</t>
  </si>
  <si>
    <t>Non</t>
  </si>
  <si>
    <t>Total Points</t>
  </si>
  <si>
    <t>Nombre de logbook Blanc</t>
  </si>
  <si>
    <t>Nombre de logbook Vert</t>
  </si>
  <si>
    <t>Nombre de logbook Rose</t>
  </si>
  <si>
    <t>Nombre de logbook Orange</t>
  </si>
  <si>
    <t>Nombre de logbook Jaune</t>
  </si>
  <si>
    <t>1 point</t>
  </si>
  <si>
    <t>2 points</t>
  </si>
  <si>
    <t>3 points</t>
  </si>
  <si>
    <t>4 points</t>
  </si>
  <si>
    <t>5 points</t>
  </si>
  <si>
    <t>Les FTF comptent double !</t>
  </si>
  <si>
    <t>Mise à jour 13/11/14</t>
  </si>
  <si>
    <t>Barème:</t>
  </si>
  <si>
    <t>Logbooks colorés challenge #3</t>
  </si>
  <si>
    <t>A venir…</t>
  </si>
  <si>
    <t>GC5GE9Y</t>
  </si>
  <si>
    <t>Clermont Ferrand - Square Amadéo</t>
  </si>
  <si>
    <t>Challenges logbooks colorés - Par Adamoth</t>
  </si>
  <si>
    <t>V 1.0</t>
  </si>
  <si>
    <t>???</t>
  </si>
  <si>
    <t>Oui</t>
  </si>
  <si>
    <t>Seules les cellules grisées sont modifiables</t>
  </si>
  <si>
    <t>GC5GEAB</t>
  </si>
  <si>
    <t>GC5GEAH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</si>
</sst>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0" fillId="0" borderId="3" xfId="0" applyBorder="1"/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5" fillId="2" borderId="0" xfId="0" applyFont="1" applyFill="1"/>
    <xf numFmtId="0" fontId="0" fillId="2" borderId="0" xfId="0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applyFill="1"/>
    <xf numFmtId="0" fontId="6" fillId="2" borderId="0" xfId="0" applyFont="1" applyFill="1"/>
    <xf numFmtId="0" fontId="0" fillId="2" borderId="0" xfId="0" applyFill="1" applyAlignment="1">
      <alignment horizontal="right"/>
    </xf>
    <xf numFmtId="0" fontId="0" fillId="9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9" borderId="0" xfId="0" applyFill="1" applyAlignment="1" applyProtection="1">
      <alignment horizontal="center"/>
    </xf>
  </cellXfs>
  <cellStyles count="1">
    <cellStyle name="Normal" xfId="0" builtinId="0"/>
  </cellStyles>
  <dxfs count="32">
    <dxf>
      <fill>
        <patternFill>
          <bgColor theme="0"/>
        </patternFill>
      </fill>
    </dxf>
    <dxf>
      <fill>
        <patternFill>
          <bgColor rgb="FFFF99FF"/>
        </patternFill>
      </fill>
    </dxf>
    <dxf>
      <fill>
        <patternFill>
          <bgColor rgb="FF92D050"/>
        </patternFill>
      </fill>
    </dxf>
    <dxf>
      <fill>
        <patternFill>
          <bgColor rgb="FFFF9900"/>
        </patternFill>
      </fill>
    </dxf>
    <dxf>
      <fill>
        <patternFill>
          <bgColor rgb="FFFFFF66"/>
        </patternFill>
      </fill>
    </dxf>
    <dxf>
      <fill>
        <patternFill>
          <bgColor theme="0"/>
        </patternFill>
      </fill>
    </dxf>
    <dxf>
      <fill>
        <patternFill>
          <bgColor rgb="FFFF99FF"/>
        </patternFill>
      </fill>
    </dxf>
    <dxf>
      <fill>
        <patternFill>
          <bgColor rgb="FF92D050"/>
        </patternFill>
      </fill>
    </dxf>
    <dxf>
      <fill>
        <patternFill>
          <bgColor rgb="FFFF9900"/>
        </patternFill>
      </fill>
    </dxf>
    <dxf>
      <fill>
        <patternFill>
          <bgColor rgb="FFFFFF66"/>
        </patternFill>
      </fill>
    </dxf>
    <dxf>
      <fill>
        <patternFill>
          <bgColor theme="0"/>
        </patternFill>
      </fill>
    </dxf>
    <dxf>
      <fill>
        <patternFill>
          <bgColor rgb="FFFF99FF"/>
        </patternFill>
      </fill>
    </dxf>
    <dxf>
      <fill>
        <patternFill>
          <bgColor rgb="FF92D050"/>
        </patternFill>
      </fill>
    </dxf>
    <dxf>
      <fill>
        <patternFill>
          <bgColor rgb="FFFF9900"/>
        </patternFill>
      </fill>
    </dxf>
    <dxf>
      <fill>
        <patternFill>
          <bgColor rgb="FFFFFF6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99FF"/>
        </patternFill>
      </fill>
    </dxf>
    <dxf>
      <fill>
        <patternFill>
          <bgColor rgb="FF92D050"/>
        </patternFill>
      </fill>
    </dxf>
    <dxf>
      <fill>
        <patternFill>
          <bgColor rgb="FFFF9900"/>
        </patternFill>
      </fill>
    </dxf>
    <dxf>
      <fill>
        <patternFill>
          <bgColor rgb="FFFFFF66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1" tint="0.34998626667073579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9900"/>
      <color rgb="FFFF99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9</xdr:row>
      <xdr:rowOff>38100</xdr:rowOff>
    </xdr:from>
    <xdr:to>
      <xdr:col>1</xdr:col>
      <xdr:colOff>228600</xdr:colOff>
      <xdr:row>10</xdr:row>
      <xdr:rowOff>19050</xdr:rowOff>
    </xdr:to>
    <xdr:sp macro="" textlink="">
      <xdr:nvSpPr>
        <xdr:cNvPr id="5" name="Rectangle à coins arrondis 4"/>
        <xdr:cNvSpPr/>
      </xdr:nvSpPr>
      <xdr:spPr>
        <a:xfrm>
          <a:off x="590550" y="1762125"/>
          <a:ext cx="171450" cy="171450"/>
        </a:xfrm>
        <a:prstGeom prst="roundRect">
          <a:avLst/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209550</xdr:colOff>
      <xdr:row>10</xdr:row>
      <xdr:rowOff>0</xdr:rowOff>
    </xdr:from>
    <xdr:to>
      <xdr:col>2</xdr:col>
      <xdr:colOff>0</xdr:colOff>
      <xdr:row>10</xdr:row>
      <xdr:rowOff>171450</xdr:rowOff>
    </xdr:to>
    <xdr:sp macro="" textlink="">
      <xdr:nvSpPr>
        <xdr:cNvPr id="6" name="Rectangle à coins arrondis 5"/>
        <xdr:cNvSpPr/>
      </xdr:nvSpPr>
      <xdr:spPr>
        <a:xfrm>
          <a:off x="742950" y="1914525"/>
          <a:ext cx="171450" cy="171450"/>
        </a:xfrm>
        <a:prstGeom prst="roundRect">
          <a:avLst/>
        </a:prstGeom>
        <a:solidFill>
          <a:srgbClr val="92D050"/>
        </a:solidFill>
        <a:ln w="19050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361950</xdr:colOff>
      <xdr:row>10</xdr:row>
      <xdr:rowOff>152400</xdr:rowOff>
    </xdr:from>
    <xdr:to>
      <xdr:col>2</xdr:col>
      <xdr:colOff>152400</xdr:colOff>
      <xdr:row>11</xdr:row>
      <xdr:rowOff>133350</xdr:rowOff>
    </xdr:to>
    <xdr:sp macro="" textlink="">
      <xdr:nvSpPr>
        <xdr:cNvPr id="7" name="Rectangle à coins arrondis 6"/>
        <xdr:cNvSpPr/>
      </xdr:nvSpPr>
      <xdr:spPr>
        <a:xfrm>
          <a:off x="895350" y="2057400"/>
          <a:ext cx="171450" cy="171450"/>
        </a:xfrm>
        <a:prstGeom prst="roundRect">
          <a:avLst/>
        </a:prstGeom>
        <a:solidFill>
          <a:srgbClr val="FF99FF"/>
        </a:solidFill>
        <a:ln w="19050"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133350</xdr:colOff>
      <xdr:row>11</xdr:row>
      <xdr:rowOff>114300</xdr:rowOff>
    </xdr:from>
    <xdr:to>
      <xdr:col>2</xdr:col>
      <xdr:colOff>304800</xdr:colOff>
      <xdr:row>12</xdr:row>
      <xdr:rowOff>95250</xdr:rowOff>
    </xdr:to>
    <xdr:sp macro="" textlink="">
      <xdr:nvSpPr>
        <xdr:cNvPr id="8" name="Rectangle à coins arrondis 7"/>
        <xdr:cNvSpPr/>
      </xdr:nvSpPr>
      <xdr:spPr>
        <a:xfrm>
          <a:off x="1047750" y="2209800"/>
          <a:ext cx="171450" cy="171450"/>
        </a:xfrm>
        <a:prstGeom prst="roundRect">
          <a:avLst/>
        </a:prstGeom>
        <a:solidFill>
          <a:srgbClr val="FF9900"/>
        </a:solidFill>
        <a:ln w="19050"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12</xdr:row>
      <xdr:rowOff>76200</xdr:rowOff>
    </xdr:from>
    <xdr:to>
      <xdr:col>2</xdr:col>
      <xdr:colOff>457200</xdr:colOff>
      <xdr:row>13</xdr:row>
      <xdr:rowOff>57150</xdr:rowOff>
    </xdr:to>
    <xdr:sp macro="" textlink="">
      <xdr:nvSpPr>
        <xdr:cNvPr id="9" name="Rectangle à coins arrondis 8"/>
        <xdr:cNvSpPr/>
      </xdr:nvSpPr>
      <xdr:spPr>
        <a:xfrm>
          <a:off x="1200150" y="2362200"/>
          <a:ext cx="171450" cy="171450"/>
        </a:xfrm>
        <a:prstGeom prst="roundRect">
          <a:avLst/>
        </a:prstGeom>
        <a:solidFill>
          <a:srgbClr val="FFFF00"/>
        </a:solidFill>
        <a:ln w="19050"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au1" displayName="Tableau1" ref="A2:H16" totalsRowShown="0" headerRowDxfId="31" dataDxfId="30">
  <autoFilter ref="A2:H16"/>
  <sortState ref="A2:I13">
    <sortCondition ref="A1:A13"/>
  </sortState>
  <tableColumns count="8">
    <tableColumn id="1" name="ID cache" dataDxfId="29"/>
    <tableColumn id="2" name="Nom" dataDxfId="28"/>
    <tableColumn id="3" name="D" dataDxfId="27"/>
    <tableColumn id="4" name="T" dataDxfId="26"/>
    <tableColumn id="5" name="Taille" dataDxfId="25"/>
    <tableColumn id="6" name="Logbook" dataDxfId="24"/>
    <tableColumn id="7" name="Points" dataDxfId="23">
      <calculatedColumnFormula>IF(ISNA(VLOOKUP(F3,Donnees!$A$2:$B$6,2,FALSE)),0,IF(Tableau1[[#This Row],[FTF?]]="Oui",VLOOKUP(F3,Donnees!$A$2:$B$6,2,FALSE)*2,VLOOKUP(F3,Donnees!$A$2:$B$6,2,FALSE)))</calculatedColumnFormula>
    </tableColumn>
    <tableColumn id="8" name="FTF?" dataDxfId="2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indowProtection="1" tabSelected="1" workbookViewId="0">
      <selection activeCell="J19" sqref="J19"/>
    </sheetView>
  </sheetViews>
  <sheetFormatPr baseColWidth="10" defaultRowHeight="15" x14ac:dyDescent="0.25"/>
  <cols>
    <col min="1" max="1" width="11.42578125" style="1"/>
    <col min="2" max="2" width="40.5703125" style="1" bestFit="1" customWidth="1"/>
    <col min="3" max="3" width="7.7109375" style="1" bestFit="1" customWidth="1"/>
    <col min="4" max="4" width="8.7109375" style="1" bestFit="1" customWidth="1"/>
    <col min="5" max="5" width="10.42578125" style="1" bestFit="1" customWidth="1"/>
    <col min="6" max="7" width="11.42578125" style="1"/>
    <col min="8" max="8" width="11.5703125" style="1" customWidth="1"/>
    <col min="9" max="16384" width="11.42578125" style="1"/>
  </cols>
  <sheetData>
    <row r="1" spans="1:11" ht="21" x14ac:dyDescent="0.35">
      <c r="B1" s="27" t="s">
        <v>63</v>
      </c>
      <c r="I1" s="28" t="s">
        <v>64</v>
      </c>
      <c r="J1" s="19" t="s">
        <v>57</v>
      </c>
    </row>
    <row r="2" spans="1:11" x14ac:dyDescent="0.25">
      <c r="A2" s="25" t="s">
        <v>0</v>
      </c>
      <c r="B2" s="26" t="s">
        <v>1</v>
      </c>
      <c r="C2" s="25" t="s">
        <v>23</v>
      </c>
      <c r="D2" s="25" t="s">
        <v>7</v>
      </c>
      <c r="E2" s="25" t="s">
        <v>22</v>
      </c>
      <c r="F2" s="25" t="s">
        <v>2</v>
      </c>
      <c r="G2" s="25" t="s">
        <v>42</v>
      </c>
      <c r="H2" s="25" t="s">
        <v>43</v>
      </c>
    </row>
    <row r="3" spans="1:11" x14ac:dyDescent="0.25">
      <c r="A3" s="2" t="s">
        <v>33</v>
      </c>
      <c r="B3" s="1" t="s">
        <v>15</v>
      </c>
      <c r="C3" s="2">
        <v>1</v>
      </c>
      <c r="D3" s="2">
        <v>1.5</v>
      </c>
      <c r="E3" s="2" t="s">
        <v>4</v>
      </c>
      <c r="F3" s="29" t="s">
        <v>65</v>
      </c>
      <c r="G3" s="2">
        <f>IF(ISNA(VLOOKUP(F3,Donnees!$A$2:$B$6,2,FALSE)),0,IF(Tableau1[[#This Row],[FTF?]]="Oui",VLOOKUP(F3,Donnees!$A$2:$B$6,2,FALSE)*2,VLOOKUP(F3,Donnees!$A$2:$B$6,2,FALSE)))</f>
        <v>0</v>
      </c>
      <c r="H3" s="29" t="s">
        <v>44</v>
      </c>
    </row>
    <row r="4" spans="1:11" x14ac:dyDescent="0.25">
      <c r="A4" s="2" t="s">
        <v>32</v>
      </c>
      <c r="B4" s="1" t="s">
        <v>3</v>
      </c>
      <c r="C4" s="2">
        <v>2.5</v>
      </c>
      <c r="D4" s="2">
        <v>1.5</v>
      </c>
      <c r="E4" s="2" t="s">
        <v>4</v>
      </c>
      <c r="F4" s="31" t="s">
        <v>65</v>
      </c>
      <c r="G4" s="2">
        <f>IF(ISNA(VLOOKUP(F4,Donnees!$A$2:$B$6,2,FALSE)),0,IF(Tableau1[[#This Row],[FTF?]]="Oui",VLOOKUP(F4,Donnees!$A$2:$B$6,2,FALSE)*2,VLOOKUP(F4,Donnees!$A$2:$B$6,2,FALSE)))</f>
        <v>0</v>
      </c>
      <c r="H4" s="29" t="s">
        <v>44</v>
      </c>
      <c r="J4" s="19" t="s">
        <v>58</v>
      </c>
    </row>
    <row r="5" spans="1:11" x14ac:dyDescent="0.25">
      <c r="A5" s="2" t="s">
        <v>34</v>
      </c>
      <c r="B5" s="1" t="s">
        <v>14</v>
      </c>
      <c r="C5" s="2">
        <v>1</v>
      </c>
      <c r="D5" s="2">
        <v>1.5</v>
      </c>
      <c r="E5" s="2" t="s">
        <v>4</v>
      </c>
      <c r="F5" s="31" t="s">
        <v>65</v>
      </c>
      <c r="G5" s="2">
        <f>IF(ISNA(VLOOKUP(F5,Donnees!$A$2:$B$6,2,FALSE)),0,IF(Tableau1[[#This Row],[FTF?]]="Oui",VLOOKUP(F5,Donnees!$A$2:$B$6,2,FALSE)*2,VLOOKUP(F5,Donnees!$A$2:$B$6,2,FALSE)))</f>
        <v>0</v>
      </c>
      <c r="H5" s="29" t="s">
        <v>44</v>
      </c>
      <c r="J5" s="17" t="s">
        <v>17</v>
      </c>
      <c r="K5" s="20" t="s">
        <v>51</v>
      </c>
    </row>
    <row r="6" spans="1:11" x14ac:dyDescent="0.25">
      <c r="A6" s="2" t="s">
        <v>31</v>
      </c>
      <c r="B6" s="1" t="s">
        <v>10</v>
      </c>
      <c r="C6" s="2">
        <v>1.5</v>
      </c>
      <c r="D6" s="2">
        <v>1.5</v>
      </c>
      <c r="E6" s="2" t="s">
        <v>4</v>
      </c>
      <c r="F6" s="31" t="s">
        <v>65</v>
      </c>
      <c r="G6" s="2">
        <f>IF(ISNA(VLOOKUP(F6,Donnees!$A$2:$B$6,2,FALSE)),0,IF(Tableau1[[#This Row],[FTF?]]="Oui",VLOOKUP(F6,Donnees!$A$2:$B$6,2,FALSE)*2,VLOOKUP(F6,Donnees!$A$2:$B$6,2,FALSE)))</f>
        <v>0</v>
      </c>
      <c r="H6" s="29" t="s">
        <v>44</v>
      </c>
      <c r="J6" s="17" t="s">
        <v>18</v>
      </c>
      <c r="K6" s="20" t="s">
        <v>52</v>
      </c>
    </row>
    <row r="7" spans="1:11" x14ac:dyDescent="0.25">
      <c r="A7" s="2" t="s">
        <v>30</v>
      </c>
      <c r="B7" s="1" t="s">
        <v>8</v>
      </c>
      <c r="C7" s="2">
        <v>2</v>
      </c>
      <c r="D7" s="2">
        <v>2.5</v>
      </c>
      <c r="E7" s="2" t="s">
        <v>6</v>
      </c>
      <c r="F7" s="31" t="s">
        <v>65</v>
      </c>
      <c r="G7" s="2">
        <f>IF(ISNA(VLOOKUP(F7,Donnees!$A$2:$B$6,2,FALSE)),0,IF(Tableau1[[#This Row],[FTF?]]="Oui",VLOOKUP(F7,Donnees!$A$2:$B$6,2,FALSE)*2,VLOOKUP(F7,Donnees!$A$2:$B$6,2,FALSE)))</f>
        <v>0</v>
      </c>
      <c r="H7" s="29" t="s">
        <v>44</v>
      </c>
      <c r="J7" s="17" t="s">
        <v>19</v>
      </c>
      <c r="K7" s="20" t="s">
        <v>53</v>
      </c>
    </row>
    <row r="8" spans="1:11" x14ac:dyDescent="0.25">
      <c r="A8" s="2" t="s">
        <v>28</v>
      </c>
      <c r="B8" s="1" t="s">
        <v>16</v>
      </c>
      <c r="C8" s="2">
        <v>1</v>
      </c>
      <c r="D8" s="2">
        <v>2</v>
      </c>
      <c r="E8" s="2" t="s">
        <v>6</v>
      </c>
      <c r="F8" s="31" t="s">
        <v>65</v>
      </c>
      <c r="G8" s="2">
        <f>IF(ISNA(VLOOKUP(F8,Donnees!$A$2:$B$6,2,FALSE)),0,IF(Tableau1[[#This Row],[FTF?]]="Oui",VLOOKUP(F8,Donnees!$A$2:$B$6,2,FALSE)*2,VLOOKUP(F8,Donnees!$A$2:$B$6,2,FALSE)))</f>
        <v>0</v>
      </c>
      <c r="H8" s="29" t="s">
        <v>44</v>
      </c>
      <c r="J8" s="17" t="s">
        <v>20</v>
      </c>
      <c r="K8" s="20" t="s">
        <v>54</v>
      </c>
    </row>
    <row r="9" spans="1:11" x14ac:dyDescent="0.25">
      <c r="A9" s="2" t="s">
        <v>29</v>
      </c>
      <c r="B9" s="1" t="s">
        <v>11</v>
      </c>
      <c r="C9" s="2">
        <v>1.5</v>
      </c>
      <c r="D9" s="2">
        <v>2</v>
      </c>
      <c r="E9" s="2" t="s">
        <v>4</v>
      </c>
      <c r="F9" s="31" t="s">
        <v>65</v>
      </c>
      <c r="G9" s="2">
        <f>IF(ISNA(VLOOKUP(F9,Donnees!$A$2:$B$6,2,FALSE)),0,IF(Tableau1[[#This Row],[FTF?]]="Oui",VLOOKUP(F9,Donnees!$A$2:$B$6,2,FALSE)*2,VLOOKUP(F9,Donnees!$A$2:$B$6,2,FALSE)))</f>
        <v>0</v>
      </c>
      <c r="H9" s="29" t="s">
        <v>44</v>
      </c>
      <c r="J9" s="17" t="s">
        <v>21</v>
      </c>
      <c r="K9" s="20" t="s">
        <v>55</v>
      </c>
    </row>
    <row r="10" spans="1:11" x14ac:dyDescent="0.25">
      <c r="A10" s="2" t="s">
        <v>27</v>
      </c>
      <c r="B10" s="1" t="s">
        <v>9</v>
      </c>
      <c r="C10" s="2">
        <v>2</v>
      </c>
      <c r="D10" s="2">
        <v>2</v>
      </c>
      <c r="E10" s="2" t="s">
        <v>4</v>
      </c>
      <c r="F10" s="31" t="s">
        <v>65</v>
      </c>
      <c r="G10" s="2">
        <f>IF(ISNA(VLOOKUP(F10,Donnees!$A$2:$B$6,2,FALSE)),0,IF(Tableau1[[#This Row],[FTF?]]="Oui",VLOOKUP(F10,Donnees!$A$2:$B$6,2,FALSE)*2,VLOOKUP(F10,Donnees!$A$2:$B$6,2,FALSE)))</f>
        <v>0</v>
      </c>
      <c r="H10" s="29" t="s">
        <v>44</v>
      </c>
    </row>
    <row r="11" spans="1:11" x14ac:dyDescent="0.25">
      <c r="A11" s="2" t="s">
        <v>25</v>
      </c>
      <c r="B11" s="1" t="s">
        <v>13</v>
      </c>
      <c r="C11" s="2">
        <v>1.5</v>
      </c>
      <c r="D11" s="2">
        <v>1.5</v>
      </c>
      <c r="E11" s="2" t="s">
        <v>6</v>
      </c>
      <c r="F11" s="31" t="s">
        <v>65</v>
      </c>
      <c r="G11" s="2">
        <f>IF(ISNA(VLOOKUP(F11,Donnees!$A$2:$B$6,2,FALSE)),0,IF(Tableau1[[#This Row],[FTF?]]="Oui",VLOOKUP(F11,Donnees!$A$2:$B$6,2,FALSE)*2,VLOOKUP(F11,Donnees!$A$2:$B$6,2,FALSE)))</f>
        <v>0</v>
      </c>
      <c r="H11" s="29" t="s">
        <v>44</v>
      </c>
      <c r="J11" s="18" t="s">
        <v>56</v>
      </c>
    </row>
    <row r="12" spans="1:11" x14ac:dyDescent="0.25">
      <c r="A12" s="2" t="s">
        <v>26</v>
      </c>
      <c r="B12" s="1" t="s">
        <v>12</v>
      </c>
      <c r="C12" s="2">
        <v>1.5</v>
      </c>
      <c r="D12" s="2">
        <v>2</v>
      </c>
      <c r="E12" s="2" t="s">
        <v>6</v>
      </c>
      <c r="F12" s="31" t="s">
        <v>65</v>
      </c>
      <c r="G12" s="2">
        <f>IF(ISNA(VLOOKUP(F12,Donnees!$A$2:$B$6,2,FALSE)),0,IF(Tableau1[[#This Row],[FTF?]]="Oui",VLOOKUP(F12,Donnees!$A$2:$B$6,2,FALSE)*2,VLOOKUP(F12,Donnees!$A$2:$B$6,2,FALSE)))</f>
        <v>0</v>
      </c>
      <c r="H12" s="29" t="s">
        <v>44</v>
      </c>
    </row>
    <row r="13" spans="1:11" x14ac:dyDescent="0.25">
      <c r="A13" s="2" t="s">
        <v>24</v>
      </c>
      <c r="B13" s="1" t="s">
        <v>5</v>
      </c>
      <c r="C13" s="2">
        <v>2.5</v>
      </c>
      <c r="D13" s="2">
        <v>3</v>
      </c>
      <c r="E13" s="2" t="s">
        <v>6</v>
      </c>
      <c r="F13" s="31" t="s">
        <v>65</v>
      </c>
      <c r="G13" s="2">
        <f>IF(ISNA(VLOOKUP(F13,Donnees!$A$2:$B$6,2,FALSE)),0,IF(Tableau1[[#This Row],[FTF?]]="Oui",VLOOKUP(F13,Donnees!$A$2:$B$6,2,FALSE)*2,VLOOKUP(F13,Donnees!$A$2:$B$6,2,FALSE)))</f>
        <v>0</v>
      </c>
      <c r="H13" s="29" t="s">
        <v>44</v>
      </c>
      <c r="J13" s="1" t="s">
        <v>67</v>
      </c>
    </row>
    <row r="14" spans="1:11" x14ac:dyDescent="0.25">
      <c r="A14" s="2" t="s">
        <v>61</v>
      </c>
      <c r="B14" s="1" t="s">
        <v>62</v>
      </c>
      <c r="C14" s="2">
        <v>2</v>
      </c>
      <c r="D14" s="2">
        <v>2</v>
      </c>
      <c r="E14" s="2" t="s">
        <v>6</v>
      </c>
      <c r="F14" s="31" t="s">
        <v>65</v>
      </c>
      <c r="G14" s="2">
        <f>IF(ISNA(VLOOKUP(F14,Donnees!$A$2:$B$6,2,FALSE)),0,IF(Tableau1[[#This Row],[FTF?]]="Oui",VLOOKUP(F14,Donnees!$A$2:$B$6,2,FALSE)*2,VLOOKUP(F14,Donnees!$A$2:$B$6,2,FALSE)))</f>
        <v>0</v>
      </c>
      <c r="H14" s="29" t="s">
        <v>44</v>
      </c>
    </row>
    <row r="15" spans="1:11" x14ac:dyDescent="0.25">
      <c r="A15" s="2" t="s">
        <v>68</v>
      </c>
      <c r="B15" s="1" t="s">
        <v>38</v>
      </c>
      <c r="C15" s="2">
        <v>1.5</v>
      </c>
      <c r="D15" s="2">
        <v>2</v>
      </c>
      <c r="E15" s="2" t="s">
        <v>4</v>
      </c>
      <c r="F15" s="31" t="s">
        <v>65</v>
      </c>
      <c r="G15" s="2">
        <f>IF(ISNA(VLOOKUP(F15,Donnees!$A$2:$B$6,2,FALSE)),0,IF(Tableau1[[#This Row],[FTF?]]="Oui",VLOOKUP(F15,Donnees!$A$2:$B$6,2,FALSE)*2,VLOOKUP(F15,Donnees!$A$2:$B$6,2,FALSE)))</f>
        <v>0</v>
      </c>
      <c r="H15" s="29" t="s">
        <v>44</v>
      </c>
    </row>
    <row r="16" spans="1:11" x14ac:dyDescent="0.25">
      <c r="A16" s="2" t="s">
        <v>69</v>
      </c>
      <c r="B16" s="1" t="s">
        <v>39</v>
      </c>
      <c r="C16" s="2">
        <v>2</v>
      </c>
      <c r="D16" s="2">
        <v>2</v>
      </c>
      <c r="E16" s="2" t="s">
        <v>4</v>
      </c>
      <c r="F16" s="31" t="s">
        <v>65</v>
      </c>
      <c r="G16" s="2">
        <f>IF(ISNA(VLOOKUP(F16,Donnees!$A$2:$B$6,2,FALSE)),0,IF(Tableau1[[#This Row],[FTF?]]="Oui",VLOOKUP(F16,Donnees!$A$2:$B$6,2,FALSE)*2,VLOOKUP(F16,Donnees!$A$2:$B$6,2,FALSE)))</f>
        <v>0</v>
      </c>
      <c r="H16" s="29" t="s">
        <v>44</v>
      </c>
    </row>
    <row r="17" spans="2:9" x14ac:dyDescent="0.25">
      <c r="E17" s="21" t="s">
        <v>46</v>
      </c>
      <c r="F17" s="2">
        <f>COUNTIF(Tableau1[Logbook],J5)</f>
        <v>0</v>
      </c>
    </row>
    <row r="18" spans="2:9" x14ac:dyDescent="0.25">
      <c r="E18" s="21" t="s">
        <v>47</v>
      </c>
      <c r="F18" s="2">
        <f>COUNTIF(Tableau1[Logbook],J6)</f>
        <v>0</v>
      </c>
    </row>
    <row r="19" spans="2:9" x14ac:dyDescent="0.25">
      <c r="E19" s="21" t="s">
        <v>48</v>
      </c>
      <c r="F19" s="2">
        <f>COUNTIF(Tableau1[Logbook],J7)</f>
        <v>0</v>
      </c>
    </row>
    <row r="20" spans="2:9" x14ac:dyDescent="0.25">
      <c r="E20" s="21" t="s">
        <v>49</v>
      </c>
      <c r="F20" s="2">
        <f>COUNTIF(Tableau1[Logbook],J8)</f>
        <v>0</v>
      </c>
    </row>
    <row r="21" spans="2:9" x14ac:dyDescent="0.25">
      <c r="E21" s="21" t="s">
        <v>50</v>
      </c>
      <c r="F21" s="2">
        <f>COUNTIF(Tableau1[Logbook],J9)</f>
        <v>0</v>
      </c>
    </row>
    <row r="22" spans="2:9" x14ac:dyDescent="0.25">
      <c r="F22" s="21" t="s">
        <v>45</v>
      </c>
      <c r="G22" s="22">
        <f>SUM(G3:G15)</f>
        <v>0</v>
      </c>
    </row>
    <row r="23" spans="2:9" x14ac:dyDescent="0.25">
      <c r="F23" s="21"/>
      <c r="G23" s="22"/>
    </row>
    <row r="24" spans="2:9" x14ac:dyDescent="0.25">
      <c r="B24" s="23" t="s">
        <v>37</v>
      </c>
    </row>
    <row r="25" spans="2:9" x14ac:dyDescent="0.25">
      <c r="B25" s="1" t="s">
        <v>38</v>
      </c>
      <c r="C25" s="24" t="str">
        <f>IF(F17&gt;0,IF(F18&gt;0,IF(F19&gt;0,IF(F20&gt;0,IF(F21&gt;0,"OK","Non OK"),"Non OK"),"Non OK"),"Non OK"),"Non OK")</f>
        <v>Non OK</v>
      </c>
      <c r="D25" s="30" t="s">
        <v>40</v>
      </c>
      <c r="E25" s="30"/>
      <c r="F25" s="30"/>
      <c r="G25" s="30"/>
      <c r="H25" s="30"/>
      <c r="I25" s="30"/>
    </row>
    <row r="26" spans="2:9" x14ac:dyDescent="0.25">
      <c r="B26" s="1" t="s">
        <v>39</v>
      </c>
      <c r="C26" s="24" t="str">
        <f>IF(G22&gt;=10,"OK","Non OK")</f>
        <v>Non OK</v>
      </c>
      <c r="D26" s="30" t="s">
        <v>41</v>
      </c>
      <c r="E26" s="30"/>
      <c r="F26" s="30"/>
      <c r="G26" s="30"/>
      <c r="H26" s="30"/>
      <c r="I26" s="30"/>
    </row>
    <row r="27" spans="2:9" x14ac:dyDescent="0.25">
      <c r="B27" s="1" t="s">
        <v>59</v>
      </c>
      <c r="D27" s="1" t="s">
        <v>60</v>
      </c>
    </row>
  </sheetData>
  <sheetProtection password="E4D0" sheet="1" objects="1" scenarios="1" sort="0" autoFilter="0"/>
  <protectedRanges>
    <protectedRange sqref="H3:H16" name="Plage2"/>
    <protectedRange sqref="F3:F16" name="Plage1"/>
  </protectedRanges>
  <mergeCells count="2">
    <mergeCell ref="D25:I25"/>
    <mergeCell ref="D26:I26"/>
  </mergeCells>
  <conditionalFormatting sqref="F2:F16">
    <cfRule type="containsText" dxfId="21" priority="8" operator="containsText" text="Jaune">
      <formula>NOT(ISERROR(SEARCH("Jaune",F2)))</formula>
    </cfRule>
    <cfRule type="containsText" dxfId="20" priority="9" operator="containsText" text="Orange">
      <formula>NOT(ISERROR(SEARCH("Orange",F2)))</formula>
    </cfRule>
    <cfRule type="containsText" dxfId="19" priority="10" operator="containsText" text="Vert">
      <formula>NOT(ISERROR(SEARCH("Vert",F2)))</formula>
    </cfRule>
    <cfRule type="containsText" dxfId="18" priority="11" operator="containsText" text="Rose">
      <formula>NOT(ISERROR(SEARCH("Rose",F2)))</formula>
    </cfRule>
    <cfRule type="containsText" dxfId="17" priority="12" operator="containsText" text="Blanc">
      <formula>NOT(ISERROR(SEARCH("Blanc",F2)))</formula>
    </cfRule>
  </conditionalFormatting>
  <conditionalFormatting sqref="C25:C26">
    <cfRule type="containsText" dxfId="16" priority="6" operator="containsText" text="Non">
      <formula>NOT(ISERROR(SEARCH("Non",C25)))</formula>
    </cfRule>
    <cfRule type="beginsWith" dxfId="15" priority="7" operator="beginsWith" text="OK">
      <formula>LEFT(C25,LEN("OK"))="OK"</formula>
    </cfRule>
  </conditionalFormatting>
  <conditionalFormatting sqref="J5:J9 J11">
    <cfRule type="containsText" dxfId="14" priority="1" operator="containsText" text="Jaune">
      <formula>NOT(ISERROR(SEARCH("Jaune",J5)))</formula>
    </cfRule>
    <cfRule type="containsText" dxfId="13" priority="2" operator="containsText" text="Orange">
      <formula>NOT(ISERROR(SEARCH("Orange",J5)))</formula>
    </cfRule>
    <cfRule type="containsText" dxfId="12" priority="3" operator="containsText" text="Vert">
      <formula>NOT(ISERROR(SEARCH("Vert",J5)))</formula>
    </cfRule>
    <cfRule type="containsText" dxfId="11" priority="4" operator="containsText" text="Rose">
      <formula>NOT(ISERROR(SEARCH("Rose",J5)))</formula>
    </cfRule>
    <cfRule type="containsText" dxfId="10" priority="5" operator="containsText" text="Blanc">
      <formula>NOT(ISERROR(SEARCH("Blanc",J5)))</formula>
    </cfRule>
  </conditionalFormatting>
  <pageMargins left="0.7" right="0.7" top="0.75" bottom="0.75" header="0.3" footer="0.3"/>
  <pageSetup paperSize="9" orientation="portrait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Donnees!$A$2:$A$7</xm:f>
          </x14:formula1>
          <xm:sqref>F3:F16</xm:sqref>
        </x14:dataValidation>
        <x14:dataValidation type="list" allowBlank="1" showInputMessage="1" showErrorMessage="1">
          <x14:formula1>
            <xm:f>Donnees!$D$4:$D$5</xm:f>
          </x14:formula1>
          <xm:sqref>H3:H16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indowProtection="1" workbookViewId="0">
      <selection activeCell="G12" sqref="G12"/>
    </sheetView>
  </sheetViews>
  <sheetFormatPr baseColWidth="10" defaultRowHeight="15" x14ac:dyDescent="0.25"/>
  <cols>
    <col min="1" max="1" width="8" bestFit="1" customWidth="1"/>
    <col min="2" max="2" width="5.7109375" bestFit="1" customWidth="1"/>
    <col min="3" max="3" width="8.28515625" bestFit="1" customWidth="1"/>
    <col min="4" max="4" width="10.28515625" bestFit="1" customWidth="1"/>
  </cols>
  <sheetData>
    <row r="1" spans="1:4" x14ac:dyDescent="0.25">
      <c r="A1" s="15" t="s">
        <v>36</v>
      </c>
      <c r="B1" s="16" t="s">
        <v>35</v>
      </c>
    </row>
    <row r="2" spans="1:4" x14ac:dyDescent="0.25">
      <c r="A2" s="9" t="s">
        <v>17</v>
      </c>
      <c r="B2" s="3">
        <v>1</v>
      </c>
    </row>
    <row r="3" spans="1:4" x14ac:dyDescent="0.25">
      <c r="A3" s="10" t="s">
        <v>18</v>
      </c>
      <c r="B3" s="4">
        <v>2</v>
      </c>
    </row>
    <row r="4" spans="1:4" x14ac:dyDescent="0.25">
      <c r="A4" s="11" t="s">
        <v>19</v>
      </c>
      <c r="B4" s="5">
        <v>3</v>
      </c>
      <c r="D4" t="s">
        <v>66</v>
      </c>
    </row>
    <row r="5" spans="1:4" x14ac:dyDescent="0.25">
      <c r="A5" s="12" t="s">
        <v>20</v>
      </c>
      <c r="B5" s="6">
        <v>4</v>
      </c>
      <c r="D5" t="s">
        <v>44</v>
      </c>
    </row>
    <row r="6" spans="1:4" x14ac:dyDescent="0.25">
      <c r="A6" s="13" t="s">
        <v>21</v>
      </c>
      <c r="B6" s="7">
        <v>5</v>
      </c>
    </row>
    <row r="7" spans="1:4" ht="15.75" thickBot="1" x14ac:dyDescent="0.3">
      <c r="A7" s="8" t="s">
        <v>65</v>
      </c>
      <c r="B7" s="14"/>
    </row>
  </sheetData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</vt:lpstr>
      <vt:lpstr>Donnees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Arnaud</dc:creator>
  <cp:lastModifiedBy>F289199</cp:lastModifiedBy>
  <dcterms:created xsi:type="dcterms:W3CDTF">2014-11-12T18:49:32Z</dcterms:created>
  <dcterms:modified xsi:type="dcterms:W3CDTF">2014-11-13T15:19:38Z</dcterms:modified>
</cp:coreProperties>
</file>