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bookViews>
    <workbookView xWindow="0" yWindow="0" windowWidth="28800" windowHeight="12435" tabRatio="761" activeTab="6"/>
  </bookViews>
  <sheets>
    <sheet name="batonnet exercice 1" sheetId="22" r:id="rId1"/>
    <sheet name="Exercice 1" sheetId="1" r:id="rId2"/>
    <sheet name="Exercice 1 bis" sheetId="10" r:id="rId3"/>
    <sheet name="récapitulatif ex1 et 1bis" sheetId="20" r:id="rId4"/>
    <sheet name="Données exercices 2-3-4" sheetId="6" r:id="rId5"/>
    <sheet name="Exercice 2" sheetId="2" r:id="rId6"/>
    <sheet name="Exercice 3" sheetId="3" r:id="rId7"/>
    <sheet name="Exercice 4" sheetId="4" r:id="rId8"/>
    <sheet name="récapitulatif ex 2-3-4" sheetId="21" r:id="rId9"/>
    <sheet name="Exercice 5" sheetId="5" r:id="rId10"/>
    <sheet name="Exercice 6" sheetId="7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3" l="1"/>
  <c r="B30" i="3"/>
  <c r="B26" i="3"/>
  <c r="B25" i="3"/>
  <c r="B24" i="3"/>
  <c r="G14" i="3"/>
  <c r="H14" i="3"/>
  <c r="H5" i="3"/>
  <c r="H6" i="3"/>
  <c r="H7" i="3"/>
  <c r="H8" i="3"/>
  <c r="H9" i="3"/>
  <c r="H10" i="3"/>
  <c r="H11" i="3"/>
  <c r="H12" i="3"/>
  <c r="H13" i="3"/>
  <c r="H4" i="3"/>
  <c r="G6" i="3"/>
  <c r="G7" i="3"/>
  <c r="G8" i="3"/>
  <c r="G9" i="3"/>
  <c r="G10" i="3"/>
  <c r="G11" i="3"/>
  <c r="G12" i="3"/>
  <c r="G13" i="3"/>
  <c r="G5" i="3"/>
  <c r="G4" i="3"/>
  <c r="F6" i="3"/>
  <c r="F7" i="3" s="1"/>
  <c r="F8" i="3" s="1"/>
  <c r="F9" i="3" s="1"/>
  <c r="F10" i="3" s="1"/>
  <c r="F11" i="3" s="1"/>
  <c r="F12" i="3" s="1"/>
  <c r="F13" i="3" s="1"/>
  <c r="F5" i="3"/>
  <c r="F4" i="3"/>
  <c r="E5" i="3"/>
  <c r="E6" i="3"/>
  <c r="E7" i="3"/>
  <c r="E8" i="3"/>
  <c r="E9" i="3"/>
  <c r="E10" i="3"/>
  <c r="E11" i="3"/>
  <c r="E12" i="3"/>
  <c r="E13" i="3"/>
  <c r="E4" i="3"/>
  <c r="C14" i="3"/>
  <c r="D7" i="3"/>
  <c r="D8" i="3"/>
  <c r="D9" i="3" s="1"/>
  <c r="D10" i="3" s="1"/>
  <c r="D11" i="3" s="1"/>
  <c r="D12" i="3" s="1"/>
  <c r="D13" i="3" s="1"/>
  <c r="D6" i="3"/>
  <c r="D5" i="3"/>
  <c r="D4" i="3"/>
  <c r="P21" i="6"/>
  <c r="J26" i="6"/>
  <c r="D61" i="6"/>
  <c r="P16" i="6" a="1"/>
  <c r="P19" i="6" s="1"/>
  <c r="J16" i="6" a="1"/>
  <c r="J19" i="6" s="1"/>
  <c r="D16" i="6" a="1"/>
  <c r="D16" i="6" s="1"/>
  <c r="G6" i="10"/>
  <c r="B69" i="10"/>
  <c r="B66" i="10"/>
  <c r="F55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8" i="10"/>
  <c r="F7" i="10"/>
  <c r="F6" i="10"/>
  <c r="E9" i="10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E44" i="10" s="1"/>
  <c r="E45" i="10" s="1"/>
  <c r="E46" i="10" s="1"/>
  <c r="E47" i="10" s="1"/>
  <c r="E48" i="10" s="1"/>
  <c r="E49" i="10" s="1"/>
  <c r="E50" i="10" s="1"/>
  <c r="E51" i="10" s="1"/>
  <c r="E52" i="10" s="1"/>
  <c r="E53" i="10" s="1"/>
  <c r="E54" i="10" s="1"/>
  <c r="E8" i="10"/>
  <c r="E7" i="10"/>
  <c r="E6" i="10"/>
  <c r="D55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7" i="10"/>
  <c r="D8" i="10"/>
  <c r="D9" i="10"/>
  <c r="D6" i="10"/>
  <c r="B55" i="10"/>
  <c r="C10" i="10"/>
  <c r="C11" i="10"/>
  <c r="C12" i="10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C52" i="10" s="1"/>
  <c r="C53" i="10" s="1"/>
  <c r="C54" i="10" s="1"/>
  <c r="C9" i="10"/>
  <c r="C8" i="10"/>
  <c r="C7" i="10"/>
  <c r="C6" i="10"/>
  <c r="B103" i="1"/>
  <c r="B96" i="1"/>
  <c r="F88" i="1"/>
  <c r="K57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10" i="1"/>
  <c r="K11" i="1"/>
  <c r="K9" i="1"/>
  <c r="K8" i="1"/>
  <c r="I57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I9" i="1"/>
  <c r="H9" i="1"/>
  <c r="I8" i="1"/>
  <c r="H8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10" i="1"/>
  <c r="G11" i="1"/>
  <c r="G9" i="1"/>
  <c r="G8" i="1"/>
  <c r="B72" i="1"/>
  <c r="B69" i="1"/>
  <c r="F57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10" i="1"/>
  <c r="F9" i="1"/>
  <c r="F8" i="1"/>
  <c r="D57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9" i="1"/>
  <c r="E8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9" i="1"/>
  <c r="D8" i="1"/>
  <c r="B57" i="1"/>
  <c r="C13" i="1"/>
  <c r="C14" i="1"/>
  <c r="C15" i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11" i="1"/>
  <c r="C12" i="1"/>
  <c r="C10" i="1"/>
  <c r="C9" i="1"/>
  <c r="C8" i="1"/>
  <c r="P18" i="6" l="1"/>
  <c r="P20" i="6"/>
  <c r="P16" i="6"/>
  <c r="P17" i="6"/>
  <c r="J22" i="6"/>
  <c r="J18" i="6"/>
  <c r="J25" i="6"/>
  <c r="J17" i="6"/>
  <c r="J24" i="6"/>
  <c r="J20" i="6"/>
  <c r="J16" i="6"/>
  <c r="J21" i="6"/>
  <c r="J23" i="6"/>
  <c r="D59" i="6"/>
  <c r="D55" i="6"/>
  <c r="D51" i="6"/>
  <c r="D47" i="6"/>
  <c r="D43" i="6"/>
  <c r="D39" i="6"/>
  <c r="D35" i="6"/>
  <c r="D31" i="6"/>
  <c r="D27" i="6"/>
  <c r="D23" i="6"/>
  <c r="D19" i="6"/>
  <c r="D58" i="6"/>
  <c r="D54" i="6"/>
  <c r="D50" i="6"/>
  <c r="D46" i="6"/>
  <c r="D42" i="6"/>
  <c r="D38" i="6"/>
  <c r="D34" i="6"/>
  <c r="D30" i="6"/>
  <c r="D26" i="6"/>
  <c r="D22" i="6"/>
  <c r="D18" i="6"/>
  <c r="D57" i="6"/>
  <c r="D53" i="6"/>
  <c r="D49" i="6"/>
  <c r="D45" i="6"/>
  <c r="D41" i="6"/>
  <c r="D37" i="6"/>
  <c r="D33" i="6"/>
  <c r="D29" i="6"/>
  <c r="D25" i="6"/>
  <c r="D21" i="6"/>
  <c r="D17" i="6"/>
  <c r="D60" i="6"/>
  <c r="D56" i="6"/>
  <c r="D52" i="6"/>
  <c r="D48" i="6"/>
  <c r="D44" i="6"/>
  <c r="D40" i="6"/>
  <c r="D36" i="6"/>
  <c r="D32" i="6"/>
  <c r="D28" i="6"/>
  <c r="D24" i="6"/>
  <c r="D20" i="6"/>
  <c r="B4" i="20"/>
  <c r="B3" i="20"/>
  <c r="H20" i="5" l="1"/>
  <c r="H19" i="5"/>
  <c r="H18" i="5"/>
  <c r="H17" i="5"/>
  <c r="H16" i="5"/>
  <c r="D8" i="21"/>
  <c r="D7" i="21"/>
  <c r="D6" i="21"/>
  <c r="D5" i="21"/>
  <c r="D4" i="21"/>
  <c r="C8" i="21"/>
  <c r="C7" i="21"/>
  <c r="C6" i="21"/>
  <c r="C5" i="21"/>
  <c r="C4" i="21"/>
  <c r="B8" i="21"/>
  <c r="B7" i="21"/>
  <c r="B6" i="21"/>
  <c r="B5" i="21"/>
  <c r="B4" i="21"/>
  <c r="C7" i="20"/>
  <c r="B7" i="20"/>
  <c r="C6" i="20"/>
  <c r="B6" i="20"/>
  <c r="C5" i="20"/>
  <c r="B5" i="20"/>
  <c r="C4" i="20"/>
  <c r="C3" i="20"/>
</calcChain>
</file>

<file path=xl/comments1.xml><?xml version="1.0" encoding="utf-8"?>
<comments xmlns="http://schemas.openxmlformats.org/spreadsheetml/2006/main">
  <authors>
    <author>ija</author>
  </authors>
  <commentList>
    <comment ref="C8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B5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Calculez l'effectif total</t>
        </r>
      </text>
    </comment>
    <comment ref="B69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2.xml><?xml version="1.0" encoding="utf-8"?>
<comments xmlns="http://schemas.openxmlformats.org/spreadsheetml/2006/main">
  <authors>
    <author>ija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E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Complétez en indiquant la formule adéquate et recopier dans le reste de la colonne</t>
        </r>
      </text>
    </comment>
    <comment ref="B55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Calculez l'effectif total</t>
        </r>
      </text>
    </comment>
    <comment ref="B6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3.xml><?xml version="1.0" encoding="utf-8"?>
<comments xmlns="http://schemas.openxmlformats.org/spreadsheetml/2006/main">
  <authors>
    <author>ija</author>
  </authors>
  <commentList>
    <comment ref="P21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Calculer l'effectif total</t>
        </r>
      </text>
    </comment>
    <comment ref="J26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Calculer l'effectif total</t>
        </r>
      </text>
    </comment>
    <comment ref="D61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Calculer l'effectif total</t>
        </r>
      </text>
    </comment>
  </commentList>
</comments>
</file>

<file path=xl/comments4.xml><?xml version="1.0" encoding="utf-8"?>
<comments xmlns="http://schemas.openxmlformats.org/spreadsheetml/2006/main">
  <authors>
    <author>ija</author>
  </authors>
  <commentList>
    <comment ref="B58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5.xml><?xml version="1.0" encoding="utf-8"?>
<comments xmlns="http://schemas.openxmlformats.org/spreadsheetml/2006/main">
  <authors>
    <author>ija</author>
  </authors>
  <commentList>
    <comment ref="B24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6.xml><?xml version="1.0" encoding="utf-8"?>
<comments xmlns="http://schemas.openxmlformats.org/spreadsheetml/2006/main">
  <authors>
    <author>ija</author>
  </authors>
  <commentList>
    <comment ref="B21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7.xml><?xml version="1.0" encoding="utf-8"?>
<comments xmlns="http://schemas.openxmlformats.org/spreadsheetml/2006/main">
  <authors>
    <author>ija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comments8.xml><?xml version="1.0" encoding="utf-8"?>
<comments xmlns="http://schemas.openxmlformats.org/spreadsheetml/2006/main">
  <authors>
    <author>ija</author>
  </authors>
  <commentList>
    <comment ref="B35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  <comment ref="J38" authorId="0" shapeId="0">
      <text>
        <r>
          <rPr>
            <b/>
            <sz val="9"/>
            <color indexed="81"/>
            <rFont val="Tahoma"/>
            <family val="2"/>
          </rPr>
          <t>ija:</t>
        </r>
        <r>
          <rPr>
            <sz val="9"/>
            <color indexed="81"/>
            <rFont val="Tahoma"/>
            <family val="2"/>
          </rPr>
          <t xml:space="preserve">
somme des xiri divisée par l'effectif total</t>
        </r>
      </text>
    </comment>
  </commentList>
</comments>
</file>

<file path=xl/sharedStrings.xml><?xml version="1.0" encoding="utf-8"?>
<sst xmlns="http://schemas.openxmlformats.org/spreadsheetml/2006/main" count="311" uniqueCount="179">
  <si>
    <t>Exercice 1</t>
  </si>
  <si>
    <t>Voici le palmarès des numéros du lotto</t>
  </si>
  <si>
    <t>2.Insérez le graphique en batonnets (histogramme) sur une feuille à part en sélectionnant correctement les données</t>
  </si>
  <si>
    <t xml:space="preserve">3.Calculez les paramètres de tendance centrale : </t>
  </si>
  <si>
    <t xml:space="preserve">moyenne </t>
  </si>
  <si>
    <t>mode</t>
  </si>
  <si>
    <t>médiane</t>
  </si>
  <si>
    <t>somme</t>
  </si>
  <si>
    <r>
      <rPr>
        <b/>
        <u/>
        <sz val="11"/>
        <color theme="1"/>
        <rFont val="Calibri"/>
        <family val="2"/>
        <scheme val="minor"/>
      </rPr>
      <t xml:space="preserve">Le mode </t>
    </r>
    <r>
      <rPr>
        <sz val="11"/>
        <color theme="1"/>
        <rFont val="Calibri"/>
        <family val="2"/>
        <scheme val="minor"/>
      </rPr>
      <t>: repérez visuellement la plus grande répétition ou utiliser une fonction Excel (Max)</t>
    </r>
  </si>
  <si>
    <t>4. Calculez les paramètres de dispersion</t>
  </si>
  <si>
    <t xml:space="preserve">La variance : </t>
  </si>
  <si>
    <r>
      <rPr>
        <u/>
        <sz val="11"/>
        <color theme="1"/>
        <rFont val="Calibri"/>
        <family val="2"/>
        <scheme val="minor"/>
      </rPr>
      <t>1ère manière</t>
    </r>
    <r>
      <rPr>
        <sz val="11"/>
        <color theme="1"/>
        <rFont val="Calibri"/>
        <family val="2"/>
        <scheme val="minor"/>
      </rPr>
      <t xml:space="preserve"> : en utilisant la définition</t>
    </r>
  </si>
  <si>
    <r>
      <rPr>
        <u/>
        <sz val="11"/>
        <color theme="1"/>
        <rFont val="Calibri"/>
        <family val="2"/>
        <scheme val="minor"/>
      </rPr>
      <t xml:space="preserve">2ème manière </t>
    </r>
    <r>
      <rPr>
        <sz val="11"/>
        <color theme="1"/>
        <rFont val="Calibri"/>
        <family val="2"/>
        <scheme val="minor"/>
      </rPr>
      <t>: en utilisant la formule simplifiée (moyenne des carrés - carré de la moyenne)</t>
    </r>
  </si>
  <si>
    <r>
      <t xml:space="preserve">    insérez une colonne reprenant les "x</t>
    </r>
    <r>
      <rPr>
        <vertAlign val="subscript"/>
        <sz val="11"/>
        <color theme="1"/>
        <rFont val="Calibri"/>
        <family val="2"/>
        <scheme val="minor"/>
      </rPr>
      <t xml:space="preserve"> i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 xml:space="preserve">i </t>
    </r>
    <r>
      <rPr>
        <sz val="11"/>
        <color theme="1"/>
        <rFont val="Calibri"/>
        <family val="2"/>
        <scheme val="minor"/>
      </rPr>
      <t>" pour calculer la moyenne des carrés</t>
    </r>
  </si>
  <si>
    <t xml:space="preserve">   soustraire à cette valeur le carré de la moyenne </t>
  </si>
  <si>
    <t>Vérifiez que vous obtenez les mêmes valeurs</t>
  </si>
  <si>
    <t>l'écart-type</t>
  </si>
  <si>
    <t>C'est la racine carrée de la variance, calculez-le en utilisant la fonction Racine d'Excel</t>
  </si>
  <si>
    <t>variance</t>
  </si>
  <si>
    <t>écart-type</t>
  </si>
  <si>
    <t>,</t>
  </si>
  <si>
    <t>Voici les notes sur 100 d'un groupe de 80 étudiants</t>
  </si>
  <si>
    <t>1. Répartissez ces notes dans un tableau de resencement et complétez ce tableau comme à l'exercice 1</t>
  </si>
  <si>
    <t>(méthode au choix)</t>
  </si>
  <si>
    <t>Exercice 3</t>
  </si>
  <si>
    <t>1. Dressez le tableau de recensement</t>
  </si>
  <si>
    <t>2.Insérez l'histogramme sur une feuille à part en sélectionnant correctement les données</t>
  </si>
  <si>
    <t xml:space="preserve">   Nommez cette feuille "batonnets ex 1"</t>
  </si>
  <si>
    <t xml:space="preserve">   Nommez cette feuille "batonnets ex 2"</t>
  </si>
  <si>
    <t xml:space="preserve">   Nommez cette feuille "histogramme ex 3"</t>
  </si>
  <si>
    <t>en utilisant l'interpolation linéaire</t>
  </si>
  <si>
    <t>Exercice 4</t>
  </si>
  <si>
    <t xml:space="preserve">   Nommez cette feuille "histogramme ex 4"</t>
  </si>
  <si>
    <t>[50;55[</t>
  </si>
  <si>
    <t>[55;60[</t>
  </si>
  <si>
    <t>[60;65[</t>
  </si>
  <si>
    <t>[65;70[</t>
  </si>
  <si>
    <t>[70;75[</t>
  </si>
  <si>
    <t>[75;80[</t>
  </si>
  <si>
    <t>[80;85[</t>
  </si>
  <si>
    <t>[85;90[</t>
  </si>
  <si>
    <t>[90;95[</t>
  </si>
  <si>
    <t>[95;100[</t>
  </si>
  <si>
    <t>modalités</t>
  </si>
  <si>
    <t>répétitions</t>
  </si>
  <si>
    <t>répétitions cumulées</t>
  </si>
  <si>
    <t>répétitions
 cumulées</t>
  </si>
  <si>
    <t>fréquence</t>
  </si>
  <si>
    <t>fréquences
cumulées</t>
  </si>
  <si>
    <t xml:space="preserve">Exercice2 </t>
  </si>
  <si>
    <t xml:space="preserve">1. Dressez le tableau de recensement comme à l'exercice 2  </t>
  </si>
  <si>
    <t>classes</t>
  </si>
  <si>
    <t>centre de classe</t>
  </si>
  <si>
    <t>fréquences</t>
  </si>
  <si>
    <t>fréquences cumulées</t>
  </si>
  <si>
    <t>[50;60[</t>
  </si>
  <si>
    <t>[60;70[</t>
  </si>
  <si>
    <t>[70;80[</t>
  </si>
  <si>
    <t>[80;90[</t>
  </si>
  <si>
    <t>[90;100[</t>
  </si>
  <si>
    <t>insérer la fonction FREQUENCE</t>
  </si>
  <si>
    <t>Utilisez la fonction Frequence d'Excel pour dresser votre tableau de recensement</t>
  </si>
  <si>
    <t>ctrl+shift+enter pour valider</t>
  </si>
  <si>
    <t>Exercice 5</t>
  </si>
  <si>
    <t xml:space="preserve">1.Calculez les paramètres de tendance centrale : </t>
  </si>
  <si>
    <t>2. Calculez les paramètres de dispersion</t>
  </si>
  <si>
    <t>utiliser la fonction MEDIANE</t>
  </si>
  <si>
    <t>utiliser la fonction MOYENNE</t>
  </si>
  <si>
    <t>Exercice 6</t>
  </si>
  <si>
    <r>
      <t>Modalités (X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</si>
  <si>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>répétitions (r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</si>
  <si>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t>!!!! La fonction Frequence est une fonction matricielle (ctrl+shift+enter pour valider)</t>
  </si>
  <si>
    <t>1.Complétez le tableau  ci-dessous</t>
  </si>
  <si>
    <t>Ecercice 1 bis</t>
  </si>
  <si>
    <t>Voici un autre palmares des numéros du lotto</t>
  </si>
  <si>
    <t xml:space="preserve">   Nommez cette feuille "batonnets ex 1bis"</t>
  </si>
  <si>
    <t xml:space="preserve"> </t>
  </si>
  <si>
    <t>données ex1</t>
  </si>
  <si>
    <t>données ex1bis</t>
  </si>
  <si>
    <t>moyenne</t>
  </si>
  <si>
    <t>écart type</t>
  </si>
  <si>
    <t>Comment varient les données autour de la moyenne?</t>
  </si>
  <si>
    <t>Que pouvez-vous déduire quant à l'interprétation de la variance et de l'écart-type ?</t>
  </si>
  <si>
    <t xml:space="preserve">Nous vous proposons de traiter ces données selon 3 méthodes </t>
  </si>
  <si>
    <t>1. sans perte d'informations (feuille Exercice 2)</t>
  </si>
  <si>
    <t>2. en regroupant les données en classes de petite amplitude (feuille Exercice 3)</t>
  </si>
  <si>
    <t>Exercice 2 : données traitées sans perte d'informations</t>
  </si>
  <si>
    <t>Tableau récapitulatif des exercices 2, 3 et 4</t>
  </si>
  <si>
    <r>
      <rPr>
        <u/>
        <sz val="11"/>
        <color theme="1"/>
        <rFont val="Calibri"/>
        <family val="2"/>
        <scheme val="minor"/>
      </rPr>
      <t>Exercice 2</t>
    </r>
    <r>
      <rPr>
        <sz val="11"/>
        <color theme="1"/>
        <rFont val="Calibri"/>
        <family val="2"/>
        <scheme val="minor"/>
      </rPr>
      <t xml:space="preserve">
sans perte d'informations</t>
    </r>
  </si>
  <si>
    <r>
      <rPr>
        <u/>
        <sz val="11"/>
        <color theme="1"/>
        <rFont val="Calibri"/>
        <family val="2"/>
        <scheme val="minor"/>
      </rPr>
      <t>Exercice 3</t>
    </r>
    <r>
      <rPr>
        <sz val="11"/>
        <color theme="1"/>
        <rFont val="Calibri"/>
        <family val="2"/>
        <scheme val="minor"/>
      </rPr>
      <t xml:space="preserve">
petites classes</t>
    </r>
  </si>
  <si>
    <r>
      <rPr>
        <u/>
        <sz val="11"/>
        <color theme="1"/>
        <rFont val="Calibri"/>
        <family val="2"/>
        <scheme val="minor"/>
      </rPr>
      <t>Exercice 4</t>
    </r>
    <r>
      <rPr>
        <sz val="11"/>
        <color theme="1"/>
        <rFont val="Calibri"/>
        <family val="2"/>
        <scheme val="minor"/>
      </rPr>
      <t xml:space="preserve">
grandes classes</t>
    </r>
  </si>
  <si>
    <t>Comparez la précision de vos résultats !</t>
  </si>
  <si>
    <t>utiliser la fonction VARP</t>
  </si>
  <si>
    <t>utiliser la fonction ECARTYPEP</t>
  </si>
  <si>
    <t>nombre de sacs utilisés par an</t>
  </si>
  <si>
    <t>Comparer avec les résultats obtenus sans la feuille Exercice 2 repris ci-contre</t>
  </si>
  <si>
    <t>nbre de ménages</t>
  </si>
  <si>
    <t xml:space="preserve">Complétez le tableau </t>
  </si>
  <si>
    <t xml:space="preserve">2.Calculez les paramètres de tendance centrale : </t>
  </si>
  <si>
    <t>3. Calculez les paramètres de dispersion</t>
  </si>
  <si>
    <t>taxe</t>
  </si>
  <si>
    <t>du nombre de sacs consommé.</t>
  </si>
  <si>
    <t xml:space="preserve">Remplissez la colonne taxe sachant que la ville va imposer chaque ménage en fonction   </t>
  </si>
  <si>
    <t>Remplissez ensuite le nouveau tableau</t>
  </si>
  <si>
    <t>4. Dressez le tableau de resensement</t>
  </si>
  <si>
    <t xml:space="preserve">5.Calculez les paramètres de tendance centrale : </t>
  </si>
  <si>
    <t>6. Calculez les paramètres de dispersion</t>
  </si>
  <si>
    <t>7. Quelle est l'équation de changement linéaire entre la variable nombre de sacs poubelles consommées et la variable taxe ?</t>
  </si>
  <si>
    <t xml:space="preserve">8.Sachant que la moyenne suit la même transformation linéaire, calculez la moyenne de la variable taxe et comparez votre résultat avec la moyenne </t>
  </si>
  <si>
    <t>calculée en J38</t>
  </si>
  <si>
    <t>Interprétation de la variance et de l'écart type</t>
  </si>
  <si>
    <t>Exercice cas discret</t>
  </si>
  <si>
    <r>
      <t>ax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+b</t>
    </r>
  </si>
  <si>
    <r>
      <t>9. Sachant que la variance s², lors d'une transformation linéaire des données ax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>+b, devient a²s²</t>
    </r>
  </si>
  <si>
    <t>calculez la variance de la variable taxe et comparez votre résultat avec la variance calculée en J44</t>
  </si>
  <si>
    <r>
      <t>10. Sachant que l'écart type s, lors d'une transformation linéaire des données ax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>+b, devient as</t>
    </r>
  </si>
  <si>
    <t>calculez l'écart type de la variable taxe et comparez votre résultat avec la variance calculée en J45</t>
  </si>
  <si>
    <t>Comment sont les moyennes?  Où se situent-elles sur les graphiques? (cfr. feuilles des graphiques correspondants)</t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</si>
  <si>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i</t>
    </r>
  </si>
  <si>
    <r>
      <t>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>i</t>
    </r>
  </si>
  <si>
    <t>Voici la consommation de sacs poubelles des ménages d'une petite ville wallonne</t>
  </si>
  <si>
    <t>sélectionner la plage D16:D60</t>
  </si>
  <si>
    <t>utiliser la plage A8:A87 comme table de données</t>
  </si>
  <si>
    <t>utiliser la plage C16:C60 comme matrice intervalles</t>
  </si>
  <si>
    <t xml:space="preserve">Repartir des données brutes de la feuilles Données Exercice 2-3-4 (plage A8:A87) et utiliser les fonctions Excel pour calculer les différents paramètres </t>
  </si>
  <si>
    <t>sélectionner la plage J16:J25</t>
  </si>
  <si>
    <t>utiliser la plage I16:I25 comme matrice intervalles</t>
  </si>
  <si>
    <t>sélectionner la plage P16:P20</t>
  </si>
  <si>
    <t>utiliser la plage O16:O20 comme matrice intervalles</t>
  </si>
  <si>
    <t>classe modale</t>
  </si>
  <si>
    <r>
      <rPr>
        <b/>
        <u/>
        <sz val="11"/>
        <color theme="1"/>
        <rFont val="Calibri"/>
        <family val="2"/>
        <scheme val="minor"/>
      </rPr>
      <t>La médiane</t>
    </r>
    <r>
      <rPr>
        <sz val="11"/>
        <color theme="1"/>
        <rFont val="Calibri"/>
        <family val="2"/>
        <scheme val="minor"/>
      </rPr>
      <t xml:space="preserve"> : repérez visuellement dans le tableau la valeur centrale via les répétitions cumulées ou les fréquences cumulées</t>
    </r>
  </si>
  <si>
    <t>3. en regroupant les données en classes de plus grande amplitude (feuille Exercice 4)</t>
  </si>
  <si>
    <t>Ces fonctions sont utilisables sur les données brutes et pas sur les données déjà regroupées dans les tableaux de recensement.</t>
  </si>
  <si>
    <r>
      <t xml:space="preserve">    (formule à définir au choix : soit =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^2*r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, soit =x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(déjà calculé pour la moyenne)*r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</si>
  <si>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>2)insérez une colonne reprenant le contenu de la colonne précédente multipliée par les r</t>
    </r>
    <r>
      <rPr>
        <vertAlign val="subscript"/>
        <sz val="11"/>
        <color theme="1"/>
        <rFont val="Calibri"/>
        <family val="2"/>
        <scheme val="minor"/>
      </rPr>
      <t>i</t>
    </r>
  </si>
  <si>
    <t>3)Faites le total de cette dernière colonne</t>
  </si>
  <si>
    <t>4) divisez par n(effectif total)</t>
  </si>
  <si>
    <t>--&gt;</t>
  </si>
  <si>
    <t>(obtenue en développant la formule de définition)</t>
  </si>
  <si>
    <t xml:space="preserve">    faites le total de cette colonne et divisez par n</t>
  </si>
  <si>
    <t xml:space="preserve">    insérez une colonne reprenant pour chaque ligne : le carré des écarts entre chaque modalité et la moyenne multiplié ensuite par la répétition</t>
  </si>
  <si>
    <t>total</t>
  </si>
  <si>
    <r>
      <t>faites un copier/</t>
    </r>
    <r>
      <rPr>
        <i/>
        <u/>
        <sz val="11"/>
        <color theme="1"/>
        <rFont val="Calibri"/>
        <family val="2"/>
        <scheme val="minor"/>
      </rPr>
      <t>collage spécial valeur</t>
    </r>
    <r>
      <rPr>
        <sz val="11"/>
        <color theme="1"/>
        <rFont val="Calibri"/>
        <family val="2"/>
        <scheme val="minor"/>
      </rPr>
      <t xml:space="preserve"> des répétitions calculées avec la fonction fréquence dans la feuille Données Exercice 2-3-4</t>
    </r>
  </si>
  <si>
    <t>Les cotes sont réparties en classe d'amplitude 10 en commencant par [50;60[ (cfr feuille Données Exercice 2-3-4 pour la fonction fréquence)</t>
  </si>
  <si>
    <t>Les cotes sont réparties en classe d'amplitude 5 en commencant par [50;55[ (cfr feuille Données Exercice 2-3-4 pour la fonction fréquence)</t>
  </si>
  <si>
    <t>Commencez par nommer la plage A8:A87 de la feuille Données exercices 2-3-4 "donnees_exercice_5"</t>
  </si>
  <si>
    <t>utiliser la fonction MODE.SIMPLE</t>
  </si>
  <si>
    <t>marche à suivre pour insérer le graphique</t>
  </si>
  <si>
    <t>1) sélectionner A7:B56</t>
  </si>
  <si>
    <t>2) Insertion/graphique nuage de points</t>
  </si>
  <si>
    <t>3) création/modifier le type de graphique/histogramme</t>
  </si>
  <si>
    <t>1) sélectionner A5:B54</t>
  </si>
  <si>
    <t>1) sélectionner A2:B47</t>
  </si>
  <si>
    <t>1) sélectionner A3:A13 ctrl C3:C13</t>
  </si>
  <si>
    <t>4) sélectionner la série de données du graphique</t>
  </si>
  <si>
    <t>5) disposition/mise en forme de la sélection</t>
  </si>
  <si>
    <t xml:space="preserve">     mettre la largeur de l'intervalle à 0 et couleur de bordure trait plein de couleur noire</t>
  </si>
  <si>
    <t>1) sélectionner A3:A8 ctrl C3:C8</t>
  </si>
  <si>
    <t>Cette taxe sera de 0,5€ par sac utilisé plus une taxe fixe de 100€ pour le ramassage.</t>
  </si>
  <si>
    <r>
      <t>C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i</t>
    </r>
  </si>
  <si>
    <r>
      <t>C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>i</t>
    </r>
  </si>
  <si>
    <t>1)insérez une colonne reprenant les écarts entre les modalités et la moyenne</t>
  </si>
  <si>
    <t>2)insérez une colonne reprenant le contenu de la colonne précédente élevée au carré</t>
  </si>
  <si>
    <r>
      <rPr>
        <b/>
        <u/>
        <sz val="11"/>
        <color theme="1"/>
        <rFont val="Calibri"/>
        <family val="2"/>
        <scheme val="minor"/>
      </rPr>
      <t>La moyenne</t>
    </r>
    <r>
      <rPr>
        <sz val="11"/>
        <color theme="1"/>
        <rFont val="Calibri"/>
        <family val="2"/>
        <scheme val="minor"/>
      </rPr>
      <t xml:space="preserve"> : ajoutez une colonne supplémentaire au tableau intitulée "x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r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"</t>
    </r>
  </si>
  <si>
    <t>Calculez-en le contenu et le total</t>
  </si>
  <si>
    <t>La moyenne est obtenue en divisant le total par l'effectif n.</t>
  </si>
  <si>
    <r>
      <t>1)  insérez une colonne reprenant les "x</t>
    </r>
    <r>
      <rPr>
        <vertAlign val="subscript"/>
        <sz val="11"/>
        <color theme="1"/>
        <rFont val="Calibri"/>
        <family val="2"/>
        <scheme val="minor"/>
      </rPr>
      <t xml:space="preserve"> i</t>
    </r>
    <r>
      <rPr>
        <sz val="11"/>
        <color theme="1"/>
        <rFont val="Calibri"/>
        <family val="2"/>
        <scheme val="minor"/>
      </rPr>
      <t>²r</t>
    </r>
    <r>
      <rPr>
        <vertAlign val="subscript"/>
        <sz val="11"/>
        <color theme="1"/>
        <rFont val="Calibri"/>
        <family val="2"/>
        <scheme val="minor"/>
      </rPr>
      <t xml:space="preserve">i </t>
    </r>
    <r>
      <rPr>
        <sz val="11"/>
        <color theme="1"/>
        <rFont val="Calibri"/>
        <family val="2"/>
        <scheme val="minor"/>
      </rPr>
      <t>" pour calculer la moyenne des carrés (contenu de la colonne xi * ri multipliée par xi)</t>
    </r>
  </si>
  <si>
    <t>2)  Le total de cette colonne divisé par n correspond au terme de gauche</t>
  </si>
  <si>
    <t xml:space="preserve">3) soustraire à cette valeur le carré de la moyenne </t>
  </si>
  <si>
    <t>Vérifiez que vous obtenez les mêmes valeurs avec les 2 méthodes.</t>
  </si>
  <si>
    <t>Exercice 3 : données traitées en regroupant en classes de petite amplitude (10 classes d'amplitude 5)</t>
  </si>
  <si>
    <t>Exercice 4 : données regroupées en classes de grande amplitude (5 classes d'amplitude 10)</t>
  </si>
  <si>
    <t>Xiri</t>
  </si>
  <si>
    <t>Xi-moyenne</t>
  </si>
  <si>
    <t>(Xi-moyenne)²</t>
  </si>
  <si>
    <t>ri*(xi-moyenne)²</t>
  </si>
  <si>
    <t>xi²*ri</t>
  </si>
  <si>
    <t>Xi*ri</t>
  </si>
  <si>
    <t>dwv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</si>
</sst>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b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0" borderId="0" xfId="0" applyBorder="1" applyAlignment="1">
      <alignment vertical="center" wrapTex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indent="2"/>
    </xf>
    <xf numFmtId="0" fontId="0" fillId="0" borderId="0" xfId="0" applyAlignment="1"/>
    <xf numFmtId="0" fontId="2" fillId="0" borderId="0" xfId="0" applyFont="1" applyAlignment="1">
      <alignment vertic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vertical="center"/>
    </xf>
    <xf numFmtId="0" fontId="0" fillId="3" borderId="1" xfId="0" applyFill="1" applyBorder="1"/>
    <xf numFmtId="0" fontId="0" fillId="3" borderId="0" xfId="0" applyFill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2" fontId="0" fillId="3" borderId="1" xfId="0" applyNumberFormat="1" applyFill="1" applyBorder="1"/>
    <xf numFmtId="0" fontId="0" fillId="2" borderId="1" xfId="0" applyFill="1" applyBorder="1" applyAlignment="1"/>
    <xf numFmtId="0" fontId="0" fillId="0" borderId="0" xfId="0" applyAlignment="1">
      <alignment horizontal="left"/>
    </xf>
    <xf numFmtId="0" fontId="0" fillId="0" borderId="0" xfId="0" quotePrefix="1"/>
    <xf numFmtId="0" fontId="6" fillId="0" borderId="0" xfId="0" applyFont="1"/>
    <xf numFmtId="10" fontId="0" fillId="2" borderId="1" xfId="1" applyNumberFormat="1" applyFont="1" applyFill="1" applyBorder="1"/>
    <xf numFmtId="10" fontId="0" fillId="2" borderId="0" xfId="0" applyNumberFormat="1" applyFill="1" applyBorder="1"/>
    <xf numFmtId="9" fontId="0" fillId="2" borderId="0" xfId="0" applyNumberFormat="1" applyFill="1" applyBorder="1"/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2" fontId="0" fillId="0" borderId="0" xfId="0" applyNumberFormat="1"/>
    <xf numFmtId="0" fontId="0" fillId="0" borderId="0" xfId="0" applyAlignment="1">
      <alignment horizontal="center" vertical="center"/>
    </xf>
    <xf numFmtId="168" fontId="0" fillId="2" borderId="0" xfId="0" applyNumberFormat="1" applyFill="1"/>
    <xf numFmtId="10" fontId="0" fillId="2" borderId="1" xfId="0" applyNumberFormat="1" applyFill="1" applyBorder="1"/>
    <xf numFmtId="0" fontId="0" fillId="2" borderId="1" xfId="0" applyFill="1" applyBorder="1" applyAlignment="1">
      <alignment horizontal="right" vertical="center"/>
    </xf>
    <xf numFmtId="10" fontId="0" fillId="2" borderId="1" xfId="1" applyNumberFormat="1" applyFont="1" applyFill="1" applyBorder="1" applyAlignment="1"/>
    <xf numFmtId="10" fontId="0" fillId="2" borderId="1" xfId="0" applyNumberFormat="1" applyFill="1" applyBorder="1" applyAlignment="1"/>
    <xf numFmtId="10" fontId="0" fillId="2" borderId="1" xfId="0" applyNumberFormat="1" applyFill="1" applyBorder="1" applyAlignment="1">
      <alignment vertical="center"/>
    </xf>
    <xf numFmtId="2" fontId="0" fillId="2" borderId="1" xfId="0" applyNumberFormat="1" applyFill="1" applyBorder="1" applyAlignment="1"/>
    <xf numFmtId="0" fontId="0" fillId="2" borderId="2" xfId="0" applyFill="1" applyBorder="1" applyAlignme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calcChain" Target="calcChain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7.6469816272965882E-2"/>
          <c:y val="0.15782407407407409"/>
          <c:w val="0.87753018372703417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 w="9525" cap="flat" cmpd="sng" algn="ctr">
              <a:solidFill>
                <a:schemeClr val="accent4"/>
              </a:solidFill>
              <a:miter lim="800000"/>
            </a:ln>
            <a:effectLst>
              <a:glow rad="63500">
                <a:schemeClr val="accent4">
                  <a:satMod val="175000"/>
                  <a:alpha val="25000"/>
                </a:schemeClr>
              </a:glow>
            </a:effectLst>
          </c:spPr>
          <c:invertIfNegative val="0"/>
          <c:cat>
            <c:numRef>
              <c:f>'Exercice 1'!$A$8:$A$56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cat>
          <c:val>
            <c:numRef>
              <c:f>'Exercice 1'!$B$8:$B$56</c:f>
              <c:numCache>
                <c:formatCode>General</c:formatCode>
                <c:ptCount val="49"/>
                <c:pt idx="0">
                  <c:v>101</c:v>
                </c:pt>
                <c:pt idx="1">
                  <c:v>88</c:v>
                </c:pt>
                <c:pt idx="2">
                  <c:v>93</c:v>
                </c:pt>
                <c:pt idx="3">
                  <c:v>93</c:v>
                </c:pt>
                <c:pt idx="4">
                  <c:v>84</c:v>
                </c:pt>
                <c:pt idx="5">
                  <c:v>85</c:v>
                </c:pt>
                <c:pt idx="6">
                  <c:v>93</c:v>
                </c:pt>
                <c:pt idx="7">
                  <c:v>77</c:v>
                </c:pt>
                <c:pt idx="8">
                  <c:v>87</c:v>
                </c:pt>
                <c:pt idx="9">
                  <c:v>81</c:v>
                </c:pt>
                <c:pt idx="10">
                  <c:v>100</c:v>
                </c:pt>
                <c:pt idx="11">
                  <c:v>86</c:v>
                </c:pt>
                <c:pt idx="12">
                  <c:v>101</c:v>
                </c:pt>
                <c:pt idx="13">
                  <c:v>82</c:v>
                </c:pt>
                <c:pt idx="14">
                  <c:v>101</c:v>
                </c:pt>
                <c:pt idx="15">
                  <c:v>97</c:v>
                </c:pt>
                <c:pt idx="16">
                  <c:v>91</c:v>
                </c:pt>
                <c:pt idx="17">
                  <c:v>80</c:v>
                </c:pt>
                <c:pt idx="18">
                  <c:v>72</c:v>
                </c:pt>
                <c:pt idx="19">
                  <c:v>88</c:v>
                </c:pt>
                <c:pt idx="20">
                  <c:v>84</c:v>
                </c:pt>
                <c:pt idx="21">
                  <c:v>105</c:v>
                </c:pt>
                <c:pt idx="22">
                  <c:v>103</c:v>
                </c:pt>
                <c:pt idx="23">
                  <c:v>90</c:v>
                </c:pt>
                <c:pt idx="24">
                  <c:v>79</c:v>
                </c:pt>
                <c:pt idx="25">
                  <c:v>88</c:v>
                </c:pt>
                <c:pt idx="26">
                  <c:v>100</c:v>
                </c:pt>
                <c:pt idx="27">
                  <c:v>85</c:v>
                </c:pt>
                <c:pt idx="28">
                  <c:v>86</c:v>
                </c:pt>
                <c:pt idx="29">
                  <c:v>76</c:v>
                </c:pt>
                <c:pt idx="30">
                  <c:v>82</c:v>
                </c:pt>
                <c:pt idx="31">
                  <c:v>92</c:v>
                </c:pt>
                <c:pt idx="32">
                  <c:v>108</c:v>
                </c:pt>
                <c:pt idx="33">
                  <c:v>79</c:v>
                </c:pt>
                <c:pt idx="34">
                  <c:v>85</c:v>
                </c:pt>
                <c:pt idx="35">
                  <c:v>87</c:v>
                </c:pt>
                <c:pt idx="36">
                  <c:v>91</c:v>
                </c:pt>
                <c:pt idx="37">
                  <c:v>98</c:v>
                </c:pt>
                <c:pt idx="38">
                  <c:v>82</c:v>
                </c:pt>
                <c:pt idx="39">
                  <c:v>87</c:v>
                </c:pt>
                <c:pt idx="40">
                  <c:v>101</c:v>
                </c:pt>
                <c:pt idx="41">
                  <c:v>71</c:v>
                </c:pt>
                <c:pt idx="42">
                  <c:v>85</c:v>
                </c:pt>
                <c:pt idx="43">
                  <c:v>82</c:v>
                </c:pt>
                <c:pt idx="44">
                  <c:v>86</c:v>
                </c:pt>
                <c:pt idx="45">
                  <c:v>84</c:v>
                </c:pt>
                <c:pt idx="46">
                  <c:v>80</c:v>
                </c:pt>
                <c:pt idx="47">
                  <c:v>81</c:v>
                </c:pt>
                <c:pt idx="48">
                  <c:v>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4892408"/>
        <c:axId val="405625000"/>
      </c:barChart>
      <c:catAx>
        <c:axId val="404892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solidFill>
            <a:schemeClr val="accent2">
              <a:lumMod val="75000"/>
            </a:schemeClr>
          </a:solidFill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25000"/>
        <c:crosses val="autoZero"/>
        <c:auto val="1"/>
        <c:lblAlgn val="ctr"/>
        <c:lblOffset val="100"/>
        <c:noMultiLvlLbl val="0"/>
      </c:catAx>
      <c:valAx>
        <c:axId val="405625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892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4393518518518519"/>
          <c:w val="0.84396062992125986"/>
          <c:h val="0.537012977544473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'Exercice 3'!$C$3</c:f>
              <c:strCache>
                <c:ptCount val="1"/>
                <c:pt idx="0">
                  <c:v>répétitions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strRef>
              <c:f>'Exercice 3'!$A$4:$A$13</c:f>
              <c:strCache>
                <c:ptCount val="10"/>
                <c:pt idx="0">
                  <c:v>[50;55[</c:v>
                </c:pt>
                <c:pt idx="1">
                  <c:v>[55;60[</c:v>
                </c:pt>
                <c:pt idx="2">
                  <c:v>[60;65[</c:v>
                </c:pt>
                <c:pt idx="3">
                  <c:v>[65;70[</c:v>
                </c:pt>
                <c:pt idx="4">
                  <c:v>[70;75[</c:v>
                </c:pt>
                <c:pt idx="5">
                  <c:v>[75;80[</c:v>
                </c:pt>
                <c:pt idx="6">
                  <c:v>[80;85[</c:v>
                </c:pt>
                <c:pt idx="7">
                  <c:v>[85;90[</c:v>
                </c:pt>
                <c:pt idx="8">
                  <c:v>[90;95[</c:v>
                </c:pt>
                <c:pt idx="9">
                  <c:v>[95;100[</c:v>
                </c:pt>
              </c:strCache>
            </c:strRef>
          </c:cat>
          <c:val>
            <c:numRef>
              <c:f>'Exercice 3'!$C$4:$C$13</c:f>
              <c:numCache>
                <c:formatCode>General</c:formatCode>
                <c:ptCount val="10"/>
                <c:pt idx="0">
                  <c:v>1</c:v>
                </c:pt>
                <c:pt idx="1">
                  <c:v>4</c:v>
                </c:pt>
                <c:pt idx="2">
                  <c:v>16</c:v>
                </c:pt>
                <c:pt idx="3">
                  <c:v>6</c:v>
                </c:pt>
                <c:pt idx="4">
                  <c:v>17</c:v>
                </c:pt>
                <c:pt idx="5">
                  <c:v>17</c:v>
                </c:pt>
                <c:pt idx="6">
                  <c:v>10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33132312"/>
        <c:axId val="406477024"/>
      </c:barChart>
      <c:catAx>
        <c:axId val="433132312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477024"/>
        <c:crosses val="autoZero"/>
        <c:auto val="1"/>
        <c:lblAlgn val="ctr"/>
        <c:lblOffset val="100"/>
        <c:noMultiLvlLbl val="0"/>
      </c:catAx>
      <c:valAx>
        <c:axId val="406477024"/>
        <c:scaling>
          <c:orientation val="minMax"/>
        </c:scaling>
        <c:delete val="0"/>
        <c:axPos val="l"/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3132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60665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638175</xdr:colOff>
      <xdr:row>80</xdr:row>
      <xdr:rowOff>152400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ZoneTexte 4"/>
            <xdr:cNvSpPr txBox="1"/>
          </xdr:nvSpPr>
          <xdr:spPr>
            <a:xfrm>
              <a:off x="5562600" y="156210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fr-BE" sz="1100" b="0" i="1">
                      <a:latin typeface="Cambria Math"/>
                    </a:rPr>
                    <m:t>(</m:t>
                  </m:r>
                  <m:sSub>
                    <m:sSubPr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fr-BE" sz="1100" b="0" i="1">
                          <a:latin typeface="Cambria Math"/>
                        </a:rPr>
                        <m:t>𝑖</m:t>
                      </m:r>
                    </m:sub>
                  </m:sSub>
                  <m:r>
                    <a:rPr lang="fr-BE" sz="1100" b="0" i="0">
                      <a:latin typeface="Cambria Math"/>
                    </a:rPr>
                    <m:t> − </m:t>
                  </m:r>
                  <m:acc>
                    <m:accPr>
                      <m:chr m:val="̅"/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</m:acc>
                </m:oMath>
              </a14:m>
              <a:r>
                <a:rPr lang="fr-BE" sz="1100"/>
                <a:t>)</a:t>
              </a:r>
              <a:endParaRPr lang="fr-BE" sz="1100" baseline="30000"/>
            </a:p>
          </xdr:txBody>
        </xdr:sp>
      </mc:Choice>
      <mc:Fallback xmlns="">
        <xdr:sp macro="" textlink="">
          <xdr:nvSpPr>
            <xdr:cNvPr id="5" name="ZoneTexte 4"/>
            <xdr:cNvSpPr txBox="1"/>
          </xdr:nvSpPr>
          <xdr:spPr>
            <a:xfrm>
              <a:off x="5562600" y="156210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fr-BE" sz="1100" b="0" i="0">
                  <a:latin typeface="Cambria Math"/>
                </a:rPr>
                <a:t>(𝑥_𝑖  − 𝑥 ̅</a:t>
              </a:r>
              <a:r>
                <a:rPr lang="fr-BE" sz="1100"/>
                <a:t>)</a:t>
              </a:r>
              <a:endParaRPr lang="fr-BE" sz="1100" baseline="30000"/>
            </a:p>
          </xdr:txBody>
        </xdr:sp>
      </mc:Fallback>
    </mc:AlternateContent>
    <xdr:clientData/>
  </xdr:oneCellAnchor>
  <xdr:oneCellAnchor>
    <xdr:from>
      <xdr:col>7</xdr:col>
      <xdr:colOff>561975</xdr:colOff>
      <xdr:row>83</xdr:row>
      <xdr:rowOff>0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ZoneTexte 6"/>
            <xdr:cNvSpPr txBox="1"/>
          </xdr:nvSpPr>
          <xdr:spPr>
            <a:xfrm>
              <a:off x="6248400" y="158496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fr-BE" sz="1100" b="0" i="1">
                          <a:latin typeface="Cambria Math"/>
                        </a:rPr>
                        <m:t>𝑟</m:t>
                      </m:r>
                    </m:e>
                    <m:sub>
                      <m:r>
                        <a:rPr lang="fr-BE" sz="1100" b="0" i="1">
                          <a:latin typeface="Cambria Math"/>
                        </a:rPr>
                        <m:t>𝑖</m:t>
                      </m:r>
                    </m:sub>
                  </m:sSub>
                  <m:r>
                    <a:rPr lang="fr-BE" sz="1100" b="0" i="1">
                      <a:latin typeface="Cambria Math"/>
                    </a:rPr>
                    <m:t>(</m:t>
                  </m:r>
                  <m:sSub>
                    <m:sSubPr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fr-BE" sz="1100" b="0" i="1">
                          <a:latin typeface="Cambria Math"/>
                        </a:rPr>
                        <m:t>𝑖</m:t>
                      </m:r>
                    </m:sub>
                  </m:sSub>
                  <m:r>
                    <a:rPr lang="fr-BE" sz="1100" b="0" i="0">
                      <a:latin typeface="Cambria Math"/>
                    </a:rPr>
                    <m:t> − </m:t>
                  </m:r>
                  <m:acc>
                    <m:accPr>
                      <m:chr m:val="̅"/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</m:acc>
                </m:oMath>
              </a14:m>
              <a:r>
                <a:rPr lang="fr-BE" sz="1100"/>
                <a:t>)</a:t>
              </a:r>
              <a:r>
                <a:rPr lang="fr-BE" sz="1100" baseline="30000"/>
                <a:t>2</a:t>
              </a:r>
            </a:p>
          </xdr:txBody>
        </xdr:sp>
      </mc:Choice>
      <mc:Fallback xmlns="">
        <xdr:sp macro="" textlink="">
          <xdr:nvSpPr>
            <xdr:cNvPr id="7" name="ZoneTexte 6"/>
            <xdr:cNvSpPr txBox="1"/>
          </xdr:nvSpPr>
          <xdr:spPr>
            <a:xfrm>
              <a:off x="6248400" y="15849600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fr-BE" sz="1100" b="0" i="0">
                  <a:latin typeface="Cambria Math"/>
                </a:rPr>
                <a:t>𝑟</a:t>
              </a:r>
              <a:r>
                <a:rPr lang="fr-BE" sz="1100" b="0" i="0">
                  <a:latin typeface="Cambria Math" panose="02040503050406030204" pitchFamily="18" charset="0"/>
                </a:rPr>
                <a:t>_</a:t>
              </a:r>
              <a:r>
                <a:rPr lang="fr-BE" sz="1100" b="0" i="0">
                  <a:latin typeface="Cambria Math"/>
                </a:rPr>
                <a:t>𝑖 (𝑥</a:t>
              </a:r>
              <a:r>
                <a:rPr lang="fr-BE" sz="1100" b="0" i="0">
                  <a:latin typeface="Cambria Math" panose="02040503050406030204" pitchFamily="18" charset="0"/>
                </a:rPr>
                <a:t>_</a:t>
              </a:r>
              <a:r>
                <a:rPr lang="fr-BE" sz="1100" b="0" i="0">
                  <a:latin typeface="Cambria Math"/>
                </a:rPr>
                <a:t>𝑖  − 𝑥</a:t>
              </a:r>
              <a:r>
                <a:rPr lang="fr-BE" sz="1100" b="0" i="0">
                  <a:latin typeface="Cambria Math" panose="02040503050406030204" pitchFamily="18" charset="0"/>
                </a:rPr>
                <a:t> ̅</a:t>
              </a:r>
              <a:r>
                <a:rPr lang="fr-BE" sz="1100"/>
                <a:t>)</a:t>
              </a:r>
              <a:r>
                <a:rPr lang="fr-BE" sz="1100" baseline="30000"/>
                <a:t>2</a:t>
              </a:r>
            </a:p>
          </xdr:txBody>
        </xdr:sp>
      </mc:Fallback>
    </mc:AlternateContent>
    <xdr:clientData/>
  </xdr:oneCellAnchor>
  <xdr:oneCellAnchor>
    <xdr:from>
      <xdr:col>3</xdr:col>
      <xdr:colOff>504825</xdr:colOff>
      <xdr:row>83</xdr:row>
      <xdr:rowOff>200025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ZoneTexte 8"/>
            <xdr:cNvSpPr txBox="1"/>
          </xdr:nvSpPr>
          <xdr:spPr>
            <a:xfrm>
              <a:off x="3143250" y="162401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d>
                          <m:dPr>
                            <m:ctrlPr>
                              <a:rPr lang="fr-BE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− </m:t>
                            </m:r>
                            <m:bar>
                              <m:barPr>
                                <m:pos m:val="top"/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bar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bar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9" name="ZoneTexte 8"/>
            <xdr:cNvSpPr txBox="1"/>
          </xdr:nvSpPr>
          <xdr:spPr>
            <a:xfrm>
              <a:off x="3143250" y="162401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b="0" i="0">
                  <a:latin typeface="Cambria Math"/>
                </a:rPr>
                <a:t>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𝑟_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 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𝑥</a:t>
              </a:r>
              <a:r>
                <a:rPr lang="fr-BE" sz="1100" b="0" i="0">
                  <a:latin typeface="Cambria Math"/>
                </a:rPr>
                <a:t>_</a:t>
              </a:r>
              <a:r>
                <a:rPr lang="fr-BE" sz="1100" b="0" i="0">
                  <a:latin typeface="Cambria Math" panose="02040503050406030204" pitchFamily="18" charset="0"/>
                </a:rPr>
                <a:t>𝑖  − </a:t>
              </a:r>
              <a:r>
                <a:rPr lang="fr-BE" sz="1100" b="0" i="0">
                  <a:latin typeface="Cambria Math"/>
                </a:rPr>
                <a:t>¯</a:t>
              </a:r>
              <a:r>
                <a:rPr lang="fr-BE" sz="1100" b="0" i="0">
                  <a:latin typeface="Cambria Math" panose="02040503050406030204" pitchFamily="18" charset="0"/>
                </a:rPr>
                <a:t>𝑥  </a:t>
              </a:r>
              <a:r>
                <a:rPr lang="fr-BE" sz="1100" b="0" i="0">
                  <a:latin typeface="Cambria Math"/>
                </a:rPr>
                <a:t>)</a:t>
              </a:r>
              <a:r>
                <a:rPr lang="fr-BE" sz="1100" b="0" i="0">
                  <a:latin typeface="Cambria Math" panose="02040503050406030204" pitchFamily="18" charset="0"/>
                </a:rPr>
                <a:t>²</a:t>
              </a:r>
              <a:r>
                <a:rPr lang="fr-BE" sz="1100" b="0" i="0">
                  <a:latin typeface="Cambria Math"/>
                </a:rPr>
                <a:t>〗</a:t>
              </a:r>
              <a:endParaRPr lang="fr-BE" sz="1100"/>
            </a:p>
          </xdr:txBody>
        </xdr:sp>
      </mc:Fallback>
    </mc:AlternateContent>
    <xdr:clientData/>
  </xdr:oneCellAnchor>
  <xdr:oneCellAnchor>
    <xdr:from>
      <xdr:col>6</xdr:col>
      <xdr:colOff>238125</xdr:colOff>
      <xdr:row>86</xdr:row>
      <xdr:rowOff>47625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ZoneTexte 10"/>
            <xdr:cNvSpPr txBox="1"/>
          </xdr:nvSpPr>
          <xdr:spPr>
            <a:xfrm>
              <a:off x="5162550" y="165068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B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1 </m:t>
                        </m:r>
                      </m:num>
                      <m:den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fr-BE" sz="1100" b="0" i="0">
                        <a:latin typeface="Cambria Math" panose="02040503050406030204" pitchFamily="18" charset="0"/>
                      </a:rPr>
                      <m:t>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d>
                          <m:dPr>
                            <m:ctrlPr>
                              <a:rPr lang="fr-BE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− </m:t>
                            </m:r>
                            <m:bar>
                              <m:barPr>
                                <m:pos m:val="top"/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bar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bar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11" name="ZoneTexte 10"/>
            <xdr:cNvSpPr txBox="1"/>
          </xdr:nvSpPr>
          <xdr:spPr>
            <a:xfrm>
              <a:off x="5162550" y="165068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i="0">
                  <a:latin typeface="Cambria Math" panose="02040503050406030204" pitchFamily="18" charset="0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1 )/𝑛  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𝑟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_𝑖  (</a:t>
              </a:r>
              <a:r>
                <a:rPr lang="fr-BE" sz="1100" b="0" i="0">
                  <a:latin typeface="Cambria Math" panose="02040503050406030204" pitchFamily="18" charset="0"/>
                </a:rPr>
                <a:t>𝑥_𝑖  − ¯𝑥  )²〗</a:t>
              </a:r>
              <a:endParaRPr lang="fr-BE" sz="1100"/>
            </a:p>
          </xdr:txBody>
        </xdr:sp>
      </mc:Fallback>
    </mc:AlternateContent>
    <xdr:clientData/>
  </xdr:oneCellAnchor>
  <xdr:oneCellAnchor>
    <xdr:from>
      <xdr:col>2</xdr:col>
      <xdr:colOff>666750</xdr:colOff>
      <xdr:row>78</xdr:row>
      <xdr:rowOff>85725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ZoneTexte 7"/>
            <xdr:cNvSpPr txBox="1"/>
          </xdr:nvSpPr>
          <xdr:spPr>
            <a:xfrm>
              <a:off x="2543175" y="151733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B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1 </m:t>
                        </m:r>
                      </m:num>
                      <m:den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fr-BE" sz="1100" b="0" i="0">
                        <a:latin typeface="Cambria Math" panose="02040503050406030204" pitchFamily="18" charset="0"/>
                      </a:rPr>
                      <m:t>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d>
                          <m:dPr>
                            <m:ctrlPr>
                              <a:rPr lang="fr-BE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− </m:t>
                            </m:r>
                            <m:bar>
                              <m:barPr>
                                <m:pos m:val="top"/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bar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bar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8" name="ZoneTexte 7"/>
            <xdr:cNvSpPr txBox="1"/>
          </xdr:nvSpPr>
          <xdr:spPr>
            <a:xfrm>
              <a:off x="2543175" y="15173325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i="0">
                  <a:latin typeface="Cambria Math" panose="02040503050406030204" pitchFamily="18" charset="0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1 )/𝑛  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𝑟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_𝑖  (</a:t>
              </a:r>
              <a:r>
                <a:rPr lang="fr-BE" sz="1100" b="0" i="0">
                  <a:latin typeface="Cambria Math" panose="02040503050406030204" pitchFamily="18" charset="0"/>
                </a:rPr>
                <a:t>𝑥_𝑖  − ¯𝑥  )²〗</a:t>
              </a:r>
              <a:endParaRPr lang="fr-BE" sz="1100"/>
            </a:p>
          </xdr:txBody>
        </xdr:sp>
      </mc:Fallback>
    </mc:AlternateContent>
    <xdr:clientData/>
  </xdr:oneCellAnchor>
  <xdr:oneCellAnchor>
    <xdr:from>
      <xdr:col>7</xdr:col>
      <xdr:colOff>423839</xdr:colOff>
      <xdr:row>81</xdr:row>
      <xdr:rowOff>165937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ZoneTexte 9"/>
            <xdr:cNvSpPr txBox="1"/>
          </xdr:nvSpPr>
          <xdr:spPr>
            <a:xfrm>
              <a:off x="6110264" y="15825037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fr-BE" sz="1100" b="0" i="1">
                      <a:latin typeface="Cambria Math"/>
                    </a:rPr>
                    <m:t>(</m:t>
                  </m:r>
                  <m:sSub>
                    <m:sSubPr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fr-BE" sz="1100" b="0" i="1">
                          <a:latin typeface="Cambria Math"/>
                        </a:rPr>
                        <m:t>𝑖</m:t>
                      </m:r>
                    </m:sub>
                  </m:sSub>
                  <m:r>
                    <a:rPr lang="fr-BE" sz="1100" b="0" i="0">
                      <a:latin typeface="Cambria Math"/>
                    </a:rPr>
                    <m:t> − </m:t>
                  </m:r>
                  <m:acc>
                    <m:accPr>
                      <m:chr m:val="̅"/>
                      <m:ctrlPr>
                        <a:rPr lang="fr-BE" sz="1100" b="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fr-BE" sz="1100" b="0" i="1">
                          <a:latin typeface="Cambria Math"/>
                        </a:rPr>
                        <m:t>𝑥</m:t>
                      </m:r>
                    </m:e>
                  </m:acc>
                </m:oMath>
              </a14:m>
              <a:r>
                <a:rPr lang="fr-BE" sz="1100"/>
                <a:t>)</a:t>
              </a:r>
              <a:r>
                <a:rPr lang="fr-BE" sz="1100" baseline="30000"/>
                <a:t>2</a:t>
              </a:r>
            </a:p>
          </xdr:txBody>
        </xdr:sp>
      </mc:Choice>
      <mc:Fallback xmlns="">
        <xdr:sp macro="" textlink="">
          <xdr:nvSpPr>
            <xdr:cNvPr id="10" name="ZoneTexte 9"/>
            <xdr:cNvSpPr txBox="1"/>
          </xdr:nvSpPr>
          <xdr:spPr>
            <a:xfrm>
              <a:off x="6110264" y="15825037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fr-BE" sz="1100" b="0" i="0">
                  <a:latin typeface="Cambria Math"/>
                </a:rPr>
                <a:t>(𝑥_𝑖  − 𝑥 ̅</a:t>
              </a:r>
              <a:r>
                <a:rPr lang="fr-BE" sz="1100"/>
                <a:t>)</a:t>
              </a:r>
              <a:r>
                <a:rPr lang="fr-BE" sz="1100" baseline="30000"/>
                <a:t>2</a:t>
              </a:r>
            </a:p>
          </xdr:txBody>
        </xdr:sp>
      </mc:Fallback>
    </mc:AlternateContent>
    <xdr:clientData/>
  </xdr:oneCellAnchor>
  <xdr:oneCellAnchor>
    <xdr:from>
      <xdr:col>6</xdr:col>
      <xdr:colOff>600075</xdr:colOff>
      <xdr:row>89</xdr:row>
      <xdr:rowOff>76200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ZoneTexte 12"/>
            <xdr:cNvSpPr txBox="1"/>
          </xdr:nvSpPr>
          <xdr:spPr>
            <a:xfrm>
              <a:off x="5524500" y="174879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B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1 </m:t>
                        </m:r>
                      </m:num>
                      <m:den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fr-BE" sz="1100" b="0" i="0">
                        <a:latin typeface="Cambria Math" panose="02040503050406030204" pitchFamily="18" charset="0"/>
                      </a:rPr>
                      <m:t>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² </m:t>
                        </m:r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bar>
                          <m:barPr>
                            <m:pos m:val="top"/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bar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bar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13" name="ZoneTexte 12"/>
            <xdr:cNvSpPr txBox="1"/>
          </xdr:nvSpPr>
          <xdr:spPr>
            <a:xfrm>
              <a:off x="5524500" y="174879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i="0">
                  <a:latin typeface="Cambria Math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1 </a:t>
              </a:r>
              <a:r>
                <a:rPr lang="fr-BE" sz="1100" b="0" i="0">
                  <a:latin typeface="Cambria Math"/>
                </a:rPr>
                <a:t>)/</a:t>
              </a:r>
              <a:r>
                <a:rPr lang="fr-BE" sz="1100" b="0" i="0">
                  <a:latin typeface="Cambria Math" panose="02040503050406030204" pitchFamily="18" charset="0"/>
                </a:rPr>
                <a:t>𝑛  </a:t>
              </a:r>
              <a:r>
                <a:rPr lang="fr-BE" sz="1100" b="0" i="0">
                  <a:latin typeface="Cambria Math"/>
                </a:rPr>
                <a:t>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_(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² 𝑟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_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𝑖− 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¯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 </a:t>
              </a:r>
              <a:r>
                <a:rPr lang="fr-BE" sz="1100" b="0" i="0">
                  <a:latin typeface="Cambria Math" panose="02040503050406030204" pitchFamily="18" charset="0"/>
                </a:rPr>
                <a:t>²</a:t>
              </a:r>
              <a:r>
                <a:rPr lang="fr-BE" sz="1100" b="0" i="0">
                  <a:latin typeface="Cambria Math"/>
                </a:rPr>
                <a:t>〗</a:t>
              </a:r>
              <a:endParaRPr lang="fr-BE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714375</xdr:colOff>
      <xdr:row>81</xdr:row>
      <xdr:rowOff>0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ZoneTexte 4"/>
            <xdr:cNvSpPr txBox="1"/>
          </xdr:nvSpPr>
          <xdr:spPr>
            <a:xfrm>
              <a:off x="6400800" y="162306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B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1 </m:t>
                        </m:r>
                      </m:num>
                      <m:den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fr-BE" sz="1100" b="0" i="0">
                        <a:latin typeface="Cambria Math" panose="02040503050406030204" pitchFamily="18" charset="0"/>
                      </a:rPr>
                      <m:t>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² </m:t>
                        </m:r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 </m:t>
                        </m:r>
                        <m:bar>
                          <m:barPr>
                            <m:pos m:val="top"/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bar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bar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5" name="ZoneTexte 4"/>
            <xdr:cNvSpPr txBox="1"/>
          </xdr:nvSpPr>
          <xdr:spPr>
            <a:xfrm>
              <a:off x="6400800" y="162306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i="0">
                  <a:latin typeface="Cambria Math" panose="02040503050406030204" pitchFamily="18" charset="0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1 )/𝑛  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𝑥_(𝑖 ) ² 𝑟_𝑖− ¯𝑥 </a:t>
              </a:r>
              <a:r>
                <a:rPr lang="fr-BE" sz="1100" b="0" i="0">
                  <a:latin typeface="Cambria Math" panose="02040503050406030204" pitchFamily="18" charset="0"/>
                </a:rPr>
                <a:t>²〗</a:t>
              </a:r>
              <a:endParaRPr lang="fr-BE" sz="1100"/>
            </a:p>
          </xdr:txBody>
        </xdr:sp>
      </mc:Fallback>
    </mc:AlternateContent>
    <xdr:clientData/>
  </xdr:oneCellAnchor>
  <xdr:oneCellAnchor>
    <xdr:from>
      <xdr:col>3</xdr:col>
      <xdr:colOff>0</xdr:colOff>
      <xdr:row>75</xdr:row>
      <xdr:rowOff>0</xdr:rowOff>
    </xdr:from>
    <xdr:ext cx="1676400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ZoneTexte 6"/>
            <xdr:cNvSpPr txBox="1"/>
          </xdr:nvSpPr>
          <xdr:spPr>
            <a:xfrm>
              <a:off x="2647950" y="145161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B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1 </m:t>
                        </m:r>
                      </m:num>
                      <m:den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  <m:r>
                      <a:rPr lang="fr-BE" sz="1100" b="0" i="0">
                        <a:latin typeface="Cambria Math" panose="02040503050406030204" pitchFamily="18" charset="0"/>
                      </a:rPr>
                      <m:t>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fr-BE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</m:t>
                            </m:r>
                          </m:e>
                          <m:sub>
                            <m:r>
                              <a:rPr lang="fr-BE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fr-BE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d>
                          <m:dPr>
                            <m:ctrlPr>
                              <a:rPr lang="fr-BE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− </m:t>
                            </m:r>
                            <m:bar>
                              <m:barPr>
                                <m:pos m:val="top"/>
                                <m:ctrlP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</m:ctrlPr>
                              </m:barPr>
                              <m:e>
                                <m:r>
                                  <a:rPr lang="fr-BE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bar>
                            <m:r>
                              <a:rPr lang="fr-BE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e>
                        </m:d>
                        <m:r>
                          <a:rPr lang="fr-BE" sz="1100" b="0" i="1">
                            <a:latin typeface="Cambria Math" panose="02040503050406030204" pitchFamily="18" charset="0"/>
                          </a:rPr>
                          <m:t>²</m:t>
                        </m:r>
                      </m:e>
                    </m:nary>
                  </m:oMath>
                </m:oMathPara>
              </a14:m>
              <a:endParaRPr lang="fr-BE" sz="1100"/>
            </a:p>
          </xdr:txBody>
        </xdr:sp>
      </mc:Choice>
      <mc:Fallback xmlns="">
        <xdr:sp macro="" textlink="">
          <xdr:nvSpPr>
            <xdr:cNvPr id="7" name="ZoneTexte 6"/>
            <xdr:cNvSpPr txBox="1"/>
          </xdr:nvSpPr>
          <xdr:spPr>
            <a:xfrm>
              <a:off x="2647950" y="14516100"/>
              <a:ext cx="1676400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fr-BE" sz="1100" i="0">
                  <a:latin typeface="Cambria Math" panose="02040503050406030204" pitchFamily="18" charset="0"/>
                </a:rPr>
                <a:t>(</a:t>
              </a:r>
              <a:r>
                <a:rPr lang="fr-BE" sz="1100" b="0" i="0">
                  <a:latin typeface="Cambria Math" panose="02040503050406030204" pitchFamily="18" charset="0"/>
                </a:rPr>
                <a:t>1 )/𝑛  ∑▒〖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𝑟</a:t>
              </a:r>
              <a:r>
                <a:rPr lang="fr-BE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_𝑖  (</a:t>
              </a:r>
              <a:r>
                <a:rPr lang="fr-BE" sz="1100" b="0" i="0">
                  <a:latin typeface="Cambria Math" panose="02040503050406030204" pitchFamily="18" charset="0"/>
                </a:rPr>
                <a:t>𝑥_𝑖  − ¯𝑥  )²〗</a:t>
              </a:r>
              <a:endParaRPr lang="fr-BE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642937</xdr:colOff>
      <xdr:row>0</xdr:row>
      <xdr:rowOff>109537</xdr:rowOff>
    </xdr:from>
    <xdr:to>
      <xdr:col>17</xdr:col>
      <xdr:colOff>642937</xdr:colOff>
      <xdr:row>13</xdr:row>
      <xdr:rowOff>185737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628651</xdr:colOff>
      <xdr:row>44</xdr:row>
      <xdr:rowOff>28574</xdr:rowOff>
    </xdr:from>
    <xdr:to>
      <xdr:col>11</xdr:col>
      <xdr:colOff>76203</xdr:colOff>
      <xdr:row>52</xdr:row>
      <xdr:rowOff>95247</xdr:rowOff>
    </xdr:to>
    <xdr:sp macro="" textlink="">
      <xdr:nvSpPr>
        <xdr:cNvPr id="2" name="Accolade ouvrante 1"/>
        <xdr:cNvSpPr/>
      </xdr:nvSpPr>
      <xdr:spPr>
        <a:xfrm rot="16200000">
          <a:off x="5267328" y="5514972"/>
          <a:ext cx="1590673" cy="7800977"/>
        </a:xfrm>
        <a:prstGeom prst="leftBrace">
          <a:avLst>
            <a:gd name="adj1" fmla="val 40160"/>
            <a:gd name="adj2" fmla="val 50612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03"/>
  <sheetViews>
    <sheetView zoomScaleNormal="100" workbookViewId="0">
      <selection activeCell="C11" sqref="C11"/>
    </sheetView>
  </sheetViews>
  <sheetFormatPr baseColWidth="10" defaultColWidth="11.42578125" defaultRowHeight="15" x14ac:dyDescent="0.25"/>
  <cols>
    <col min="1" max="1" width="13.140625" customWidth="1"/>
    <col min="2" max="2" width="15" customWidth="1"/>
    <col min="7" max="7" width="12.28515625" bestFit="1" customWidth="1"/>
    <col min="8" max="8" width="12.140625" customWidth="1"/>
  </cols>
  <sheetData>
    <row r="1" spans="1:11" x14ac:dyDescent="0.25">
      <c r="A1" s="2" t="s">
        <v>0</v>
      </c>
      <c r="B1" t="s">
        <v>111</v>
      </c>
    </row>
    <row r="3" spans="1:11" x14ac:dyDescent="0.25">
      <c r="A3" t="s">
        <v>1</v>
      </c>
    </row>
    <row r="5" spans="1:11" x14ac:dyDescent="0.25">
      <c r="A5" s="1" t="s">
        <v>72</v>
      </c>
    </row>
    <row r="7" spans="1:11" ht="30" x14ac:dyDescent="0.25">
      <c r="A7" s="10" t="s">
        <v>69</v>
      </c>
      <c r="B7" s="10" t="s">
        <v>70</v>
      </c>
      <c r="C7" s="11" t="s">
        <v>45</v>
      </c>
      <c r="D7" s="10" t="s">
        <v>53</v>
      </c>
      <c r="E7" s="11" t="s">
        <v>54</v>
      </c>
      <c r="F7" s="29" t="s">
        <v>172</v>
      </c>
      <c r="G7" s="30" t="s">
        <v>173</v>
      </c>
      <c r="H7" s="29" t="s">
        <v>174</v>
      </c>
      <c r="I7" s="30" t="s">
        <v>175</v>
      </c>
      <c r="K7" s="32" t="s">
        <v>176</v>
      </c>
    </row>
    <row r="8" spans="1:11" x14ac:dyDescent="0.25">
      <c r="A8" s="3">
        <v>1</v>
      </c>
      <c r="B8" s="3">
        <v>101</v>
      </c>
      <c r="C8" s="5">
        <f>B8</f>
        <v>101</v>
      </c>
      <c r="D8" s="26">
        <f>B8/$B$57</f>
        <v>2.3352601156069363E-2</v>
      </c>
      <c r="E8" s="26">
        <f>C8/$B$57</f>
        <v>2.3352601156069363E-2</v>
      </c>
      <c r="F8">
        <f>A8*B8</f>
        <v>101</v>
      </c>
      <c r="G8" s="31">
        <f>A8-$B$69</f>
        <v>-23.717919075144508</v>
      </c>
      <c r="H8" s="31">
        <f>(G8)^2</f>
        <v>562.53968525510368</v>
      </c>
      <c r="I8" s="31">
        <f>B8*H8</f>
        <v>56816.508210765474</v>
      </c>
      <c r="K8">
        <f>(A8^2)*B8</f>
        <v>101</v>
      </c>
    </row>
    <row r="9" spans="1:11" x14ac:dyDescent="0.25">
      <c r="A9" s="3">
        <v>2</v>
      </c>
      <c r="B9" s="3">
        <v>88</v>
      </c>
      <c r="C9" s="5">
        <f>C8+B9</f>
        <v>189</v>
      </c>
      <c r="D9" s="26">
        <f>B9/$B$57</f>
        <v>2.0346820809248555E-2</v>
      </c>
      <c r="E9" s="26">
        <f>C9/$B$57</f>
        <v>4.3699421965317918E-2</v>
      </c>
      <c r="F9">
        <f>A9*B9</f>
        <v>176</v>
      </c>
      <c r="G9" s="31">
        <f>A9-$B$69</f>
        <v>-22.717919075144508</v>
      </c>
      <c r="H9" s="31">
        <f>G9^2</f>
        <v>516.10384710481469</v>
      </c>
      <c r="I9" s="31">
        <f>B9*H9</f>
        <v>45417.138545223694</v>
      </c>
      <c r="K9">
        <f>(A9^2)*B9</f>
        <v>352</v>
      </c>
    </row>
    <row r="10" spans="1:11" x14ac:dyDescent="0.25">
      <c r="A10" s="3">
        <v>3</v>
      </c>
      <c r="B10" s="3">
        <v>93</v>
      </c>
      <c r="C10" s="5">
        <f>C9+B10</f>
        <v>282</v>
      </c>
      <c r="D10" s="26">
        <f t="shared" ref="D10:D56" si="0">B10/$B$57</f>
        <v>2.1502890173410404E-2</v>
      </c>
      <c r="E10" s="26">
        <f t="shared" ref="E10:E56" si="1">C10/$B$57</f>
        <v>6.5202312138728319E-2</v>
      </c>
      <c r="F10">
        <f>A10*B10</f>
        <v>279</v>
      </c>
      <c r="G10" s="31">
        <f>A10-$B$69</f>
        <v>-21.717919075144508</v>
      </c>
      <c r="H10" s="31">
        <f t="shared" ref="H10" si="2">(G10)^2</f>
        <v>471.66800895452565</v>
      </c>
      <c r="I10" s="31">
        <f t="shared" ref="I10:I56" si="3">B10*H10</f>
        <v>43865.124832770882</v>
      </c>
      <c r="K10">
        <f>(A10^2)*B10</f>
        <v>837</v>
      </c>
    </row>
    <row r="11" spans="1:11" x14ac:dyDescent="0.25">
      <c r="A11" s="3">
        <v>4</v>
      </c>
      <c r="B11" s="3">
        <v>93</v>
      </c>
      <c r="C11" s="5">
        <f>C10+B11</f>
        <v>375</v>
      </c>
      <c r="D11" s="26">
        <f t="shared" si="0"/>
        <v>2.1502890173410404E-2</v>
      </c>
      <c r="E11" s="26">
        <f t="shared" si="1"/>
        <v>8.6705202312138727E-2</v>
      </c>
      <c r="F11">
        <f t="shared" ref="F11:F56" si="4">A11*B11</f>
        <v>372</v>
      </c>
      <c r="G11" s="31">
        <f>A11-$B$69</f>
        <v>-20.717919075144508</v>
      </c>
      <c r="H11" s="31">
        <f t="shared" ref="H11" si="5">G11^2</f>
        <v>429.23217080423666</v>
      </c>
      <c r="I11" s="31">
        <f t="shared" si="3"/>
        <v>39918.591884794012</v>
      </c>
      <c r="K11">
        <f>(A11^2)*B11</f>
        <v>1488</v>
      </c>
    </row>
    <row r="12" spans="1:11" x14ac:dyDescent="0.25">
      <c r="A12" s="3">
        <v>5</v>
      </c>
      <c r="B12" s="3">
        <v>84</v>
      </c>
      <c r="C12" s="5">
        <f>C11+B12</f>
        <v>459</v>
      </c>
      <c r="D12" s="26">
        <f t="shared" si="0"/>
        <v>1.9421965317919076E-2</v>
      </c>
      <c r="E12" s="26">
        <f t="shared" si="1"/>
        <v>0.10612716763005781</v>
      </c>
      <c r="F12">
        <f t="shared" si="4"/>
        <v>420</v>
      </c>
      <c r="G12" s="31">
        <f t="shared" ref="G12:G56" si="6">A12-$B$69</f>
        <v>-19.717919075144508</v>
      </c>
      <c r="H12" s="31">
        <f t="shared" ref="H12" si="7">(G12)^2</f>
        <v>388.79633265394762</v>
      </c>
      <c r="I12" s="31">
        <f t="shared" si="3"/>
        <v>32658.891942931601</v>
      </c>
      <c r="K12">
        <f t="shared" ref="K12:K56" si="8">(A12^2)*B12</f>
        <v>2100</v>
      </c>
    </row>
    <row r="13" spans="1:11" x14ac:dyDescent="0.25">
      <c r="A13" s="3">
        <v>6</v>
      </c>
      <c r="B13" s="3">
        <v>85</v>
      </c>
      <c r="C13" s="5">
        <f t="shared" ref="C13:C56" si="9">C12+B13</f>
        <v>544</v>
      </c>
      <c r="D13" s="26">
        <f t="shared" si="0"/>
        <v>1.9653179190751446E-2</v>
      </c>
      <c r="E13" s="26">
        <f t="shared" si="1"/>
        <v>0.12578034682080924</v>
      </c>
      <c r="F13">
        <f t="shared" si="4"/>
        <v>510</v>
      </c>
      <c r="G13" s="31">
        <f t="shared" si="6"/>
        <v>-18.717919075144508</v>
      </c>
      <c r="H13" s="31">
        <f t="shared" ref="H13" si="10">G13^2</f>
        <v>350.36049450365863</v>
      </c>
      <c r="I13" s="31">
        <f t="shared" si="3"/>
        <v>29780.642032810982</v>
      </c>
      <c r="K13">
        <f t="shared" si="8"/>
        <v>3060</v>
      </c>
    </row>
    <row r="14" spans="1:11" x14ac:dyDescent="0.25">
      <c r="A14" s="3">
        <v>7</v>
      </c>
      <c r="B14" s="3">
        <v>93</v>
      </c>
      <c r="C14" s="5">
        <f t="shared" si="9"/>
        <v>637</v>
      </c>
      <c r="D14" s="26">
        <f t="shared" si="0"/>
        <v>2.1502890173410404E-2</v>
      </c>
      <c r="E14" s="26">
        <f t="shared" si="1"/>
        <v>0.14728323699421966</v>
      </c>
      <c r="F14">
        <f t="shared" si="4"/>
        <v>651</v>
      </c>
      <c r="G14" s="31">
        <f t="shared" si="6"/>
        <v>-17.717919075144508</v>
      </c>
      <c r="H14" s="31">
        <f t="shared" ref="H14" si="11">(G14)^2</f>
        <v>313.92465635336958</v>
      </c>
      <c r="I14" s="31">
        <f t="shared" si="3"/>
        <v>29194.99304086337</v>
      </c>
      <c r="K14">
        <f t="shared" si="8"/>
        <v>4557</v>
      </c>
    </row>
    <row r="15" spans="1:11" x14ac:dyDescent="0.25">
      <c r="A15" s="3">
        <v>8</v>
      </c>
      <c r="B15" s="3">
        <v>77</v>
      </c>
      <c r="C15" s="5">
        <f t="shared" si="9"/>
        <v>714</v>
      </c>
      <c r="D15" s="26">
        <f t="shared" si="0"/>
        <v>1.7803468208092487E-2</v>
      </c>
      <c r="E15" s="26">
        <f t="shared" si="1"/>
        <v>0.16508670520231214</v>
      </c>
      <c r="F15">
        <f t="shared" si="4"/>
        <v>616</v>
      </c>
      <c r="G15" s="31">
        <f t="shared" si="6"/>
        <v>-16.717919075144508</v>
      </c>
      <c r="H15" s="31">
        <f t="shared" ref="H15" si="12">G15^2</f>
        <v>279.4888182030806</v>
      </c>
      <c r="I15" s="31">
        <f t="shared" si="3"/>
        <v>21520.639001637206</v>
      </c>
      <c r="K15">
        <f t="shared" si="8"/>
        <v>4928</v>
      </c>
    </row>
    <row r="16" spans="1:11" x14ac:dyDescent="0.25">
      <c r="A16" s="3">
        <v>9</v>
      </c>
      <c r="B16" s="3">
        <v>87</v>
      </c>
      <c r="C16" s="5">
        <f t="shared" si="9"/>
        <v>801</v>
      </c>
      <c r="D16" s="26">
        <f t="shared" si="0"/>
        <v>2.0115606936416185E-2</v>
      </c>
      <c r="E16" s="26">
        <f t="shared" si="1"/>
        <v>0.18520231213872831</v>
      </c>
      <c r="F16">
        <f t="shared" si="4"/>
        <v>783</v>
      </c>
      <c r="G16" s="31">
        <f t="shared" si="6"/>
        <v>-15.717919075144508</v>
      </c>
      <c r="H16" s="31">
        <f t="shared" ref="H16" si="13">(G16)^2</f>
        <v>247.05298005279158</v>
      </c>
      <c r="I16" s="31">
        <f t="shared" si="3"/>
        <v>21493.609264592869</v>
      </c>
      <c r="K16">
        <f t="shared" si="8"/>
        <v>7047</v>
      </c>
    </row>
    <row r="17" spans="1:11" x14ac:dyDescent="0.25">
      <c r="A17" s="3">
        <v>10</v>
      </c>
      <c r="B17" s="3">
        <v>81</v>
      </c>
      <c r="C17" s="5">
        <f t="shared" si="9"/>
        <v>882</v>
      </c>
      <c r="D17" s="26">
        <f t="shared" si="0"/>
        <v>1.8728323699421966E-2</v>
      </c>
      <c r="E17" s="26">
        <f t="shared" si="1"/>
        <v>0.2039306358381503</v>
      </c>
      <c r="F17">
        <f t="shared" si="4"/>
        <v>810</v>
      </c>
      <c r="G17" s="31">
        <f t="shared" si="6"/>
        <v>-14.717919075144508</v>
      </c>
      <c r="H17" s="31">
        <f t="shared" ref="H17" si="14">G17^2</f>
        <v>216.61714190250257</v>
      </c>
      <c r="I17" s="31">
        <f t="shared" si="3"/>
        <v>17545.988494102709</v>
      </c>
      <c r="K17">
        <f t="shared" si="8"/>
        <v>8100</v>
      </c>
    </row>
    <row r="18" spans="1:11" x14ac:dyDescent="0.25">
      <c r="A18" s="3">
        <v>11</v>
      </c>
      <c r="B18" s="3">
        <v>100</v>
      </c>
      <c r="C18" s="5">
        <f t="shared" si="9"/>
        <v>982</v>
      </c>
      <c r="D18" s="26">
        <f t="shared" si="0"/>
        <v>2.3121387283236993E-2</v>
      </c>
      <c r="E18" s="26">
        <f t="shared" si="1"/>
        <v>0.22705202312138728</v>
      </c>
      <c r="F18">
        <f t="shared" si="4"/>
        <v>1100</v>
      </c>
      <c r="G18" s="31">
        <f t="shared" si="6"/>
        <v>-13.717919075144508</v>
      </c>
      <c r="H18" s="31">
        <f t="shared" ref="H18" si="15">(G18)^2</f>
        <v>188.18130375221355</v>
      </c>
      <c r="I18" s="31">
        <f t="shared" si="3"/>
        <v>18818.130375221353</v>
      </c>
      <c r="K18">
        <f t="shared" si="8"/>
        <v>12100</v>
      </c>
    </row>
    <row r="19" spans="1:11" x14ac:dyDescent="0.25">
      <c r="A19" s="3">
        <v>12</v>
      </c>
      <c r="B19" s="3">
        <v>86</v>
      </c>
      <c r="C19" s="5">
        <f t="shared" si="9"/>
        <v>1068</v>
      </c>
      <c r="D19" s="26">
        <f t="shared" si="0"/>
        <v>1.9884393063583816E-2</v>
      </c>
      <c r="E19" s="26">
        <f t="shared" si="1"/>
        <v>0.24693641618497109</v>
      </c>
      <c r="F19">
        <f t="shared" si="4"/>
        <v>1032</v>
      </c>
      <c r="G19" s="31">
        <f t="shared" si="6"/>
        <v>-12.717919075144508</v>
      </c>
      <c r="H19" s="31">
        <f t="shared" ref="H19" si="16">G19^2</f>
        <v>161.74546560192454</v>
      </c>
      <c r="I19" s="31">
        <f t="shared" si="3"/>
        <v>13910.110041765511</v>
      </c>
      <c r="K19">
        <f t="shared" si="8"/>
        <v>12384</v>
      </c>
    </row>
    <row r="20" spans="1:11" x14ac:dyDescent="0.25">
      <c r="A20" s="3">
        <v>13</v>
      </c>
      <c r="B20" s="3">
        <v>101</v>
      </c>
      <c r="C20" s="5">
        <f t="shared" si="9"/>
        <v>1169</v>
      </c>
      <c r="D20" s="26">
        <f t="shared" si="0"/>
        <v>2.3352601156069363E-2</v>
      </c>
      <c r="E20" s="26">
        <f t="shared" si="1"/>
        <v>0.27028901734104044</v>
      </c>
      <c r="F20">
        <f t="shared" si="4"/>
        <v>1313</v>
      </c>
      <c r="G20" s="31">
        <f t="shared" si="6"/>
        <v>-11.717919075144508</v>
      </c>
      <c r="H20" s="31">
        <f t="shared" ref="H20" si="17">(G20)^2</f>
        <v>137.30962745163552</v>
      </c>
      <c r="I20" s="31">
        <f t="shared" si="3"/>
        <v>13868.272372615187</v>
      </c>
      <c r="K20">
        <f t="shared" si="8"/>
        <v>17069</v>
      </c>
    </row>
    <row r="21" spans="1:11" x14ac:dyDescent="0.25">
      <c r="A21" s="3">
        <v>14</v>
      </c>
      <c r="B21" s="3">
        <v>82</v>
      </c>
      <c r="C21" s="5">
        <f t="shared" si="9"/>
        <v>1251</v>
      </c>
      <c r="D21" s="26">
        <f t="shared" si="0"/>
        <v>1.8959537572254336E-2</v>
      </c>
      <c r="E21" s="26">
        <f t="shared" si="1"/>
        <v>0.28924855491329482</v>
      </c>
      <c r="F21">
        <f t="shared" si="4"/>
        <v>1148</v>
      </c>
      <c r="G21" s="31">
        <f t="shared" si="6"/>
        <v>-10.717919075144508</v>
      </c>
      <c r="H21" s="31">
        <f t="shared" ref="H21" si="18">G21^2</f>
        <v>114.87378930134651</v>
      </c>
      <c r="I21" s="31">
        <f t="shared" si="3"/>
        <v>9419.6507227104139</v>
      </c>
      <c r="K21">
        <f t="shared" si="8"/>
        <v>16072</v>
      </c>
    </row>
    <row r="22" spans="1:11" x14ac:dyDescent="0.25">
      <c r="A22" s="3">
        <v>15</v>
      </c>
      <c r="B22" s="3">
        <v>101</v>
      </c>
      <c r="C22" s="5">
        <f t="shared" si="9"/>
        <v>1352</v>
      </c>
      <c r="D22" s="26">
        <f t="shared" si="0"/>
        <v>2.3352601156069363E-2</v>
      </c>
      <c r="E22" s="26">
        <f t="shared" si="1"/>
        <v>0.31260115606936417</v>
      </c>
      <c r="F22">
        <f t="shared" si="4"/>
        <v>1515</v>
      </c>
      <c r="G22" s="31">
        <f t="shared" si="6"/>
        <v>-9.7179190751445077</v>
      </c>
      <c r="H22" s="31">
        <f t="shared" ref="H22" si="19">(G22)^2</f>
        <v>94.43795115105749</v>
      </c>
      <c r="I22" s="31">
        <f t="shared" si="3"/>
        <v>9538.2330662568056</v>
      </c>
      <c r="K22">
        <f t="shared" si="8"/>
        <v>22725</v>
      </c>
    </row>
    <row r="23" spans="1:11" x14ac:dyDescent="0.25">
      <c r="A23" s="3">
        <v>16</v>
      </c>
      <c r="B23" s="3">
        <v>97</v>
      </c>
      <c r="C23" s="5">
        <f t="shared" si="9"/>
        <v>1449</v>
      </c>
      <c r="D23" s="26">
        <f t="shared" si="0"/>
        <v>2.2427745664739884E-2</v>
      </c>
      <c r="E23" s="26">
        <f t="shared" si="1"/>
        <v>0.33502890173410405</v>
      </c>
      <c r="F23">
        <f t="shared" si="4"/>
        <v>1552</v>
      </c>
      <c r="G23" s="31">
        <f t="shared" si="6"/>
        <v>-8.7179190751445077</v>
      </c>
      <c r="H23" s="31">
        <f t="shared" ref="H23" si="20">G23^2</f>
        <v>76.002113000768475</v>
      </c>
      <c r="I23" s="31">
        <f t="shared" si="3"/>
        <v>7372.2049610745416</v>
      </c>
      <c r="K23">
        <f t="shared" si="8"/>
        <v>24832</v>
      </c>
    </row>
    <row r="24" spans="1:11" x14ac:dyDescent="0.25">
      <c r="A24" s="3">
        <v>17</v>
      </c>
      <c r="B24" s="3">
        <v>91</v>
      </c>
      <c r="C24" s="5">
        <f t="shared" si="9"/>
        <v>1540</v>
      </c>
      <c r="D24" s="26">
        <f t="shared" si="0"/>
        <v>2.1040462427745665E-2</v>
      </c>
      <c r="E24" s="26">
        <f t="shared" si="1"/>
        <v>0.3560693641618497</v>
      </c>
      <c r="F24">
        <f t="shared" si="4"/>
        <v>1547</v>
      </c>
      <c r="G24" s="31">
        <f t="shared" si="6"/>
        <v>-7.7179190751445077</v>
      </c>
      <c r="H24" s="31">
        <f t="shared" ref="H24" si="21">(G24)^2</f>
        <v>59.566274850479452</v>
      </c>
      <c r="I24" s="31">
        <f t="shared" si="3"/>
        <v>5420.5310113936303</v>
      </c>
      <c r="K24">
        <f t="shared" si="8"/>
        <v>26299</v>
      </c>
    </row>
    <row r="25" spans="1:11" x14ac:dyDescent="0.25">
      <c r="A25" s="3">
        <v>18</v>
      </c>
      <c r="B25" s="3">
        <v>80</v>
      </c>
      <c r="C25" s="5">
        <f t="shared" si="9"/>
        <v>1620</v>
      </c>
      <c r="D25" s="26">
        <f t="shared" si="0"/>
        <v>1.8497109826589597E-2</v>
      </c>
      <c r="E25" s="26">
        <f t="shared" si="1"/>
        <v>0.37456647398843929</v>
      </c>
      <c r="F25">
        <f t="shared" si="4"/>
        <v>1440</v>
      </c>
      <c r="G25" s="31">
        <f t="shared" si="6"/>
        <v>-6.7179190751445077</v>
      </c>
      <c r="H25" s="31">
        <f t="shared" ref="H25" si="22">G25^2</f>
        <v>45.130436700190437</v>
      </c>
      <c r="I25" s="31">
        <f t="shared" si="3"/>
        <v>3610.4349360152351</v>
      </c>
      <c r="K25">
        <f t="shared" si="8"/>
        <v>25920</v>
      </c>
    </row>
    <row r="26" spans="1:11" x14ac:dyDescent="0.25">
      <c r="A26" s="3">
        <v>19</v>
      </c>
      <c r="B26" s="3">
        <v>72</v>
      </c>
      <c r="C26" s="5">
        <f t="shared" si="9"/>
        <v>1692</v>
      </c>
      <c r="D26" s="26">
        <f t="shared" si="0"/>
        <v>1.6647398843930634E-2</v>
      </c>
      <c r="E26" s="26">
        <f t="shared" si="1"/>
        <v>0.39121387283236997</v>
      </c>
      <c r="F26">
        <f t="shared" si="4"/>
        <v>1368</v>
      </c>
      <c r="G26" s="31">
        <f t="shared" si="6"/>
        <v>-5.7179190751445077</v>
      </c>
      <c r="H26" s="31">
        <f t="shared" ref="H26" si="23">(G26)^2</f>
        <v>32.694598549901421</v>
      </c>
      <c r="I26" s="31">
        <f t="shared" si="3"/>
        <v>2354.0110955929022</v>
      </c>
      <c r="K26">
        <f t="shared" si="8"/>
        <v>25992</v>
      </c>
    </row>
    <row r="27" spans="1:11" x14ac:dyDescent="0.25">
      <c r="A27" s="3">
        <v>20</v>
      </c>
      <c r="B27" s="3">
        <v>88</v>
      </c>
      <c r="C27" s="5">
        <f t="shared" si="9"/>
        <v>1780</v>
      </c>
      <c r="D27" s="26">
        <f t="shared" si="0"/>
        <v>2.0346820809248555E-2</v>
      </c>
      <c r="E27" s="26">
        <f t="shared" si="1"/>
        <v>0.41156069364161851</v>
      </c>
      <c r="F27">
        <f t="shared" si="4"/>
        <v>1760</v>
      </c>
      <c r="G27" s="31">
        <f t="shared" si="6"/>
        <v>-4.7179190751445077</v>
      </c>
      <c r="H27" s="31">
        <f t="shared" ref="H27" si="24">G27^2</f>
        <v>22.258760399612406</v>
      </c>
      <c r="I27" s="31">
        <f t="shared" si="3"/>
        <v>1958.7709151658917</v>
      </c>
      <c r="K27">
        <f t="shared" si="8"/>
        <v>35200</v>
      </c>
    </row>
    <row r="28" spans="1:11" x14ac:dyDescent="0.25">
      <c r="A28" s="3">
        <v>21</v>
      </c>
      <c r="B28" s="3">
        <v>84</v>
      </c>
      <c r="C28" s="5">
        <f t="shared" si="9"/>
        <v>1864</v>
      </c>
      <c r="D28" s="26">
        <f t="shared" si="0"/>
        <v>1.9421965317919076E-2</v>
      </c>
      <c r="E28" s="26">
        <f t="shared" si="1"/>
        <v>0.43098265895953758</v>
      </c>
      <c r="F28">
        <f t="shared" si="4"/>
        <v>1764</v>
      </c>
      <c r="G28" s="31">
        <f t="shared" si="6"/>
        <v>-3.7179190751445077</v>
      </c>
      <c r="H28" s="31">
        <f t="shared" ref="H28" si="25">(G28)^2</f>
        <v>13.822922249323392</v>
      </c>
      <c r="I28" s="31">
        <f t="shared" si="3"/>
        <v>1161.1254689431651</v>
      </c>
      <c r="K28">
        <f t="shared" si="8"/>
        <v>37044</v>
      </c>
    </row>
    <row r="29" spans="1:11" x14ac:dyDescent="0.25">
      <c r="A29" s="3">
        <v>22</v>
      </c>
      <c r="B29" s="3">
        <v>105</v>
      </c>
      <c r="C29" s="5">
        <f t="shared" si="9"/>
        <v>1969</v>
      </c>
      <c r="D29" s="26">
        <f t="shared" si="0"/>
        <v>2.4277456647398842E-2</v>
      </c>
      <c r="E29" s="26">
        <f t="shared" si="1"/>
        <v>0.45526011560693641</v>
      </c>
      <c r="F29">
        <f t="shared" si="4"/>
        <v>2310</v>
      </c>
      <c r="G29" s="31">
        <f t="shared" si="6"/>
        <v>-2.7179190751445077</v>
      </c>
      <c r="H29" s="31">
        <f t="shared" ref="H29" si="26">G29^2</f>
        <v>7.387084099034376</v>
      </c>
      <c r="I29" s="31">
        <f t="shared" si="3"/>
        <v>775.64383039860945</v>
      </c>
      <c r="K29">
        <f t="shared" si="8"/>
        <v>50820</v>
      </c>
    </row>
    <row r="30" spans="1:11" x14ac:dyDescent="0.25">
      <c r="A30" s="3">
        <v>23</v>
      </c>
      <c r="B30" s="3">
        <v>103</v>
      </c>
      <c r="C30" s="5">
        <f t="shared" si="9"/>
        <v>2072</v>
      </c>
      <c r="D30" s="26">
        <f t="shared" si="0"/>
        <v>2.3815028901734103E-2</v>
      </c>
      <c r="E30" s="26">
        <f t="shared" si="1"/>
        <v>0.4790751445086705</v>
      </c>
      <c r="F30">
        <f t="shared" si="4"/>
        <v>2369</v>
      </c>
      <c r="G30" s="31">
        <f t="shared" si="6"/>
        <v>-1.7179190751445077</v>
      </c>
      <c r="H30" s="31">
        <f t="shared" ref="H30" si="27">(G30)^2</f>
        <v>2.9512459487453606</v>
      </c>
      <c r="I30" s="31">
        <f t="shared" si="3"/>
        <v>303.97833272077213</v>
      </c>
      <c r="K30">
        <f t="shared" si="8"/>
        <v>54487</v>
      </c>
    </row>
    <row r="31" spans="1:11" x14ac:dyDescent="0.25">
      <c r="A31" s="3">
        <v>24</v>
      </c>
      <c r="B31" s="3">
        <v>90</v>
      </c>
      <c r="C31" s="5">
        <f t="shared" si="9"/>
        <v>2162</v>
      </c>
      <c r="D31" s="26">
        <f t="shared" si="0"/>
        <v>2.0809248554913295E-2</v>
      </c>
      <c r="E31" s="26">
        <f t="shared" si="1"/>
        <v>0.49988439306358379</v>
      </c>
      <c r="F31">
        <f t="shared" si="4"/>
        <v>2160</v>
      </c>
      <c r="G31" s="31">
        <f t="shared" si="6"/>
        <v>-0.7179190751445077</v>
      </c>
      <c r="H31" s="31">
        <f t="shared" ref="H31" si="28">G31^2</f>
        <v>0.51540779845634532</v>
      </c>
      <c r="I31" s="31">
        <f t="shared" si="3"/>
        <v>46.386701861071082</v>
      </c>
      <c r="K31">
        <f t="shared" si="8"/>
        <v>51840</v>
      </c>
    </row>
    <row r="32" spans="1:11" x14ac:dyDescent="0.25">
      <c r="A32" s="3">
        <v>25</v>
      </c>
      <c r="B32" s="3">
        <v>79</v>
      </c>
      <c r="C32" s="5">
        <f t="shared" si="9"/>
        <v>2241</v>
      </c>
      <c r="D32" s="26">
        <f t="shared" si="0"/>
        <v>1.8265895953757227E-2</v>
      </c>
      <c r="E32" s="26">
        <f t="shared" si="1"/>
        <v>0.51815028901734106</v>
      </c>
      <c r="F32">
        <f t="shared" si="4"/>
        <v>1975</v>
      </c>
      <c r="G32" s="31">
        <f t="shared" si="6"/>
        <v>0.2820809248554923</v>
      </c>
      <c r="H32" s="31">
        <f t="shared" ref="H32" si="29">(G32)^2</f>
        <v>7.9569648167329893E-2</v>
      </c>
      <c r="I32" s="31">
        <f t="shared" si="3"/>
        <v>6.2860022052190612</v>
      </c>
      <c r="K32">
        <f t="shared" si="8"/>
        <v>49375</v>
      </c>
    </row>
    <row r="33" spans="1:11" x14ac:dyDescent="0.25">
      <c r="A33" s="3">
        <v>26</v>
      </c>
      <c r="B33" s="3">
        <v>88</v>
      </c>
      <c r="C33" s="5">
        <f t="shared" si="9"/>
        <v>2329</v>
      </c>
      <c r="D33" s="26">
        <f t="shared" si="0"/>
        <v>2.0346820809248555E-2</v>
      </c>
      <c r="E33" s="26">
        <f t="shared" si="1"/>
        <v>0.5384971098265896</v>
      </c>
      <c r="F33">
        <f t="shared" si="4"/>
        <v>2288</v>
      </c>
      <c r="G33" s="31">
        <f t="shared" si="6"/>
        <v>1.2820809248554923</v>
      </c>
      <c r="H33" s="31">
        <f t="shared" ref="H33" si="30">G33^2</f>
        <v>1.6437314978783144</v>
      </c>
      <c r="I33" s="31">
        <f t="shared" si="3"/>
        <v>144.64837181329167</v>
      </c>
      <c r="K33">
        <f t="shared" si="8"/>
        <v>59488</v>
      </c>
    </row>
    <row r="34" spans="1:11" x14ac:dyDescent="0.25">
      <c r="A34" s="3">
        <v>27</v>
      </c>
      <c r="B34" s="3">
        <v>100</v>
      </c>
      <c r="C34" s="5">
        <f t="shared" si="9"/>
        <v>2429</v>
      </c>
      <c r="D34" s="26">
        <f t="shared" si="0"/>
        <v>2.3121387283236993E-2</v>
      </c>
      <c r="E34" s="26">
        <f t="shared" si="1"/>
        <v>0.56161849710982659</v>
      </c>
      <c r="F34">
        <f t="shared" si="4"/>
        <v>2700</v>
      </c>
      <c r="G34" s="31">
        <f t="shared" si="6"/>
        <v>2.2820809248554923</v>
      </c>
      <c r="H34" s="31">
        <f t="shared" ref="H34" si="31">(G34)^2</f>
        <v>5.207893347589299</v>
      </c>
      <c r="I34" s="31">
        <f t="shared" si="3"/>
        <v>520.78933475892995</v>
      </c>
      <c r="K34">
        <f t="shared" si="8"/>
        <v>72900</v>
      </c>
    </row>
    <row r="35" spans="1:11" x14ac:dyDescent="0.25">
      <c r="A35" s="3">
        <v>28</v>
      </c>
      <c r="B35" s="3">
        <v>85</v>
      </c>
      <c r="C35" s="5">
        <f t="shared" si="9"/>
        <v>2514</v>
      </c>
      <c r="D35" s="26">
        <f t="shared" si="0"/>
        <v>1.9653179190751446E-2</v>
      </c>
      <c r="E35" s="26">
        <f t="shared" si="1"/>
        <v>0.58127167630057808</v>
      </c>
      <c r="F35">
        <f t="shared" si="4"/>
        <v>2380</v>
      </c>
      <c r="G35" s="31">
        <f t="shared" si="6"/>
        <v>3.2820809248554923</v>
      </c>
      <c r="H35" s="31">
        <f t="shared" ref="H35" si="32">G35^2</f>
        <v>10.772055197300284</v>
      </c>
      <c r="I35" s="31">
        <f t="shared" si="3"/>
        <v>915.62469177052424</v>
      </c>
      <c r="K35">
        <f t="shared" si="8"/>
        <v>66640</v>
      </c>
    </row>
    <row r="36" spans="1:11" x14ac:dyDescent="0.25">
      <c r="A36" s="3">
        <v>29</v>
      </c>
      <c r="B36" s="3">
        <v>86</v>
      </c>
      <c r="C36" s="5">
        <f t="shared" si="9"/>
        <v>2600</v>
      </c>
      <c r="D36" s="26">
        <f t="shared" si="0"/>
        <v>1.9884393063583816E-2</v>
      </c>
      <c r="E36" s="26">
        <f t="shared" si="1"/>
        <v>0.60115606936416188</v>
      </c>
      <c r="F36">
        <f t="shared" si="4"/>
        <v>2494</v>
      </c>
      <c r="G36" s="31">
        <f t="shared" si="6"/>
        <v>4.2820809248554923</v>
      </c>
      <c r="H36" s="31">
        <f t="shared" ref="H36" si="33">(G36)^2</f>
        <v>18.336217047011267</v>
      </c>
      <c r="I36" s="31">
        <f t="shared" si="3"/>
        <v>1576.914666042969</v>
      </c>
      <c r="K36">
        <f t="shared" si="8"/>
        <v>72326</v>
      </c>
    </row>
    <row r="37" spans="1:11" x14ac:dyDescent="0.25">
      <c r="A37" s="3">
        <v>30</v>
      </c>
      <c r="B37" s="3">
        <v>76</v>
      </c>
      <c r="C37" s="5">
        <f t="shared" si="9"/>
        <v>2676</v>
      </c>
      <c r="D37" s="26">
        <f t="shared" si="0"/>
        <v>1.7572254335260117E-2</v>
      </c>
      <c r="E37" s="26">
        <f t="shared" si="1"/>
        <v>0.61872832369942199</v>
      </c>
      <c r="F37">
        <f t="shared" si="4"/>
        <v>2280</v>
      </c>
      <c r="G37" s="31">
        <f t="shared" si="6"/>
        <v>5.2820809248554923</v>
      </c>
      <c r="H37" s="31">
        <f t="shared" ref="H37" si="34">G37^2</f>
        <v>27.900378896722252</v>
      </c>
      <c r="I37" s="31">
        <f t="shared" si="3"/>
        <v>2120.4287961508912</v>
      </c>
      <c r="K37">
        <f t="shared" si="8"/>
        <v>68400</v>
      </c>
    </row>
    <row r="38" spans="1:11" x14ac:dyDescent="0.25">
      <c r="A38" s="3">
        <v>31</v>
      </c>
      <c r="B38" s="3">
        <v>82</v>
      </c>
      <c r="C38" s="5">
        <f t="shared" si="9"/>
        <v>2758</v>
      </c>
      <c r="D38" s="26">
        <f t="shared" si="0"/>
        <v>1.8959537572254336E-2</v>
      </c>
      <c r="E38" s="26">
        <f t="shared" si="1"/>
        <v>0.63768786127167632</v>
      </c>
      <c r="F38">
        <f t="shared" si="4"/>
        <v>2542</v>
      </c>
      <c r="G38" s="31">
        <f t="shared" si="6"/>
        <v>6.2820809248554923</v>
      </c>
      <c r="H38" s="31">
        <f t="shared" ref="H38" si="35">(G38)^2</f>
        <v>39.464540746433237</v>
      </c>
      <c r="I38" s="31">
        <f t="shared" si="3"/>
        <v>3236.0923412075254</v>
      </c>
      <c r="K38">
        <f t="shared" si="8"/>
        <v>78802</v>
      </c>
    </row>
    <row r="39" spans="1:11" x14ac:dyDescent="0.25">
      <c r="A39" s="3">
        <v>32</v>
      </c>
      <c r="B39" s="3">
        <v>92</v>
      </c>
      <c r="C39" s="5">
        <f t="shared" si="9"/>
        <v>2850</v>
      </c>
      <c r="D39" s="26">
        <f t="shared" si="0"/>
        <v>2.1271676300578034E-2</v>
      </c>
      <c r="E39" s="26">
        <f t="shared" si="1"/>
        <v>0.65895953757225434</v>
      </c>
      <c r="F39">
        <f t="shared" si="4"/>
        <v>2944</v>
      </c>
      <c r="G39" s="31">
        <f t="shared" si="6"/>
        <v>7.2820809248554923</v>
      </c>
      <c r="H39" s="31">
        <f t="shared" ref="H39" si="36">G39^2</f>
        <v>53.028702596144221</v>
      </c>
      <c r="I39" s="31">
        <f t="shared" si="3"/>
        <v>4878.6406388452688</v>
      </c>
      <c r="K39">
        <f t="shared" si="8"/>
        <v>94208</v>
      </c>
    </row>
    <row r="40" spans="1:11" x14ac:dyDescent="0.25">
      <c r="A40" s="3">
        <v>33</v>
      </c>
      <c r="B40" s="3">
        <v>108</v>
      </c>
      <c r="C40" s="5">
        <f t="shared" si="9"/>
        <v>2958</v>
      </c>
      <c r="D40" s="26">
        <f t="shared" si="0"/>
        <v>2.4971098265895955E-2</v>
      </c>
      <c r="E40" s="26">
        <f t="shared" si="1"/>
        <v>0.68393063583815028</v>
      </c>
      <c r="F40">
        <f t="shared" si="4"/>
        <v>3564</v>
      </c>
      <c r="G40" s="31">
        <f t="shared" si="6"/>
        <v>8.2820809248554923</v>
      </c>
      <c r="H40" s="31">
        <f t="shared" ref="H40" si="37">(G40)^2</f>
        <v>68.592864445855213</v>
      </c>
      <c r="I40" s="31">
        <f t="shared" si="3"/>
        <v>7408.0293601523626</v>
      </c>
      <c r="K40">
        <f t="shared" si="8"/>
        <v>117612</v>
      </c>
    </row>
    <row r="41" spans="1:11" x14ac:dyDescent="0.25">
      <c r="A41" s="3">
        <v>34</v>
      </c>
      <c r="B41" s="3">
        <v>79</v>
      </c>
      <c r="C41" s="5">
        <f t="shared" si="9"/>
        <v>3037</v>
      </c>
      <c r="D41" s="26">
        <f t="shared" si="0"/>
        <v>1.8265895953757227E-2</v>
      </c>
      <c r="E41" s="26">
        <f t="shared" si="1"/>
        <v>0.70219653179190755</v>
      </c>
      <c r="F41">
        <f t="shared" si="4"/>
        <v>2686</v>
      </c>
      <c r="G41" s="31">
        <f t="shared" si="6"/>
        <v>9.2820809248554923</v>
      </c>
      <c r="H41" s="31">
        <f t="shared" ref="H41" si="38">G41^2</f>
        <v>86.157026295566197</v>
      </c>
      <c r="I41" s="31">
        <f t="shared" si="3"/>
        <v>6806.4050773497293</v>
      </c>
      <c r="K41">
        <f t="shared" si="8"/>
        <v>91324</v>
      </c>
    </row>
    <row r="42" spans="1:11" x14ac:dyDescent="0.25">
      <c r="A42" s="3">
        <v>35</v>
      </c>
      <c r="B42" s="3">
        <v>85</v>
      </c>
      <c r="C42" s="5">
        <f t="shared" si="9"/>
        <v>3122</v>
      </c>
      <c r="D42" s="26">
        <f t="shared" si="0"/>
        <v>1.9653179190751446E-2</v>
      </c>
      <c r="E42" s="26">
        <f t="shared" si="1"/>
        <v>0.72184971098265893</v>
      </c>
      <c r="F42">
        <f t="shared" si="4"/>
        <v>2975</v>
      </c>
      <c r="G42" s="31">
        <f t="shared" si="6"/>
        <v>10.282080924855492</v>
      </c>
      <c r="H42" s="31">
        <f t="shared" ref="H42" si="39">(G42)^2</f>
        <v>105.72118814527718</v>
      </c>
      <c r="I42" s="31">
        <f t="shared" si="3"/>
        <v>8986.3009923485606</v>
      </c>
      <c r="K42">
        <f t="shared" si="8"/>
        <v>104125</v>
      </c>
    </row>
    <row r="43" spans="1:11" x14ac:dyDescent="0.25">
      <c r="A43" s="3">
        <v>36</v>
      </c>
      <c r="B43" s="3">
        <v>87</v>
      </c>
      <c r="C43" s="5">
        <f t="shared" si="9"/>
        <v>3209</v>
      </c>
      <c r="D43" s="26">
        <f t="shared" si="0"/>
        <v>2.0115606936416185E-2</v>
      </c>
      <c r="E43" s="26">
        <f t="shared" si="1"/>
        <v>0.74196531791907516</v>
      </c>
      <c r="F43">
        <f t="shared" si="4"/>
        <v>3132</v>
      </c>
      <c r="G43" s="31">
        <f t="shared" si="6"/>
        <v>11.282080924855492</v>
      </c>
      <c r="H43" s="31">
        <f t="shared" ref="H43" si="40">G43^2</f>
        <v>127.28534999498817</v>
      </c>
      <c r="I43" s="31">
        <f t="shared" si="3"/>
        <v>11073.82544956397</v>
      </c>
      <c r="K43">
        <f t="shared" si="8"/>
        <v>112752</v>
      </c>
    </row>
    <row r="44" spans="1:11" x14ac:dyDescent="0.25">
      <c r="A44" s="3">
        <v>37</v>
      </c>
      <c r="B44" s="3">
        <v>91</v>
      </c>
      <c r="C44" s="5">
        <f t="shared" si="9"/>
        <v>3300</v>
      </c>
      <c r="D44" s="26">
        <f t="shared" si="0"/>
        <v>2.1040462427745665E-2</v>
      </c>
      <c r="E44" s="26">
        <f t="shared" si="1"/>
        <v>0.76300578034682076</v>
      </c>
      <c r="F44">
        <f t="shared" si="4"/>
        <v>3367</v>
      </c>
      <c r="G44" s="31">
        <f t="shared" si="6"/>
        <v>12.282080924855492</v>
      </c>
      <c r="H44" s="31">
        <f t="shared" ref="H44" si="41">(G44)^2</f>
        <v>150.84951184469915</v>
      </c>
      <c r="I44" s="31">
        <f t="shared" si="3"/>
        <v>13727.305577867623</v>
      </c>
      <c r="K44">
        <f t="shared" si="8"/>
        <v>124579</v>
      </c>
    </row>
    <row r="45" spans="1:11" x14ac:dyDescent="0.25">
      <c r="A45" s="3">
        <v>38</v>
      </c>
      <c r="B45" s="3">
        <v>98</v>
      </c>
      <c r="C45" s="5">
        <f t="shared" si="9"/>
        <v>3398</v>
      </c>
      <c r="D45" s="26">
        <f t="shared" si="0"/>
        <v>2.2658959537572253E-2</v>
      </c>
      <c r="E45" s="26">
        <f t="shared" si="1"/>
        <v>0.78566473988439312</v>
      </c>
      <c r="F45">
        <f t="shared" si="4"/>
        <v>3724</v>
      </c>
      <c r="G45" s="31">
        <f t="shared" si="6"/>
        <v>13.282080924855492</v>
      </c>
      <c r="H45" s="31">
        <f t="shared" ref="H45" si="42">G45^2</f>
        <v>176.41367369441014</v>
      </c>
      <c r="I45" s="31">
        <f t="shared" si="3"/>
        <v>17288.540022052191</v>
      </c>
      <c r="K45">
        <f t="shared" si="8"/>
        <v>141512</v>
      </c>
    </row>
    <row r="46" spans="1:11" x14ac:dyDescent="0.25">
      <c r="A46" s="3">
        <v>39</v>
      </c>
      <c r="B46" s="3">
        <v>82</v>
      </c>
      <c r="C46" s="5">
        <f t="shared" si="9"/>
        <v>3480</v>
      </c>
      <c r="D46" s="26">
        <f t="shared" si="0"/>
        <v>1.8959537572254336E-2</v>
      </c>
      <c r="E46" s="26">
        <f t="shared" si="1"/>
        <v>0.80462427745664744</v>
      </c>
      <c r="F46">
        <f t="shared" si="4"/>
        <v>3198</v>
      </c>
      <c r="G46" s="31">
        <f t="shared" si="6"/>
        <v>14.282080924855492</v>
      </c>
      <c r="H46" s="31">
        <f t="shared" ref="H46" si="43">(G46)^2</f>
        <v>203.97783554412112</v>
      </c>
      <c r="I46" s="31">
        <f t="shared" si="3"/>
        <v>16726.182514617933</v>
      </c>
      <c r="K46">
        <f t="shared" si="8"/>
        <v>124722</v>
      </c>
    </row>
    <row r="47" spans="1:11" x14ac:dyDescent="0.25">
      <c r="A47" s="3">
        <v>40</v>
      </c>
      <c r="B47" s="3">
        <v>87</v>
      </c>
      <c r="C47" s="5">
        <f t="shared" si="9"/>
        <v>3567</v>
      </c>
      <c r="D47" s="26">
        <f t="shared" si="0"/>
        <v>2.0115606936416185E-2</v>
      </c>
      <c r="E47" s="26">
        <f t="shared" si="1"/>
        <v>0.82473988439306356</v>
      </c>
      <c r="F47">
        <f t="shared" si="4"/>
        <v>3480</v>
      </c>
      <c r="G47" s="31">
        <f t="shared" si="6"/>
        <v>15.282080924855492</v>
      </c>
      <c r="H47" s="31">
        <f t="shared" ref="H47" si="44">G47^2</f>
        <v>233.5419973938321</v>
      </c>
      <c r="I47" s="31">
        <f t="shared" si="3"/>
        <v>20318.153773263391</v>
      </c>
      <c r="K47">
        <f t="shared" si="8"/>
        <v>139200</v>
      </c>
    </row>
    <row r="48" spans="1:11" x14ac:dyDescent="0.25">
      <c r="A48" s="3">
        <v>41</v>
      </c>
      <c r="B48" s="3">
        <v>101</v>
      </c>
      <c r="C48" s="5">
        <f t="shared" si="9"/>
        <v>3668</v>
      </c>
      <c r="D48" s="26">
        <f t="shared" si="0"/>
        <v>2.3352601156069363E-2</v>
      </c>
      <c r="E48" s="26">
        <f t="shared" si="1"/>
        <v>0.84809248554913297</v>
      </c>
      <c r="F48">
        <f t="shared" si="4"/>
        <v>4141</v>
      </c>
      <c r="G48" s="31">
        <f t="shared" si="6"/>
        <v>16.282080924855492</v>
      </c>
      <c r="H48" s="31">
        <f t="shared" ref="H48" si="45">(G48)^2</f>
        <v>265.10615924354306</v>
      </c>
      <c r="I48" s="31">
        <f t="shared" si="3"/>
        <v>26775.722083597848</v>
      </c>
      <c r="K48">
        <f t="shared" si="8"/>
        <v>169781</v>
      </c>
    </row>
    <row r="49" spans="1:11" x14ac:dyDescent="0.25">
      <c r="A49" s="3">
        <v>42</v>
      </c>
      <c r="B49" s="3">
        <v>71</v>
      </c>
      <c r="C49" s="5">
        <f t="shared" si="9"/>
        <v>3739</v>
      </c>
      <c r="D49" s="26">
        <f t="shared" si="0"/>
        <v>1.6416184971098265E-2</v>
      </c>
      <c r="E49" s="26">
        <f t="shared" si="1"/>
        <v>0.86450867052023117</v>
      </c>
      <c r="F49">
        <f t="shared" si="4"/>
        <v>2982</v>
      </c>
      <c r="G49" s="31">
        <f t="shared" si="6"/>
        <v>17.282080924855492</v>
      </c>
      <c r="H49" s="31">
        <f t="shared" ref="H49" si="46">G49^2</f>
        <v>298.67032109325407</v>
      </c>
      <c r="I49" s="31">
        <f t="shared" si="3"/>
        <v>21205.592797621041</v>
      </c>
      <c r="K49">
        <f t="shared" si="8"/>
        <v>125244</v>
      </c>
    </row>
    <row r="50" spans="1:11" x14ac:dyDescent="0.25">
      <c r="A50" s="3">
        <v>43</v>
      </c>
      <c r="B50" s="3">
        <v>85</v>
      </c>
      <c r="C50" s="5">
        <f t="shared" si="9"/>
        <v>3824</v>
      </c>
      <c r="D50" s="26">
        <f t="shared" si="0"/>
        <v>1.9653179190751446E-2</v>
      </c>
      <c r="E50" s="26">
        <f t="shared" si="1"/>
        <v>0.88416184971098266</v>
      </c>
      <c r="F50">
        <f t="shared" si="4"/>
        <v>3655</v>
      </c>
      <c r="G50" s="31">
        <f t="shared" si="6"/>
        <v>18.282080924855492</v>
      </c>
      <c r="H50" s="31">
        <f t="shared" ref="H50" si="47">(G50)^2</f>
        <v>334.23448294296503</v>
      </c>
      <c r="I50" s="31">
        <f t="shared" si="3"/>
        <v>28409.931050152027</v>
      </c>
      <c r="K50">
        <f t="shared" si="8"/>
        <v>157165</v>
      </c>
    </row>
    <row r="51" spans="1:11" x14ac:dyDescent="0.25">
      <c r="A51" s="3">
        <v>44</v>
      </c>
      <c r="B51" s="3">
        <v>82</v>
      </c>
      <c r="C51" s="5">
        <f t="shared" si="9"/>
        <v>3906</v>
      </c>
      <c r="D51" s="26">
        <f t="shared" si="0"/>
        <v>1.8959537572254336E-2</v>
      </c>
      <c r="E51" s="26">
        <f t="shared" si="1"/>
        <v>0.90312138728323699</v>
      </c>
      <c r="F51">
        <f t="shared" si="4"/>
        <v>3608</v>
      </c>
      <c r="G51" s="31">
        <f t="shared" si="6"/>
        <v>19.282080924855492</v>
      </c>
      <c r="H51" s="31">
        <f t="shared" ref="H51" si="48">G51^2</f>
        <v>371.79864479267604</v>
      </c>
      <c r="I51" s="31">
        <f t="shared" si="3"/>
        <v>30487.488872999435</v>
      </c>
      <c r="K51">
        <f t="shared" si="8"/>
        <v>158752</v>
      </c>
    </row>
    <row r="52" spans="1:11" x14ac:dyDescent="0.25">
      <c r="A52" s="3">
        <v>45</v>
      </c>
      <c r="B52" s="3">
        <v>86</v>
      </c>
      <c r="C52" s="5">
        <f t="shared" si="9"/>
        <v>3992</v>
      </c>
      <c r="D52" s="26">
        <f t="shared" si="0"/>
        <v>1.9884393063583816E-2</v>
      </c>
      <c r="E52" s="26">
        <f t="shared" si="1"/>
        <v>0.92300578034682079</v>
      </c>
      <c r="F52">
        <f t="shared" si="4"/>
        <v>3870</v>
      </c>
      <c r="G52" s="31">
        <f t="shared" si="6"/>
        <v>20.282080924855492</v>
      </c>
      <c r="H52" s="31">
        <f t="shared" ref="H52" si="49">(G52)^2</f>
        <v>411.362806642387</v>
      </c>
      <c r="I52" s="31">
        <f t="shared" si="3"/>
        <v>35377.201371245283</v>
      </c>
      <c r="K52">
        <f t="shared" si="8"/>
        <v>174150</v>
      </c>
    </row>
    <row r="53" spans="1:11" x14ac:dyDescent="0.25">
      <c r="A53" s="3">
        <v>46</v>
      </c>
      <c r="B53" s="3">
        <v>84</v>
      </c>
      <c r="C53" s="5">
        <f t="shared" si="9"/>
        <v>4076</v>
      </c>
      <c r="D53" s="26">
        <f t="shared" si="0"/>
        <v>1.9421965317919076E-2</v>
      </c>
      <c r="E53" s="26">
        <f t="shared" si="1"/>
        <v>0.94242774566473986</v>
      </c>
      <c r="F53">
        <f t="shared" si="4"/>
        <v>3864</v>
      </c>
      <c r="G53" s="31">
        <f t="shared" si="6"/>
        <v>21.282080924855492</v>
      </c>
      <c r="H53" s="31">
        <f t="shared" ref="H53" si="50">G53^2</f>
        <v>452.92696849209801</v>
      </c>
      <c r="I53" s="31">
        <f t="shared" si="3"/>
        <v>38045.86535333623</v>
      </c>
      <c r="K53">
        <f t="shared" si="8"/>
        <v>177744</v>
      </c>
    </row>
    <row r="54" spans="1:11" x14ac:dyDescent="0.25">
      <c r="A54" s="3">
        <v>47</v>
      </c>
      <c r="B54" s="3">
        <v>80</v>
      </c>
      <c r="C54" s="5">
        <f t="shared" si="9"/>
        <v>4156</v>
      </c>
      <c r="D54" s="26">
        <f t="shared" si="0"/>
        <v>1.8497109826589597E-2</v>
      </c>
      <c r="E54" s="26">
        <f t="shared" si="1"/>
        <v>0.96092485549132944</v>
      </c>
      <c r="F54">
        <f t="shared" si="4"/>
        <v>3760</v>
      </c>
      <c r="G54" s="31">
        <f t="shared" si="6"/>
        <v>22.282080924855492</v>
      </c>
      <c r="H54" s="31">
        <f t="shared" ref="H54" si="51">(G54)^2</f>
        <v>496.49113034180897</v>
      </c>
      <c r="I54" s="31">
        <f t="shared" si="3"/>
        <v>39719.29042734472</v>
      </c>
      <c r="K54">
        <f t="shared" si="8"/>
        <v>176720</v>
      </c>
    </row>
    <row r="55" spans="1:11" x14ac:dyDescent="0.25">
      <c r="A55" s="3">
        <v>48</v>
      </c>
      <c r="B55" s="3">
        <v>81</v>
      </c>
      <c r="C55" s="5">
        <f t="shared" si="9"/>
        <v>4237</v>
      </c>
      <c r="D55" s="26">
        <f t="shared" si="0"/>
        <v>1.8728323699421966E-2</v>
      </c>
      <c r="E55" s="26">
        <f t="shared" si="1"/>
        <v>0.97965317919075146</v>
      </c>
      <c r="F55">
        <f t="shared" si="4"/>
        <v>3888</v>
      </c>
      <c r="G55" s="31">
        <f t="shared" si="6"/>
        <v>23.282080924855492</v>
      </c>
      <c r="H55" s="31">
        <f t="shared" ref="H55" si="52">G55^2</f>
        <v>542.05529219151992</v>
      </c>
      <c r="I55" s="31">
        <f t="shared" si="3"/>
        <v>43906.478667513111</v>
      </c>
      <c r="K55">
        <f t="shared" si="8"/>
        <v>186624</v>
      </c>
    </row>
    <row r="56" spans="1:11" x14ac:dyDescent="0.25">
      <c r="A56" s="3">
        <v>49</v>
      </c>
      <c r="B56" s="3">
        <v>88</v>
      </c>
      <c r="C56" s="5">
        <f t="shared" si="9"/>
        <v>4325</v>
      </c>
      <c r="D56" s="26">
        <f t="shared" si="0"/>
        <v>2.0346820809248555E-2</v>
      </c>
      <c r="E56" s="26">
        <f t="shared" si="1"/>
        <v>1</v>
      </c>
      <c r="F56">
        <f t="shared" si="4"/>
        <v>4312</v>
      </c>
      <c r="G56" s="31">
        <f t="shared" si="6"/>
        <v>24.282080924855492</v>
      </c>
      <c r="H56" s="31">
        <f t="shared" ref="H56" si="53">(G56)^2</f>
        <v>589.61945404123094</v>
      </c>
      <c r="I56" s="31">
        <f t="shared" si="3"/>
        <v>51886.511955628324</v>
      </c>
      <c r="K56">
        <f t="shared" si="8"/>
        <v>211288</v>
      </c>
    </row>
    <row r="57" spans="1:11" x14ac:dyDescent="0.25">
      <c r="A57" s="7" t="s">
        <v>7</v>
      </c>
      <c r="B57" s="6">
        <f>SUM(B8:B56)</f>
        <v>4325</v>
      </c>
      <c r="D57" s="28">
        <f>SUM(D8:D56)</f>
        <v>1.0000000000000002</v>
      </c>
      <c r="F57">
        <f>SUM(F8:F56)</f>
        <v>106905</v>
      </c>
      <c r="I57" s="31">
        <f>SUM(I8:I56)</f>
        <v>858317.86127167637</v>
      </c>
      <c r="K57">
        <f>SUM(K8:K56)</f>
        <v>3500787</v>
      </c>
    </row>
    <row r="60" spans="1:11" x14ac:dyDescent="0.25">
      <c r="A60" s="1" t="s">
        <v>2</v>
      </c>
      <c r="K60" s="25" t="s">
        <v>147</v>
      </c>
    </row>
    <row r="61" spans="1:11" x14ac:dyDescent="0.25">
      <c r="A61" t="s">
        <v>27</v>
      </c>
      <c r="K61" t="s">
        <v>148</v>
      </c>
    </row>
    <row r="62" spans="1:11" x14ac:dyDescent="0.25">
      <c r="K62" t="s">
        <v>149</v>
      </c>
    </row>
    <row r="63" spans="1:11" x14ac:dyDescent="0.25">
      <c r="K63" t="s">
        <v>150</v>
      </c>
    </row>
    <row r="64" spans="1:11" x14ac:dyDescent="0.25">
      <c r="A64" s="1" t="s">
        <v>3</v>
      </c>
    </row>
    <row r="66" spans="1:3" ht="18" x14ac:dyDescent="0.35">
      <c r="A66" t="s">
        <v>163</v>
      </c>
    </row>
    <row r="67" spans="1:3" x14ac:dyDescent="0.25">
      <c r="A67" t="s">
        <v>164</v>
      </c>
    </row>
    <row r="68" spans="1:3" x14ac:dyDescent="0.25">
      <c r="A68" t="s">
        <v>165</v>
      </c>
    </row>
    <row r="69" spans="1:3" x14ac:dyDescent="0.25">
      <c r="A69" t="s">
        <v>4</v>
      </c>
      <c r="B69" s="6">
        <f>F57/B57</f>
        <v>24.717919075144508</v>
      </c>
    </row>
    <row r="71" spans="1:3" x14ac:dyDescent="0.25">
      <c r="A71" t="s">
        <v>8</v>
      </c>
    </row>
    <row r="72" spans="1:3" x14ac:dyDescent="0.25">
      <c r="A72" t="s">
        <v>5</v>
      </c>
      <c r="B72" s="6">
        <f>MAX(A8:B56)</f>
        <v>108</v>
      </c>
      <c r="C72">
        <v>33</v>
      </c>
    </row>
    <row r="74" spans="1:3" x14ac:dyDescent="0.25">
      <c r="A74" t="s">
        <v>130</v>
      </c>
    </row>
    <row r="75" spans="1:3" x14ac:dyDescent="0.25">
      <c r="A75" t="s">
        <v>6</v>
      </c>
      <c r="B75" s="6">
        <v>25</v>
      </c>
    </row>
    <row r="77" spans="1:3" x14ac:dyDescent="0.25">
      <c r="A77" s="1" t="s">
        <v>9</v>
      </c>
    </row>
    <row r="79" spans="1:3" x14ac:dyDescent="0.25">
      <c r="A79" s="2" t="s">
        <v>10</v>
      </c>
    </row>
    <row r="80" spans="1:3" x14ac:dyDescent="0.25">
      <c r="A80" t="s">
        <v>11</v>
      </c>
    </row>
    <row r="82" spans="1:10" x14ac:dyDescent="0.25">
      <c r="B82" t="s">
        <v>161</v>
      </c>
    </row>
    <row r="83" spans="1:10" x14ac:dyDescent="0.25">
      <c r="B83" t="s">
        <v>162</v>
      </c>
    </row>
    <row r="84" spans="1:10" ht="18" x14ac:dyDescent="0.35">
      <c r="B84" t="s">
        <v>134</v>
      </c>
    </row>
    <row r="85" spans="1:10" x14ac:dyDescent="0.25">
      <c r="B85" s="23" t="s">
        <v>135</v>
      </c>
    </row>
    <row r="88" spans="1:10" x14ac:dyDescent="0.25">
      <c r="B88" t="s">
        <v>136</v>
      </c>
      <c r="D88" s="24" t="s">
        <v>137</v>
      </c>
      <c r="E88" t="s">
        <v>18</v>
      </c>
      <c r="F88" s="33">
        <f>I57/B57</f>
        <v>198.45499682582113</v>
      </c>
    </row>
    <row r="91" spans="1:10" x14ac:dyDescent="0.25">
      <c r="A91" t="s">
        <v>12</v>
      </c>
      <c r="J91" t="s">
        <v>138</v>
      </c>
    </row>
    <row r="92" spans="1:10" ht="18" x14ac:dyDescent="0.35">
      <c r="B92" t="s">
        <v>166</v>
      </c>
    </row>
    <row r="93" spans="1:10" x14ac:dyDescent="0.25">
      <c r="B93" t="s">
        <v>167</v>
      </c>
    </row>
    <row r="94" spans="1:10" x14ac:dyDescent="0.25">
      <c r="B94" t="s">
        <v>168</v>
      </c>
    </row>
    <row r="96" spans="1:10" x14ac:dyDescent="0.25">
      <c r="A96" t="s">
        <v>18</v>
      </c>
      <c r="B96" s="6">
        <f>(K57/B57)-(B69^2)</f>
        <v>198.45499682582124</v>
      </c>
    </row>
    <row r="98" spans="1:2" x14ac:dyDescent="0.25">
      <c r="A98" t="s">
        <v>169</v>
      </c>
    </row>
    <row r="100" spans="1:2" x14ac:dyDescent="0.25">
      <c r="A100" s="2" t="s">
        <v>16</v>
      </c>
    </row>
    <row r="101" spans="1:2" x14ac:dyDescent="0.25">
      <c r="A101" t="s">
        <v>17</v>
      </c>
    </row>
    <row r="102" spans="1:2" x14ac:dyDescent="0.25">
      <c r="A102" t="s">
        <v>19</v>
      </c>
    </row>
    <row r="103" spans="1:2" x14ac:dyDescent="0.25">
      <c r="B103" s="6">
        <f>SQRT(B96)</f>
        <v>14.087405610183206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2"/>
  <sheetViews>
    <sheetView workbookViewId="0"/>
  </sheetViews>
  <sheetFormatPr baseColWidth="10" defaultColWidth="11.42578125" defaultRowHeight="15" x14ac:dyDescent="0.25"/>
  <cols>
    <col min="1" max="1" width="23" customWidth="1"/>
    <col min="2" max="2" width="22.42578125" customWidth="1"/>
  </cols>
  <sheetData>
    <row r="1" spans="1:15" x14ac:dyDescent="0.25">
      <c r="A1" s="2" t="s">
        <v>68</v>
      </c>
    </row>
    <row r="3" spans="1:15" x14ac:dyDescent="0.25">
      <c r="A3" t="s">
        <v>120</v>
      </c>
    </row>
    <row r="6" spans="1:15" ht="31.5" customHeight="1" x14ac:dyDescent="0.25">
      <c r="A6" s="3" t="s">
        <v>94</v>
      </c>
      <c r="B6" s="3" t="s">
        <v>96</v>
      </c>
      <c r="C6" s="11" t="s">
        <v>46</v>
      </c>
      <c r="D6" s="10" t="s">
        <v>47</v>
      </c>
      <c r="E6" s="11" t="s">
        <v>48</v>
      </c>
      <c r="F6" s="16" t="s">
        <v>118</v>
      </c>
      <c r="G6" s="16" t="s">
        <v>119</v>
      </c>
      <c r="I6" s="5" t="s">
        <v>100</v>
      </c>
      <c r="J6" s="3" t="s">
        <v>96</v>
      </c>
      <c r="K6" s="11" t="s">
        <v>46</v>
      </c>
      <c r="L6" s="10" t="s">
        <v>47</v>
      </c>
      <c r="M6" s="11" t="s">
        <v>48</v>
      </c>
      <c r="N6" s="16" t="s">
        <v>118</v>
      </c>
      <c r="O6" s="16" t="s">
        <v>119</v>
      </c>
    </row>
    <row r="7" spans="1:15" x14ac:dyDescent="0.25">
      <c r="A7" s="4">
        <v>20</v>
      </c>
      <c r="B7" s="4">
        <v>36</v>
      </c>
      <c r="C7" s="5"/>
      <c r="D7" s="5"/>
      <c r="E7" s="5"/>
      <c r="F7" s="5"/>
      <c r="G7" s="5"/>
      <c r="I7" s="5"/>
      <c r="J7" s="4">
        <v>36</v>
      </c>
      <c r="K7" s="5"/>
      <c r="L7" s="5"/>
      <c r="M7" s="5"/>
      <c r="N7" s="5"/>
      <c r="O7" s="5"/>
    </row>
    <row r="8" spans="1:15" x14ac:dyDescent="0.25">
      <c r="A8" s="4">
        <v>22</v>
      </c>
      <c r="B8" s="4">
        <v>38</v>
      </c>
      <c r="C8" s="5"/>
      <c r="D8" s="5"/>
      <c r="E8" s="5"/>
      <c r="F8" s="5"/>
      <c r="G8" s="5"/>
      <c r="I8" s="5"/>
      <c r="J8" s="4">
        <v>38</v>
      </c>
      <c r="K8" s="5"/>
      <c r="L8" s="5"/>
      <c r="M8" s="5"/>
      <c r="N8" s="5"/>
      <c r="O8" s="5"/>
    </row>
    <row r="9" spans="1:15" x14ac:dyDescent="0.25">
      <c r="A9" s="4">
        <v>24</v>
      </c>
      <c r="B9" s="4">
        <v>25</v>
      </c>
      <c r="C9" s="5"/>
      <c r="D9" s="5"/>
      <c r="E9" s="5"/>
      <c r="F9" s="5"/>
      <c r="G9" s="5"/>
      <c r="I9" s="5"/>
      <c r="J9" s="4">
        <v>25</v>
      </c>
      <c r="K9" s="5"/>
      <c r="L9" s="5"/>
      <c r="M9" s="5"/>
      <c r="N9" s="5"/>
      <c r="O9" s="5"/>
    </row>
    <row r="10" spans="1:15" x14ac:dyDescent="0.25">
      <c r="A10" s="4">
        <v>26</v>
      </c>
      <c r="B10" s="4">
        <v>56</v>
      </c>
      <c r="C10" s="5"/>
      <c r="D10" s="5"/>
      <c r="E10" s="5"/>
      <c r="F10" s="5"/>
      <c r="G10" s="5"/>
      <c r="I10" s="5"/>
      <c r="J10" s="4">
        <v>56</v>
      </c>
      <c r="K10" s="5"/>
      <c r="L10" s="5"/>
      <c r="M10" s="5"/>
      <c r="N10" s="5"/>
      <c r="O10" s="5"/>
    </row>
    <row r="11" spans="1:15" x14ac:dyDescent="0.25">
      <c r="A11" s="4">
        <v>28</v>
      </c>
      <c r="B11" s="4">
        <v>58</v>
      </c>
      <c r="C11" s="5"/>
      <c r="D11" s="5"/>
      <c r="E11" s="5"/>
      <c r="F11" s="5"/>
      <c r="G11" s="5"/>
      <c r="I11" s="5"/>
      <c r="J11" s="4">
        <v>58</v>
      </c>
      <c r="K11" s="5"/>
      <c r="L11" s="5"/>
      <c r="M11" s="5"/>
      <c r="N11" s="5"/>
      <c r="O11" s="5"/>
    </row>
    <row r="12" spans="1:15" x14ac:dyDescent="0.25">
      <c r="A12" s="4">
        <v>30</v>
      </c>
      <c r="B12" s="4">
        <v>120</v>
      </c>
      <c r="C12" s="5"/>
      <c r="D12" s="5"/>
      <c r="E12" s="5"/>
      <c r="F12" s="5"/>
      <c r="G12" s="5"/>
      <c r="I12" s="5"/>
      <c r="J12" s="4">
        <v>120</v>
      </c>
      <c r="K12" s="5"/>
      <c r="L12" s="5"/>
      <c r="M12" s="5"/>
      <c r="N12" s="5"/>
      <c r="O12" s="5"/>
    </row>
    <row r="13" spans="1:15" x14ac:dyDescent="0.25">
      <c r="A13" s="4">
        <v>32</v>
      </c>
      <c r="B13" s="4">
        <v>150</v>
      </c>
      <c r="C13" s="5"/>
      <c r="D13" s="5"/>
      <c r="E13" s="5"/>
      <c r="F13" s="5"/>
      <c r="G13" s="5"/>
      <c r="I13" s="5"/>
      <c r="J13" s="4">
        <v>150</v>
      </c>
      <c r="K13" s="5"/>
      <c r="L13" s="5"/>
      <c r="M13" s="5"/>
      <c r="N13" s="5"/>
      <c r="O13" s="5"/>
    </row>
    <row r="14" spans="1:15" x14ac:dyDescent="0.25">
      <c r="A14" s="4">
        <v>34</v>
      </c>
      <c r="B14" s="4">
        <v>180</v>
      </c>
      <c r="C14" s="5"/>
      <c r="D14" s="5"/>
      <c r="E14" s="5"/>
      <c r="F14" s="5"/>
      <c r="G14" s="5"/>
      <c r="I14" s="5"/>
      <c r="J14" s="4">
        <v>180</v>
      </c>
      <c r="K14" s="5"/>
      <c r="L14" s="5"/>
      <c r="M14" s="5"/>
      <c r="N14" s="5"/>
      <c r="O14" s="5"/>
    </row>
    <row r="15" spans="1:15" x14ac:dyDescent="0.25">
      <c r="A15" s="4">
        <v>36</v>
      </c>
      <c r="B15" s="4">
        <v>196</v>
      </c>
      <c r="C15" s="5"/>
      <c r="D15" s="5"/>
      <c r="E15" s="5"/>
      <c r="F15" s="5"/>
      <c r="G15" s="5"/>
      <c r="I15" s="5"/>
      <c r="J15" s="4">
        <v>196</v>
      </c>
      <c r="K15" s="5"/>
      <c r="L15" s="5"/>
      <c r="M15" s="5"/>
      <c r="N15" s="5"/>
      <c r="O15" s="5"/>
    </row>
    <row r="16" spans="1:15" x14ac:dyDescent="0.25">
      <c r="A16" s="4">
        <v>38</v>
      </c>
      <c r="B16" s="4">
        <v>250</v>
      </c>
      <c r="C16" s="5"/>
      <c r="D16" s="5"/>
      <c r="E16" s="5"/>
      <c r="F16" s="5"/>
      <c r="G16" s="5"/>
      <c r="I16" s="5"/>
      <c r="J16" s="4">
        <v>250</v>
      </c>
      <c r="K16" s="5"/>
      <c r="L16" s="5"/>
      <c r="M16" s="5"/>
      <c r="N16" s="5"/>
      <c r="O16" s="5"/>
    </row>
    <row r="17" spans="1:15" x14ac:dyDescent="0.25">
      <c r="A17" s="4">
        <v>40</v>
      </c>
      <c r="B17" s="4">
        <v>280</v>
      </c>
      <c r="C17" s="5"/>
      <c r="D17" s="5"/>
      <c r="E17" s="5"/>
      <c r="F17" s="5"/>
      <c r="G17" s="5"/>
      <c r="I17" s="5"/>
      <c r="J17" s="4">
        <v>280</v>
      </c>
      <c r="K17" s="5"/>
      <c r="L17" s="5"/>
      <c r="M17" s="5"/>
      <c r="N17" s="5"/>
      <c r="O17" s="5"/>
    </row>
    <row r="18" spans="1:15" x14ac:dyDescent="0.25">
      <c r="A18" s="4">
        <v>42</v>
      </c>
      <c r="B18" s="4">
        <v>276</v>
      </c>
      <c r="C18" s="5"/>
      <c r="D18" s="5"/>
      <c r="E18" s="5"/>
      <c r="F18" s="5"/>
      <c r="G18" s="5"/>
      <c r="I18" s="5"/>
      <c r="J18" s="4">
        <v>276</v>
      </c>
      <c r="K18" s="5"/>
      <c r="L18" s="5"/>
      <c r="M18" s="5"/>
      <c r="N18" s="5"/>
      <c r="O18" s="5"/>
    </row>
    <row r="19" spans="1:15" x14ac:dyDescent="0.25">
      <c r="A19" s="4">
        <v>44</v>
      </c>
      <c r="B19" s="4">
        <v>279</v>
      </c>
      <c r="C19" s="5"/>
      <c r="D19" s="5"/>
      <c r="E19" s="5"/>
      <c r="F19" s="5"/>
      <c r="G19" s="5"/>
      <c r="I19" s="5"/>
      <c r="J19" s="4">
        <v>279</v>
      </c>
      <c r="K19" s="5"/>
      <c r="L19" s="5"/>
      <c r="M19" s="5"/>
      <c r="N19" s="5"/>
      <c r="O19" s="5"/>
    </row>
    <row r="20" spans="1:15" x14ac:dyDescent="0.25">
      <c r="A20" s="4">
        <v>46</v>
      </c>
      <c r="B20" s="4">
        <v>260</v>
      </c>
      <c r="C20" s="5"/>
      <c r="D20" s="5"/>
      <c r="E20" s="5"/>
      <c r="F20" s="5"/>
      <c r="G20" s="5"/>
      <c r="I20" s="5"/>
      <c r="J20" s="4">
        <v>260</v>
      </c>
      <c r="K20" s="5"/>
      <c r="L20" s="5"/>
      <c r="M20" s="5"/>
      <c r="N20" s="5"/>
      <c r="O20" s="5"/>
    </row>
    <row r="21" spans="1:15" x14ac:dyDescent="0.25">
      <c r="A21" s="4">
        <v>48</v>
      </c>
      <c r="B21" s="4">
        <v>250</v>
      </c>
      <c r="C21" s="5"/>
      <c r="D21" s="5"/>
      <c r="E21" s="5"/>
      <c r="F21" s="5"/>
      <c r="G21" s="5"/>
      <c r="I21" s="5"/>
      <c r="J21" s="4">
        <v>250</v>
      </c>
      <c r="K21" s="5"/>
      <c r="L21" s="5"/>
      <c r="M21" s="5"/>
      <c r="N21" s="5"/>
      <c r="O21" s="5"/>
    </row>
    <row r="22" spans="1:15" x14ac:dyDescent="0.25">
      <c r="A22" s="4">
        <v>50</v>
      </c>
      <c r="B22" s="4">
        <v>120</v>
      </c>
      <c r="C22" s="5"/>
      <c r="D22" s="5"/>
      <c r="E22" s="5"/>
      <c r="F22" s="5"/>
      <c r="G22" s="5"/>
      <c r="I22" s="5"/>
      <c r="J22" s="4">
        <v>120</v>
      </c>
      <c r="K22" s="5"/>
      <c r="L22" s="5"/>
      <c r="M22" s="5"/>
      <c r="N22" s="5"/>
      <c r="O22" s="5"/>
    </row>
    <row r="23" spans="1:15" x14ac:dyDescent="0.25">
      <c r="A23" s="4">
        <v>52</v>
      </c>
      <c r="B23" s="4">
        <v>123</v>
      </c>
      <c r="C23" s="5"/>
      <c r="D23" s="5"/>
      <c r="E23" s="5"/>
      <c r="F23" s="5"/>
      <c r="G23" s="5"/>
      <c r="I23" s="5"/>
      <c r="J23" s="4">
        <v>123</v>
      </c>
      <c r="K23" s="5"/>
      <c r="L23" s="5"/>
      <c r="M23" s="5"/>
      <c r="N23" s="5"/>
      <c r="O23" s="5"/>
    </row>
    <row r="24" spans="1:15" x14ac:dyDescent="0.25">
      <c r="A24" s="4">
        <v>54</v>
      </c>
      <c r="B24" s="4">
        <v>112</v>
      </c>
      <c r="C24" s="5"/>
      <c r="D24" s="5"/>
      <c r="E24" s="5"/>
      <c r="F24" s="5"/>
      <c r="G24" s="5"/>
      <c r="I24" s="5"/>
      <c r="J24" s="4">
        <v>112</v>
      </c>
      <c r="K24" s="5"/>
      <c r="L24" s="5"/>
      <c r="M24" s="5"/>
      <c r="N24" s="5"/>
      <c r="O24" s="5"/>
    </row>
    <row r="25" spans="1:15" x14ac:dyDescent="0.25">
      <c r="A25" s="4">
        <v>56</v>
      </c>
      <c r="B25" s="4">
        <v>50</v>
      </c>
      <c r="C25" s="5"/>
      <c r="D25" s="5"/>
      <c r="E25" s="5"/>
      <c r="F25" s="5"/>
      <c r="G25" s="5"/>
      <c r="I25" s="5"/>
      <c r="J25" s="4">
        <v>50</v>
      </c>
      <c r="K25" s="5"/>
      <c r="L25" s="5"/>
      <c r="M25" s="5"/>
      <c r="N25" s="5"/>
      <c r="O25" s="5"/>
    </row>
    <row r="26" spans="1:15" x14ac:dyDescent="0.25">
      <c r="A26" s="4">
        <v>58</v>
      </c>
      <c r="B26" s="4">
        <v>56</v>
      </c>
      <c r="C26" s="5"/>
      <c r="D26" s="5"/>
      <c r="E26" s="5"/>
      <c r="F26" s="5"/>
      <c r="G26" s="5"/>
      <c r="I26" s="5"/>
      <c r="J26" s="4">
        <v>56</v>
      </c>
      <c r="K26" s="5"/>
      <c r="L26" s="5"/>
      <c r="M26" s="5"/>
      <c r="N26" s="5"/>
      <c r="O26" s="5"/>
    </row>
    <row r="27" spans="1:15" x14ac:dyDescent="0.25">
      <c r="A27" s="4">
        <v>60</v>
      </c>
      <c r="B27" s="4">
        <v>49</v>
      </c>
      <c r="C27" s="5"/>
      <c r="D27" s="5"/>
      <c r="E27" s="5"/>
      <c r="F27" s="5"/>
      <c r="G27" s="5"/>
      <c r="I27" s="5"/>
      <c r="J27" s="4">
        <v>49</v>
      </c>
      <c r="K27" s="5"/>
      <c r="L27" s="5"/>
      <c r="M27" s="5"/>
      <c r="N27" s="5"/>
      <c r="O27" s="5"/>
    </row>
    <row r="30" spans="1:15" x14ac:dyDescent="0.25">
      <c r="A30" s="1" t="s">
        <v>25</v>
      </c>
      <c r="I30" s="1" t="s">
        <v>104</v>
      </c>
    </row>
    <row r="31" spans="1:15" x14ac:dyDescent="0.25">
      <c r="A31" t="s">
        <v>97</v>
      </c>
      <c r="I31" t="s">
        <v>102</v>
      </c>
    </row>
    <row r="32" spans="1:15" x14ac:dyDescent="0.25">
      <c r="I32" t="s">
        <v>101</v>
      </c>
    </row>
    <row r="33" spans="1:11" x14ac:dyDescent="0.25">
      <c r="A33" s="1" t="s">
        <v>98</v>
      </c>
      <c r="I33" t="s">
        <v>158</v>
      </c>
    </row>
    <row r="34" spans="1:11" x14ac:dyDescent="0.25">
      <c r="D34" t="s">
        <v>20</v>
      </c>
      <c r="I34" t="s">
        <v>103</v>
      </c>
    </row>
    <row r="35" spans="1:11" x14ac:dyDescent="0.25">
      <c r="A35" t="s">
        <v>4</v>
      </c>
      <c r="B35" s="6"/>
    </row>
    <row r="36" spans="1:11" x14ac:dyDescent="0.25">
      <c r="A36" t="s">
        <v>5</v>
      </c>
      <c r="B36" s="6"/>
      <c r="I36" s="1" t="s">
        <v>105</v>
      </c>
    </row>
    <row r="37" spans="1:11" x14ac:dyDescent="0.25">
      <c r="A37" t="s">
        <v>6</v>
      </c>
      <c r="B37" s="6"/>
    </row>
    <row r="38" spans="1:11" x14ac:dyDescent="0.25">
      <c r="I38" t="s">
        <v>4</v>
      </c>
      <c r="J38" s="6"/>
    </row>
    <row r="39" spans="1:11" x14ac:dyDescent="0.25">
      <c r="A39" s="1" t="s">
        <v>99</v>
      </c>
    </row>
    <row r="41" spans="1:11" x14ac:dyDescent="0.25">
      <c r="A41" t="s">
        <v>18</v>
      </c>
      <c r="B41" s="6"/>
      <c r="C41" t="s">
        <v>23</v>
      </c>
    </row>
    <row r="42" spans="1:11" x14ac:dyDescent="0.25">
      <c r="A42" t="s">
        <v>19</v>
      </c>
      <c r="B42" s="6"/>
      <c r="I42" s="1" t="s">
        <v>106</v>
      </c>
    </row>
    <row r="44" spans="1:11" x14ac:dyDescent="0.25">
      <c r="I44" t="s">
        <v>18</v>
      </c>
      <c r="J44" s="6"/>
      <c r="K44" t="s">
        <v>23</v>
      </c>
    </row>
    <row r="45" spans="1:11" x14ac:dyDescent="0.25">
      <c r="I45" t="s">
        <v>19</v>
      </c>
      <c r="J45" s="6"/>
    </row>
    <row r="54" spans="3:13" ht="18" x14ac:dyDescent="0.35">
      <c r="C54" s="1" t="s">
        <v>107</v>
      </c>
      <c r="M54" t="s">
        <v>112</v>
      </c>
    </row>
    <row r="56" spans="3:13" x14ac:dyDescent="0.25">
      <c r="C56" s="6"/>
      <c r="D56" s="6"/>
      <c r="E56" s="6"/>
      <c r="F56" s="6"/>
    </row>
    <row r="58" spans="3:13" x14ac:dyDescent="0.25">
      <c r="C58" s="1" t="s">
        <v>108</v>
      </c>
    </row>
    <row r="59" spans="3:13" x14ac:dyDescent="0.25">
      <c r="C59" s="1" t="s">
        <v>109</v>
      </c>
    </row>
    <row r="61" spans="3:13" x14ac:dyDescent="0.25">
      <c r="C61" s="6"/>
      <c r="D61" s="6"/>
      <c r="E61" s="6"/>
      <c r="F61" s="6"/>
    </row>
    <row r="64" spans="3:13" ht="18" x14ac:dyDescent="0.35">
      <c r="C64" s="1" t="s">
        <v>113</v>
      </c>
    </row>
    <row r="65" spans="3:6" x14ac:dyDescent="0.25">
      <c r="C65" s="1" t="s">
        <v>114</v>
      </c>
    </row>
    <row r="67" spans="3:6" x14ac:dyDescent="0.25">
      <c r="C67" s="6"/>
      <c r="D67" s="6"/>
      <c r="E67" s="6"/>
      <c r="F67" s="6"/>
    </row>
    <row r="69" spans="3:6" ht="18" x14ac:dyDescent="0.35">
      <c r="C69" s="1" t="s">
        <v>115</v>
      </c>
    </row>
    <row r="70" spans="3:6" x14ac:dyDescent="0.25">
      <c r="C70" s="1" t="s">
        <v>116</v>
      </c>
    </row>
    <row r="72" spans="3:6" x14ac:dyDescent="0.25">
      <c r="C72" s="6"/>
      <c r="D72" s="6"/>
      <c r="E72" s="6"/>
      <c r="F72" s="6"/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3"/>
  <sheetViews>
    <sheetView workbookViewId="0">
      <selection activeCell="G7" sqref="G7"/>
    </sheetView>
  </sheetViews>
  <sheetFormatPr baseColWidth="10" defaultColWidth="11.42578125" defaultRowHeight="15" x14ac:dyDescent="0.25"/>
  <cols>
    <col min="1" max="1" width="14.5703125" customWidth="1"/>
    <col min="2" max="2" width="13.7109375" bestFit="1" customWidth="1"/>
  </cols>
  <sheetData>
    <row r="1" spans="1:7" x14ac:dyDescent="0.25">
      <c r="A1" s="2" t="s">
        <v>73</v>
      </c>
      <c r="B1" t="s">
        <v>110</v>
      </c>
    </row>
    <row r="2" spans="1:7" x14ac:dyDescent="0.25">
      <c r="A2" s="2"/>
    </row>
    <row r="3" spans="1:7" x14ac:dyDescent="0.25">
      <c r="A3" t="s">
        <v>74</v>
      </c>
    </row>
    <row r="5" spans="1:7" ht="30" x14ac:dyDescent="0.25">
      <c r="A5" s="10" t="s">
        <v>69</v>
      </c>
      <c r="B5" s="10" t="s">
        <v>70</v>
      </c>
      <c r="C5" s="11" t="s">
        <v>45</v>
      </c>
      <c r="D5" s="10" t="s">
        <v>53</v>
      </c>
      <c r="E5" s="11" t="s">
        <v>54</v>
      </c>
      <c r="F5" s="29" t="s">
        <v>177</v>
      </c>
      <c r="G5" s="30" t="s">
        <v>173</v>
      </c>
    </row>
    <row r="6" spans="1:7" x14ac:dyDescent="0.25">
      <c r="A6" s="3">
        <v>1</v>
      </c>
      <c r="B6" s="3">
        <v>8</v>
      </c>
      <c r="C6" s="5">
        <f>B6</f>
        <v>8</v>
      </c>
      <c r="D6" s="26">
        <f>B6/$B$55</f>
        <v>2.8612303290414878E-3</v>
      </c>
      <c r="E6" s="34">
        <f>D6</f>
        <v>2.8612303290414878E-3</v>
      </c>
      <c r="F6">
        <f>A6*B6</f>
        <v>8</v>
      </c>
      <c r="G6">
        <f>A6-$B$66</f>
        <v>-23.043991416309012</v>
      </c>
    </row>
    <row r="7" spans="1:7" x14ac:dyDescent="0.25">
      <c r="A7" s="3">
        <v>2</v>
      </c>
      <c r="B7" s="3">
        <v>9</v>
      </c>
      <c r="C7" s="5">
        <f>C6+B7</f>
        <v>17</v>
      </c>
      <c r="D7" s="26">
        <f t="shared" ref="D7:D54" si="0">B7/$B$55</f>
        <v>3.2188841201716738E-3</v>
      </c>
      <c r="E7" s="34">
        <f>E6+D7</f>
        <v>6.0801144492131616E-3</v>
      </c>
      <c r="F7">
        <f>A7*B7</f>
        <v>18</v>
      </c>
    </row>
    <row r="8" spans="1:7" x14ac:dyDescent="0.25">
      <c r="A8" s="3">
        <v>3</v>
      </c>
      <c r="B8" s="3">
        <v>9</v>
      </c>
      <c r="C8" s="5">
        <f>C7+B8</f>
        <v>26</v>
      </c>
      <c r="D8" s="26">
        <f t="shared" si="0"/>
        <v>3.2188841201716738E-3</v>
      </c>
      <c r="E8" s="34">
        <f>E7+D8</f>
        <v>9.2989985693848354E-3</v>
      </c>
      <c r="F8">
        <f>A8*B8</f>
        <v>27</v>
      </c>
    </row>
    <row r="9" spans="1:7" x14ac:dyDescent="0.25">
      <c r="A9" s="3">
        <v>4</v>
      </c>
      <c r="B9" s="3">
        <v>12</v>
      </c>
      <c r="C9" s="5">
        <f>C8+B9</f>
        <v>38</v>
      </c>
      <c r="D9" s="26">
        <f t="shared" si="0"/>
        <v>4.2918454935622317E-3</v>
      </c>
      <c r="E9" s="34">
        <f t="shared" ref="E9:E54" si="1">E8+D9</f>
        <v>1.3590844062947067E-2</v>
      </c>
      <c r="F9">
        <f t="shared" ref="F9:F54" si="2">A9*B9</f>
        <v>48</v>
      </c>
    </row>
    <row r="10" spans="1:7" x14ac:dyDescent="0.25">
      <c r="A10" s="3">
        <v>5</v>
      </c>
      <c r="B10" s="3">
        <v>10</v>
      </c>
      <c r="C10" s="5">
        <f t="shared" ref="C10:C54" si="3">C9+B10</f>
        <v>48</v>
      </c>
      <c r="D10" s="26">
        <f t="shared" si="0"/>
        <v>3.5765379113018598E-3</v>
      </c>
      <c r="E10" s="34">
        <f t="shared" si="1"/>
        <v>1.7167381974248927E-2</v>
      </c>
      <c r="F10">
        <f t="shared" si="2"/>
        <v>50</v>
      </c>
    </row>
    <row r="11" spans="1:7" x14ac:dyDescent="0.25">
      <c r="A11" s="3">
        <v>6</v>
      </c>
      <c r="B11" s="3">
        <v>25</v>
      </c>
      <c r="C11" s="5">
        <f t="shared" si="3"/>
        <v>73</v>
      </c>
      <c r="D11" s="26">
        <f t="shared" si="0"/>
        <v>8.9413447782546503E-3</v>
      </c>
      <c r="E11" s="34">
        <f t="shared" si="1"/>
        <v>2.6108726752503579E-2</v>
      </c>
      <c r="F11">
        <f t="shared" si="2"/>
        <v>150</v>
      </c>
    </row>
    <row r="12" spans="1:7" x14ac:dyDescent="0.25">
      <c r="A12" s="3">
        <v>7</v>
      </c>
      <c r="B12" s="3">
        <v>25</v>
      </c>
      <c r="C12" s="5">
        <f t="shared" si="3"/>
        <v>98</v>
      </c>
      <c r="D12" s="26">
        <f t="shared" si="0"/>
        <v>8.9413447782546503E-3</v>
      </c>
      <c r="E12" s="34">
        <f t="shared" si="1"/>
        <v>3.5050071530758231E-2</v>
      </c>
      <c r="F12">
        <f t="shared" si="2"/>
        <v>175</v>
      </c>
    </row>
    <row r="13" spans="1:7" x14ac:dyDescent="0.25">
      <c r="A13" s="3">
        <v>8</v>
      </c>
      <c r="B13" s="3">
        <v>32</v>
      </c>
      <c r="C13" s="5">
        <f t="shared" si="3"/>
        <v>130</v>
      </c>
      <c r="D13" s="26">
        <f t="shared" si="0"/>
        <v>1.1444921316165951E-2</v>
      </c>
      <c r="E13" s="34">
        <f t="shared" si="1"/>
        <v>4.6494992846924182E-2</v>
      </c>
      <c r="F13">
        <f t="shared" si="2"/>
        <v>256</v>
      </c>
    </row>
    <row r="14" spans="1:7" x14ac:dyDescent="0.25">
      <c r="A14" s="3">
        <v>9</v>
      </c>
      <c r="B14" s="3">
        <v>30</v>
      </c>
      <c r="C14" s="5">
        <f t="shared" si="3"/>
        <v>160</v>
      </c>
      <c r="D14" s="26">
        <f t="shared" si="0"/>
        <v>1.0729613733905579E-2</v>
      </c>
      <c r="E14" s="34">
        <f t="shared" si="1"/>
        <v>5.7224606580829764E-2</v>
      </c>
      <c r="F14">
        <f t="shared" si="2"/>
        <v>270</v>
      </c>
    </row>
    <row r="15" spans="1:7" x14ac:dyDescent="0.25">
      <c r="A15" s="3">
        <v>10</v>
      </c>
      <c r="B15" s="3">
        <v>30</v>
      </c>
      <c r="C15" s="5">
        <f t="shared" si="3"/>
        <v>190</v>
      </c>
      <c r="D15" s="26">
        <f t="shared" si="0"/>
        <v>1.0729613733905579E-2</v>
      </c>
      <c r="E15" s="34">
        <f t="shared" si="1"/>
        <v>6.7954220314735345E-2</v>
      </c>
      <c r="F15">
        <f t="shared" si="2"/>
        <v>300</v>
      </c>
    </row>
    <row r="16" spans="1:7" x14ac:dyDescent="0.25">
      <c r="A16" s="3">
        <v>11</v>
      </c>
      <c r="B16" s="3">
        <v>35</v>
      </c>
      <c r="C16" s="5">
        <f t="shared" si="3"/>
        <v>225</v>
      </c>
      <c r="D16" s="26">
        <f t="shared" si="0"/>
        <v>1.251788268955651E-2</v>
      </c>
      <c r="E16" s="34">
        <f t="shared" si="1"/>
        <v>8.0472103004291862E-2</v>
      </c>
      <c r="F16">
        <f t="shared" si="2"/>
        <v>385</v>
      </c>
    </row>
    <row r="17" spans="1:6" x14ac:dyDescent="0.25">
      <c r="A17" s="3">
        <v>12</v>
      </c>
      <c r="B17" s="3">
        <v>39</v>
      </c>
      <c r="C17" s="5">
        <f t="shared" si="3"/>
        <v>264</v>
      </c>
      <c r="D17" s="26">
        <f t="shared" si="0"/>
        <v>1.3948497854077254E-2</v>
      </c>
      <c r="E17" s="34">
        <f t="shared" si="1"/>
        <v>9.4420600858369119E-2</v>
      </c>
      <c r="F17">
        <f t="shared" si="2"/>
        <v>468</v>
      </c>
    </row>
    <row r="18" spans="1:6" x14ac:dyDescent="0.25">
      <c r="A18" s="3">
        <v>13</v>
      </c>
      <c r="B18" s="3">
        <v>40</v>
      </c>
      <c r="C18" s="5">
        <f t="shared" si="3"/>
        <v>304</v>
      </c>
      <c r="D18" s="26">
        <f t="shared" si="0"/>
        <v>1.4306151645207439E-2</v>
      </c>
      <c r="E18" s="34">
        <f t="shared" si="1"/>
        <v>0.10872675250357655</v>
      </c>
      <c r="F18">
        <f t="shared" si="2"/>
        <v>520</v>
      </c>
    </row>
    <row r="19" spans="1:6" x14ac:dyDescent="0.25">
      <c r="A19" s="3">
        <v>14</v>
      </c>
      <c r="B19" s="3">
        <v>43</v>
      </c>
      <c r="C19" s="5">
        <f t="shared" si="3"/>
        <v>347</v>
      </c>
      <c r="D19" s="26">
        <f t="shared" si="0"/>
        <v>1.5379113018597998E-2</v>
      </c>
      <c r="E19" s="34">
        <f t="shared" si="1"/>
        <v>0.12410586552217455</v>
      </c>
      <c r="F19">
        <f t="shared" si="2"/>
        <v>602</v>
      </c>
    </row>
    <row r="20" spans="1:6" x14ac:dyDescent="0.25">
      <c r="A20" s="3">
        <v>15</v>
      </c>
      <c r="B20" s="3">
        <v>45</v>
      </c>
      <c r="C20" s="5">
        <f t="shared" si="3"/>
        <v>392</v>
      </c>
      <c r="D20" s="26">
        <f t="shared" si="0"/>
        <v>1.6094420600858368E-2</v>
      </c>
      <c r="E20" s="34">
        <f t="shared" si="1"/>
        <v>0.14020028612303292</v>
      </c>
      <c r="F20">
        <f t="shared" si="2"/>
        <v>675</v>
      </c>
    </row>
    <row r="21" spans="1:6" x14ac:dyDescent="0.25">
      <c r="A21" s="3">
        <v>16</v>
      </c>
      <c r="B21" s="3">
        <v>53</v>
      </c>
      <c r="C21" s="5">
        <f t="shared" si="3"/>
        <v>445</v>
      </c>
      <c r="D21" s="26">
        <f t="shared" si="0"/>
        <v>1.8955650929899856E-2</v>
      </c>
      <c r="E21" s="34">
        <f t="shared" si="1"/>
        <v>0.15915593705293279</v>
      </c>
      <c r="F21">
        <f t="shared" si="2"/>
        <v>848</v>
      </c>
    </row>
    <row r="22" spans="1:6" x14ac:dyDescent="0.25">
      <c r="A22" s="3">
        <v>17</v>
      </c>
      <c r="B22" s="3">
        <v>52</v>
      </c>
      <c r="C22" s="5">
        <f t="shared" si="3"/>
        <v>497</v>
      </c>
      <c r="D22" s="26">
        <f t="shared" si="0"/>
        <v>1.8597997138769671E-2</v>
      </c>
      <c r="E22" s="34">
        <f t="shared" si="1"/>
        <v>0.17775393419170246</v>
      </c>
      <c r="F22">
        <f t="shared" si="2"/>
        <v>884</v>
      </c>
    </row>
    <row r="23" spans="1:6" x14ac:dyDescent="0.25">
      <c r="A23" s="3">
        <v>18</v>
      </c>
      <c r="B23" s="3">
        <v>53</v>
      </c>
      <c r="C23" s="5">
        <f t="shared" si="3"/>
        <v>550</v>
      </c>
      <c r="D23" s="26">
        <f t="shared" si="0"/>
        <v>1.8955650929899856E-2</v>
      </c>
      <c r="E23" s="34">
        <f t="shared" si="1"/>
        <v>0.1967095851216023</v>
      </c>
      <c r="F23">
        <f t="shared" si="2"/>
        <v>954</v>
      </c>
    </row>
    <row r="24" spans="1:6" x14ac:dyDescent="0.25">
      <c r="A24" s="3">
        <v>19</v>
      </c>
      <c r="B24" s="3">
        <v>150</v>
      </c>
      <c r="C24" s="5">
        <f t="shared" si="3"/>
        <v>700</v>
      </c>
      <c r="D24" s="26">
        <f t="shared" si="0"/>
        <v>5.3648068669527899E-2</v>
      </c>
      <c r="E24" s="34">
        <f t="shared" si="1"/>
        <v>0.25035765379113017</v>
      </c>
      <c r="F24">
        <f t="shared" si="2"/>
        <v>2850</v>
      </c>
    </row>
    <row r="25" spans="1:6" x14ac:dyDescent="0.25">
      <c r="A25" s="3">
        <v>20</v>
      </c>
      <c r="B25" s="3">
        <v>153</v>
      </c>
      <c r="C25" s="5">
        <f t="shared" si="3"/>
        <v>853</v>
      </c>
      <c r="D25" s="26">
        <f t="shared" si="0"/>
        <v>5.4721030042918457E-2</v>
      </c>
      <c r="E25" s="34">
        <f t="shared" si="1"/>
        <v>0.30507868383404863</v>
      </c>
      <c r="F25">
        <f t="shared" si="2"/>
        <v>3060</v>
      </c>
    </row>
    <row r="26" spans="1:6" x14ac:dyDescent="0.25">
      <c r="A26" s="3">
        <v>21</v>
      </c>
      <c r="B26" s="3">
        <v>162</v>
      </c>
      <c r="C26" s="5">
        <f t="shared" si="3"/>
        <v>1015</v>
      </c>
      <c r="D26" s="26">
        <f t="shared" si="0"/>
        <v>5.7939914163090127E-2</v>
      </c>
      <c r="E26" s="34">
        <f t="shared" si="1"/>
        <v>0.36301859799713876</v>
      </c>
      <c r="F26">
        <f t="shared" si="2"/>
        <v>3402</v>
      </c>
    </row>
    <row r="27" spans="1:6" x14ac:dyDescent="0.25">
      <c r="A27" s="3">
        <v>22</v>
      </c>
      <c r="B27" s="3">
        <v>165</v>
      </c>
      <c r="C27" s="5">
        <f t="shared" si="3"/>
        <v>1180</v>
      </c>
      <c r="D27" s="26">
        <f t="shared" si="0"/>
        <v>5.9012875536480686E-2</v>
      </c>
      <c r="E27" s="34">
        <f t="shared" si="1"/>
        <v>0.42203147353361947</v>
      </c>
      <c r="F27">
        <f t="shared" si="2"/>
        <v>3630</v>
      </c>
    </row>
    <row r="28" spans="1:6" x14ac:dyDescent="0.25">
      <c r="A28" s="3">
        <v>23</v>
      </c>
      <c r="B28" s="3">
        <v>178</v>
      </c>
      <c r="C28" s="5">
        <f t="shared" si="3"/>
        <v>1358</v>
      </c>
      <c r="D28" s="26">
        <f t="shared" si="0"/>
        <v>6.3662374821173109E-2</v>
      </c>
      <c r="E28" s="34">
        <f t="shared" si="1"/>
        <v>0.48569384835479257</v>
      </c>
      <c r="F28">
        <f t="shared" si="2"/>
        <v>4094</v>
      </c>
    </row>
    <row r="29" spans="1:6" x14ac:dyDescent="0.25">
      <c r="A29" s="3">
        <v>24</v>
      </c>
      <c r="B29" s="3">
        <v>185</v>
      </c>
      <c r="C29" s="5">
        <f t="shared" si="3"/>
        <v>1543</v>
      </c>
      <c r="D29" s="26">
        <f t="shared" si="0"/>
        <v>6.6165951359084402E-2</v>
      </c>
      <c r="E29" s="34">
        <f t="shared" si="1"/>
        <v>0.551859799713877</v>
      </c>
      <c r="F29">
        <f t="shared" si="2"/>
        <v>4440</v>
      </c>
    </row>
    <row r="30" spans="1:6" x14ac:dyDescent="0.25">
      <c r="A30" s="3">
        <v>25</v>
      </c>
      <c r="B30" s="3">
        <v>175</v>
      </c>
      <c r="C30" s="5">
        <f t="shared" si="3"/>
        <v>1718</v>
      </c>
      <c r="D30" s="26">
        <f t="shared" si="0"/>
        <v>6.2589413447782544E-2</v>
      </c>
      <c r="E30" s="34">
        <f t="shared" si="1"/>
        <v>0.61444921316165957</v>
      </c>
      <c r="F30">
        <f t="shared" si="2"/>
        <v>4375</v>
      </c>
    </row>
    <row r="31" spans="1:6" x14ac:dyDescent="0.25">
      <c r="A31" s="3">
        <v>26</v>
      </c>
      <c r="B31" s="3">
        <v>165</v>
      </c>
      <c r="C31" s="5">
        <f t="shared" si="3"/>
        <v>1883</v>
      </c>
      <c r="D31" s="26">
        <f t="shared" si="0"/>
        <v>5.9012875536480686E-2</v>
      </c>
      <c r="E31" s="34">
        <f t="shared" si="1"/>
        <v>0.67346208869814028</v>
      </c>
      <c r="F31">
        <f t="shared" si="2"/>
        <v>4290</v>
      </c>
    </row>
    <row r="32" spans="1:6" x14ac:dyDescent="0.25">
      <c r="A32" s="3">
        <v>27</v>
      </c>
      <c r="B32" s="3">
        <v>162</v>
      </c>
      <c r="C32" s="5">
        <f t="shared" si="3"/>
        <v>2045</v>
      </c>
      <c r="D32" s="26">
        <f t="shared" si="0"/>
        <v>5.7939914163090127E-2</v>
      </c>
      <c r="E32" s="34">
        <f t="shared" si="1"/>
        <v>0.73140200286123036</v>
      </c>
      <c r="F32">
        <f t="shared" si="2"/>
        <v>4374</v>
      </c>
    </row>
    <row r="33" spans="1:6" x14ac:dyDescent="0.25">
      <c r="A33" s="3">
        <v>28</v>
      </c>
      <c r="B33" s="3">
        <v>150</v>
      </c>
      <c r="C33" s="5">
        <f t="shared" si="3"/>
        <v>2195</v>
      </c>
      <c r="D33" s="26">
        <f>B33/$B$55</f>
        <v>5.3648068669527899E-2</v>
      </c>
      <c r="E33" s="34">
        <f t="shared" si="1"/>
        <v>0.78505007153075823</v>
      </c>
      <c r="F33">
        <f t="shared" si="2"/>
        <v>4200</v>
      </c>
    </row>
    <row r="34" spans="1:6" x14ac:dyDescent="0.25">
      <c r="A34" s="3">
        <v>29</v>
      </c>
      <c r="B34" s="3">
        <v>55</v>
      </c>
      <c r="C34" s="5">
        <f t="shared" si="3"/>
        <v>2250</v>
      </c>
      <c r="D34" s="26">
        <f t="shared" si="0"/>
        <v>1.967095851216023E-2</v>
      </c>
      <c r="E34" s="34">
        <f t="shared" si="1"/>
        <v>0.80472103004291851</v>
      </c>
      <c r="F34">
        <f t="shared" si="2"/>
        <v>1595</v>
      </c>
    </row>
    <row r="35" spans="1:6" x14ac:dyDescent="0.25">
      <c r="A35" s="3">
        <v>30</v>
      </c>
      <c r="B35" s="3">
        <v>54</v>
      </c>
      <c r="C35" s="5">
        <f t="shared" si="3"/>
        <v>2304</v>
      </c>
      <c r="D35" s="26">
        <f t="shared" si="0"/>
        <v>1.9313304721030045E-2</v>
      </c>
      <c r="E35" s="34">
        <f t="shared" si="1"/>
        <v>0.82403433476394849</v>
      </c>
      <c r="F35">
        <f t="shared" si="2"/>
        <v>1620</v>
      </c>
    </row>
    <row r="36" spans="1:6" x14ac:dyDescent="0.25">
      <c r="A36" s="3">
        <v>31</v>
      </c>
      <c r="B36" s="3">
        <v>45</v>
      </c>
      <c r="C36" s="5">
        <f t="shared" si="3"/>
        <v>2349</v>
      </c>
      <c r="D36" s="26">
        <f t="shared" si="0"/>
        <v>1.6094420600858368E-2</v>
      </c>
      <c r="E36" s="34">
        <f t="shared" si="1"/>
        <v>0.84012875536480691</v>
      </c>
      <c r="F36">
        <f t="shared" si="2"/>
        <v>1395</v>
      </c>
    </row>
    <row r="37" spans="1:6" x14ac:dyDescent="0.25">
      <c r="A37" s="3">
        <v>32</v>
      </c>
      <c r="B37" s="3">
        <v>42</v>
      </c>
      <c r="C37" s="5">
        <f t="shared" si="3"/>
        <v>2391</v>
      </c>
      <c r="D37" s="26">
        <f t="shared" si="0"/>
        <v>1.5021459227467811E-2</v>
      </c>
      <c r="E37" s="34">
        <f t="shared" si="1"/>
        <v>0.85515021459227469</v>
      </c>
      <c r="F37">
        <f t="shared" si="2"/>
        <v>1344</v>
      </c>
    </row>
    <row r="38" spans="1:6" x14ac:dyDescent="0.25">
      <c r="A38" s="3">
        <v>33</v>
      </c>
      <c r="B38" s="3">
        <v>42</v>
      </c>
      <c r="C38" s="5">
        <f t="shared" si="3"/>
        <v>2433</v>
      </c>
      <c r="D38" s="26">
        <f t="shared" si="0"/>
        <v>1.5021459227467811E-2</v>
      </c>
      <c r="E38" s="34">
        <f t="shared" si="1"/>
        <v>0.87017167381974247</v>
      </c>
      <c r="F38">
        <f t="shared" si="2"/>
        <v>1386</v>
      </c>
    </row>
    <row r="39" spans="1:6" x14ac:dyDescent="0.25">
      <c r="A39" s="3">
        <v>34</v>
      </c>
      <c r="B39" s="3">
        <v>40</v>
      </c>
      <c r="C39" s="5">
        <f t="shared" si="3"/>
        <v>2473</v>
      </c>
      <c r="D39" s="26">
        <f t="shared" si="0"/>
        <v>1.4306151645207439E-2</v>
      </c>
      <c r="E39" s="34">
        <f t="shared" si="1"/>
        <v>0.88447782546494991</v>
      </c>
      <c r="F39">
        <f t="shared" si="2"/>
        <v>1360</v>
      </c>
    </row>
    <row r="40" spans="1:6" x14ac:dyDescent="0.25">
      <c r="A40" s="3">
        <v>35</v>
      </c>
      <c r="B40" s="3">
        <v>35</v>
      </c>
      <c r="C40" s="5">
        <f t="shared" si="3"/>
        <v>2508</v>
      </c>
      <c r="D40" s="26">
        <f t="shared" si="0"/>
        <v>1.251788268955651E-2</v>
      </c>
      <c r="E40" s="34">
        <f t="shared" si="1"/>
        <v>0.89699570815450647</v>
      </c>
      <c r="F40">
        <f t="shared" si="2"/>
        <v>1225</v>
      </c>
    </row>
    <row r="41" spans="1:6" x14ac:dyDescent="0.25">
      <c r="A41" s="3">
        <v>36</v>
      </c>
      <c r="B41" s="3">
        <v>32</v>
      </c>
      <c r="C41" s="5">
        <f t="shared" si="3"/>
        <v>2540</v>
      </c>
      <c r="D41" s="26">
        <f t="shared" si="0"/>
        <v>1.1444921316165951E-2</v>
      </c>
      <c r="E41" s="34">
        <f t="shared" si="1"/>
        <v>0.90844062947067239</v>
      </c>
      <c r="F41">
        <f t="shared" si="2"/>
        <v>1152</v>
      </c>
    </row>
    <row r="42" spans="1:6" x14ac:dyDescent="0.25">
      <c r="A42" s="3">
        <v>37</v>
      </c>
      <c r="B42" s="3">
        <v>30</v>
      </c>
      <c r="C42" s="5">
        <f t="shared" si="3"/>
        <v>2570</v>
      </c>
      <c r="D42" s="26">
        <f t="shared" si="0"/>
        <v>1.0729613733905579E-2</v>
      </c>
      <c r="E42" s="34">
        <f t="shared" si="1"/>
        <v>0.91917024320457796</v>
      </c>
      <c r="F42">
        <f t="shared" si="2"/>
        <v>1110</v>
      </c>
    </row>
    <row r="43" spans="1:6" x14ac:dyDescent="0.25">
      <c r="A43" s="3">
        <v>38</v>
      </c>
      <c r="B43" s="3">
        <v>25</v>
      </c>
      <c r="C43" s="5">
        <f t="shared" si="3"/>
        <v>2595</v>
      </c>
      <c r="D43" s="26">
        <f t="shared" si="0"/>
        <v>8.9413447782546503E-3</v>
      </c>
      <c r="E43" s="34">
        <f t="shared" si="1"/>
        <v>0.92811158798283266</v>
      </c>
      <c r="F43">
        <f t="shared" si="2"/>
        <v>950</v>
      </c>
    </row>
    <row r="44" spans="1:6" x14ac:dyDescent="0.25">
      <c r="A44" s="3">
        <v>39</v>
      </c>
      <c r="B44" s="3">
        <v>21</v>
      </c>
      <c r="C44" s="5">
        <f t="shared" si="3"/>
        <v>2616</v>
      </c>
      <c r="D44" s="26">
        <f t="shared" si="0"/>
        <v>7.5107296137339056E-3</v>
      </c>
      <c r="E44" s="34">
        <f t="shared" si="1"/>
        <v>0.93562231759656656</v>
      </c>
      <c r="F44">
        <f t="shared" si="2"/>
        <v>819</v>
      </c>
    </row>
    <row r="45" spans="1:6" x14ac:dyDescent="0.25">
      <c r="A45" s="3">
        <v>40</v>
      </c>
      <c r="B45" s="3">
        <v>21</v>
      </c>
      <c r="C45" s="5">
        <f t="shared" si="3"/>
        <v>2637</v>
      </c>
      <c r="D45" s="26">
        <f t="shared" si="0"/>
        <v>7.5107296137339056E-3</v>
      </c>
      <c r="E45" s="34">
        <f t="shared" si="1"/>
        <v>0.94313304721030045</v>
      </c>
      <c r="F45">
        <f t="shared" si="2"/>
        <v>840</v>
      </c>
    </row>
    <row r="46" spans="1:6" x14ac:dyDescent="0.25">
      <c r="A46" s="3">
        <v>41</v>
      </c>
      <c r="B46" s="3">
        <v>20</v>
      </c>
      <c r="C46" s="5">
        <f t="shared" si="3"/>
        <v>2657</v>
      </c>
      <c r="D46" s="26">
        <f t="shared" si="0"/>
        <v>7.1530758226037196E-3</v>
      </c>
      <c r="E46" s="34">
        <f t="shared" si="1"/>
        <v>0.95028612303290416</v>
      </c>
      <c r="F46">
        <f t="shared" si="2"/>
        <v>820</v>
      </c>
    </row>
    <row r="47" spans="1:6" x14ac:dyDescent="0.25">
      <c r="A47" s="3">
        <v>42</v>
      </c>
      <c r="B47" s="3">
        <v>23</v>
      </c>
      <c r="C47" s="5">
        <f t="shared" si="3"/>
        <v>2680</v>
      </c>
      <c r="D47" s="26">
        <f t="shared" si="0"/>
        <v>8.2260371959942784E-3</v>
      </c>
      <c r="E47" s="34">
        <f t="shared" si="1"/>
        <v>0.9585121602288984</v>
      </c>
      <c r="F47">
        <f t="shared" si="2"/>
        <v>966</v>
      </c>
    </row>
    <row r="48" spans="1:6" x14ac:dyDescent="0.25">
      <c r="A48" s="3">
        <v>43</v>
      </c>
      <c r="B48" s="3">
        <v>19</v>
      </c>
      <c r="C48" s="5">
        <f t="shared" si="3"/>
        <v>2699</v>
      </c>
      <c r="D48" s="26">
        <f t="shared" si="0"/>
        <v>6.7954220314735336E-3</v>
      </c>
      <c r="E48" s="34">
        <f t="shared" si="1"/>
        <v>0.96530758226037194</v>
      </c>
      <c r="F48">
        <f t="shared" si="2"/>
        <v>817</v>
      </c>
    </row>
    <row r="49" spans="1:11" x14ac:dyDescent="0.25">
      <c r="A49" s="3">
        <v>44</v>
      </c>
      <c r="B49" s="3">
        <v>18</v>
      </c>
      <c r="C49" s="5">
        <f t="shared" si="3"/>
        <v>2717</v>
      </c>
      <c r="D49" s="26">
        <f t="shared" si="0"/>
        <v>6.4377682403433476E-3</v>
      </c>
      <c r="E49" s="34">
        <f t="shared" si="1"/>
        <v>0.97174535050071531</v>
      </c>
      <c r="F49">
        <f t="shared" si="2"/>
        <v>792</v>
      </c>
    </row>
    <row r="50" spans="1:11" x14ac:dyDescent="0.25">
      <c r="A50" s="3">
        <v>45</v>
      </c>
      <c r="B50" s="3">
        <v>20</v>
      </c>
      <c r="C50" s="5">
        <f t="shared" si="3"/>
        <v>2737</v>
      </c>
      <c r="D50" s="26">
        <f t="shared" si="0"/>
        <v>7.1530758226037196E-3</v>
      </c>
      <c r="E50" s="34">
        <f t="shared" si="1"/>
        <v>0.97889842632331903</v>
      </c>
      <c r="F50">
        <f t="shared" si="2"/>
        <v>900</v>
      </c>
    </row>
    <row r="51" spans="1:11" x14ac:dyDescent="0.25">
      <c r="A51" s="3">
        <v>46</v>
      </c>
      <c r="B51" s="3">
        <v>22</v>
      </c>
      <c r="C51" s="5">
        <f t="shared" si="3"/>
        <v>2759</v>
      </c>
      <c r="D51" s="26">
        <f t="shared" si="0"/>
        <v>7.8683834048640915E-3</v>
      </c>
      <c r="E51" s="34">
        <f t="shared" si="1"/>
        <v>0.98676680972818309</v>
      </c>
      <c r="F51">
        <f t="shared" si="2"/>
        <v>1012</v>
      </c>
    </row>
    <row r="52" spans="1:11" x14ac:dyDescent="0.25">
      <c r="A52" s="3">
        <v>47</v>
      </c>
      <c r="B52" s="3">
        <v>15</v>
      </c>
      <c r="C52" s="5">
        <f t="shared" si="3"/>
        <v>2774</v>
      </c>
      <c r="D52" s="26">
        <f t="shared" si="0"/>
        <v>5.3648068669527897E-3</v>
      </c>
      <c r="E52" s="34">
        <f t="shared" si="1"/>
        <v>0.99213161659513593</v>
      </c>
      <c r="F52">
        <f t="shared" si="2"/>
        <v>705</v>
      </c>
    </row>
    <row r="53" spans="1:11" x14ac:dyDescent="0.25">
      <c r="A53" s="3">
        <v>48</v>
      </c>
      <c r="B53" s="3">
        <v>12</v>
      </c>
      <c r="C53" s="5">
        <f t="shared" si="3"/>
        <v>2786</v>
      </c>
      <c r="D53" s="26">
        <f t="shared" si="0"/>
        <v>4.2918454935622317E-3</v>
      </c>
      <c r="E53" s="34">
        <f t="shared" si="1"/>
        <v>0.99642346208869814</v>
      </c>
      <c r="F53">
        <f t="shared" si="2"/>
        <v>576</v>
      </c>
    </row>
    <row r="54" spans="1:11" x14ac:dyDescent="0.25">
      <c r="A54" s="3">
        <v>49</v>
      </c>
      <c r="B54" s="3">
        <v>10</v>
      </c>
      <c r="C54" s="5">
        <f t="shared" si="3"/>
        <v>2796</v>
      </c>
      <c r="D54" s="26">
        <f t="shared" si="0"/>
        <v>3.5765379113018598E-3</v>
      </c>
      <c r="E54" s="34">
        <f t="shared" si="1"/>
        <v>1</v>
      </c>
      <c r="F54">
        <f t="shared" si="2"/>
        <v>490</v>
      </c>
    </row>
    <row r="55" spans="1:11" x14ac:dyDescent="0.25">
      <c r="A55" s="7" t="s">
        <v>7</v>
      </c>
      <c r="B55" s="6">
        <f>SUM(B6:B54)</f>
        <v>2796</v>
      </c>
      <c r="D55" s="27">
        <f>SUM(D6:D54)</f>
        <v>1</v>
      </c>
      <c r="F55">
        <f>SUM(F6:F54)</f>
        <v>67227</v>
      </c>
    </row>
    <row r="57" spans="1:11" x14ac:dyDescent="0.25">
      <c r="A57" s="1" t="s">
        <v>2</v>
      </c>
      <c r="K57" s="25" t="s">
        <v>147</v>
      </c>
    </row>
    <row r="58" spans="1:11" x14ac:dyDescent="0.25">
      <c r="A58" t="s">
        <v>75</v>
      </c>
      <c r="K58" t="s">
        <v>151</v>
      </c>
    </row>
    <row r="59" spans="1:11" x14ac:dyDescent="0.25">
      <c r="K59" t="s">
        <v>149</v>
      </c>
    </row>
    <row r="60" spans="1:11" x14ac:dyDescent="0.25">
      <c r="K60" t="s">
        <v>150</v>
      </c>
    </row>
    <row r="61" spans="1:11" x14ac:dyDescent="0.25">
      <c r="A61" s="1" t="s">
        <v>3</v>
      </c>
    </row>
    <row r="62" spans="1:11" x14ac:dyDescent="0.25">
      <c r="A62" s="1"/>
    </row>
    <row r="63" spans="1:11" ht="18" x14ac:dyDescent="0.35">
      <c r="A63" t="s">
        <v>163</v>
      </c>
    </row>
    <row r="64" spans="1:11" x14ac:dyDescent="0.25">
      <c r="A64" t="s">
        <v>164</v>
      </c>
    </row>
    <row r="65" spans="1:2" x14ac:dyDescent="0.25">
      <c r="A65" t="s">
        <v>165</v>
      </c>
    </row>
    <row r="66" spans="1:2" x14ac:dyDescent="0.25">
      <c r="A66" t="s">
        <v>4</v>
      </c>
      <c r="B66" s="6">
        <f>F55/B55</f>
        <v>24.043991416309012</v>
      </c>
    </row>
    <row r="68" spans="1:2" x14ac:dyDescent="0.25">
      <c r="A68" t="s">
        <v>8</v>
      </c>
    </row>
    <row r="69" spans="1:2" x14ac:dyDescent="0.25">
      <c r="A69" t="s">
        <v>5</v>
      </c>
      <c r="B69" s="6">
        <f>MAX(B6:B54)</f>
        <v>185</v>
      </c>
    </row>
    <row r="71" spans="1:2" x14ac:dyDescent="0.25">
      <c r="A71" t="s">
        <v>130</v>
      </c>
    </row>
    <row r="72" spans="1:2" x14ac:dyDescent="0.25">
      <c r="A72" t="s">
        <v>6</v>
      </c>
      <c r="B72" s="6">
        <v>24</v>
      </c>
    </row>
    <row r="74" spans="1:2" x14ac:dyDescent="0.25">
      <c r="A74" s="1" t="s">
        <v>9</v>
      </c>
    </row>
    <row r="76" spans="1:2" x14ac:dyDescent="0.25">
      <c r="A76" s="2" t="s">
        <v>10</v>
      </c>
    </row>
    <row r="77" spans="1:2" x14ac:dyDescent="0.25">
      <c r="A77" t="s">
        <v>11</v>
      </c>
    </row>
    <row r="78" spans="1:2" x14ac:dyDescent="0.25">
      <c r="B78" t="s">
        <v>140</v>
      </c>
    </row>
    <row r="79" spans="1:2" x14ac:dyDescent="0.25">
      <c r="B79" t="s">
        <v>139</v>
      </c>
    </row>
    <row r="80" spans="1:2" x14ac:dyDescent="0.25">
      <c r="A80" t="s">
        <v>18</v>
      </c>
      <c r="B80" s="6"/>
    </row>
    <row r="82" spans="1:2" x14ac:dyDescent="0.25">
      <c r="A82" t="s">
        <v>12</v>
      </c>
    </row>
    <row r="83" spans="1:2" ht="18" x14ac:dyDescent="0.35">
      <c r="B83" t="s">
        <v>13</v>
      </c>
    </row>
    <row r="84" spans="1:2" ht="18" x14ac:dyDescent="0.35">
      <c r="B84" t="s">
        <v>133</v>
      </c>
    </row>
    <row r="85" spans="1:2" x14ac:dyDescent="0.25">
      <c r="B85" t="s">
        <v>14</v>
      </c>
    </row>
    <row r="86" spans="1:2" x14ac:dyDescent="0.25">
      <c r="A86" t="s">
        <v>18</v>
      </c>
      <c r="B86" s="6"/>
    </row>
    <row r="88" spans="1:2" x14ac:dyDescent="0.25">
      <c r="A88" t="s">
        <v>15</v>
      </c>
    </row>
    <row r="91" spans="1:2" x14ac:dyDescent="0.25">
      <c r="A91" s="2" t="s">
        <v>16</v>
      </c>
    </row>
    <row r="92" spans="1:2" x14ac:dyDescent="0.25">
      <c r="A92" t="s">
        <v>17</v>
      </c>
    </row>
    <row r="93" spans="1:2" x14ac:dyDescent="0.25">
      <c r="A93" t="s">
        <v>19</v>
      </c>
      <c r="B93" s="6"/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B7" sqref="B7"/>
    </sheetView>
  </sheetViews>
  <sheetFormatPr baseColWidth="10" defaultColWidth="11.42578125" defaultRowHeight="15" x14ac:dyDescent="0.25"/>
  <cols>
    <col min="2" max="2" width="12.28515625" bestFit="1" customWidth="1"/>
    <col min="3" max="3" width="14.85546875" bestFit="1" customWidth="1"/>
  </cols>
  <sheetData>
    <row r="1" spans="1:3" x14ac:dyDescent="0.25">
      <c r="A1" t="s">
        <v>76</v>
      </c>
    </row>
    <row r="2" spans="1:3" x14ac:dyDescent="0.25">
      <c r="A2" s="4"/>
      <c r="B2" s="4" t="s">
        <v>77</v>
      </c>
      <c r="C2" s="4" t="s">
        <v>78</v>
      </c>
    </row>
    <row r="3" spans="1:3" x14ac:dyDescent="0.25">
      <c r="A3" s="4" t="s">
        <v>79</v>
      </c>
      <c r="B3" s="21">
        <f>'Exercice 1'!B69</f>
        <v>24.717919075144508</v>
      </c>
      <c r="C3" s="21">
        <f>'Exercice 1 bis'!B66</f>
        <v>24.043991416309012</v>
      </c>
    </row>
    <row r="4" spans="1:3" x14ac:dyDescent="0.25">
      <c r="A4" s="4" t="s">
        <v>5</v>
      </c>
      <c r="B4" s="21">
        <f>'Exercice 1'!B72</f>
        <v>108</v>
      </c>
      <c r="C4" s="21">
        <f>'Exercice 1 bis'!B69</f>
        <v>185</v>
      </c>
    </row>
    <row r="5" spans="1:3" x14ac:dyDescent="0.25">
      <c r="A5" s="4" t="s">
        <v>6</v>
      </c>
      <c r="B5" s="21">
        <f>'Exercice 1'!B75</f>
        <v>25</v>
      </c>
      <c r="C5" s="21">
        <f>'Exercice 1 bis'!B72</f>
        <v>24</v>
      </c>
    </row>
    <row r="6" spans="1:3" x14ac:dyDescent="0.25">
      <c r="A6" s="4" t="s">
        <v>18</v>
      </c>
      <c r="B6" s="21">
        <f>'Exercice 1'!B96</f>
        <v>198.45499682582124</v>
      </c>
      <c r="C6" s="21">
        <f>'Exercice 1 bis'!B86</f>
        <v>0</v>
      </c>
    </row>
    <row r="7" spans="1:3" x14ac:dyDescent="0.25">
      <c r="A7" s="4" t="s">
        <v>80</v>
      </c>
      <c r="B7" s="21">
        <f>'Exercice 1'!B103</f>
        <v>14.087405610183206</v>
      </c>
      <c r="C7" s="21">
        <f>'Exercice 1 bis'!B93</f>
        <v>0</v>
      </c>
    </row>
    <row r="10" spans="1:3" x14ac:dyDescent="0.25">
      <c r="A10" s="1" t="s">
        <v>117</v>
      </c>
    </row>
    <row r="11" spans="1:3" x14ac:dyDescent="0.25">
      <c r="A11" s="1" t="s">
        <v>81</v>
      </c>
    </row>
    <row r="12" spans="1:3" x14ac:dyDescent="0.25">
      <c r="A12" s="1" t="s">
        <v>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87"/>
  <sheetViews>
    <sheetView workbookViewId="0">
      <selection activeCell="J16" sqref="J16:J25"/>
    </sheetView>
  </sheetViews>
  <sheetFormatPr baseColWidth="10" defaultColWidth="11.42578125" defaultRowHeight="15" x14ac:dyDescent="0.25"/>
  <sheetData>
    <row r="1" spans="1:16" x14ac:dyDescent="0.25">
      <c r="A1" s="1" t="s">
        <v>21</v>
      </c>
    </row>
    <row r="2" spans="1:16" x14ac:dyDescent="0.25">
      <c r="A2" s="1" t="s">
        <v>83</v>
      </c>
    </row>
    <row r="3" spans="1:16" x14ac:dyDescent="0.25">
      <c r="A3" s="1" t="s">
        <v>84</v>
      </c>
    </row>
    <row r="4" spans="1:16" x14ac:dyDescent="0.25">
      <c r="A4" s="1" t="s">
        <v>85</v>
      </c>
    </row>
    <row r="5" spans="1:16" x14ac:dyDescent="0.25">
      <c r="A5" s="1" t="s">
        <v>131</v>
      </c>
    </row>
    <row r="8" spans="1:16" x14ac:dyDescent="0.25">
      <c r="A8" s="18">
        <v>53</v>
      </c>
    </row>
    <row r="9" spans="1:16" x14ac:dyDescent="0.25">
      <c r="A9" s="18">
        <v>63</v>
      </c>
      <c r="C9" t="s">
        <v>61</v>
      </c>
    </row>
    <row r="10" spans="1:16" x14ac:dyDescent="0.25">
      <c r="A10" s="18">
        <v>73</v>
      </c>
      <c r="C10" t="s">
        <v>71</v>
      </c>
    </row>
    <row r="11" spans="1:16" x14ac:dyDescent="0.25">
      <c r="A11" s="18">
        <v>75</v>
      </c>
      <c r="C11" s="2" t="s">
        <v>49</v>
      </c>
      <c r="D11" t="s">
        <v>121</v>
      </c>
      <c r="I11" s="2" t="s">
        <v>24</v>
      </c>
      <c r="J11" t="s">
        <v>125</v>
      </c>
      <c r="O11" s="2" t="s">
        <v>31</v>
      </c>
      <c r="P11" t="s">
        <v>127</v>
      </c>
    </row>
    <row r="12" spans="1:16" x14ac:dyDescent="0.25">
      <c r="A12" s="18">
        <v>61</v>
      </c>
      <c r="C12" s="2"/>
      <c r="D12" t="s">
        <v>60</v>
      </c>
      <c r="I12" s="2"/>
      <c r="J12" t="s">
        <v>60</v>
      </c>
      <c r="O12" s="2"/>
      <c r="P12" t="s">
        <v>60</v>
      </c>
    </row>
    <row r="13" spans="1:16" x14ac:dyDescent="0.25">
      <c r="A13" s="18">
        <v>96</v>
      </c>
      <c r="C13" s="2"/>
      <c r="D13" t="s">
        <v>122</v>
      </c>
      <c r="I13" s="2"/>
      <c r="J13" t="s">
        <v>122</v>
      </c>
      <c r="O13" s="2"/>
      <c r="P13" t="s">
        <v>122</v>
      </c>
    </row>
    <row r="14" spans="1:16" x14ac:dyDescent="0.25">
      <c r="A14" s="18">
        <v>78</v>
      </c>
      <c r="C14" s="2"/>
      <c r="D14" t="s">
        <v>123</v>
      </c>
      <c r="I14" s="2"/>
      <c r="J14" t="s">
        <v>126</v>
      </c>
      <c r="O14" s="2"/>
      <c r="P14" t="s">
        <v>128</v>
      </c>
    </row>
    <row r="15" spans="1:16" x14ac:dyDescent="0.25">
      <c r="A15" s="18">
        <v>80</v>
      </c>
      <c r="C15" s="2"/>
      <c r="D15" t="s">
        <v>62</v>
      </c>
      <c r="I15" s="2"/>
      <c r="J15" t="s">
        <v>62</v>
      </c>
      <c r="O15" s="2"/>
      <c r="P15" t="s">
        <v>62</v>
      </c>
    </row>
    <row r="16" spans="1:16" x14ac:dyDescent="0.25">
      <c r="A16" s="18">
        <v>56</v>
      </c>
      <c r="C16">
        <v>53</v>
      </c>
      <c r="D16" s="6">
        <f t="array" ref="D16:D60">FREQUENCY(A8:A87,C16:C60)</f>
        <v>1</v>
      </c>
      <c r="I16" s="8">
        <v>55</v>
      </c>
      <c r="J16" s="6">
        <f t="array" ref="J16:J25">FREQUENCY(A8:A87,I16:I25)</f>
        <v>1</v>
      </c>
      <c r="O16">
        <v>60</v>
      </c>
      <c r="P16" s="6">
        <f t="array" ref="P16:P20">FREQUENCY(A8:A87,O16:O20)</f>
        <v>5</v>
      </c>
    </row>
    <row r="17" spans="1:16" x14ac:dyDescent="0.25">
      <c r="A17" s="18">
        <v>62</v>
      </c>
      <c r="C17">
        <v>54</v>
      </c>
      <c r="D17" s="6">
        <v>0</v>
      </c>
      <c r="I17" s="8">
        <v>60</v>
      </c>
      <c r="J17" s="6">
        <v>4</v>
      </c>
      <c r="O17">
        <v>70</v>
      </c>
      <c r="P17" s="6">
        <v>22</v>
      </c>
    </row>
    <row r="18" spans="1:16" x14ac:dyDescent="0.25">
      <c r="A18" s="18">
        <v>74</v>
      </c>
      <c r="C18">
        <v>55</v>
      </c>
      <c r="D18" s="6">
        <v>0</v>
      </c>
      <c r="I18" s="8">
        <v>65</v>
      </c>
      <c r="J18" s="6">
        <v>16</v>
      </c>
      <c r="O18">
        <v>80</v>
      </c>
      <c r="P18" s="6">
        <v>34</v>
      </c>
    </row>
    <row r="19" spans="1:16" x14ac:dyDescent="0.25">
      <c r="A19" s="18">
        <v>60</v>
      </c>
      <c r="C19">
        <v>56</v>
      </c>
      <c r="D19" s="6">
        <v>1</v>
      </c>
      <c r="I19" s="8">
        <v>70</v>
      </c>
      <c r="J19" s="6">
        <v>6</v>
      </c>
      <c r="O19">
        <v>90</v>
      </c>
      <c r="P19" s="6">
        <v>12</v>
      </c>
    </row>
    <row r="20" spans="1:16" x14ac:dyDescent="0.25">
      <c r="A20" s="18">
        <v>84</v>
      </c>
      <c r="C20">
        <v>57</v>
      </c>
      <c r="D20" s="6">
        <v>0</v>
      </c>
      <c r="I20" s="8">
        <v>75</v>
      </c>
      <c r="J20" s="6">
        <v>17</v>
      </c>
      <c r="O20">
        <v>100</v>
      </c>
      <c r="P20" s="6">
        <v>7</v>
      </c>
    </row>
    <row r="21" spans="1:16" x14ac:dyDescent="0.25">
      <c r="A21" s="18">
        <v>70</v>
      </c>
      <c r="C21">
        <v>58</v>
      </c>
      <c r="D21" s="6">
        <v>1</v>
      </c>
      <c r="I21" s="8">
        <v>80</v>
      </c>
      <c r="J21" s="6">
        <v>17</v>
      </c>
      <c r="O21" t="s">
        <v>141</v>
      </c>
      <c r="P21">
        <f>SUM(P16:P20)</f>
        <v>80</v>
      </c>
    </row>
    <row r="22" spans="1:16" x14ac:dyDescent="0.25">
      <c r="A22" s="18">
        <v>64</v>
      </c>
      <c r="C22">
        <v>59</v>
      </c>
      <c r="D22" s="6">
        <v>0</v>
      </c>
      <c r="I22" s="8">
        <v>85</v>
      </c>
      <c r="J22" s="6">
        <v>10</v>
      </c>
    </row>
    <row r="23" spans="1:16" x14ac:dyDescent="0.25">
      <c r="A23" s="18">
        <v>61</v>
      </c>
      <c r="C23">
        <v>60</v>
      </c>
      <c r="D23" s="6">
        <v>2</v>
      </c>
      <c r="I23" s="8">
        <v>90</v>
      </c>
      <c r="J23" s="6">
        <v>2</v>
      </c>
    </row>
    <row r="24" spans="1:16" x14ac:dyDescent="0.25">
      <c r="A24" s="18">
        <v>61</v>
      </c>
      <c r="C24">
        <v>61</v>
      </c>
      <c r="D24" s="6">
        <v>5</v>
      </c>
      <c r="I24" s="8">
        <v>95</v>
      </c>
      <c r="J24" s="6">
        <v>4</v>
      </c>
    </row>
    <row r="25" spans="1:16" x14ac:dyDescent="0.25">
      <c r="A25" s="18">
        <v>87</v>
      </c>
      <c r="C25">
        <v>62</v>
      </c>
      <c r="D25" s="6">
        <v>3</v>
      </c>
      <c r="I25" s="8">
        <v>100</v>
      </c>
      <c r="J25" s="6">
        <v>3</v>
      </c>
    </row>
    <row r="26" spans="1:16" x14ac:dyDescent="0.25">
      <c r="A26" s="18">
        <v>71</v>
      </c>
      <c r="C26">
        <v>63</v>
      </c>
      <c r="D26" s="6">
        <v>3</v>
      </c>
      <c r="I26" t="s">
        <v>141</v>
      </c>
      <c r="J26">
        <f>SUM(J16:J25)</f>
        <v>80</v>
      </c>
    </row>
    <row r="27" spans="1:16" x14ac:dyDescent="0.25">
      <c r="A27" s="18">
        <v>72</v>
      </c>
      <c r="C27">
        <v>64</v>
      </c>
      <c r="D27" s="6">
        <v>4</v>
      </c>
    </row>
    <row r="28" spans="1:16" x14ac:dyDescent="0.25">
      <c r="A28" s="18">
        <v>62</v>
      </c>
      <c r="C28">
        <v>65</v>
      </c>
      <c r="D28" s="6">
        <v>1</v>
      </c>
    </row>
    <row r="29" spans="1:16" x14ac:dyDescent="0.25">
      <c r="A29" s="18">
        <v>77</v>
      </c>
      <c r="C29">
        <v>66</v>
      </c>
      <c r="D29" s="6">
        <v>1</v>
      </c>
    </row>
    <row r="30" spans="1:16" x14ac:dyDescent="0.25">
      <c r="A30" s="18">
        <v>80</v>
      </c>
      <c r="C30">
        <v>67</v>
      </c>
      <c r="D30" s="6">
        <v>2</v>
      </c>
    </row>
    <row r="31" spans="1:16" x14ac:dyDescent="0.25">
      <c r="A31" s="18">
        <v>97</v>
      </c>
      <c r="C31">
        <v>68</v>
      </c>
      <c r="D31" s="6">
        <v>0</v>
      </c>
    </row>
    <row r="32" spans="1:16" x14ac:dyDescent="0.25">
      <c r="A32" s="18">
        <v>73</v>
      </c>
      <c r="C32">
        <v>69</v>
      </c>
      <c r="D32" s="6">
        <v>0</v>
      </c>
      <c r="M32" t="s">
        <v>178</v>
      </c>
    </row>
    <row r="33" spans="1:4" x14ac:dyDescent="0.25">
      <c r="A33" s="18">
        <v>61</v>
      </c>
      <c r="C33">
        <v>70</v>
      </c>
      <c r="D33" s="6">
        <v>3</v>
      </c>
    </row>
    <row r="34" spans="1:4" x14ac:dyDescent="0.25">
      <c r="A34" s="18">
        <v>58</v>
      </c>
      <c r="C34">
        <v>71</v>
      </c>
      <c r="D34" s="6">
        <v>3</v>
      </c>
    </row>
    <row r="35" spans="1:4" x14ac:dyDescent="0.25">
      <c r="A35" s="18">
        <v>82</v>
      </c>
      <c r="C35">
        <v>72</v>
      </c>
      <c r="D35" s="6">
        <v>4</v>
      </c>
    </row>
    <row r="36" spans="1:4" x14ac:dyDescent="0.25">
      <c r="A36" s="18">
        <v>95</v>
      </c>
      <c r="C36">
        <v>73</v>
      </c>
      <c r="D36" s="6">
        <v>4</v>
      </c>
    </row>
    <row r="37" spans="1:4" x14ac:dyDescent="0.25">
      <c r="A37" s="18">
        <v>63</v>
      </c>
      <c r="C37">
        <v>74</v>
      </c>
      <c r="D37" s="6">
        <v>2</v>
      </c>
    </row>
    <row r="38" spans="1:4" x14ac:dyDescent="0.25">
      <c r="A38" s="18">
        <v>92</v>
      </c>
      <c r="C38">
        <v>75</v>
      </c>
      <c r="D38" s="6">
        <v>4</v>
      </c>
    </row>
    <row r="39" spans="1:4" x14ac:dyDescent="0.25">
      <c r="A39" s="18">
        <v>62</v>
      </c>
      <c r="C39">
        <v>76</v>
      </c>
      <c r="D39" s="6">
        <v>3</v>
      </c>
    </row>
    <row r="40" spans="1:4" x14ac:dyDescent="0.25">
      <c r="A40" s="18">
        <v>65</v>
      </c>
      <c r="C40">
        <v>77</v>
      </c>
      <c r="D40" s="6">
        <v>4</v>
      </c>
    </row>
    <row r="41" spans="1:4" x14ac:dyDescent="0.25">
      <c r="A41" s="18">
        <v>75</v>
      </c>
      <c r="C41">
        <v>78</v>
      </c>
      <c r="D41" s="6">
        <v>4</v>
      </c>
    </row>
    <row r="42" spans="1:4" x14ac:dyDescent="0.25">
      <c r="A42" s="18">
        <v>94</v>
      </c>
      <c r="C42">
        <v>79</v>
      </c>
      <c r="D42" s="6">
        <v>2</v>
      </c>
    </row>
    <row r="43" spans="1:4" x14ac:dyDescent="0.25">
      <c r="A43" s="18">
        <v>79</v>
      </c>
      <c r="C43">
        <v>80</v>
      </c>
      <c r="D43" s="6">
        <v>4</v>
      </c>
    </row>
    <row r="44" spans="1:4" x14ac:dyDescent="0.25">
      <c r="A44" s="18">
        <v>67</v>
      </c>
      <c r="C44">
        <v>81</v>
      </c>
      <c r="D44" s="6">
        <v>3</v>
      </c>
    </row>
    <row r="45" spans="1:4" x14ac:dyDescent="0.25">
      <c r="A45" s="18">
        <v>80</v>
      </c>
      <c r="C45">
        <v>82</v>
      </c>
      <c r="D45" s="6">
        <v>1</v>
      </c>
    </row>
    <row r="46" spans="1:4" x14ac:dyDescent="0.25">
      <c r="A46" s="18">
        <v>80</v>
      </c>
      <c r="C46">
        <v>83</v>
      </c>
      <c r="D46" s="6">
        <v>3</v>
      </c>
    </row>
    <row r="47" spans="1:4" x14ac:dyDescent="0.25">
      <c r="A47" s="18">
        <v>72</v>
      </c>
      <c r="C47">
        <v>84</v>
      </c>
      <c r="D47" s="6">
        <v>3</v>
      </c>
    </row>
    <row r="48" spans="1:4" x14ac:dyDescent="0.25">
      <c r="A48" s="18">
        <v>76</v>
      </c>
      <c r="C48">
        <v>85</v>
      </c>
      <c r="D48" s="6">
        <v>0</v>
      </c>
    </row>
    <row r="49" spans="1:4" x14ac:dyDescent="0.25">
      <c r="A49" s="18">
        <v>64</v>
      </c>
      <c r="C49">
        <v>86</v>
      </c>
      <c r="D49" s="6">
        <v>0</v>
      </c>
    </row>
    <row r="50" spans="1:4" x14ac:dyDescent="0.25">
      <c r="A50" s="18">
        <v>77</v>
      </c>
      <c r="C50">
        <v>87</v>
      </c>
      <c r="D50" s="6">
        <v>1</v>
      </c>
    </row>
    <row r="51" spans="1:4" x14ac:dyDescent="0.25">
      <c r="A51" s="18">
        <v>81</v>
      </c>
      <c r="C51">
        <v>88</v>
      </c>
      <c r="D51" s="6">
        <v>0</v>
      </c>
    </row>
    <row r="52" spans="1:4" x14ac:dyDescent="0.25">
      <c r="A52" s="18">
        <v>84</v>
      </c>
      <c r="C52">
        <v>89</v>
      </c>
      <c r="D52" s="6">
        <v>0</v>
      </c>
    </row>
    <row r="53" spans="1:4" x14ac:dyDescent="0.25">
      <c r="A53" s="18">
        <v>60</v>
      </c>
      <c r="C53">
        <v>90</v>
      </c>
      <c r="D53" s="6">
        <v>1</v>
      </c>
    </row>
    <row r="54" spans="1:4" x14ac:dyDescent="0.25">
      <c r="A54" s="18">
        <v>75</v>
      </c>
      <c r="C54">
        <v>91</v>
      </c>
      <c r="D54" s="6">
        <v>1</v>
      </c>
    </row>
    <row r="55" spans="1:4" x14ac:dyDescent="0.25">
      <c r="A55" s="18">
        <v>70</v>
      </c>
      <c r="C55">
        <v>92</v>
      </c>
      <c r="D55" s="6">
        <v>1</v>
      </c>
    </row>
    <row r="56" spans="1:4" x14ac:dyDescent="0.25">
      <c r="A56" s="18">
        <v>64</v>
      </c>
      <c r="C56">
        <v>93</v>
      </c>
      <c r="D56" s="6">
        <v>0</v>
      </c>
    </row>
    <row r="57" spans="1:4" x14ac:dyDescent="0.25">
      <c r="A57" s="18">
        <v>77</v>
      </c>
      <c r="C57">
        <v>94</v>
      </c>
      <c r="D57" s="6">
        <v>1</v>
      </c>
    </row>
    <row r="58" spans="1:4" x14ac:dyDescent="0.25">
      <c r="A58" s="18">
        <v>83</v>
      </c>
      <c r="C58">
        <v>95</v>
      </c>
      <c r="D58" s="6">
        <v>1</v>
      </c>
    </row>
    <row r="59" spans="1:4" x14ac:dyDescent="0.25">
      <c r="A59" s="18">
        <v>77</v>
      </c>
      <c r="C59">
        <v>96</v>
      </c>
      <c r="D59" s="6">
        <v>1</v>
      </c>
    </row>
    <row r="60" spans="1:4" x14ac:dyDescent="0.25">
      <c r="A60" s="18">
        <v>66</v>
      </c>
      <c r="C60">
        <v>97</v>
      </c>
      <c r="D60" s="6">
        <v>2</v>
      </c>
    </row>
    <row r="61" spans="1:4" x14ac:dyDescent="0.25">
      <c r="A61" s="18">
        <v>67</v>
      </c>
      <c r="C61" t="s">
        <v>141</v>
      </c>
      <c r="D61">
        <f>SUM(D16:D60)</f>
        <v>80</v>
      </c>
    </row>
    <row r="62" spans="1:4" x14ac:dyDescent="0.25">
      <c r="A62" s="18">
        <v>81</v>
      </c>
    </row>
    <row r="63" spans="1:4" x14ac:dyDescent="0.25">
      <c r="A63" s="18">
        <v>72</v>
      </c>
    </row>
    <row r="64" spans="1:4" x14ac:dyDescent="0.25">
      <c r="A64" s="18">
        <v>73</v>
      </c>
    </row>
    <row r="65" spans="1:1" x14ac:dyDescent="0.25">
      <c r="A65" s="18">
        <v>84</v>
      </c>
    </row>
    <row r="66" spans="1:1" x14ac:dyDescent="0.25">
      <c r="A66" s="18">
        <v>73</v>
      </c>
    </row>
    <row r="67" spans="1:1" x14ac:dyDescent="0.25">
      <c r="A67" s="18">
        <v>70</v>
      </c>
    </row>
    <row r="68" spans="1:1" x14ac:dyDescent="0.25">
      <c r="A68" s="18">
        <v>64</v>
      </c>
    </row>
    <row r="69" spans="1:1" x14ac:dyDescent="0.25">
      <c r="A69" s="18">
        <v>71</v>
      </c>
    </row>
    <row r="70" spans="1:1" x14ac:dyDescent="0.25">
      <c r="A70" s="18">
        <v>74</v>
      </c>
    </row>
    <row r="71" spans="1:1" x14ac:dyDescent="0.25">
      <c r="A71" s="18">
        <v>81</v>
      </c>
    </row>
    <row r="72" spans="1:1" x14ac:dyDescent="0.25">
      <c r="A72" s="18">
        <v>83</v>
      </c>
    </row>
    <row r="73" spans="1:1" x14ac:dyDescent="0.25">
      <c r="A73" s="18">
        <v>76</v>
      </c>
    </row>
    <row r="74" spans="1:1" x14ac:dyDescent="0.25">
      <c r="A74" s="18">
        <v>71</v>
      </c>
    </row>
    <row r="75" spans="1:1" x14ac:dyDescent="0.25">
      <c r="A75" s="18">
        <v>97</v>
      </c>
    </row>
    <row r="76" spans="1:1" x14ac:dyDescent="0.25">
      <c r="A76" s="18">
        <v>63</v>
      </c>
    </row>
    <row r="77" spans="1:1" x14ac:dyDescent="0.25">
      <c r="A77" s="18">
        <v>61</v>
      </c>
    </row>
    <row r="78" spans="1:1" x14ac:dyDescent="0.25">
      <c r="A78" s="18">
        <v>91</v>
      </c>
    </row>
    <row r="79" spans="1:1" x14ac:dyDescent="0.25">
      <c r="A79" s="18">
        <v>78</v>
      </c>
    </row>
    <row r="80" spans="1:1" x14ac:dyDescent="0.25">
      <c r="A80" s="18">
        <v>75</v>
      </c>
    </row>
    <row r="81" spans="1:1" x14ac:dyDescent="0.25">
      <c r="A81" s="18">
        <v>72</v>
      </c>
    </row>
    <row r="82" spans="1:1" x14ac:dyDescent="0.25">
      <c r="A82" s="18">
        <v>90</v>
      </c>
    </row>
    <row r="83" spans="1:1" x14ac:dyDescent="0.25">
      <c r="A83" s="18">
        <v>78</v>
      </c>
    </row>
    <row r="84" spans="1:1" x14ac:dyDescent="0.25">
      <c r="A84" s="18">
        <v>78</v>
      </c>
    </row>
    <row r="85" spans="1:1" x14ac:dyDescent="0.25">
      <c r="A85" s="18">
        <v>83</v>
      </c>
    </row>
    <row r="86" spans="1:1" x14ac:dyDescent="0.25">
      <c r="A86" s="18">
        <v>76</v>
      </c>
    </row>
    <row r="87" spans="1:1" x14ac:dyDescent="0.25">
      <c r="A87" s="18">
        <v>79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5"/>
  <sheetViews>
    <sheetView workbookViewId="0"/>
  </sheetViews>
  <sheetFormatPr baseColWidth="10" defaultColWidth="11.42578125" defaultRowHeight="15" x14ac:dyDescent="0.25"/>
  <sheetData>
    <row r="1" spans="1:11" x14ac:dyDescent="0.25">
      <c r="A1" s="2" t="s">
        <v>86</v>
      </c>
    </row>
    <row r="2" spans="1:11" ht="30" x14ac:dyDescent="0.25">
      <c r="A2" s="10" t="s">
        <v>43</v>
      </c>
      <c r="B2" s="20" t="s">
        <v>44</v>
      </c>
      <c r="C2" s="19" t="s">
        <v>46</v>
      </c>
      <c r="D2" s="20" t="s">
        <v>47</v>
      </c>
      <c r="E2" s="19" t="s">
        <v>48</v>
      </c>
      <c r="F2" s="20" t="s">
        <v>118</v>
      </c>
      <c r="G2" s="20" t="s">
        <v>119</v>
      </c>
    </row>
    <row r="3" spans="1:11" x14ac:dyDescent="0.25">
      <c r="A3" s="4">
        <v>53</v>
      </c>
      <c r="B3" s="22"/>
      <c r="C3" s="22"/>
      <c r="D3" s="22"/>
      <c r="E3" s="22"/>
      <c r="F3" s="22"/>
      <c r="G3" s="22"/>
    </row>
    <row r="4" spans="1:11" x14ac:dyDescent="0.25">
      <c r="A4" s="4">
        <v>54</v>
      </c>
      <c r="B4" s="22"/>
      <c r="C4" s="22"/>
      <c r="D4" s="22"/>
      <c r="E4" s="22"/>
      <c r="F4" s="22"/>
      <c r="G4" s="22"/>
    </row>
    <row r="5" spans="1:11" x14ac:dyDescent="0.25">
      <c r="A5" s="4">
        <v>55</v>
      </c>
      <c r="B5" s="16"/>
      <c r="C5" s="16"/>
      <c r="D5" s="16"/>
      <c r="E5" s="16"/>
      <c r="F5" s="16"/>
      <c r="G5" s="16"/>
      <c r="H5" s="8"/>
      <c r="I5" s="8"/>
      <c r="J5" s="8"/>
      <c r="K5" s="8"/>
    </row>
    <row r="6" spans="1:11" x14ac:dyDescent="0.25">
      <c r="A6" s="4">
        <v>56</v>
      </c>
      <c r="B6" s="16"/>
      <c r="C6" s="16"/>
      <c r="D6" s="16"/>
      <c r="E6" s="16"/>
      <c r="F6" s="16"/>
      <c r="G6" s="16"/>
      <c r="H6" s="8"/>
      <c r="I6" s="8"/>
      <c r="J6" s="8"/>
      <c r="K6" s="8"/>
    </row>
    <row r="7" spans="1:11" x14ac:dyDescent="0.25">
      <c r="A7" s="4">
        <v>57</v>
      </c>
      <c r="B7" s="16"/>
      <c r="C7" s="16"/>
      <c r="D7" s="16"/>
      <c r="E7" s="16"/>
      <c r="F7" s="16"/>
      <c r="G7" s="16"/>
      <c r="H7" s="8"/>
      <c r="I7" s="8"/>
      <c r="J7" s="8"/>
      <c r="K7" s="8"/>
    </row>
    <row r="8" spans="1:11" x14ac:dyDescent="0.25">
      <c r="A8" s="4">
        <v>58</v>
      </c>
      <c r="B8" s="16"/>
      <c r="C8" s="16"/>
      <c r="D8" s="16"/>
      <c r="E8" s="16"/>
      <c r="F8" s="16"/>
      <c r="G8" s="16"/>
      <c r="H8" s="8"/>
      <c r="I8" s="8"/>
      <c r="J8" s="8"/>
      <c r="K8" s="8"/>
    </row>
    <row r="9" spans="1:11" x14ac:dyDescent="0.25">
      <c r="A9" s="4">
        <v>59</v>
      </c>
      <c r="B9" s="16"/>
      <c r="C9" s="16"/>
      <c r="D9" s="16"/>
      <c r="E9" s="16"/>
      <c r="F9" s="16"/>
      <c r="G9" s="16"/>
      <c r="H9" s="8"/>
      <c r="I9" s="8"/>
      <c r="J9" s="8"/>
      <c r="K9" s="8"/>
    </row>
    <row r="10" spans="1:11" x14ac:dyDescent="0.25">
      <c r="A10" s="4">
        <v>60</v>
      </c>
      <c r="B10" s="16"/>
      <c r="C10" s="16"/>
      <c r="D10" s="16"/>
      <c r="E10" s="16"/>
      <c r="F10" s="16"/>
      <c r="G10" s="16"/>
      <c r="H10" s="8"/>
      <c r="I10" s="8"/>
      <c r="J10" s="8"/>
      <c r="K10" s="8"/>
    </row>
    <row r="11" spans="1:11" x14ac:dyDescent="0.25">
      <c r="A11" s="4">
        <v>61</v>
      </c>
      <c r="B11" s="16"/>
      <c r="C11" s="16"/>
      <c r="D11" s="16"/>
      <c r="E11" s="16"/>
      <c r="F11" s="16"/>
      <c r="G11" s="16"/>
      <c r="H11" s="8"/>
      <c r="I11" s="8"/>
      <c r="J11" s="8"/>
      <c r="K11" s="8"/>
    </row>
    <row r="12" spans="1:11" x14ac:dyDescent="0.25">
      <c r="A12" s="4">
        <v>62</v>
      </c>
      <c r="B12" s="16"/>
      <c r="C12" s="16"/>
      <c r="D12" s="22"/>
      <c r="E12" s="22"/>
      <c r="F12" s="22"/>
      <c r="G12" s="22"/>
    </row>
    <row r="13" spans="1:11" x14ac:dyDescent="0.25">
      <c r="A13" s="4">
        <v>63</v>
      </c>
      <c r="B13" s="16"/>
      <c r="C13" s="16"/>
      <c r="D13" s="22"/>
      <c r="E13" s="22"/>
      <c r="F13" s="22"/>
      <c r="G13" s="22"/>
    </row>
    <row r="14" spans="1:11" x14ac:dyDescent="0.25">
      <c r="A14" s="4">
        <v>64</v>
      </c>
      <c r="B14" s="16"/>
      <c r="C14" s="16"/>
      <c r="D14" s="22"/>
      <c r="E14" s="22"/>
      <c r="F14" s="22"/>
      <c r="G14" s="22"/>
    </row>
    <row r="15" spans="1:11" x14ac:dyDescent="0.25">
      <c r="A15" s="4">
        <v>65</v>
      </c>
      <c r="B15" s="16"/>
      <c r="C15" s="16"/>
      <c r="D15" s="22"/>
      <c r="E15" s="22"/>
      <c r="F15" s="22"/>
      <c r="G15" s="22"/>
    </row>
    <row r="16" spans="1:11" x14ac:dyDescent="0.25">
      <c r="A16" s="4">
        <v>66</v>
      </c>
      <c r="B16" s="16"/>
      <c r="C16" s="16"/>
      <c r="D16" s="22"/>
      <c r="E16" s="22"/>
      <c r="F16" s="22"/>
      <c r="G16" s="22"/>
    </row>
    <row r="17" spans="1:7" x14ac:dyDescent="0.25">
      <c r="A17" s="4">
        <v>67</v>
      </c>
      <c r="B17" s="16"/>
      <c r="C17" s="16"/>
      <c r="D17" s="22"/>
      <c r="E17" s="22"/>
      <c r="F17" s="22"/>
      <c r="G17" s="22"/>
    </row>
    <row r="18" spans="1:7" x14ac:dyDescent="0.25">
      <c r="A18" s="4">
        <v>68</v>
      </c>
      <c r="B18" s="16"/>
      <c r="C18" s="16"/>
      <c r="D18" s="22"/>
      <c r="E18" s="22"/>
      <c r="F18" s="22"/>
      <c r="G18" s="22"/>
    </row>
    <row r="19" spans="1:7" x14ac:dyDescent="0.25">
      <c r="A19" s="4">
        <v>69</v>
      </c>
      <c r="B19" s="16"/>
      <c r="C19" s="16"/>
      <c r="D19" s="22"/>
      <c r="E19" s="22"/>
      <c r="F19" s="22"/>
      <c r="G19" s="22"/>
    </row>
    <row r="20" spans="1:7" x14ac:dyDescent="0.25">
      <c r="A20" s="4">
        <v>70</v>
      </c>
      <c r="B20" s="16"/>
      <c r="C20" s="16"/>
      <c r="D20" s="22"/>
      <c r="E20" s="22"/>
      <c r="F20" s="22"/>
      <c r="G20" s="22"/>
    </row>
    <row r="21" spans="1:7" x14ac:dyDescent="0.25">
      <c r="A21" s="4">
        <v>71</v>
      </c>
      <c r="B21" s="16"/>
      <c r="C21" s="16"/>
      <c r="D21" s="22"/>
      <c r="E21" s="22"/>
      <c r="F21" s="22"/>
      <c r="G21" s="22"/>
    </row>
    <row r="22" spans="1:7" x14ac:dyDescent="0.25">
      <c r="A22" s="4">
        <v>72</v>
      </c>
      <c r="B22" s="16"/>
      <c r="C22" s="16"/>
      <c r="D22" s="22"/>
      <c r="E22" s="22"/>
      <c r="F22" s="22"/>
      <c r="G22" s="22"/>
    </row>
    <row r="23" spans="1:7" x14ac:dyDescent="0.25">
      <c r="A23" s="4">
        <v>73</v>
      </c>
      <c r="B23" s="16"/>
      <c r="C23" s="16"/>
      <c r="D23" s="22"/>
      <c r="E23" s="22"/>
      <c r="F23" s="22"/>
      <c r="G23" s="22"/>
    </row>
    <row r="24" spans="1:7" x14ac:dyDescent="0.25">
      <c r="A24" s="4">
        <v>74</v>
      </c>
      <c r="B24" s="16"/>
      <c r="C24" s="16"/>
      <c r="D24" s="22"/>
      <c r="E24" s="22"/>
      <c r="F24" s="22"/>
      <c r="G24" s="22"/>
    </row>
    <row r="25" spans="1:7" x14ac:dyDescent="0.25">
      <c r="A25" s="4">
        <v>75</v>
      </c>
      <c r="B25" s="16"/>
      <c r="C25" s="16"/>
      <c r="D25" s="22"/>
      <c r="E25" s="22"/>
      <c r="F25" s="22"/>
      <c r="G25" s="22"/>
    </row>
    <row r="26" spans="1:7" x14ac:dyDescent="0.25">
      <c r="A26" s="4">
        <v>76</v>
      </c>
      <c r="B26" s="16"/>
      <c r="C26" s="16"/>
      <c r="D26" s="22"/>
      <c r="E26" s="22"/>
      <c r="F26" s="22"/>
      <c r="G26" s="22"/>
    </row>
    <row r="27" spans="1:7" x14ac:dyDescent="0.25">
      <c r="A27" s="4">
        <v>77</v>
      </c>
      <c r="B27" s="16"/>
      <c r="C27" s="16"/>
      <c r="D27" s="22"/>
      <c r="E27" s="22"/>
      <c r="F27" s="22"/>
      <c r="G27" s="22"/>
    </row>
    <row r="28" spans="1:7" x14ac:dyDescent="0.25">
      <c r="A28" s="4">
        <v>78</v>
      </c>
      <c r="B28" s="16"/>
      <c r="C28" s="16"/>
      <c r="D28" s="22"/>
      <c r="E28" s="22"/>
      <c r="F28" s="22"/>
      <c r="G28" s="22"/>
    </row>
    <row r="29" spans="1:7" x14ac:dyDescent="0.25">
      <c r="A29" s="4">
        <v>79</v>
      </c>
      <c r="B29" s="16"/>
      <c r="C29" s="16"/>
      <c r="D29" s="22"/>
      <c r="E29" s="22"/>
      <c r="F29" s="22"/>
      <c r="G29" s="22"/>
    </row>
    <row r="30" spans="1:7" x14ac:dyDescent="0.25">
      <c r="A30" s="4">
        <v>80</v>
      </c>
      <c r="B30" s="16"/>
      <c r="C30" s="16"/>
      <c r="D30" s="22"/>
      <c r="E30" s="22"/>
      <c r="F30" s="22"/>
      <c r="G30" s="22"/>
    </row>
    <row r="31" spans="1:7" x14ac:dyDescent="0.25">
      <c r="A31" s="4">
        <v>81</v>
      </c>
      <c r="B31" s="16"/>
      <c r="C31" s="16"/>
      <c r="D31" s="22"/>
      <c r="E31" s="22"/>
      <c r="F31" s="22"/>
      <c r="G31" s="22"/>
    </row>
    <row r="32" spans="1:7" x14ac:dyDescent="0.25">
      <c r="A32" s="4">
        <v>82</v>
      </c>
      <c r="B32" s="16"/>
      <c r="C32" s="16"/>
      <c r="D32" s="22"/>
      <c r="E32" s="22"/>
      <c r="F32" s="22"/>
      <c r="G32" s="22"/>
    </row>
    <row r="33" spans="1:7" x14ac:dyDescent="0.25">
      <c r="A33" s="4">
        <v>83</v>
      </c>
      <c r="B33" s="16"/>
      <c r="C33" s="16"/>
      <c r="D33" s="22"/>
      <c r="E33" s="22"/>
      <c r="F33" s="22"/>
      <c r="G33" s="22"/>
    </row>
    <row r="34" spans="1:7" x14ac:dyDescent="0.25">
      <c r="A34" s="4">
        <v>84</v>
      </c>
      <c r="B34" s="16"/>
      <c r="C34" s="16"/>
      <c r="D34" s="22"/>
      <c r="E34" s="22"/>
      <c r="F34" s="22"/>
      <c r="G34" s="22"/>
    </row>
    <row r="35" spans="1:7" x14ac:dyDescent="0.25">
      <c r="A35" s="4">
        <v>85</v>
      </c>
      <c r="B35" s="16"/>
      <c r="C35" s="16"/>
      <c r="D35" s="22"/>
      <c r="E35" s="22"/>
      <c r="F35" s="22"/>
      <c r="G35" s="22"/>
    </row>
    <row r="36" spans="1:7" x14ac:dyDescent="0.25">
      <c r="A36" s="4">
        <v>86</v>
      </c>
      <c r="B36" s="16"/>
      <c r="C36" s="16"/>
      <c r="D36" s="22"/>
      <c r="E36" s="22"/>
      <c r="F36" s="22"/>
      <c r="G36" s="22"/>
    </row>
    <row r="37" spans="1:7" x14ac:dyDescent="0.25">
      <c r="A37" s="4">
        <v>87</v>
      </c>
      <c r="B37" s="16"/>
      <c r="C37" s="16"/>
      <c r="D37" s="22"/>
      <c r="E37" s="22"/>
      <c r="F37" s="22"/>
      <c r="G37" s="22"/>
    </row>
    <row r="38" spans="1:7" x14ac:dyDescent="0.25">
      <c r="A38" s="4">
        <v>88</v>
      </c>
      <c r="B38" s="16"/>
      <c r="C38" s="16"/>
      <c r="D38" s="22"/>
      <c r="E38" s="22"/>
      <c r="F38" s="22"/>
      <c r="G38" s="22"/>
    </row>
    <row r="39" spans="1:7" x14ac:dyDescent="0.25">
      <c r="A39" s="4">
        <v>89</v>
      </c>
      <c r="B39" s="16"/>
      <c r="C39" s="16"/>
      <c r="D39" s="22"/>
      <c r="E39" s="22"/>
      <c r="F39" s="22"/>
      <c r="G39" s="22"/>
    </row>
    <row r="40" spans="1:7" x14ac:dyDescent="0.25">
      <c r="A40" s="4">
        <v>90</v>
      </c>
      <c r="B40" s="16"/>
      <c r="C40" s="16"/>
      <c r="D40" s="22"/>
      <c r="E40" s="22"/>
      <c r="F40" s="22"/>
      <c r="G40" s="22"/>
    </row>
    <row r="41" spans="1:7" x14ac:dyDescent="0.25">
      <c r="A41" s="4">
        <v>91</v>
      </c>
      <c r="B41" s="16"/>
      <c r="C41" s="16"/>
      <c r="D41" s="22"/>
      <c r="E41" s="22"/>
      <c r="F41" s="22"/>
      <c r="G41" s="22"/>
    </row>
    <row r="42" spans="1:7" x14ac:dyDescent="0.25">
      <c r="A42" s="4">
        <v>92</v>
      </c>
      <c r="B42" s="16"/>
      <c r="C42" s="16"/>
      <c r="D42" s="22"/>
      <c r="E42" s="22"/>
      <c r="F42" s="22"/>
      <c r="G42" s="22"/>
    </row>
    <row r="43" spans="1:7" x14ac:dyDescent="0.25">
      <c r="A43" s="4">
        <v>93</v>
      </c>
      <c r="B43" s="16"/>
      <c r="C43" s="16"/>
      <c r="D43" s="22"/>
      <c r="E43" s="22"/>
      <c r="F43" s="22"/>
      <c r="G43" s="22"/>
    </row>
    <row r="44" spans="1:7" x14ac:dyDescent="0.25">
      <c r="A44" s="4">
        <v>94</v>
      </c>
      <c r="B44" s="16"/>
      <c r="C44" s="16"/>
      <c r="D44" s="22"/>
      <c r="E44" s="22"/>
      <c r="F44" s="22"/>
      <c r="G44" s="22"/>
    </row>
    <row r="45" spans="1:7" x14ac:dyDescent="0.25">
      <c r="A45" s="4">
        <v>95</v>
      </c>
      <c r="B45" s="16"/>
      <c r="C45" s="16"/>
      <c r="D45" s="22"/>
      <c r="E45" s="22"/>
      <c r="F45" s="22"/>
      <c r="G45" s="22"/>
    </row>
    <row r="46" spans="1:7" x14ac:dyDescent="0.25">
      <c r="A46" s="4">
        <v>96</v>
      </c>
      <c r="B46" s="16"/>
      <c r="C46" s="16"/>
      <c r="D46" s="22"/>
      <c r="E46" s="22"/>
      <c r="F46" s="22"/>
      <c r="G46" s="22"/>
    </row>
    <row r="47" spans="1:7" x14ac:dyDescent="0.25">
      <c r="A47" s="4">
        <v>97</v>
      </c>
      <c r="B47" s="16"/>
      <c r="C47" s="16"/>
      <c r="D47" s="22"/>
      <c r="E47" s="22"/>
      <c r="F47" s="22"/>
      <c r="G47" s="22"/>
    </row>
    <row r="48" spans="1:7" x14ac:dyDescent="0.25">
      <c r="A48" s="8"/>
      <c r="B48" s="8"/>
      <c r="C48" s="8"/>
    </row>
    <row r="50" spans="1:12" x14ac:dyDescent="0.25">
      <c r="A50" s="1" t="s">
        <v>22</v>
      </c>
      <c r="L50" s="25" t="s">
        <v>147</v>
      </c>
    </row>
    <row r="51" spans="1:12" x14ac:dyDescent="0.25">
      <c r="A51" t="s">
        <v>142</v>
      </c>
      <c r="L51" t="s">
        <v>152</v>
      </c>
    </row>
    <row r="52" spans="1:12" x14ac:dyDescent="0.25">
      <c r="L52" t="s">
        <v>149</v>
      </c>
    </row>
    <row r="53" spans="1:12" x14ac:dyDescent="0.25">
      <c r="A53" s="1" t="s">
        <v>2</v>
      </c>
      <c r="L53" t="s">
        <v>150</v>
      </c>
    </row>
    <row r="54" spans="1:12" x14ac:dyDescent="0.25">
      <c r="A54" t="s">
        <v>28</v>
      </c>
    </row>
    <row r="56" spans="1:12" x14ac:dyDescent="0.25">
      <c r="A56" s="1" t="s">
        <v>3</v>
      </c>
    </row>
    <row r="57" spans="1:12" x14ac:dyDescent="0.25">
      <c r="D57" t="s">
        <v>20</v>
      </c>
    </row>
    <row r="58" spans="1:12" x14ac:dyDescent="0.25">
      <c r="A58" t="s">
        <v>4</v>
      </c>
      <c r="B58" s="6"/>
    </row>
    <row r="59" spans="1:12" x14ac:dyDescent="0.25">
      <c r="A59" t="s">
        <v>5</v>
      </c>
      <c r="B59" s="6"/>
    </row>
    <row r="60" spans="1:12" x14ac:dyDescent="0.25">
      <c r="A60" t="s">
        <v>6</v>
      </c>
      <c r="B60" s="6"/>
    </row>
    <row r="62" spans="1:12" x14ac:dyDescent="0.25">
      <c r="A62" s="1" t="s">
        <v>9</v>
      </c>
    </row>
    <row r="64" spans="1:12" x14ac:dyDescent="0.25">
      <c r="A64" t="s">
        <v>18</v>
      </c>
      <c r="B64" s="6"/>
      <c r="C64" t="s">
        <v>23</v>
      </c>
    </row>
    <row r="65" spans="1:2" x14ac:dyDescent="0.25">
      <c r="A65" t="s">
        <v>19</v>
      </c>
      <c r="B65" s="6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1"/>
  <sheetViews>
    <sheetView tabSelected="1" workbookViewId="0">
      <selection activeCell="C3" activeCellId="1" sqref="A3:A13 C3:C13"/>
    </sheetView>
  </sheetViews>
  <sheetFormatPr baseColWidth="10" defaultColWidth="11.42578125" defaultRowHeight="15" x14ac:dyDescent="0.25"/>
  <cols>
    <col min="1" max="1" width="14.5703125" customWidth="1"/>
    <col min="7" max="7" width="14" customWidth="1"/>
  </cols>
  <sheetData>
    <row r="1" spans="1:12" x14ac:dyDescent="0.25">
      <c r="A1" s="2" t="s">
        <v>170</v>
      </c>
    </row>
    <row r="3" spans="1:12" ht="30" x14ac:dyDescent="0.25">
      <c r="A3" s="10" t="s">
        <v>51</v>
      </c>
      <c r="B3" s="19" t="s">
        <v>52</v>
      </c>
      <c r="C3" s="19" t="s">
        <v>44</v>
      </c>
      <c r="D3" s="19" t="s">
        <v>45</v>
      </c>
      <c r="E3" s="19" t="s">
        <v>53</v>
      </c>
      <c r="F3" s="19" t="s">
        <v>54</v>
      </c>
      <c r="G3" s="20" t="s">
        <v>159</v>
      </c>
      <c r="H3" s="20" t="s">
        <v>160</v>
      </c>
    </row>
    <row r="4" spans="1:12" x14ac:dyDescent="0.25">
      <c r="A4" s="10" t="s">
        <v>33</v>
      </c>
      <c r="B4" s="22">
        <v>52.5</v>
      </c>
      <c r="C4" s="22">
        <v>1</v>
      </c>
      <c r="D4" s="22">
        <f>C4</f>
        <v>1</v>
      </c>
      <c r="E4" s="36">
        <f>C4/$C$14</f>
        <v>1.2500000000000001E-2</v>
      </c>
      <c r="F4" s="37">
        <f>E4</f>
        <v>1.2500000000000001E-2</v>
      </c>
      <c r="G4" s="39">
        <f>B4*C4</f>
        <v>52.5</v>
      </c>
      <c r="H4" s="22">
        <f>(B4^2)*C4</f>
        <v>2756.25</v>
      </c>
    </row>
    <row r="5" spans="1:12" x14ac:dyDescent="0.25">
      <c r="A5" s="12" t="s">
        <v>34</v>
      </c>
      <c r="B5" s="16">
        <v>57.5</v>
      </c>
      <c r="C5" s="16">
        <v>4</v>
      </c>
      <c r="D5" s="16">
        <f>D4+C5</f>
        <v>5</v>
      </c>
      <c r="E5" s="36">
        <f t="shared" ref="E5:E13" si="0">C5/$C$14</f>
        <v>0.05</v>
      </c>
      <c r="F5" s="38">
        <f>F4+E5</f>
        <v>6.25E-2</v>
      </c>
      <c r="G5" s="39">
        <f>B5*C5</f>
        <v>230</v>
      </c>
      <c r="H5" s="22">
        <f t="shared" ref="H5:H13" si="1">(B5^2)*C5</f>
        <v>13225</v>
      </c>
      <c r="I5" s="8"/>
      <c r="J5" s="8"/>
      <c r="K5" s="8"/>
    </row>
    <row r="6" spans="1:12" x14ac:dyDescent="0.25">
      <c r="A6" s="12" t="s">
        <v>35</v>
      </c>
      <c r="B6" s="16">
        <v>62.5</v>
      </c>
      <c r="C6" s="16">
        <v>16</v>
      </c>
      <c r="D6" s="16">
        <f>D5+C6</f>
        <v>21</v>
      </c>
      <c r="E6" s="36">
        <f t="shared" si="0"/>
        <v>0.2</v>
      </c>
      <c r="F6" s="38">
        <f t="shared" ref="F6:F13" si="2">F5+E6</f>
        <v>0.26250000000000001</v>
      </c>
      <c r="G6" s="39">
        <f t="shared" ref="G6:G13" si="3">B6*C6</f>
        <v>1000</v>
      </c>
      <c r="H6" s="22">
        <f t="shared" si="1"/>
        <v>62500</v>
      </c>
      <c r="I6" s="8"/>
      <c r="J6" s="8"/>
      <c r="K6" s="8"/>
    </row>
    <row r="7" spans="1:12" x14ac:dyDescent="0.25">
      <c r="A7" s="12" t="s">
        <v>36</v>
      </c>
      <c r="B7" s="16">
        <v>67.5</v>
      </c>
      <c r="C7" s="16">
        <v>6</v>
      </c>
      <c r="D7" s="16">
        <f t="shared" ref="D7:D13" si="4">D6+C7</f>
        <v>27</v>
      </c>
      <c r="E7" s="36">
        <f t="shared" si="0"/>
        <v>7.4999999999999997E-2</v>
      </c>
      <c r="F7" s="38">
        <f t="shared" si="2"/>
        <v>0.33750000000000002</v>
      </c>
      <c r="G7" s="39">
        <f t="shared" si="3"/>
        <v>405</v>
      </c>
      <c r="H7" s="22">
        <f t="shared" si="1"/>
        <v>27337.5</v>
      </c>
      <c r="I7" s="8"/>
      <c r="J7" s="8"/>
      <c r="K7" s="8"/>
    </row>
    <row r="8" spans="1:12" x14ac:dyDescent="0.25">
      <c r="A8" s="12" t="s">
        <v>37</v>
      </c>
      <c r="B8" s="16">
        <v>72.5</v>
      </c>
      <c r="C8" s="16">
        <v>17</v>
      </c>
      <c r="D8" s="16">
        <f t="shared" si="4"/>
        <v>44</v>
      </c>
      <c r="E8" s="36">
        <f t="shared" si="0"/>
        <v>0.21249999999999999</v>
      </c>
      <c r="F8" s="38">
        <f t="shared" si="2"/>
        <v>0.55000000000000004</v>
      </c>
      <c r="G8" s="39">
        <f t="shared" si="3"/>
        <v>1232.5</v>
      </c>
      <c r="H8" s="22">
        <f t="shared" si="1"/>
        <v>89356.25</v>
      </c>
      <c r="I8" s="8"/>
      <c r="J8" s="8"/>
      <c r="K8" s="8"/>
    </row>
    <row r="9" spans="1:12" x14ac:dyDescent="0.25">
      <c r="A9" s="12" t="s">
        <v>38</v>
      </c>
      <c r="B9" s="35">
        <v>77.5</v>
      </c>
      <c r="C9" s="16">
        <v>17</v>
      </c>
      <c r="D9" s="16">
        <f t="shared" si="4"/>
        <v>61</v>
      </c>
      <c r="E9" s="36">
        <f t="shared" si="0"/>
        <v>0.21249999999999999</v>
      </c>
      <c r="F9" s="38">
        <f t="shared" si="2"/>
        <v>0.76250000000000007</v>
      </c>
      <c r="G9" s="39">
        <f t="shared" si="3"/>
        <v>1317.5</v>
      </c>
      <c r="H9" s="22">
        <f t="shared" si="1"/>
        <v>102106.25</v>
      </c>
      <c r="I9" s="8"/>
      <c r="J9" s="8"/>
      <c r="K9" s="8"/>
    </row>
    <row r="10" spans="1:12" x14ac:dyDescent="0.25">
      <c r="A10" s="12" t="s">
        <v>39</v>
      </c>
      <c r="B10" s="16">
        <v>82.5</v>
      </c>
      <c r="C10" s="16">
        <v>10</v>
      </c>
      <c r="D10" s="16">
        <f t="shared" si="4"/>
        <v>71</v>
      </c>
      <c r="E10" s="36">
        <f t="shared" si="0"/>
        <v>0.125</v>
      </c>
      <c r="F10" s="38">
        <f t="shared" si="2"/>
        <v>0.88750000000000007</v>
      </c>
      <c r="G10" s="39">
        <f t="shared" si="3"/>
        <v>825</v>
      </c>
      <c r="H10" s="22">
        <f t="shared" si="1"/>
        <v>68062.5</v>
      </c>
      <c r="I10" s="8"/>
      <c r="J10" s="8"/>
      <c r="K10" s="8"/>
    </row>
    <row r="11" spans="1:12" x14ac:dyDescent="0.25">
      <c r="A11" s="12" t="s">
        <v>40</v>
      </c>
      <c r="B11" s="16">
        <v>87.5</v>
      </c>
      <c r="C11" s="16">
        <v>2</v>
      </c>
      <c r="D11" s="16">
        <f t="shared" si="4"/>
        <v>73</v>
      </c>
      <c r="E11" s="36">
        <f t="shared" si="0"/>
        <v>2.5000000000000001E-2</v>
      </c>
      <c r="F11" s="38">
        <f t="shared" si="2"/>
        <v>0.91250000000000009</v>
      </c>
      <c r="G11" s="39">
        <f t="shared" si="3"/>
        <v>175</v>
      </c>
      <c r="H11" s="22">
        <f t="shared" si="1"/>
        <v>15312.5</v>
      </c>
      <c r="I11" s="8"/>
      <c r="J11" s="8"/>
      <c r="K11" s="8"/>
    </row>
    <row r="12" spans="1:12" x14ac:dyDescent="0.25">
      <c r="A12" s="12" t="s">
        <v>41</v>
      </c>
      <c r="B12" s="16">
        <v>92.5</v>
      </c>
      <c r="C12" s="16">
        <v>4</v>
      </c>
      <c r="D12" s="16">
        <f t="shared" si="4"/>
        <v>77</v>
      </c>
      <c r="E12" s="36">
        <f t="shared" si="0"/>
        <v>0.05</v>
      </c>
      <c r="F12" s="38">
        <f t="shared" si="2"/>
        <v>0.96250000000000013</v>
      </c>
      <c r="G12" s="39">
        <f t="shared" si="3"/>
        <v>370</v>
      </c>
      <c r="H12" s="22">
        <f t="shared" si="1"/>
        <v>34225</v>
      </c>
    </row>
    <row r="13" spans="1:12" x14ac:dyDescent="0.25">
      <c r="A13" s="12" t="s">
        <v>42</v>
      </c>
      <c r="B13" s="22">
        <v>97.5</v>
      </c>
      <c r="C13" s="22">
        <v>3</v>
      </c>
      <c r="D13" s="16">
        <f t="shared" si="4"/>
        <v>80</v>
      </c>
      <c r="E13" s="36">
        <f t="shared" si="0"/>
        <v>3.7499999999999999E-2</v>
      </c>
      <c r="F13" s="38">
        <f t="shared" si="2"/>
        <v>1.0000000000000002</v>
      </c>
      <c r="G13" s="39">
        <f t="shared" si="3"/>
        <v>292.5</v>
      </c>
      <c r="H13" s="22">
        <f t="shared" si="1"/>
        <v>28518.75</v>
      </c>
    </row>
    <row r="14" spans="1:12" x14ac:dyDescent="0.25">
      <c r="C14">
        <f>SUM(C4:C13)</f>
        <v>80</v>
      </c>
      <c r="G14" s="31">
        <f>SUM(G4:G13)</f>
        <v>5900</v>
      </c>
      <c r="H14" s="40">
        <f>SUM(H4:H13)</f>
        <v>443400</v>
      </c>
    </row>
    <row r="15" spans="1:12" x14ac:dyDescent="0.25">
      <c r="A15" s="1" t="s">
        <v>50</v>
      </c>
      <c r="L15" s="25" t="s">
        <v>147</v>
      </c>
    </row>
    <row r="16" spans="1:12" x14ac:dyDescent="0.25">
      <c r="A16" t="s">
        <v>144</v>
      </c>
      <c r="L16" t="s">
        <v>153</v>
      </c>
    </row>
    <row r="17" spans="1:12" x14ac:dyDescent="0.25">
      <c r="A17" t="s">
        <v>142</v>
      </c>
      <c r="L17" t="s">
        <v>149</v>
      </c>
    </row>
    <row r="18" spans="1:12" x14ac:dyDescent="0.25">
      <c r="L18" t="s">
        <v>150</v>
      </c>
    </row>
    <row r="19" spans="1:12" x14ac:dyDescent="0.25">
      <c r="A19" s="1" t="s">
        <v>26</v>
      </c>
      <c r="L19" t="s">
        <v>154</v>
      </c>
    </row>
    <row r="20" spans="1:12" x14ac:dyDescent="0.25">
      <c r="A20" t="s">
        <v>29</v>
      </c>
      <c r="L20" t="s">
        <v>155</v>
      </c>
    </row>
    <row r="21" spans="1:12" x14ac:dyDescent="0.25">
      <c r="L21" t="s">
        <v>156</v>
      </c>
    </row>
    <row r="22" spans="1:12" x14ac:dyDescent="0.25">
      <c r="A22" s="1" t="s">
        <v>3</v>
      </c>
    </row>
    <row r="23" spans="1:12" x14ac:dyDescent="0.25">
      <c r="D23" t="s">
        <v>20</v>
      </c>
    </row>
    <row r="24" spans="1:12" x14ac:dyDescent="0.25">
      <c r="A24" t="s">
        <v>4</v>
      </c>
      <c r="B24" s="6">
        <f>G14/C14</f>
        <v>73.75</v>
      </c>
    </row>
    <row r="25" spans="1:12" x14ac:dyDescent="0.25">
      <c r="A25" t="s">
        <v>129</v>
      </c>
      <c r="B25" s="6">
        <f>MAX(C4:C13)</f>
        <v>17</v>
      </c>
    </row>
    <row r="26" spans="1:12" x14ac:dyDescent="0.25">
      <c r="A26" t="s">
        <v>6</v>
      </c>
      <c r="B26" s="6">
        <f>((5/21.25)*16.25)+70</f>
        <v>73.82352941176471</v>
      </c>
      <c r="C26" t="s">
        <v>30</v>
      </c>
    </row>
    <row r="28" spans="1:12" x14ac:dyDescent="0.25">
      <c r="A28" s="1" t="s">
        <v>9</v>
      </c>
    </row>
    <row r="30" spans="1:12" x14ac:dyDescent="0.25">
      <c r="A30" t="s">
        <v>18</v>
      </c>
      <c r="B30" s="6">
        <f>(H14/C14)-B24^2</f>
        <v>103.4375</v>
      </c>
      <c r="C30" t="s">
        <v>23</v>
      </c>
    </row>
    <row r="31" spans="1:12" x14ac:dyDescent="0.25">
      <c r="A31" t="s">
        <v>19</v>
      </c>
      <c r="B31" s="6">
        <f>SQRT(B30)</f>
        <v>10.170422803403996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8"/>
  <sheetViews>
    <sheetView workbookViewId="0"/>
  </sheetViews>
  <sheetFormatPr baseColWidth="10" defaultColWidth="11.42578125" defaultRowHeight="15" x14ac:dyDescent="0.25"/>
  <cols>
    <col min="1" max="1" width="13.5703125" customWidth="1"/>
  </cols>
  <sheetData>
    <row r="1" spans="1:13" x14ac:dyDescent="0.25">
      <c r="A1" s="2" t="s">
        <v>171</v>
      </c>
    </row>
    <row r="3" spans="1:13" ht="30" x14ac:dyDescent="0.25">
      <c r="A3" s="10" t="s">
        <v>51</v>
      </c>
      <c r="B3" s="11" t="s">
        <v>52</v>
      </c>
      <c r="C3" s="11" t="s">
        <v>44</v>
      </c>
      <c r="D3" s="11" t="s">
        <v>45</v>
      </c>
      <c r="E3" s="11" t="s">
        <v>53</v>
      </c>
      <c r="F3" s="11" t="s">
        <v>54</v>
      </c>
      <c r="G3" s="20" t="s">
        <v>159</v>
      </c>
      <c r="H3" s="20" t="s">
        <v>160</v>
      </c>
    </row>
    <row r="4" spans="1:13" x14ac:dyDescent="0.25">
      <c r="A4" s="10" t="s">
        <v>55</v>
      </c>
      <c r="B4" s="22"/>
      <c r="C4" s="22"/>
      <c r="D4" s="22"/>
      <c r="E4" s="22"/>
      <c r="F4" s="22"/>
      <c r="G4" s="22"/>
      <c r="H4" s="22"/>
    </row>
    <row r="5" spans="1:13" x14ac:dyDescent="0.25">
      <c r="A5" s="12" t="s">
        <v>56</v>
      </c>
      <c r="B5" s="16"/>
      <c r="C5" s="16"/>
      <c r="D5" s="16"/>
      <c r="E5" s="16"/>
      <c r="F5" s="16"/>
      <c r="G5" s="16"/>
      <c r="H5" s="16"/>
      <c r="I5" s="8"/>
      <c r="J5" s="8"/>
      <c r="K5" s="8"/>
    </row>
    <row r="6" spans="1:13" x14ac:dyDescent="0.25">
      <c r="A6" s="12" t="s">
        <v>57</v>
      </c>
      <c r="B6" s="16"/>
      <c r="C6" s="16"/>
      <c r="D6" s="16"/>
      <c r="E6" s="16"/>
      <c r="F6" s="16"/>
      <c r="G6" s="16"/>
      <c r="H6" s="16"/>
      <c r="I6" s="8"/>
      <c r="J6" s="8"/>
      <c r="K6" s="8"/>
    </row>
    <row r="7" spans="1:13" x14ac:dyDescent="0.25">
      <c r="A7" s="12" t="s">
        <v>58</v>
      </c>
      <c r="B7" s="16"/>
      <c r="C7" s="16"/>
      <c r="D7" s="16"/>
      <c r="E7" s="16"/>
      <c r="F7" s="16"/>
      <c r="G7" s="16"/>
      <c r="H7" s="16"/>
      <c r="I7" s="8"/>
      <c r="J7" s="8"/>
      <c r="K7" s="8"/>
    </row>
    <row r="8" spans="1:13" x14ac:dyDescent="0.25">
      <c r="A8" s="12" t="s">
        <v>59</v>
      </c>
      <c r="B8" s="16"/>
      <c r="C8" s="16"/>
      <c r="D8" s="16"/>
      <c r="E8" s="16"/>
      <c r="F8" s="16"/>
      <c r="G8" s="16"/>
      <c r="H8" s="16"/>
      <c r="I8" s="8"/>
      <c r="J8" s="8"/>
      <c r="K8" s="8"/>
    </row>
    <row r="9" spans="1:13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</row>
    <row r="10" spans="1:13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</row>
    <row r="12" spans="1:13" x14ac:dyDescent="0.25">
      <c r="A12" s="1" t="s">
        <v>25</v>
      </c>
      <c r="M12" s="25" t="s">
        <v>147</v>
      </c>
    </row>
    <row r="13" spans="1:13" x14ac:dyDescent="0.25">
      <c r="A13" t="s">
        <v>143</v>
      </c>
      <c r="M13" t="s">
        <v>157</v>
      </c>
    </row>
    <row r="14" spans="1:13" x14ac:dyDescent="0.25">
      <c r="A14" t="s">
        <v>142</v>
      </c>
      <c r="M14" t="s">
        <v>149</v>
      </c>
    </row>
    <row r="15" spans="1:13" x14ac:dyDescent="0.25">
      <c r="M15" t="s">
        <v>150</v>
      </c>
    </row>
    <row r="16" spans="1:13" x14ac:dyDescent="0.25">
      <c r="A16" s="1" t="s">
        <v>26</v>
      </c>
      <c r="M16" t="s">
        <v>154</v>
      </c>
    </row>
    <row r="17" spans="1:13" x14ac:dyDescent="0.25">
      <c r="A17" t="s">
        <v>32</v>
      </c>
      <c r="M17" t="s">
        <v>155</v>
      </c>
    </row>
    <row r="18" spans="1:13" x14ac:dyDescent="0.25">
      <c r="M18" t="s">
        <v>156</v>
      </c>
    </row>
    <row r="19" spans="1:13" x14ac:dyDescent="0.25">
      <c r="A19" s="1" t="s">
        <v>3</v>
      </c>
    </row>
    <row r="20" spans="1:13" x14ac:dyDescent="0.25">
      <c r="D20" t="s">
        <v>20</v>
      </c>
    </row>
    <row r="21" spans="1:13" x14ac:dyDescent="0.25">
      <c r="A21" t="s">
        <v>4</v>
      </c>
      <c r="B21" s="6"/>
    </row>
    <row r="22" spans="1:13" x14ac:dyDescent="0.25">
      <c r="A22" t="s">
        <v>129</v>
      </c>
      <c r="B22" s="6"/>
    </row>
    <row r="23" spans="1:13" x14ac:dyDescent="0.25">
      <c r="A23" t="s">
        <v>6</v>
      </c>
      <c r="B23" s="6"/>
      <c r="C23" t="s">
        <v>30</v>
      </c>
    </row>
    <row r="25" spans="1:13" x14ac:dyDescent="0.25">
      <c r="A25" s="1" t="s">
        <v>9</v>
      </c>
    </row>
    <row r="27" spans="1:13" x14ac:dyDescent="0.25">
      <c r="A27" t="s">
        <v>18</v>
      </c>
      <c r="B27" s="6"/>
      <c r="C27" t="s">
        <v>23</v>
      </c>
    </row>
    <row r="28" spans="1:13" x14ac:dyDescent="0.25">
      <c r="A28" t="s">
        <v>19</v>
      </c>
      <c r="B28" s="6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baseColWidth="10" defaultColWidth="11.42578125" defaultRowHeight="15" x14ac:dyDescent="0.25"/>
  <cols>
    <col min="2" max="2" width="16.140625" customWidth="1"/>
    <col min="3" max="4" width="11.42578125" customWidth="1"/>
  </cols>
  <sheetData>
    <row r="1" spans="1:4" x14ac:dyDescent="0.25">
      <c r="A1" s="2" t="s">
        <v>87</v>
      </c>
    </row>
    <row r="3" spans="1:4" ht="45" x14ac:dyDescent="0.25">
      <c r="A3" s="4"/>
      <c r="B3" s="15" t="s">
        <v>88</v>
      </c>
      <c r="C3" s="15" t="s">
        <v>89</v>
      </c>
      <c r="D3" s="15" t="s">
        <v>90</v>
      </c>
    </row>
    <row r="4" spans="1:4" x14ac:dyDescent="0.25">
      <c r="A4" s="4" t="s">
        <v>4</v>
      </c>
      <c r="B4" s="21">
        <f>'Exercice 2'!B58</f>
        <v>0</v>
      </c>
      <c r="C4" s="21">
        <f>'Exercice 3'!B24</f>
        <v>73.75</v>
      </c>
      <c r="D4" s="21">
        <f>'Exercice 4'!B21</f>
        <v>0</v>
      </c>
    </row>
    <row r="5" spans="1:4" x14ac:dyDescent="0.25">
      <c r="A5" s="4" t="s">
        <v>5</v>
      </c>
      <c r="B5" s="21">
        <f>'Exercice 2'!B59</f>
        <v>0</v>
      </c>
      <c r="C5" s="21">
        <f>'Exercice 3'!B25</f>
        <v>17</v>
      </c>
      <c r="D5" s="21">
        <f>'Exercice 4'!B22</f>
        <v>0</v>
      </c>
    </row>
    <row r="6" spans="1:4" x14ac:dyDescent="0.25">
      <c r="A6" s="4" t="s">
        <v>6</v>
      </c>
      <c r="B6" s="21">
        <f>'Exercice 2'!B60</f>
        <v>0</v>
      </c>
      <c r="C6" s="21">
        <f>'Exercice 3'!B26</f>
        <v>73.82352941176471</v>
      </c>
      <c r="D6" s="21">
        <f>'Exercice 4'!B23</f>
        <v>0</v>
      </c>
    </row>
    <row r="7" spans="1:4" x14ac:dyDescent="0.25">
      <c r="A7" s="4" t="s">
        <v>18</v>
      </c>
      <c r="B7" s="21">
        <f>'Exercice 2'!B64</f>
        <v>0</v>
      </c>
      <c r="C7" s="21">
        <f>'Exercice 3'!B30</f>
        <v>103.4375</v>
      </c>
      <c r="D7" s="21">
        <f>'Exercice 4'!B27</f>
        <v>0</v>
      </c>
    </row>
    <row r="8" spans="1:4" x14ac:dyDescent="0.25">
      <c r="A8" s="4" t="s">
        <v>19</v>
      </c>
      <c r="B8" s="21">
        <f>'Exercice 2'!B65</f>
        <v>0</v>
      </c>
      <c r="C8" s="21">
        <f>'Exercice 3'!B31</f>
        <v>10.170422803403996</v>
      </c>
      <c r="D8" s="21">
        <f>'Exercice 4'!B28</f>
        <v>0</v>
      </c>
    </row>
    <row r="10" spans="1:4" x14ac:dyDescent="0.25">
      <c r="A10" s="1" t="s">
        <v>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80"/>
  <sheetViews>
    <sheetView workbookViewId="0"/>
  </sheetViews>
  <sheetFormatPr baseColWidth="10" defaultColWidth="11.42578125" defaultRowHeight="15" x14ac:dyDescent="0.25"/>
  <cols>
    <col min="1" max="16384" width="11.42578125" style="13"/>
  </cols>
  <sheetData>
    <row r="1" spans="1:13" x14ac:dyDescent="0.25">
      <c r="A1" s="14" t="s">
        <v>63</v>
      </c>
    </row>
    <row r="2" spans="1:13" x14ac:dyDescent="0.25">
      <c r="A2" s="9" t="s">
        <v>124</v>
      </c>
    </row>
    <row r="3" spans="1:13" x14ac:dyDescent="0.25">
      <c r="A3" s="9" t="s">
        <v>132</v>
      </c>
      <c r="E3" s="9"/>
    </row>
    <row r="4" spans="1:13" x14ac:dyDescent="0.25">
      <c r="A4" s="9" t="s">
        <v>145</v>
      </c>
      <c r="E4" s="9"/>
    </row>
    <row r="5" spans="1:13" x14ac:dyDescent="0.25">
      <c r="A5" s="1" t="s">
        <v>64</v>
      </c>
      <c r="B5"/>
      <c r="E5" s="9"/>
      <c r="M5" s="9"/>
    </row>
    <row r="6" spans="1:13" x14ac:dyDescent="0.25">
      <c r="A6"/>
      <c r="B6"/>
      <c r="E6" s="9"/>
      <c r="M6" s="9"/>
    </row>
    <row r="7" spans="1:13" x14ac:dyDescent="0.25">
      <c r="A7" t="s">
        <v>4</v>
      </c>
      <c r="B7" s="6"/>
      <c r="C7" s="13" t="s">
        <v>67</v>
      </c>
      <c r="E7" s="9"/>
      <c r="M7" s="9"/>
    </row>
    <row r="8" spans="1:13" x14ac:dyDescent="0.25">
      <c r="A8" t="s">
        <v>5</v>
      </c>
      <c r="B8" s="6"/>
      <c r="C8" s="13" t="s">
        <v>146</v>
      </c>
      <c r="E8" s="9"/>
      <c r="M8" s="9"/>
    </row>
    <row r="9" spans="1:13" x14ac:dyDescent="0.25">
      <c r="A9" t="s">
        <v>6</v>
      </c>
      <c r="B9" s="6"/>
      <c r="C9" s="13" t="s">
        <v>66</v>
      </c>
      <c r="E9" s="9"/>
      <c r="M9" s="9"/>
    </row>
    <row r="10" spans="1:13" x14ac:dyDescent="0.25">
      <c r="A10"/>
      <c r="B10"/>
      <c r="E10" s="9"/>
      <c r="M10" s="9"/>
    </row>
    <row r="11" spans="1:13" x14ac:dyDescent="0.25">
      <c r="A11" s="1" t="s">
        <v>65</v>
      </c>
      <c r="B11"/>
      <c r="M11" s="9"/>
    </row>
    <row r="12" spans="1:13" x14ac:dyDescent="0.25">
      <c r="A12"/>
      <c r="B12"/>
    </row>
    <row r="13" spans="1:13" x14ac:dyDescent="0.25">
      <c r="A13" t="s">
        <v>18</v>
      </c>
      <c r="B13" s="6"/>
      <c r="C13" s="13" t="s">
        <v>92</v>
      </c>
    </row>
    <row r="14" spans="1:13" x14ac:dyDescent="0.25">
      <c r="A14" t="s">
        <v>19</v>
      </c>
      <c r="B14" s="6"/>
      <c r="C14" s="13" t="s">
        <v>93</v>
      </c>
    </row>
    <row r="15" spans="1:13" x14ac:dyDescent="0.25">
      <c r="A15" s="9"/>
    </row>
    <row r="16" spans="1:13" x14ac:dyDescent="0.25">
      <c r="A16" s="9" t="s">
        <v>95</v>
      </c>
      <c r="G16" s="4" t="s">
        <v>4</v>
      </c>
      <c r="H16" s="17">
        <f>'Exercice 2'!B58</f>
        <v>0</v>
      </c>
    </row>
    <row r="17" spans="1:8" x14ac:dyDescent="0.25">
      <c r="A17" s="9"/>
      <c r="G17" s="4" t="s">
        <v>5</v>
      </c>
      <c r="H17" s="17">
        <f>'Exercice 2'!B59</f>
        <v>0</v>
      </c>
    </row>
    <row r="18" spans="1:8" x14ac:dyDescent="0.25">
      <c r="G18" s="4" t="s">
        <v>6</v>
      </c>
      <c r="H18" s="17">
        <f>'Exercice 2'!B60</f>
        <v>0</v>
      </c>
    </row>
    <row r="19" spans="1:8" x14ac:dyDescent="0.25">
      <c r="G19" s="4" t="s">
        <v>18</v>
      </c>
      <c r="H19" s="17">
        <f>'Exercice 2'!B64</f>
        <v>0</v>
      </c>
    </row>
    <row r="20" spans="1:8" x14ac:dyDescent="0.25">
      <c r="G20" s="4" t="s">
        <v>19</v>
      </c>
      <c r="H20" s="17">
        <f>'Exercice 2'!B65</f>
        <v>0</v>
      </c>
    </row>
    <row r="23" spans="1:8" x14ac:dyDescent="0.25">
      <c r="A23" s="9"/>
    </row>
    <row r="24" spans="1:8" x14ac:dyDescent="0.25">
      <c r="A24" s="9"/>
    </row>
    <row r="25" spans="1:8" x14ac:dyDescent="0.25">
      <c r="A25" s="9"/>
    </row>
    <row r="26" spans="1:8" x14ac:dyDescent="0.25">
      <c r="A26" s="9"/>
    </row>
    <row r="27" spans="1:8" x14ac:dyDescent="0.25">
      <c r="A27" s="9"/>
    </row>
    <row r="28" spans="1:8" x14ac:dyDescent="0.25">
      <c r="A28" s="9"/>
    </row>
    <row r="29" spans="1:8" x14ac:dyDescent="0.25">
      <c r="A29" s="9"/>
    </row>
    <row r="30" spans="1:8" x14ac:dyDescent="0.25">
      <c r="A30" s="9"/>
    </row>
    <row r="31" spans="1:8" x14ac:dyDescent="0.25">
      <c r="A31" s="9"/>
    </row>
    <row r="32" spans="1:8" x14ac:dyDescent="0.25">
      <c r="A32" s="9"/>
    </row>
    <row r="33" spans="1:1" x14ac:dyDescent="0.25">
      <c r="A33" s="9"/>
    </row>
    <row r="34" spans="1:1" x14ac:dyDescent="0.25">
      <c r="A34" s="9"/>
    </row>
    <row r="35" spans="1:1" x14ac:dyDescent="0.25">
      <c r="A35" s="9"/>
    </row>
    <row r="36" spans="1:1" x14ac:dyDescent="0.25">
      <c r="A36" s="9"/>
    </row>
    <row r="37" spans="1:1" x14ac:dyDescent="0.25">
      <c r="A37" s="9"/>
    </row>
    <row r="38" spans="1:1" x14ac:dyDescent="0.25">
      <c r="A38" s="9"/>
    </row>
    <row r="39" spans="1:1" x14ac:dyDescent="0.25">
      <c r="A39" s="9"/>
    </row>
    <row r="40" spans="1:1" x14ac:dyDescent="0.25">
      <c r="A40" s="9"/>
    </row>
    <row r="41" spans="1:1" x14ac:dyDescent="0.25">
      <c r="A41" s="9"/>
    </row>
    <row r="42" spans="1:1" x14ac:dyDescent="0.25">
      <c r="A42" s="9"/>
    </row>
    <row r="43" spans="1:1" x14ac:dyDescent="0.25">
      <c r="A43" s="9"/>
    </row>
    <row r="44" spans="1:1" x14ac:dyDescent="0.25">
      <c r="A44" s="9"/>
    </row>
    <row r="45" spans="1:1" x14ac:dyDescent="0.25">
      <c r="A45" s="9"/>
    </row>
    <row r="46" spans="1:1" x14ac:dyDescent="0.25">
      <c r="A46" s="9"/>
    </row>
    <row r="47" spans="1:1" x14ac:dyDescent="0.25">
      <c r="A47" s="9"/>
    </row>
    <row r="48" spans="1:1" x14ac:dyDescent="0.25">
      <c r="A48" s="9"/>
    </row>
    <row r="49" spans="1:1" x14ac:dyDescent="0.25">
      <c r="A49" s="9"/>
    </row>
    <row r="50" spans="1:1" x14ac:dyDescent="0.25">
      <c r="A50" s="9"/>
    </row>
    <row r="51" spans="1:1" x14ac:dyDescent="0.25">
      <c r="A51" s="9"/>
    </row>
    <row r="52" spans="1:1" x14ac:dyDescent="0.25">
      <c r="A52" s="9"/>
    </row>
    <row r="53" spans="1:1" x14ac:dyDescent="0.25">
      <c r="A53" s="9"/>
    </row>
    <row r="54" spans="1:1" x14ac:dyDescent="0.25">
      <c r="A54" s="9"/>
    </row>
    <row r="55" spans="1:1" x14ac:dyDescent="0.25">
      <c r="A55" s="9"/>
    </row>
    <row r="56" spans="1:1" x14ac:dyDescent="0.25">
      <c r="A56" s="9"/>
    </row>
    <row r="57" spans="1:1" x14ac:dyDescent="0.25">
      <c r="A57" s="9"/>
    </row>
    <row r="58" spans="1:1" x14ac:dyDescent="0.25">
      <c r="A58" s="9"/>
    </row>
    <row r="59" spans="1:1" x14ac:dyDescent="0.25">
      <c r="A59" s="9"/>
    </row>
    <row r="60" spans="1:1" x14ac:dyDescent="0.25">
      <c r="A60" s="9"/>
    </row>
    <row r="61" spans="1:1" x14ac:dyDescent="0.25">
      <c r="A61" s="9"/>
    </row>
    <row r="62" spans="1:1" x14ac:dyDescent="0.25">
      <c r="A62" s="9"/>
    </row>
    <row r="63" spans="1:1" x14ac:dyDescent="0.25">
      <c r="A63" s="9"/>
    </row>
    <row r="64" spans="1:1" x14ac:dyDescent="0.25">
      <c r="A64" s="9"/>
    </row>
    <row r="65" spans="1:1" x14ac:dyDescent="0.25">
      <c r="A65" s="9"/>
    </row>
    <row r="66" spans="1:1" x14ac:dyDescent="0.25">
      <c r="A66" s="9"/>
    </row>
    <row r="67" spans="1:1" x14ac:dyDescent="0.25">
      <c r="A67" s="9"/>
    </row>
    <row r="68" spans="1:1" x14ac:dyDescent="0.25">
      <c r="A68" s="9"/>
    </row>
    <row r="69" spans="1:1" x14ac:dyDescent="0.25">
      <c r="A69" s="9"/>
    </row>
    <row r="70" spans="1:1" x14ac:dyDescent="0.25">
      <c r="A70" s="9"/>
    </row>
    <row r="71" spans="1:1" x14ac:dyDescent="0.25">
      <c r="A71" s="9"/>
    </row>
    <row r="72" spans="1:1" x14ac:dyDescent="0.25">
      <c r="A72" s="9"/>
    </row>
    <row r="73" spans="1:1" x14ac:dyDescent="0.25">
      <c r="A73" s="9"/>
    </row>
    <row r="74" spans="1:1" x14ac:dyDescent="0.25">
      <c r="A74" s="9"/>
    </row>
    <row r="75" spans="1:1" x14ac:dyDescent="0.25">
      <c r="A75" s="9"/>
    </row>
    <row r="76" spans="1:1" x14ac:dyDescent="0.25">
      <c r="A76" s="9"/>
    </row>
    <row r="77" spans="1:1" x14ac:dyDescent="0.25">
      <c r="A77" s="9"/>
    </row>
    <row r="78" spans="1:1" x14ac:dyDescent="0.25">
      <c r="A78" s="9"/>
    </row>
    <row r="79" spans="1:1" x14ac:dyDescent="0.25">
      <c r="A79" s="9"/>
    </row>
    <row r="80" spans="1:1" x14ac:dyDescent="0.25">
      <c r="A80" s="9"/>
    </row>
  </sheetData>
  <sortState ref="A1:A80">
    <sortCondition ref="A1"/>
  </sortState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Graphiques</vt:lpstr>
      </vt:variant>
      <vt:variant>
        <vt:i4>1</vt:i4>
      </vt:variant>
    </vt:vector>
  </HeadingPairs>
  <TitlesOfParts>
    <vt:vector size="11" baseType="lpstr">
      <vt:lpstr>Exercice 1</vt:lpstr>
      <vt:lpstr>Exercice 1 bis</vt:lpstr>
      <vt:lpstr>récapitulatif ex1 et 1bis</vt:lpstr>
      <vt:lpstr>Données exercices 2-3-4</vt:lpstr>
      <vt:lpstr>Exercice 2</vt:lpstr>
      <vt:lpstr>Exercice 3</vt:lpstr>
      <vt:lpstr>Exercice 4</vt:lpstr>
      <vt:lpstr>récapitulatif ex 2-3-4</vt:lpstr>
      <vt:lpstr>Exercice 5</vt:lpstr>
      <vt:lpstr>Exercice 6</vt:lpstr>
      <vt:lpstr>batonnet exercice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ija</dc:creator>
  <cp:lastModifiedBy>User Iesn</cp:lastModifiedBy>
  <dcterms:created xsi:type="dcterms:W3CDTF">2014-03-10T14:40:15Z</dcterms:created>
  <dcterms:modified xsi:type="dcterms:W3CDTF">2014-10-23T14:55:12Z</dcterms:modified>
</cp:coreProperties>
</file>