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bookViews>
    <workbookView xWindow="0" yWindow="0" windowWidth="28800" windowHeight="12435" activeTab="2"/>
  </bookViews>
  <sheets>
    <sheet name="Exercice 1" sheetId="1" r:id="rId1"/>
    <sheet name="Exercice 1 (suite)" sheetId="2" r:id="rId2"/>
    <sheet name="Exercice 2" sheetId="4" r:id="rId3"/>
    <sheet name="Exercice 3" sheetId="5" r:id="rId4"/>
  </sheets>
  <definedNames>
    <definedName name="donnees_X">'Exercice 1'!$A$9:$A$58</definedName>
    <definedName name="donnees_Y">'Exercice 1'!$B$9:$B$58</definedName>
    <definedName name="X">'Exercice 1'!$A$9:$A$58</definedName>
    <definedName name="Y">'Exercice 1'!$B$9:$B$58</definedName>
  </definedNames>
  <calcPr calcId="152511"/>
</workbook>
</file>

<file path=xl/calcChain.xml><?xml version="1.0" encoding="utf-8"?>
<calcChain xmlns="http://schemas.openxmlformats.org/spreadsheetml/2006/main">
  <c r="D26" i="4" l="1"/>
  <c r="I27" i="4"/>
  <c r="D27" i="4"/>
  <c r="C27" i="4"/>
  <c r="D21" i="4"/>
  <c r="C21" i="4"/>
  <c r="D20" i="4"/>
  <c r="C20" i="4"/>
  <c r="D19" i="4"/>
  <c r="C19" i="4"/>
  <c r="G16" i="4"/>
  <c r="D16" i="4"/>
  <c r="E16" i="4"/>
  <c r="F16" i="4"/>
  <c r="C16" i="4"/>
  <c r="G15" i="4"/>
  <c r="D15" i="4"/>
  <c r="E15" i="4"/>
  <c r="F15" i="4"/>
  <c r="C15" i="4"/>
  <c r="I14" i="4"/>
  <c r="I10" i="4"/>
  <c r="I11" i="4"/>
  <c r="I12" i="4"/>
  <c r="I13" i="4"/>
  <c r="I9" i="4"/>
  <c r="H14" i="4"/>
  <c r="H10" i="4"/>
  <c r="H11" i="4"/>
  <c r="H12" i="4"/>
  <c r="H13" i="4"/>
  <c r="H9" i="4"/>
  <c r="D14" i="4"/>
  <c r="E14" i="4"/>
  <c r="F14" i="4"/>
  <c r="C14" i="4"/>
  <c r="G14" i="4"/>
  <c r="G10" i="4"/>
  <c r="G11" i="4"/>
  <c r="G12" i="4"/>
  <c r="G13" i="4"/>
  <c r="G9" i="4"/>
  <c r="C60" i="2"/>
  <c r="C52" i="2"/>
  <c r="C54" i="2"/>
  <c r="B46" i="2"/>
  <c r="C46" i="2"/>
  <c r="D46" i="2"/>
  <c r="E46" i="2"/>
  <c r="F46" i="2"/>
  <c r="B47" i="2"/>
  <c r="C47" i="2"/>
  <c r="D47" i="2"/>
  <c r="E47" i="2"/>
  <c r="F47" i="2"/>
  <c r="B48" i="2"/>
  <c r="C48" i="2"/>
  <c r="D48" i="2"/>
  <c r="E48" i="2"/>
  <c r="F48" i="2"/>
  <c r="B49" i="2"/>
  <c r="C49" i="2"/>
  <c r="D49" i="2"/>
  <c r="E49" i="2"/>
  <c r="F49" i="2"/>
  <c r="C45" i="2"/>
  <c r="D45" i="2"/>
  <c r="E45" i="2"/>
  <c r="F45" i="2"/>
  <c r="B45" i="2"/>
  <c r="D29" i="2"/>
  <c r="E29" i="2"/>
  <c r="I23" i="2"/>
  <c r="I24" i="2"/>
  <c r="I25" i="2"/>
  <c r="I22" i="2"/>
  <c r="H23" i="2"/>
  <c r="H24" i="2"/>
  <c r="H25" i="2"/>
  <c r="H22" i="2"/>
  <c r="C27" i="2"/>
  <c r="C29" i="2" s="1"/>
  <c r="D27" i="2"/>
  <c r="D28" i="2" s="1"/>
  <c r="E27" i="2"/>
  <c r="E28" i="2" s="1"/>
  <c r="F27" i="2"/>
  <c r="F29" i="2" s="1"/>
  <c r="B27" i="2"/>
  <c r="B29" i="2" s="1"/>
  <c r="G29" i="2" s="1"/>
  <c r="G23" i="2"/>
  <c r="G24" i="2"/>
  <c r="G25" i="2"/>
  <c r="G26" i="2"/>
  <c r="I26" i="2" s="1"/>
  <c r="I27" i="2" s="1"/>
  <c r="G22" i="2"/>
  <c r="H70" i="1" a="1"/>
  <c r="H71" i="1" s="1"/>
  <c r="K56" i="1" a="1"/>
  <c r="K56" i="1" s="1"/>
  <c r="F56" i="1" a="1"/>
  <c r="F59" i="1" s="1"/>
  <c r="K41" i="1" a="1"/>
  <c r="K42" i="1" s="1"/>
  <c r="K41" i="1"/>
  <c r="K44" i="1"/>
  <c r="K45" i="1"/>
  <c r="F41" i="1" a="1"/>
  <c r="F43" i="1" s="1"/>
  <c r="F41" i="1"/>
  <c r="F42" i="1"/>
  <c r="F44" i="1"/>
  <c r="F45" i="1"/>
  <c r="G14" i="1"/>
  <c r="G13" i="1"/>
  <c r="G12" i="1"/>
  <c r="F14" i="1"/>
  <c r="F13" i="1"/>
  <c r="F12" i="1"/>
  <c r="H26" i="2" l="1"/>
  <c r="H27" i="2" s="1"/>
  <c r="C34" i="2" s="1"/>
  <c r="B28" i="2"/>
  <c r="C28" i="2"/>
  <c r="G27" i="2"/>
  <c r="F28" i="2"/>
  <c r="C51" i="2"/>
  <c r="H72" i="1"/>
  <c r="H74" i="1"/>
  <c r="H70" i="1"/>
  <c r="H73" i="1"/>
  <c r="K59" i="1"/>
  <c r="K58" i="1"/>
  <c r="K57" i="1"/>
  <c r="K60" i="1"/>
  <c r="F58" i="1"/>
  <c r="F57" i="1"/>
  <c r="F60" i="1"/>
  <c r="F56" i="1"/>
  <c r="K43" i="1"/>
  <c r="G6" i="5"/>
  <c r="G7" i="5"/>
  <c r="G8" i="5"/>
  <c r="G9" i="5"/>
  <c r="C10" i="5"/>
  <c r="D10" i="5"/>
  <c r="E10" i="5"/>
  <c r="F10" i="5"/>
  <c r="C29" i="4"/>
  <c r="D8" i="4"/>
  <c r="D29" i="4" s="1"/>
  <c r="B10" i="4"/>
  <c r="C30" i="4" s="1"/>
  <c r="C21" i="2"/>
  <c r="D21" i="2" s="1"/>
  <c r="E21" i="2" s="1"/>
  <c r="F21" i="2" s="1"/>
  <c r="G28" i="2" l="1"/>
  <c r="D34" i="2" s="1"/>
  <c r="D35" i="2" s="1"/>
  <c r="D36" i="2" s="1"/>
  <c r="C35" i="2"/>
  <c r="C36" i="2" s="1"/>
  <c r="B11" i="4"/>
  <c r="E30" i="4"/>
  <c r="D30" i="4"/>
  <c r="E8" i="4"/>
  <c r="G10" i="5"/>
  <c r="J34" i="2"/>
  <c r="B12" i="4" l="1"/>
  <c r="C31" i="4"/>
  <c r="D31" i="4"/>
  <c r="E31" i="4"/>
  <c r="F8" i="4"/>
  <c r="E29" i="4"/>
  <c r="K18" i="4"/>
  <c r="F29" i="4" l="1"/>
  <c r="F30" i="4"/>
  <c r="G30" i="4" s="1"/>
  <c r="G29" i="4"/>
  <c r="F31" i="4"/>
  <c r="G31" i="4" s="1"/>
  <c r="B13" i="4"/>
  <c r="C32" i="4"/>
  <c r="D32" i="4"/>
  <c r="E32" i="4"/>
  <c r="F32" i="4"/>
  <c r="C33" i="4" l="1"/>
  <c r="C34" i="4" s="1"/>
  <c r="D33" i="4"/>
  <c r="E33" i="4"/>
  <c r="E34" i="4" s="1"/>
  <c r="F33" i="4"/>
  <c r="F34" i="4" s="1"/>
  <c r="D34" i="4"/>
  <c r="G32" i="4"/>
  <c r="G34" i="4" l="1"/>
  <c r="G33" i="4"/>
</calcChain>
</file>

<file path=xl/comments1.xml><?xml version="1.0" encoding="utf-8"?>
<comments xmlns="http://schemas.openxmlformats.org/spreadsheetml/2006/main">
  <authors>
    <author>ija</author>
  </authors>
  <commentList>
    <comment ref="G22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 nombre de pièces</t>
        </r>
      </text>
    </comment>
    <comment ref="G23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 nombre de pièces</t>
        </r>
      </text>
    </comment>
    <comment ref="G24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 nombre de pièces</t>
        </r>
      </text>
    </comment>
    <comment ref="G25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 nombre de pièces</t>
        </r>
      </text>
    </comment>
    <comment ref="G26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 nombre de pièces</t>
        </r>
      </text>
    </comment>
    <comment ref="B27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C27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D27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E27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F27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</commentList>
</comments>
</file>

<file path=xl/comments2.xml><?xml version="1.0" encoding="utf-8"?>
<comments xmlns="http://schemas.openxmlformats.org/spreadsheetml/2006/main">
  <authors>
    <author>ija</author>
  </authors>
  <commentList>
    <comment ref="G9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G10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G11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G12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G13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D14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E14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  <comment ref="F14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Attention : ne pas additionner les centres de classe</t>
        </r>
      </text>
    </comment>
  </commentList>
</comments>
</file>

<file path=xl/sharedStrings.xml><?xml version="1.0" encoding="utf-8"?>
<sst xmlns="http://schemas.openxmlformats.org/spreadsheetml/2006/main" count="174" uniqueCount="147">
  <si>
    <t>Exercice 1</t>
  </si>
  <si>
    <t>Une association de locataires d'une ville moyenne souhaite déterminer avec votre aide</t>
  </si>
  <si>
    <t>pour un ensemble de 50 appartements</t>
  </si>
  <si>
    <t>X (nbre de pièces)</t>
  </si>
  <si>
    <t>Y (loyer en €)</t>
  </si>
  <si>
    <t>X</t>
  </si>
  <si>
    <t>Y</t>
  </si>
  <si>
    <t xml:space="preserve">  </t>
  </si>
  <si>
    <t>moyenne</t>
  </si>
  <si>
    <t>variance</t>
  </si>
  <si>
    <t>écart-type</t>
  </si>
  <si>
    <t>utiliser la fonction VARP</t>
  </si>
  <si>
    <t>utiliser la fonction MOYENNE</t>
  </si>
  <si>
    <t>utiliser la fonction ECARTYPEP</t>
  </si>
  <si>
    <t>insérer la fonction FREQUENCE</t>
  </si>
  <si>
    <t>ctrl+shift+enter pour valider</t>
  </si>
  <si>
    <t>utiliser la plage B9:B15 comme table de données</t>
  </si>
  <si>
    <t>utiliser la plage B16:B28 comme table de données</t>
  </si>
  <si>
    <t>loyer
nbre de pièces</t>
  </si>
  <si>
    <t>[300;500[</t>
  </si>
  <si>
    <t>[500;700[</t>
  </si>
  <si>
    <t>[700;900[</t>
  </si>
  <si>
    <t>[900;1100[</t>
  </si>
  <si>
    <t>[100;300[</t>
  </si>
  <si>
    <t>sélectionner la plage F41:F45</t>
  </si>
  <si>
    <t>utiliser la plage B29:B38 comme table de données</t>
  </si>
  <si>
    <t>utiliser la plage E41:E45 comme matrice intervalles</t>
  </si>
  <si>
    <t>Valeur X=1</t>
  </si>
  <si>
    <t>Valeur X=2</t>
  </si>
  <si>
    <t>Valeur X=3</t>
  </si>
  <si>
    <t>Valeur X=4</t>
  </si>
  <si>
    <t>utiliser la plage B39:B51 comme table de données</t>
  </si>
  <si>
    <t>sélectionner la plage K41:K45</t>
  </si>
  <si>
    <t>utiliser la plage J41:J45 comme matrice intervalles</t>
  </si>
  <si>
    <t>Valeur X=5</t>
  </si>
  <si>
    <t>utiliser la plage B52:B58 comme table de données</t>
  </si>
  <si>
    <t>Faites de même pour les valeurs 2, 3, 4 et 5 de X (nbre de pièces)</t>
  </si>
  <si>
    <t>total des 
répétitions X</t>
  </si>
  <si>
    <t>total des 
répétitions Y</t>
  </si>
  <si>
    <r>
      <t>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r</t>
    </r>
    <r>
      <rPr>
        <vertAlign val="subscript"/>
        <sz val="11"/>
        <color theme="1"/>
        <rFont val="Calibri"/>
        <family val="2"/>
        <scheme val="minor"/>
      </rPr>
      <t>i*</t>
    </r>
  </si>
  <si>
    <r>
      <t>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²r</t>
    </r>
    <r>
      <rPr>
        <vertAlign val="subscript"/>
        <sz val="11"/>
        <color theme="1"/>
        <rFont val="Calibri"/>
        <family val="2"/>
        <scheme val="minor"/>
      </rPr>
      <t>i*</t>
    </r>
  </si>
  <si>
    <r>
      <t>Y</t>
    </r>
    <r>
      <rPr>
        <vertAlign val="subscript"/>
        <sz val="11"/>
        <color theme="1"/>
        <rFont val="Calibri"/>
        <family val="2"/>
        <scheme val="minor"/>
      </rPr>
      <t>j</t>
    </r>
    <r>
      <rPr>
        <sz val="11"/>
        <color theme="1"/>
        <rFont val="Calibri"/>
        <family val="2"/>
        <scheme val="minor"/>
      </rPr>
      <t>r</t>
    </r>
    <r>
      <rPr>
        <vertAlign val="subscript"/>
        <sz val="11"/>
        <color theme="1"/>
        <rFont val="Calibri"/>
        <family val="2"/>
        <scheme val="minor"/>
      </rPr>
      <t>*j</t>
    </r>
  </si>
  <si>
    <r>
      <t>Y</t>
    </r>
    <r>
      <rPr>
        <vertAlign val="subscript"/>
        <sz val="11"/>
        <color theme="1"/>
        <rFont val="Calibri"/>
        <family val="2"/>
        <scheme val="minor"/>
      </rPr>
      <t>j</t>
    </r>
    <r>
      <rPr>
        <sz val="11"/>
        <color theme="1"/>
        <rFont val="Calibri"/>
        <family val="2"/>
        <scheme val="minor"/>
      </rPr>
      <t>²r</t>
    </r>
    <r>
      <rPr>
        <vertAlign val="subscript"/>
        <sz val="11"/>
        <color theme="1"/>
        <rFont val="Calibri"/>
        <family val="2"/>
        <scheme val="minor"/>
      </rPr>
      <t>*j</t>
    </r>
  </si>
  <si>
    <t>effectif total :</t>
  </si>
  <si>
    <t>Voici les données brutes</t>
  </si>
  <si>
    <t>centres de classes</t>
  </si>
  <si>
    <t>marche à suivre pour insérer le graphique</t>
  </si>
  <si>
    <t xml:space="preserve">     Complétez les autres colonnes de ce tableau dans le but de calculer les moyennes, variances et écarts-types de X et Y</t>
  </si>
  <si>
    <t>Centres de classes</t>
  </si>
  <si>
    <r>
      <rPr>
        <u/>
        <sz val="11"/>
        <color theme="1"/>
        <rFont val="Calibri"/>
        <family val="2"/>
        <scheme val="minor"/>
      </rPr>
      <t>2ème étape</t>
    </r>
    <r>
      <rPr>
        <sz val="11"/>
        <color theme="1"/>
        <rFont val="Calibri"/>
        <family val="2"/>
        <scheme val="minor"/>
      </rPr>
      <t xml:space="preserve"> : insertion/graphique nuage de points</t>
    </r>
  </si>
  <si>
    <t>1) Voici les résultats d'une enquête concernant le temps passé sur internet chaque semaine (en heures)</t>
  </si>
  <si>
    <t xml:space="preserve">     et les dépenses mensuelles faites en ligne (en euros)</t>
  </si>
  <si>
    <t>Dépenses
Nbre d'heures</t>
  </si>
  <si>
    <t>[0;6[</t>
  </si>
  <si>
    <t>[6;12[</t>
  </si>
  <si>
    <t>[12;18[</t>
  </si>
  <si>
    <t>[18;24[</t>
  </si>
  <si>
    <t>[24;30[</t>
  </si>
  <si>
    <t>[0;100[</t>
  </si>
  <si>
    <t>[100;200[</t>
  </si>
  <si>
    <t>[300;400[</t>
  </si>
  <si>
    <t>[200;300[</t>
  </si>
  <si>
    <t xml:space="preserve">2) Calcul de la covariance </t>
  </si>
  <si>
    <t>Cov(X,Y) =</t>
  </si>
  <si>
    <t>Cote
nbre d'heures</t>
  </si>
  <si>
    <t>[4;6[</t>
  </si>
  <si>
    <t>[6;10[</t>
  </si>
  <si>
    <t>[10;14[</t>
  </si>
  <si>
    <t>[14;20[</t>
  </si>
  <si>
    <t xml:space="preserve">Exercice 3 : </t>
  </si>
  <si>
    <t>1) Quel pourcentage de l'échantillon a eu une cote inférieure à 14?</t>
  </si>
  <si>
    <t>3) Quel pourcentage de l'échantillon a eu une cote inférieure à 12?</t>
  </si>
  <si>
    <t>4) Combien d'étudiants ont étudié 20h et plus et ont réussi?</t>
  </si>
  <si>
    <t>2) Quel pourcentage de l'échantillon a étudié 15 heures et plus?</t>
  </si>
  <si>
    <t>(interpolation linéaire)</t>
  </si>
  <si>
    <t>7) Quel est le nombre d'heures moyen des étudiants ayant une cote de plus de 14?</t>
  </si>
  <si>
    <t>8) Quelle est la moyenne du nombre d'heures des étudiants qui ont raté?</t>
  </si>
  <si>
    <r>
      <rPr>
        <u/>
        <sz val="11"/>
        <color theme="1"/>
        <rFont val="Calibri"/>
        <family val="2"/>
        <scheme val="minor"/>
      </rPr>
      <t>1ère étape</t>
    </r>
    <r>
      <rPr>
        <sz val="11"/>
        <color theme="1"/>
        <rFont val="Calibri"/>
        <family val="2"/>
        <scheme val="minor"/>
      </rPr>
      <t xml:space="preserve"> : sélectionner A8:B58</t>
    </r>
  </si>
  <si>
    <t>somme du tableau :</t>
  </si>
  <si>
    <t>division par l'effectif total</t>
  </si>
  <si>
    <t>Exercice 2</t>
  </si>
  <si>
    <t>l'existence ou non d'une liaison entre le nombre de pièces (Variable X) et le loyer mensuel (en euros) (Variable Y)</t>
  </si>
  <si>
    <t>Etape 1 : Etude séparée des distributions de X et de Y</t>
  </si>
  <si>
    <t>Utilisez les fonction d'Excel pour calculer les moyennes, variances et écart-type de X et de Y à partir des données brutes</t>
  </si>
  <si>
    <t>Etape 2 : Etude simultanée des variables X et Y (=étude de la liaison entre les variables)</t>
  </si>
  <si>
    <t>Insérez ci-dessous un graphique en nuage de points représentant les loyers en fonction du nombre de pièces</t>
  </si>
  <si>
    <t>2.1. Approche intuitive de la liaison éventuelle entre les variables : représentation graphique des données (nuage de points)</t>
  </si>
  <si>
    <t>L'ossature du tableau se trouve dans la feuille de calculs 'Exercice 1 (suite)</t>
  </si>
  <si>
    <t>Les loyers ont été regroupés en classes d'amplitude 200€</t>
  </si>
  <si>
    <t>La fonction FREQUENCE va nous permettre de remplir l'intérieur du tableau en 2 étapes :</t>
  </si>
  <si>
    <t xml:space="preserve">1° étape : </t>
  </si>
  <si>
    <t>déterminer pour chaque valeur de la variable X le nombre d'observations dans chaque classe de loyer</t>
  </si>
  <si>
    <t>sélectionner la plage F56:F60</t>
  </si>
  <si>
    <t>utiliser la plage E56:E60 comme matrice intervalles</t>
  </si>
  <si>
    <t>sélectionner la plage K56:K60</t>
  </si>
  <si>
    <t>utiliser la plage J56:J60 comme matrice intervalles</t>
  </si>
  <si>
    <t>sélectionner la plage H70:H74</t>
  </si>
  <si>
    <t>utiliser la plage G70:G74 comme matrice intervalles</t>
  </si>
  <si>
    <t>2.2.1. Construction du tableau de contingence</t>
  </si>
  <si>
    <t>2.2.2. Complétez les autres lignes et colonnes de ce tableau (cases vertes) dans le but de calculer les moyennes, variances et écarts-types de X et Y</t>
  </si>
  <si>
    <t xml:space="preserve">2° étape : </t>
  </si>
  <si>
    <t>ramener les valeurs trouvées à l'étape 1 dans le tableau de contingence (cfr suite des consignes feuille Exercice 1 (suite))</t>
  </si>
  <si>
    <t>Etude de X sur
les données brutes</t>
  </si>
  <si>
    <t>Etude de Y sur
les données brutes</t>
  </si>
  <si>
    <t xml:space="preserve">2.2.3. Calcul de la covariance </t>
  </si>
  <si>
    <t>=$A22*B$21*B22</t>
  </si>
  <si>
    <t>3) Calcul du coefficient de corrélation linéaire</t>
  </si>
  <si>
    <t>après avoir renommé du nom de votre choix les plages A9:A58 et B9:B58</t>
  </si>
  <si>
    <t>Sélectionnez F41:F45 de la feuille Exercice 1, et faites "copier"</t>
  </si>
  <si>
    <r>
      <t xml:space="preserve">Faites un </t>
    </r>
    <r>
      <rPr>
        <i/>
        <u/>
        <sz val="11"/>
        <color theme="1"/>
        <rFont val="Calibri"/>
        <family val="2"/>
        <scheme val="minor"/>
      </rPr>
      <t>collage spécial - valeurs - transposé</t>
    </r>
    <r>
      <rPr>
        <sz val="11"/>
        <color theme="1"/>
        <rFont val="Calibri"/>
        <family val="2"/>
        <scheme val="minor"/>
      </rPr>
      <t xml:space="preserve"> </t>
    </r>
  </si>
  <si>
    <t>Etude de X sur les données du tab de contingence</t>
  </si>
  <si>
    <r>
      <t xml:space="preserve">Etude de Y sur les données </t>
    </r>
    <r>
      <rPr>
        <b/>
        <u/>
        <sz val="9"/>
        <color theme="1"/>
        <rFont val="Calibri"/>
        <family val="2"/>
        <scheme val="minor"/>
      </rPr>
      <t>groupées</t>
    </r>
    <r>
      <rPr>
        <b/>
        <sz val="9"/>
        <color theme="1"/>
        <rFont val="Calibri"/>
        <family val="2"/>
        <scheme val="minor"/>
      </rPr>
      <t xml:space="preserve"> du tab de contingence</t>
    </r>
  </si>
  <si>
    <t>Faites la somme des éléments de ce tableau et divisez par l'effectif total, vous obtenez ainsi la moyenne des produits</t>
  </si>
  <si>
    <t>résultats (/20) à une interrogation en fonction du nombre d'heures d'étude</t>
  </si>
  <si>
    <t>2.2.4. Calcul du coefficient de corrélation linéaire</t>
  </si>
  <si>
    <t>2.2. Approche mathématique de la liaison éventuelle entre les variables : calcul de la covariance et du coeff de corrélation linéaire</t>
  </si>
  <si>
    <t xml:space="preserve">2.2.5. CONCLUSION </t>
  </si>
  <si>
    <t>5) Combien d'étudiants ont une cote d'exclusion (&lt;=8/10) ?</t>
  </si>
  <si>
    <t>centres de classe</t>
  </si>
  <si>
    <t>6) Quelle est la cote moyenne des étudiants qui ont étudié pendant 30 heures?</t>
  </si>
  <si>
    <t>9) On veut offrir un prix à 40% des meilleurs étudiants.  A partir de quelle cote va-t-on donner ce prix?</t>
  </si>
  <si>
    <r>
      <rPr>
        <b/>
        <u/>
        <sz val="11"/>
        <color theme="1"/>
        <rFont val="Calibri"/>
        <family val="2"/>
        <scheme val="minor"/>
      </rPr>
      <t>2° étape :</t>
    </r>
    <r>
      <rPr>
        <sz val="11"/>
        <color theme="1"/>
        <rFont val="Calibri"/>
        <family val="2"/>
        <scheme val="minor"/>
      </rPr>
      <t xml:space="preserve"> rapatriez les valeurs calculées à l'étape 1 à l'intérieur du tableau de contingence</t>
    </r>
  </si>
  <si>
    <r>
      <t xml:space="preserve">10) On veut offrir un prix à 25% des meilleurs étudiants </t>
    </r>
    <r>
      <rPr>
        <b/>
        <u/>
        <sz val="11"/>
        <color theme="1"/>
        <rFont val="Calibri"/>
        <family val="2"/>
        <scheme val="minor"/>
      </rPr>
      <t>qui ont réussi.</t>
    </r>
    <r>
      <rPr>
        <u/>
        <sz val="11"/>
        <color theme="1"/>
        <rFont val="Calibri"/>
        <family val="2"/>
        <scheme val="minor"/>
      </rPr>
      <t xml:space="preserve">  A partir de quelle cote va-t-on donner ce prix?</t>
    </r>
  </si>
  <si>
    <t>Positionnez-vous en B22</t>
  </si>
  <si>
    <t xml:space="preserve">Etape 1 : </t>
  </si>
  <si>
    <t xml:space="preserve">En B45, introduisez la formule suivante </t>
  </si>
  <si>
    <t>Recopiez ensuite cette formule dans le tableau B45:F49</t>
  </si>
  <si>
    <t>soustrayez le produit des moyennes calculées en C34 et D34</t>
  </si>
  <si>
    <t>Effectif total :</t>
  </si>
  <si>
    <t xml:space="preserve">CFR SOLUTIONS FICHIER PDF </t>
  </si>
  <si>
    <t>EXERCICE3 STAT  LABO DIM2 RESOLU</t>
  </si>
  <si>
    <t>Lecture du graphique :</t>
  </si>
  <si>
    <t>Liaison &gt;0 entre les 2 variables observées</t>
  </si>
  <si>
    <t>Les points du nuage sont concentrés et laissent apparaître une</t>
  </si>
  <si>
    <t>relation linéaire forte entre les variables (à confirmer mathématiquement)</t>
  </si>
  <si>
    <t>avec la valeur obtenue pour le coeff de corrélation.</t>
  </si>
  <si>
    <t>Conclusion : le passage de l'ex 1 à l'ex 1' correspond au passage de l'étude sur les données brutes</t>
  </si>
  <si>
    <t>à l'étude sur les données regroupées (loyers) qui implique une perte d'informations.</t>
  </si>
  <si>
    <t xml:space="preserve">Cela se répercute sur les paramètres calculés qui sont différents et moins précis que </t>
  </si>
  <si>
    <t>sur les données brutes pour la variable Y.</t>
  </si>
  <si>
    <t>La valeur de 0,86 obtenue pour r, et donc proche de 1, confirme l'analyse graphique des données.</t>
  </si>
  <si>
    <t>Il existe une relation linéaire positive forte entre le nombre de pièces et le loyer.</t>
  </si>
  <si>
    <t>Cela a du sens de déterminer l'équation de la droite de régression exprimant la relation mathématique</t>
  </si>
  <si>
    <t xml:space="preserve">entre les variables observées. Cette démarche n'est pas demandée dans l'exercice mais abordée dans l'autre atelier. </t>
  </si>
  <si>
    <t>r proche de 0 indique qu'il n'y pas de relation linéaire entre les variables observées.</t>
  </si>
  <si>
    <t>Il existe peut-être une relation non linéaire entre les variables</t>
  </si>
  <si>
    <t>Cela n'est pas abordé dans le cadre du cours.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</si>
</sst>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0" fillId="0" borderId="1" xfId="0" applyBorder="1" applyAlignment="1">
      <alignment horizontal="right" wrapText="1"/>
    </xf>
    <xf numFmtId="0" fontId="0" fillId="0" borderId="1" xfId="0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Fill="1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/>
    <xf numFmtId="0" fontId="0" fillId="4" borderId="1" xfId="0" applyFill="1" applyBorder="1"/>
    <xf numFmtId="0" fontId="0" fillId="4" borderId="0" xfId="0" applyFill="1"/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4" fillId="0" borderId="0" xfId="0" applyFont="1"/>
    <xf numFmtId="0" fontId="0" fillId="0" borderId="0" xfId="0" quotePrefix="1"/>
    <xf numFmtId="0" fontId="0" fillId="5" borderId="1" xfId="0" applyFill="1" applyBorder="1"/>
    <xf numFmtId="2" fontId="0" fillId="0" borderId="1" xfId="0" applyNumberFormat="1" applyBorder="1"/>
    <xf numFmtId="0" fontId="5" fillId="0" borderId="0" xfId="0" applyFont="1"/>
    <xf numFmtId="0" fontId="0" fillId="7" borderId="1" xfId="0" applyFill="1" applyBorder="1"/>
    <xf numFmtId="0" fontId="0" fillId="0" borderId="0" xfId="0" applyBorder="1"/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6" borderId="1" xfId="0" applyFill="1" applyBorder="1"/>
    <xf numFmtId="0" fontId="0" fillId="8" borderId="1" xfId="0" applyFill="1" applyBorder="1" applyAlignment="1">
      <alignment horizontal="right" wrapText="1"/>
    </xf>
    <xf numFmtId="0" fontId="0" fillId="8" borderId="1" xfId="0" applyFill="1" applyBorder="1"/>
    <xf numFmtId="0" fontId="1" fillId="0" borderId="0" xfId="0" applyFont="1" applyAlignment="1">
      <alignment horizontal="right"/>
    </xf>
    <xf numFmtId="0" fontId="10" fillId="2" borderId="0" xfId="0" applyFont="1" applyFill="1"/>
    <xf numFmtId="0" fontId="10" fillId="0" borderId="0" xfId="0" applyFont="1" applyFill="1"/>
    <xf numFmtId="0" fontId="11" fillId="0" borderId="0" xfId="0" applyFont="1"/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'Exercice 1'!$A$9:$A$58</c:f>
              <c:numCache>
                <c:formatCode>General</c:formatCode>
                <c:ptCount val="5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</c:numCache>
            </c:numRef>
          </c:xVal>
          <c:yVal>
            <c:numRef>
              <c:f>'Exercice 1'!$B$9:$B$58</c:f>
              <c:numCache>
                <c:formatCode>General</c:formatCode>
                <c:ptCount val="50"/>
                <c:pt idx="0">
                  <c:v>140</c:v>
                </c:pt>
                <c:pt idx="1">
                  <c:v>420</c:v>
                </c:pt>
                <c:pt idx="2">
                  <c:v>258</c:v>
                </c:pt>
                <c:pt idx="3">
                  <c:v>298</c:v>
                </c:pt>
                <c:pt idx="4">
                  <c:v>366</c:v>
                </c:pt>
                <c:pt idx="5">
                  <c:v>412</c:v>
                </c:pt>
                <c:pt idx="6">
                  <c:v>274</c:v>
                </c:pt>
                <c:pt idx="7">
                  <c:v>445</c:v>
                </c:pt>
                <c:pt idx="8">
                  <c:v>482</c:v>
                </c:pt>
                <c:pt idx="9">
                  <c:v>426</c:v>
                </c:pt>
                <c:pt idx="10">
                  <c:v>298</c:v>
                </c:pt>
                <c:pt idx="11">
                  <c:v>442</c:v>
                </c:pt>
                <c:pt idx="12">
                  <c:v>482</c:v>
                </c:pt>
                <c:pt idx="13">
                  <c:v>550</c:v>
                </c:pt>
                <c:pt idx="14">
                  <c:v>258</c:v>
                </c:pt>
                <c:pt idx="15">
                  <c:v>488</c:v>
                </c:pt>
                <c:pt idx="16">
                  <c:v>480</c:v>
                </c:pt>
                <c:pt idx="17">
                  <c:v>625</c:v>
                </c:pt>
                <c:pt idx="18">
                  <c:v>475</c:v>
                </c:pt>
                <c:pt idx="19">
                  <c:v>402</c:v>
                </c:pt>
                <c:pt idx="20">
                  <c:v>762</c:v>
                </c:pt>
                <c:pt idx="21">
                  <c:v>630</c:v>
                </c:pt>
                <c:pt idx="22">
                  <c:v>680</c:v>
                </c:pt>
                <c:pt idx="23">
                  <c:v>678</c:v>
                </c:pt>
                <c:pt idx="24">
                  <c:v>588</c:v>
                </c:pt>
                <c:pt idx="25">
                  <c:v>648</c:v>
                </c:pt>
                <c:pt idx="26">
                  <c:v>480</c:v>
                </c:pt>
                <c:pt idx="27">
                  <c:v>664</c:v>
                </c:pt>
                <c:pt idx="28">
                  <c:v>634</c:v>
                </c:pt>
                <c:pt idx="29">
                  <c:v>572</c:v>
                </c:pt>
                <c:pt idx="30">
                  <c:v>782</c:v>
                </c:pt>
                <c:pt idx="31">
                  <c:v>685</c:v>
                </c:pt>
                <c:pt idx="32">
                  <c:v>602</c:v>
                </c:pt>
                <c:pt idx="33">
                  <c:v>622</c:v>
                </c:pt>
                <c:pt idx="34">
                  <c:v>832</c:v>
                </c:pt>
                <c:pt idx="35">
                  <c:v>494</c:v>
                </c:pt>
                <c:pt idx="36">
                  <c:v>846</c:v>
                </c:pt>
                <c:pt idx="37">
                  <c:v>640</c:v>
                </c:pt>
                <c:pt idx="38">
                  <c:v>800</c:v>
                </c:pt>
                <c:pt idx="39">
                  <c:v>624</c:v>
                </c:pt>
                <c:pt idx="40">
                  <c:v>694</c:v>
                </c:pt>
                <c:pt idx="41">
                  <c:v>784</c:v>
                </c:pt>
                <c:pt idx="42">
                  <c:v>792</c:v>
                </c:pt>
                <c:pt idx="43">
                  <c:v>950</c:v>
                </c:pt>
                <c:pt idx="44">
                  <c:v>982</c:v>
                </c:pt>
                <c:pt idx="45">
                  <c:v>980</c:v>
                </c:pt>
                <c:pt idx="46">
                  <c:v>1050</c:v>
                </c:pt>
                <c:pt idx="47">
                  <c:v>884</c:v>
                </c:pt>
                <c:pt idx="48">
                  <c:v>830</c:v>
                </c:pt>
                <c:pt idx="49">
                  <c:v>854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646400"/>
        <c:axId val="204646792"/>
      </c:scatterChart>
      <c:valAx>
        <c:axId val="20464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4646792"/>
        <c:crosses val="autoZero"/>
        <c:crossBetween val="midCat"/>
      </c:valAx>
      <c:valAx>
        <c:axId val="2046467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46464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9.1914260717410323E-2"/>
          <c:y val="0.16708333333333336"/>
          <c:w val="0.87119685039370076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'Exercice 1'!$A$9:$A$58</c:f>
              <c:numCache>
                <c:formatCode>General</c:formatCode>
                <c:ptCount val="5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</c:numCache>
            </c:numRef>
          </c:xVal>
          <c:yVal>
            <c:numRef>
              <c:f>'Exercice 1'!$B$9:$B$58</c:f>
              <c:numCache>
                <c:formatCode>General</c:formatCode>
                <c:ptCount val="50"/>
                <c:pt idx="0">
                  <c:v>140</c:v>
                </c:pt>
                <c:pt idx="1">
                  <c:v>420</c:v>
                </c:pt>
                <c:pt idx="2">
                  <c:v>258</c:v>
                </c:pt>
                <c:pt idx="3">
                  <c:v>298</c:v>
                </c:pt>
                <c:pt idx="4">
                  <c:v>366</c:v>
                </c:pt>
                <c:pt idx="5">
                  <c:v>412</c:v>
                </c:pt>
                <c:pt idx="6">
                  <c:v>274</c:v>
                </c:pt>
                <c:pt idx="7">
                  <c:v>445</c:v>
                </c:pt>
                <c:pt idx="8">
                  <c:v>482</c:v>
                </c:pt>
                <c:pt idx="9">
                  <c:v>426</c:v>
                </c:pt>
                <c:pt idx="10">
                  <c:v>298</c:v>
                </c:pt>
                <c:pt idx="11">
                  <c:v>442</c:v>
                </c:pt>
                <c:pt idx="12">
                  <c:v>482</c:v>
                </c:pt>
                <c:pt idx="13">
                  <c:v>550</c:v>
                </c:pt>
                <c:pt idx="14">
                  <c:v>258</c:v>
                </c:pt>
                <c:pt idx="15">
                  <c:v>488</c:v>
                </c:pt>
                <c:pt idx="16">
                  <c:v>480</c:v>
                </c:pt>
                <c:pt idx="17">
                  <c:v>625</c:v>
                </c:pt>
                <c:pt idx="18">
                  <c:v>475</c:v>
                </c:pt>
                <c:pt idx="19">
                  <c:v>402</c:v>
                </c:pt>
                <c:pt idx="20">
                  <c:v>762</c:v>
                </c:pt>
                <c:pt idx="21">
                  <c:v>630</c:v>
                </c:pt>
                <c:pt idx="22">
                  <c:v>680</c:v>
                </c:pt>
                <c:pt idx="23">
                  <c:v>678</c:v>
                </c:pt>
                <c:pt idx="24">
                  <c:v>588</c:v>
                </c:pt>
                <c:pt idx="25">
                  <c:v>648</c:v>
                </c:pt>
                <c:pt idx="26">
                  <c:v>480</c:v>
                </c:pt>
                <c:pt idx="27">
                  <c:v>664</c:v>
                </c:pt>
                <c:pt idx="28">
                  <c:v>634</c:v>
                </c:pt>
                <c:pt idx="29">
                  <c:v>572</c:v>
                </c:pt>
                <c:pt idx="30">
                  <c:v>782</c:v>
                </c:pt>
                <c:pt idx="31">
                  <c:v>685</c:v>
                </c:pt>
                <c:pt idx="32">
                  <c:v>602</c:v>
                </c:pt>
                <c:pt idx="33">
                  <c:v>622</c:v>
                </c:pt>
                <c:pt idx="34">
                  <c:v>832</c:v>
                </c:pt>
                <c:pt idx="35">
                  <c:v>494</c:v>
                </c:pt>
                <c:pt idx="36">
                  <c:v>846</c:v>
                </c:pt>
                <c:pt idx="37">
                  <c:v>640</c:v>
                </c:pt>
                <c:pt idx="38">
                  <c:v>800</c:v>
                </c:pt>
                <c:pt idx="39">
                  <c:v>624</c:v>
                </c:pt>
                <c:pt idx="40">
                  <c:v>694</c:v>
                </c:pt>
                <c:pt idx="41">
                  <c:v>784</c:v>
                </c:pt>
                <c:pt idx="42">
                  <c:v>792</c:v>
                </c:pt>
                <c:pt idx="43">
                  <c:v>950</c:v>
                </c:pt>
                <c:pt idx="44">
                  <c:v>982</c:v>
                </c:pt>
                <c:pt idx="45">
                  <c:v>980</c:v>
                </c:pt>
                <c:pt idx="46">
                  <c:v>1050</c:v>
                </c:pt>
                <c:pt idx="47">
                  <c:v>884</c:v>
                </c:pt>
                <c:pt idx="48">
                  <c:v>830</c:v>
                </c:pt>
                <c:pt idx="49">
                  <c:v>854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2430928"/>
        <c:axId val="352432496"/>
      </c:scatterChart>
      <c:valAx>
        <c:axId val="352430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2432496"/>
        <c:crosses val="autoZero"/>
        <c:crossBetween val="midCat"/>
      </c:valAx>
      <c:valAx>
        <c:axId val="35243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2430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6803</xdr:colOff>
      <xdr:row>20</xdr:row>
      <xdr:rowOff>33336</xdr:rowOff>
    </xdr:from>
    <xdr:to>
      <xdr:col>19</xdr:col>
      <xdr:colOff>578304</xdr:colOff>
      <xdr:row>34</xdr:row>
      <xdr:rowOff>129267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597477</xdr:colOff>
      <xdr:row>4</xdr:row>
      <xdr:rowOff>122092</xdr:rowOff>
    </xdr:from>
    <xdr:to>
      <xdr:col>23</xdr:col>
      <xdr:colOff>320386</xdr:colOff>
      <xdr:row>19</xdr:row>
      <xdr:rowOff>7792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773906</xdr:colOff>
      <xdr:row>26</xdr:row>
      <xdr:rowOff>250031</xdr:rowOff>
    </xdr:from>
    <xdr:to>
      <xdr:col>8</xdr:col>
      <xdr:colOff>0</xdr:colOff>
      <xdr:row>32</xdr:row>
      <xdr:rowOff>756046</xdr:rowOff>
    </xdr:to>
    <xdr:cxnSp macro="">
      <xdr:nvCxnSpPr>
        <xdr:cNvPr id="3" name="Straight Arrow Connector 2"/>
        <xdr:cNvCxnSpPr/>
      </xdr:nvCxnSpPr>
      <xdr:spPr>
        <a:xfrm>
          <a:off x="5578078" y="5584031"/>
          <a:ext cx="922735" cy="191095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452437</xdr:colOff>
      <xdr:row>26</xdr:row>
      <xdr:rowOff>363141</xdr:rowOff>
    </xdr:from>
    <xdr:to>
      <xdr:col>7</xdr:col>
      <xdr:colOff>666750</xdr:colOff>
      <xdr:row>27</xdr:row>
      <xdr:rowOff>184548</xdr:rowOff>
    </xdr:to>
    <xdr:cxnSp macro="">
      <xdr:nvCxnSpPr>
        <xdr:cNvPr id="6" name="Straight Arrow Connector 5"/>
        <xdr:cNvCxnSpPr>
          <a:endCxn id="8" idx="1"/>
        </xdr:cNvCxnSpPr>
      </xdr:nvCxnSpPr>
      <xdr:spPr>
        <a:xfrm>
          <a:off x="6096000" y="3792141"/>
          <a:ext cx="214313" cy="20240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303609</xdr:colOff>
      <xdr:row>26</xdr:row>
      <xdr:rowOff>369094</xdr:rowOff>
    </xdr:from>
    <xdr:to>
      <xdr:col>8</xdr:col>
      <xdr:colOff>464344</xdr:colOff>
      <xdr:row>28</xdr:row>
      <xdr:rowOff>23813</xdr:rowOff>
    </xdr:to>
    <xdr:cxnSp macro="">
      <xdr:nvCxnSpPr>
        <xdr:cNvPr id="7" name="Straight Arrow Connector 6"/>
        <xdr:cNvCxnSpPr/>
      </xdr:nvCxnSpPr>
      <xdr:spPr>
        <a:xfrm>
          <a:off x="6536531" y="3625453"/>
          <a:ext cx="160735" cy="26193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666750</xdr:colOff>
      <xdr:row>27</xdr:row>
      <xdr:rowOff>83345</xdr:rowOff>
    </xdr:from>
    <xdr:to>
      <xdr:col>8</xdr:col>
      <xdr:colOff>202406</xdr:colOff>
      <xdr:row>28</xdr:row>
      <xdr:rowOff>59532</xdr:rowOff>
    </xdr:to>
    <xdr:sp macro="" textlink="">
      <xdr:nvSpPr>
        <xdr:cNvPr id="8" name="TextBox 7"/>
        <xdr:cNvSpPr txBox="1"/>
      </xdr:nvSpPr>
      <xdr:spPr>
        <a:xfrm>
          <a:off x="6310313" y="3893345"/>
          <a:ext cx="392906" cy="2024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BE" sz="1100"/>
            <a:t>Mx</a:t>
          </a:r>
        </a:p>
      </xdr:txBody>
    </xdr:sp>
    <xdr:clientData/>
  </xdr:twoCellAnchor>
  <xdr:twoCellAnchor>
    <xdr:from>
      <xdr:col>8</xdr:col>
      <xdr:colOff>315516</xdr:colOff>
      <xdr:row>28</xdr:row>
      <xdr:rowOff>5954</xdr:rowOff>
    </xdr:from>
    <xdr:to>
      <xdr:col>9</xdr:col>
      <xdr:colOff>250031</xdr:colOff>
      <xdr:row>28</xdr:row>
      <xdr:rowOff>208360</xdr:rowOff>
    </xdr:to>
    <xdr:sp macro="" textlink="">
      <xdr:nvSpPr>
        <xdr:cNvPr id="9" name="TextBox 8"/>
        <xdr:cNvSpPr txBox="1"/>
      </xdr:nvSpPr>
      <xdr:spPr>
        <a:xfrm>
          <a:off x="6548438" y="3869532"/>
          <a:ext cx="541734" cy="2024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BE" sz="1100"/>
            <a:t>Var(X)</a:t>
          </a:r>
        </a:p>
      </xdr:txBody>
    </xdr:sp>
    <xdr:clientData/>
  </xdr:twoCellAnchor>
  <xdr:twoCellAnchor>
    <xdr:from>
      <xdr:col>6</xdr:col>
      <xdr:colOff>797719</xdr:colOff>
      <xdr:row>27</xdr:row>
      <xdr:rowOff>125016</xdr:rowOff>
    </xdr:from>
    <xdr:to>
      <xdr:col>8</xdr:col>
      <xdr:colOff>434578</xdr:colOff>
      <xdr:row>29</xdr:row>
      <xdr:rowOff>184547</xdr:rowOff>
    </xdr:to>
    <xdr:cxnSp macro="">
      <xdr:nvCxnSpPr>
        <xdr:cNvPr id="10" name="Straight Arrow Connector 9"/>
        <xdr:cNvCxnSpPr/>
      </xdr:nvCxnSpPr>
      <xdr:spPr>
        <a:xfrm>
          <a:off x="5601891" y="3935016"/>
          <a:ext cx="1333500" cy="98821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726282</xdr:colOff>
      <xdr:row>28</xdr:row>
      <xdr:rowOff>142875</xdr:rowOff>
    </xdr:from>
    <xdr:to>
      <xdr:col>8</xdr:col>
      <xdr:colOff>291703</xdr:colOff>
      <xdr:row>31</xdr:row>
      <xdr:rowOff>5953</xdr:rowOff>
    </xdr:to>
    <xdr:cxnSp macro="">
      <xdr:nvCxnSpPr>
        <xdr:cNvPr id="13" name="Straight Arrow Connector 12"/>
        <xdr:cNvCxnSpPr/>
      </xdr:nvCxnSpPr>
      <xdr:spPr>
        <a:xfrm>
          <a:off x="5262563" y="4006453"/>
          <a:ext cx="1262062" cy="85129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440532</xdr:colOff>
      <xdr:row>29</xdr:row>
      <xdr:rowOff>107157</xdr:rowOff>
    </xdr:from>
    <xdr:to>
      <xdr:col>9</xdr:col>
      <xdr:colOff>226219</xdr:colOff>
      <xdr:row>30</xdr:row>
      <xdr:rowOff>119063</xdr:rowOff>
    </xdr:to>
    <xdr:sp macro="" textlink="">
      <xdr:nvSpPr>
        <xdr:cNvPr id="17" name="TextBox 16"/>
        <xdr:cNvSpPr txBox="1"/>
      </xdr:nvSpPr>
      <xdr:spPr>
        <a:xfrm>
          <a:off x="6673454" y="4577954"/>
          <a:ext cx="392906" cy="2024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BE" sz="1100"/>
            <a:t>My</a:t>
          </a:r>
        </a:p>
      </xdr:txBody>
    </xdr:sp>
    <xdr:clientData/>
  </xdr:twoCellAnchor>
  <xdr:twoCellAnchor>
    <xdr:from>
      <xdr:col>8</xdr:col>
      <xdr:colOff>273845</xdr:colOff>
      <xdr:row>31</xdr:row>
      <xdr:rowOff>53579</xdr:rowOff>
    </xdr:from>
    <xdr:to>
      <xdr:col>9</xdr:col>
      <xdr:colOff>208360</xdr:colOff>
      <xdr:row>32</xdr:row>
      <xdr:rowOff>65485</xdr:rowOff>
    </xdr:to>
    <xdr:sp macro="" textlink="">
      <xdr:nvSpPr>
        <xdr:cNvPr id="18" name="TextBox 17"/>
        <xdr:cNvSpPr txBox="1"/>
      </xdr:nvSpPr>
      <xdr:spPr>
        <a:xfrm>
          <a:off x="6506767" y="4905376"/>
          <a:ext cx="541734" cy="2024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BE" sz="1100"/>
            <a:t>Var(Y)</a:t>
          </a:r>
        </a:p>
      </xdr:txBody>
    </xdr:sp>
    <xdr:clientData/>
  </xdr:twoCellAnchor>
  <xdr:twoCellAnchor>
    <xdr:from>
      <xdr:col>0</xdr:col>
      <xdr:colOff>0</xdr:colOff>
      <xdr:row>28</xdr:row>
      <xdr:rowOff>214312</xdr:rowOff>
    </xdr:from>
    <xdr:to>
      <xdr:col>0</xdr:col>
      <xdr:colOff>773906</xdr:colOff>
      <xdr:row>29</xdr:row>
      <xdr:rowOff>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/>
            <xdr:cNvSpPr txBox="1"/>
          </xdr:nvSpPr>
          <xdr:spPr>
            <a:xfrm>
              <a:off x="0" y="4250531"/>
              <a:ext cx="773906" cy="250032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marR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nary>
                    <m:naryPr>
                      <m:chr m:val="∑"/>
                      <m:supHide m:val="on"/>
                      <m:ctrlPr>
                        <a:rPr lang="fr-BE" sz="1000" b="1" i="1">
                          <a:ln>
                            <a:noFill/>
                          </a:ln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naryPr>
                    <m:sub>
                      <m:r>
                        <m:rPr>
                          <m:brk m:alnAt="7"/>
                        </m:rPr>
                        <a:rPr lang="fr-BE" sz="1000" b="0" i="1">
                          <a:ln>
                            <a:noFill/>
                          </a:ln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</m:t>
                      </m:r>
                    </m:sub>
                    <m:sup/>
                    <m:e>
                      <m:sSub>
                        <m:sSubPr>
                          <m:ctrlPr>
                            <a:rPr lang="fr-BE" sz="1000" b="1" i="1">
                              <a:ln>
                                <a:noFill/>
                              </a:ln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fr-BE" sz="1000" b="0" i="1">
                              <a:ln>
                                <a:noFill/>
                              </a:ln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𝑥</m:t>
                          </m:r>
                        </m:e>
                        <m:sub>
                          <m:r>
                            <a:rPr lang="fr-BE" sz="1000" b="0" i="1">
                              <a:ln>
                                <a:noFill/>
                              </a:ln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𝑖</m:t>
                          </m:r>
                        </m:sub>
                      </m:sSub>
                      <m:sSub>
                        <m:sSubPr>
                          <m:ctrlPr>
                            <a:rPr lang="fr-BE" sz="1000" b="1" i="1">
                              <a:ln>
                                <a:noFill/>
                              </a:ln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fr-BE" sz="1000" b="0" i="1">
                              <a:ln>
                                <a:noFill/>
                              </a:ln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𝑟</m:t>
                          </m:r>
                        </m:e>
                        <m:sub>
                          <m:r>
                            <a:rPr lang="fr-BE" sz="1000" b="0" i="1">
                              <a:ln>
                                <a:noFill/>
                              </a:ln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𝑖𝑗</m:t>
                          </m:r>
                        </m:sub>
                      </m:sSub>
                    </m:e>
                  </m:nary>
                </m:oMath>
              </a14:m>
              <a:r>
                <a:rPr lang="fr-BE" sz="1000" b="1">
                  <a:ln>
                    <a:noFill/>
                  </a:ln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endParaRPr lang="fr-BE" sz="1000">
                <a:ln>
                  <a:noFill/>
                </a:ln>
                <a:effectLst/>
              </a:endParaRPr>
            </a:p>
            <a:p>
              <a:endParaRPr lang="fr-BE" sz="1100">
                <a:ln>
                  <a:noFill/>
                </a:ln>
              </a:endParaRPr>
            </a:p>
          </xdr:txBody>
        </xdr:sp>
      </mc:Choice>
      <mc:Fallback xmlns="">
        <xdr:sp macro="" textlink="">
          <xdr:nvSpPr>
            <xdr:cNvPr id="19" name="TextBox 18"/>
            <xdr:cNvSpPr txBox="1"/>
          </xdr:nvSpPr>
          <xdr:spPr>
            <a:xfrm>
              <a:off x="0" y="4250531"/>
              <a:ext cx="773906" cy="250032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marR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BE" sz="1000" b="1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</a:t>
              </a:r>
              <a:r>
                <a:rPr lang="fr-BE" sz="1000" b="0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_𝑖</a:t>
              </a:r>
              <a:r>
                <a:rPr lang="fr-BE" sz="1000" b="1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▒〖</a:t>
              </a:r>
              <a:r>
                <a:rPr lang="fr-BE" sz="1000" b="0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lang="fr-BE" sz="1000" b="1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BE" sz="1000" b="0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lang="fr-BE" sz="1000" b="1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BE" sz="1000" b="0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𝑟</a:t>
              </a:r>
              <a:r>
                <a:rPr lang="fr-BE" sz="1000" b="1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BE" sz="1000" b="0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𝑖𝑗</a:t>
              </a:r>
              <a:r>
                <a:rPr lang="fr-BE" sz="1000" b="1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〗</a:t>
              </a:r>
              <a:r>
                <a:rPr lang="fr-BE" sz="1000" b="1">
                  <a:ln>
                    <a:noFill/>
                  </a:ln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endParaRPr lang="fr-BE" sz="1000">
                <a:ln>
                  <a:noFill/>
                </a:ln>
                <a:effectLst/>
              </a:endParaRPr>
            </a:p>
            <a:p>
              <a:endParaRPr lang="fr-BE" sz="1100">
                <a:ln>
                  <a:noFill/>
                </a:ln>
              </a:endParaRPr>
            </a:p>
          </xdr:txBody>
        </xdr:sp>
      </mc:Fallback>
    </mc:AlternateContent>
    <xdr:clientData/>
  </xdr:twoCellAnchor>
  <xdr:twoCellAnchor>
    <xdr:from>
      <xdr:col>0</xdr:col>
      <xdr:colOff>11906</xdr:colOff>
      <xdr:row>29</xdr:row>
      <xdr:rowOff>0</xdr:rowOff>
    </xdr:from>
    <xdr:to>
      <xdr:col>0</xdr:col>
      <xdr:colOff>750094</xdr:colOff>
      <xdr:row>29</xdr:row>
      <xdr:rowOff>65485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/>
            <xdr:cNvSpPr txBox="1"/>
          </xdr:nvSpPr>
          <xdr:spPr>
            <a:xfrm>
              <a:off x="11906" y="4482703"/>
              <a:ext cx="738188" cy="321470"/>
            </a:xfrm>
            <a:prstGeom prst="rect">
              <a:avLst/>
            </a:prstGeom>
            <a:noFill/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marR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fr-BE" sz="700" b="1" i="1">
                            <a:ln>
                              <a:noFill/>
                            </a:ln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BE" sz="700" b="0" i="1">
                            <a:ln>
                              <a:noFill/>
                            </a:ln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𝑦</m:t>
                        </m:r>
                      </m:e>
                      <m:sub>
                        <m:r>
                          <a:rPr lang="fr-BE" sz="700" b="0" i="1">
                            <a:ln>
                              <a:noFill/>
                            </a:ln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𝑗</m:t>
                        </m:r>
                      </m:sub>
                    </m:sSub>
                    <m:nary>
                      <m:naryPr>
                        <m:chr m:val="∑"/>
                        <m:supHide m:val="on"/>
                        <m:ctrlPr>
                          <a:rPr lang="fr-BE" sz="700" b="1" i="1">
                            <a:ln>
                              <a:noFill/>
                            </a:ln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naryPr>
                      <m:sub>
                        <m:r>
                          <m:rPr>
                            <m:brk m:alnAt="7"/>
                          </m:rPr>
                          <a:rPr lang="fr-BE" sz="700" b="1" i="1">
                            <a:ln>
                              <a:noFill/>
                            </a:ln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</m:sub>
                      <m:sup/>
                      <m:e>
                        <m:sSub>
                          <m:sSubPr>
                            <m:ctrlPr>
                              <a:rPr lang="fr-BE" sz="700" b="1" i="1">
                                <a:ln>
                                  <a:noFill/>
                                </a:ln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BE" sz="700" b="1" i="1">
                                <a:ln>
                                  <a:noFill/>
                                </a:ln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lang="fr-BE" sz="700" b="1" i="1">
                                <a:ln>
                                  <a:noFill/>
                                </a:ln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  <m:sSub>
                          <m:sSubPr>
                            <m:ctrlPr>
                              <a:rPr lang="fr-BE" sz="700" b="1" i="1">
                                <a:ln>
                                  <a:noFill/>
                                </a:ln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BE" sz="700" b="1" i="1">
                                <a:ln>
                                  <a:noFill/>
                                </a:ln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</m:e>
                          <m:sub>
                            <m:r>
                              <a:rPr lang="fr-BE" sz="700" b="1" i="1">
                                <a:ln>
                                  <a:noFill/>
                                </a:ln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𝑖𝑗</m:t>
                            </m:r>
                          </m:sub>
                        </m:sSub>
                      </m:e>
                    </m:nary>
                    <m:r>
                      <m:rPr>
                        <m:nor/>
                      </m:rPr>
                      <a:rPr lang="fr-BE" sz="700" b="1">
                        <a:ln>
                          <a:noFill/>
                        </a:ln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 </m:t>
                    </m:r>
                  </m:oMath>
                </m:oMathPara>
              </a14:m>
              <a:endParaRPr lang="fr-BE" sz="700">
                <a:ln>
                  <a:noFill/>
                </a:ln>
                <a:effectLst/>
              </a:endParaRPr>
            </a:p>
            <a:p>
              <a:pPr marL="0" marR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BE" sz="1000" b="1">
                  <a:ln>
                    <a:noFill/>
                  </a:ln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endParaRPr lang="fr-BE" sz="1000">
                <a:ln>
                  <a:noFill/>
                </a:ln>
                <a:effectLst/>
              </a:endParaRPr>
            </a:p>
            <a:p>
              <a:endParaRPr lang="fr-BE" sz="1100">
                <a:ln>
                  <a:noFill/>
                </a:ln>
              </a:endParaRPr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11906" y="4482703"/>
              <a:ext cx="738188" cy="321470"/>
            </a:xfrm>
            <a:prstGeom prst="rect">
              <a:avLst/>
            </a:prstGeom>
            <a:noFill/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marR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BE" sz="700" b="0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lang="fr-BE" sz="700" b="1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BE" sz="700" b="0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𝑗</a:t>
              </a:r>
              <a:r>
                <a:rPr lang="fr-BE" sz="700" b="1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∑_𝑖▒〖𝑥_𝑖 𝑟_𝑖𝑗 〗</a:t>
              </a:r>
              <a:r>
                <a:rPr lang="fr-BE" sz="700" b="1" i="0">
                  <a:ln>
                    <a:noFill/>
                  </a:ln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fr-BE" sz="700" b="1" i="0">
                  <a:ln>
                    <a:noFill/>
                  </a:ln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lang="fr-BE" sz="700" b="1" i="0">
                  <a:ln>
                    <a:noFill/>
                  </a:ln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</a:t>
              </a:r>
              <a:endParaRPr lang="fr-BE" sz="700">
                <a:ln>
                  <a:noFill/>
                </a:ln>
                <a:effectLst/>
              </a:endParaRPr>
            </a:p>
            <a:p>
              <a:pPr marL="0" marR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BE" sz="1000" b="1">
                  <a:ln>
                    <a:noFill/>
                  </a:ln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endParaRPr lang="fr-BE" sz="1000">
                <a:ln>
                  <a:noFill/>
                </a:ln>
                <a:effectLst/>
              </a:endParaRPr>
            </a:p>
            <a:p>
              <a:endParaRPr lang="fr-BE" sz="1100">
                <a:ln>
                  <a:noFill/>
                </a:ln>
              </a:endParaRPr>
            </a:p>
          </xdr:txBody>
        </xdr:sp>
      </mc:Fallback>
    </mc:AlternateContent>
    <xdr:clientData/>
  </xdr:twoCellAnchor>
  <xdr:twoCellAnchor>
    <xdr:from>
      <xdr:col>5</xdr:col>
      <xdr:colOff>154785</xdr:colOff>
      <xdr:row>16</xdr:row>
      <xdr:rowOff>0</xdr:rowOff>
    </xdr:from>
    <xdr:to>
      <xdr:col>7</xdr:col>
      <xdr:colOff>5953</xdr:colOff>
      <xdr:row>20</xdr:row>
      <xdr:rowOff>53578</xdr:rowOff>
    </xdr:to>
    <xdr:cxnSp macro="">
      <xdr:nvCxnSpPr>
        <xdr:cNvPr id="25" name="Straight Arrow Connector 24"/>
        <xdr:cNvCxnSpPr/>
      </xdr:nvCxnSpPr>
      <xdr:spPr>
        <a:xfrm flipH="1">
          <a:off x="4119566" y="3048000"/>
          <a:ext cx="1529950" cy="119657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184547</xdr:colOff>
      <xdr:row>38</xdr:row>
      <xdr:rowOff>83343</xdr:rowOff>
    </xdr:from>
    <xdr:to>
      <xdr:col>1</xdr:col>
      <xdr:colOff>464344</xdr:colOff>
      <xdr:row>39</xdr:row>
      <xdr:rowOff>184546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Box 26"/>
            <xdr:cNvSpPr txBox="1"/>
          </xdr:nvSpPr>
          <xdr:spPr>
            <a:xfrm>
              <a:off x="184547" y="7298531"/>
              <a:ext cx="1154906" cy="29170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fr-BE" sz="1100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Cov</m:t>
                    </m:r>
                    <m:r>
                      <a:rPr lang="fr-BE" sz="11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acc>
                      <m:accPr>
                        <m:chr m:val="̅"/>
                        <m:ctrlP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𝑥𝑦</m:t>
                        </m:r>
                      </m:e>
                    </m:acc>
                    <m:r>
                      <a:rPr lang="fr-BE" sz="11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acc>
                      <m:accPr>
                        <m:chr m:val="̅"/>
                        <m:ctrlP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  <m:acc>
                      <m:accPr>
                        <m:chr m:val="̅"/>
                        <m:ctrlP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𝑦</m:t>
                        </m:r>
                      </m:e>
                    </m:acc>
                  </m:oMath>
                </m:oMathPara>
              </a14:m>
              <a:endParaRPr lang="fr-BE" sz="1100"/>
            </a:p>
          </xdr:txBody>
        </xdr:sp>
      </mc:Choice>
      <mc:Fallback xmlns="">
        <xdr:sp macro="" textlink="">
          <xdr:nvSpPr>
            <xdr:cNvPr id="27" name="TextBox 26"/>
            <xdr:cNvSpPr txBox="1"/>
          </xdr:nvSpPr>
          <xdr:spPr>
            <a:xfrm>
              <a:off x="184547" y="7298531"/>
              <a:ext cx="1154906" cy="29170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fr-BE" sz="110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"Cov</a:t>
              </a:r>
              <a:r>
                <a:rPr lang="fr-B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"= (𝑥𝑦) ̅−𝑥 ̅𝑦 ̅</a:t>
              </a:r>
              <a:endParaRPr lang="fr-BE" sz="1100"/>
            </a:p>
          </xdr:txBody>
        </xdr:sp>
      </mc:Fallback>
    </mc:AlternateContent>
    <xdr:clientData/>
  </xdr:twoCellAnchor>
  <xdr:twoCellAnchor>
    <xdr:from>
      <xdr:col>3</xdr:col>
      <xdr:colOff>23812</xdr:colOff>
      <xdr:row>51</xdr:row>
      <xdr:rowOff>5953</xdr:rowOff>
    </xdr:from>
    <xdr:to>
      <xdr:col>3</xdr:col>
      <xdr:colOff>708421</xdr:colOff>
      <xdr:row>52</xdr:row>
      <xdr:rowOff>29766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ZoneTexte 1"/>
            <xdr:cNvSpPr txBox="1"/>
          </xdr:nvSpPr>
          <xdr:spPr>
            <a:xfrm>
              <a:off x="2363390" y="10459641"/>
              <a:ext cx="684609" cy="21431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fr-BE" sz="11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acc>
                      <m:accPr>
                        <m:chr m:val="̅"/>
                        <m:ctrlP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𝑥𝑦</m:t>
                        </m:r>
                      </m:e>
                    </m:acc>
                  </m:oMath>
                </m:oMathPara>
              </a14:m>
              <a:endParaRPr lang="fr-BE" sz="1100"/>
            </a:p>
          </xdr:txBody>
        </xdr:sp>
      </mc:Choice>
      <mc:Fallback xmlns="">
        <xdr:sp macro="" textlink="">
          <xdr:nvSpPr>
            <xdr:cNvPr id="2" name="ZoneTexte 1"/>
            <xdr:cNvSpPr txBox="1"/>
          </xdr:nvSpPr>
          <xdr:spPr>
            <a:xfrm>
              <a:off x="2363390" y="10459641"/>
              <a:ext cx="684609" cy="21431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fr-B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 (𝑥𝑦) ̅</a:t>
              </a:r>
              <a:endParaRPr lang="fr-BE" sz="1100"/>
            </a:p>
          </xdr:txBody>
        </xdr:sp>
      </mc:Fallback>
    </mc:AlternateContent>
    <xdr:clientData/>
  </xdr:twoCellAnchor>
  <xdr:twoCellAnchor>
    <xdr:from>
      <xdr:col>0</xdr:col>
      <xdr:colOff>255984</xdr:colOff>
      <xdr:row>52</xdr:row>
      <xdr:rowOff>190498</xdr:rowOff>
    </xdr:from>
    <xdr:to>
      <xdr:col>1</xdr:col>
      <xdr:colOff>535781</xdr:colOff>
      <xdr:row>54</xdr:row>
      <xdr:rowOff>101201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6"/>
            <xdr:cNvSpPr txBox="1"/>
          </xdr:nvSpPr>
          <xdr:spPr>
            <a:xfrm>
              <a:off x="255984" y="10834686"/>
              <a:ext cx="1154906" cy="29170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fr-BE" sz="1100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Cov</m:t>
                    </m:r>
                    <m:r>
                      <a:rPr lang="fr-BE" sz="11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acc>
                      <m:accPr>
                        <m:chr m:val="̅"/>
                        <m:ctrlP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𝑥𝑦</m:t>
                        </m:r>
                      </m:e>
                    </m:acc>
                    <m:r>
                      <a:rPr lang="fr-BE" sz="11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acc>
                      <m:accPr>
                        <m:chr m:val="̅"/>
                        <m:ctrlP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  <m:acc>
                      <m:accPr>
                        <m:chr m:val="̅"/>
                        <m:ctrlP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𝑦</m:t>
                        </m:r>
                      </m:e>
                    </m:acc>
                  </m:oMath>
                </m:oMathPara>
              </a14:m>
              <a:endParaRPr lang="fr-BE" sz="1100"/>
            </a:p>
          </xdr:txBody>
        </xdr:sp>
      </mc:Choice>
      <mc:Fallback xmlns="">
        <xdr:sp macro="" textlink="">
          <xdr:nvSpPr>
            <xdr:cNvPr id="21" name="TextBox 26"/>
            <xdr:cNvSpPr txBox="1"/>
          </xdr:nvSpPr>
          <xdr:spPr>
            <a:xfrm>
              <a:off x="255984" y="10834686"/>
              <a:ext cx="1154906" cy="29170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fr-BE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"Cov"= (𝑥𝑦) ̅−𝑥 ̅𝑦 ̅</a:t>
              </a:r>
              <a:endParaRPr lang="fr-BE" sz="1100"/>
            </a:p>
          </xdr:txBody>
        </xdr:sp>
      </mc:Fallback>
    </mc:AlternateContent>
    <xdr:clientData/>
  </xdr:twoCellAnchor>
  <xdr:twoCellAnchor editAs="oneCell">
    <xdr:from>
      <xdr:col>0</xdr:col>
      <xdr:colOff>857250</xdr:colOff>
      <xdr:row>5</xdr:row>
      <xdr:rowOff>89297</xdr:rowOff>
    </xdr:from>
    <xdr:to>
      <xdr:col>4</xdr:col>
      <xdr:colOff>728486</xdr:colOff>
      <xdr:row>14</xdr:row>
      <xdr:rowOff>65484</xdr:rowOff>
    </xdr:to>
    <xdr:pic>
      <xdr:nvPicPr>
        <xdr:cNvPr id="4" name="Image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0" y="1041797"/>
          <a:ext cx="2943049" cy="1690687"/>
        </a:xfrm>
        <a:prstGeom prst="rect">
          <a:avLst/>
        </a:prstGeom>
      </xdr:spPr>
    </xdr:pic>
    <xdr:clientData/>
  </xdr:twoCellAnchor>
  <xdr:twoCellAnchor>
    <xdr:from>
      <xdr:col>0</xdr:col>
      <xdr:colOff>500063</xdr:colOff>
      <xdr:row>8</xdr:row>
      <xdr:rowOff>11906</xdr:rowOff>
    </xdr:from>
    <xdr:to>
      <xdr:col>1</xdr:col>
      <xdr:colOff>77391</xdr:colOff>
      <xdr:row>8</xdr:row>
      <xdr:rowOff>142875</xdr:rowOff>
    </xdr:to>
    <xdr:cxnSp macro="">
      <xdr:nvCxnSpPr>
        <xdr:cNvPr id="11" name="Connecteur droit avec flèche 10"/>
        <xdr:cNvCxnSpPr/>
      </xdr:nvCxnSpPr>
      <xdr:spPr>
        <a:xfrm flipV="1">
          <a:off x="500063" y="1535906"/>
          <a:ext cx="452437" cy="13096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386953</xdr:colOff>
      <xdr:row>9</xdr:row>
      <xdr:rowOff>41672</xdr:rowOff>
    </xdr:from>
    <xdr:to>
      <xdr:col>5</xdr:col>
      <xdr:colOff>95250</xdr:colOff>
      <xdr:row>12</xdr:row>
      <xdr:rowOff>107156</xdr:rowOff>
    </xdr:to>
    <xdr:cxnSp macro="">
      <xdr:nvCxnSpPr>
        <xdr:cNvPr id="14" name="Connecteur droit avec flèche 13"/>
        <xdr:cNvCxnSpPr/>
      </xdr:nvCxnSpPr>
      <xdr:spPr>
        <a:xfrm flipH="1">
          <a:off x="2726531" y="1756172"/>
          <a:ext cx="1333500" cy="636984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446485</xdr:colOff>
      <xdr:row>58</xdr:row>
      <xdr:rowOff>77391</xdr:rowOff>
    </xdr:from>
    <xdr:to>
      <xdr:col>1</xdr:col>
      <xdr:colOff>342901</xdr:colOff>
      <xdr:row>61</xdr:row>
      <xdr:rowOff>29766</xdr:rowOff>
    </xdr:to>
    <xdr:pic>
      <xdr:nvPicPr>
        <xdr:cNvPr id="26" name="Image 2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485" y="14722079"/>
          <a:ext cx="77152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875109</xdr:colOff>
      <xdr:row>41</xdr:row>
      <xdr:rowOff>0</xdr:rowOff>
    </xdr:from>
    <xdr:to>
      <xdr:col>1</xdr:col>
      <xdr:colOff>684609</xdr:colOff>
      <xdr:row>42</xdr:row>
      <xdr:rowOff>23813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ZoneTexte 27"/>
            <xdr:cNvSpPr txBox="1"/>
          </xdr:nvSpPr>
          <xdr:spPr>
            <a:xfrm>
              <a:off x="875109" y="9024938"/>
              <a:ext cx="684609" cy="21431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fr-BE" sz="11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  <m:acc>
                      <m:accPr>
                        <m:chr m:val="̅"/>
                        <m:ctrlP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𝑥𝑦</m:t>
                        </m:r>
                      </m:e>
                    </m:acc>
                  </m:oMath>
                </m:oMathPara>
              </a14:m>
              <a:endParaRPr lang="fr-BE" sz="1100"/>
            </a:p>
          </xdr:txBody>
        </xdr:sp>
      </mc:Choice>
      <mc:Fallback xmlns="">
        <xdr:sp macro="" textlink="">
          <xdr:nvSpPr>
            <xdr:cNvPr id="28" name="ZoneTexte 27"/>
            <xdr:cNvSpPr txBox="1"/>
          </xdr:nvSpPr>
          <xdr:spPr>
            <a:xfrm>
              <a:off x="875109" y="9024938"/>
              <a:ext cx="684609" cy="21431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fr-BE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BE" sz="110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(</a:t>
              </a:r>
              <a:r>
                <a:rPr lang="fr-BE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𝑥𝑦</a:t>
              </a:r>
              <a:r>
                <a:rPr lang="fr-BE" sz="110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) ̅</a:t>
              </a:r>
              <a:endParaRPr lang="fr-BE" sz="1100"/>
            </a:p>
          </xdr:txBody>
        </xdr:sp>
      </mc:Fallback>
    </mc:AlternateContent>
    <xdr:clientData/>
  </xdr:twoCellAnchor>
  <xdr:twoCellAnchor>
    <xdr:from>
      <xdr:col>8</xdr:col>
      <xdr:colOff>452437</xdr:colOff>
      <xdr:row>26</xdr:row>
      <xdr:rowOff>363141</xdr:rowOff>
    </xdr:from>
    <xdr:to>
      <xdr:col>8</xdr:col>
      <xdr:colOff>666750</xdr:colOff>
      <xdr:row>27</xdr:row>
      <xdr:rowOff>184548</xdr:rowOff>
    </xdr:to>
    <xdr:cxnSp macro="">
      <xdr:nvCxnSpPr>
        <xdr:cNvPr id="22" name="Straight Arrow Connector 5"/>
        <xdr:cNvCxnSpPr/>
      </xdr:nvCxnSpPr>
      <xdr:spPr>
        <a:xfrm>
          <a:off x="6096000" y="5697141"/>
          <a:ext cx="214313" cy="20240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750095</xdr:colOff>
      <xdr:row>13</xdr:row>
      <xdr:rowOff>238126</xdr:rowOff>
    </xdr:from>
    <xdr:to>
      <xdr:col>9</xdr:col>
      <xdr:colOff>107157</xdr:colOff>
      <xdr:row>17</xdr:row>
      <xdr:rowOff>136922</xdr:rowOff>
    </xdr:to>
    <xdr:cxnSp macro="">
      <xdr:nvCxnSpPr>
        <xdr:cNvPr id="2" name="Straight Arrow Connector 1"/>
        <xdr:cNvCxnSpPr/>
      </xdr:nvCxnSpPr>
      <xdr:spPr>
        <a:xfrm>
          <a:off x="5554267" y="2905126"/>
          <a:ext cx="1660921" cy="97035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452437</xdr:colOff>
      <xdr:row>13</xdr:row>
      <xdr:rowOff>363141</xdr:rowOff>
    </xdr:from>
    <xdr:to>
      <xdr:col>7</xdr:col>
      <xdr:colOff>660797</xdr:colOff>
      <xdr:row>14</xdr:row>
      <xdr:rowOff>190501</xdr:rowOff>
    </xdr:to>
    <xdr:cxnSp macro="">
      <xdr:nvCxnSpPr>
        <xdr:cNvPr id="3" name="Straight Arrow Connector 2"/>
        <xdr:cNvCxnSpPr>
          <a:endCxn id="5" idx="1"/>
        </xdr:cNvCxnSpPr>
      </xdr:nvCxnSpPr>
      <xdr:spPr>
        <a:xfrm>
          <a:off x="6096000" y="3030141"/>
          <a:ext cx="208360" cy="20836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303609</xdr:colOff>
      <xdr:row>13</xdr:row>
      <xdr:rowOff>369094</xdr:rowOff>
    </xdr:from>
    <xdr:to>
      <xdr:col>8</xdr:col>
      <xdr:colOff>464344</xdr:colOff>
      <xdr:row>15</xdr:row>
      <xdr:rowOff>23813</xdr:rowOff>
    </xdr:to>
    <xdr:cxnSp macro="">
      <xdr:nvCxnSpPr>
        <xdr:cNvPr id="4" name="Straight Arrow Connector 3"/>
        <xdr:cNvCxnSpPr/>
      </xdr:nvCxnSpPr>
      <xdr:spPr>
        <a:xfrm>
          <a:off x="6809184" y="3798094"/>
          <a:ext cx="160735" cy="26431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660797</xdr:colOff>
      <xdr:row>14</xdr:row>
      <xdr:rowOff>89298</xdr:rowOff>
    </xdr:from>
    <xdr:to>
      <xdr:col>8</xdr:col>
      <xdr:colOff>196453</xdr:colOff>
      <xdr:row>15</xdr:row>
      <xdr:rowOff>65485</xdr:rowOff>
    </xdr:to>
    <xdr:sp macro="" textlink="">
      <xdr:nvSpPr>
        <xdr:cNvPr id="5" name="TextBox 4"/>
        <xdr:cNvSpPr txBox="1"/>
      </xdr:nvSpPr>
      <xdr:spPr>
        <a:xfrm>
          <a:off x="6304360" y="3137298"/>
          <a:ext cx="392906" cy="2024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BE" sz="1100"/>
            <a:t>Mx</a:t>
          </a:r>
        </a:p>
      </xdr:txBody>
    </xdr:sp>
    <xdr:clientData/>
  </xdr:twoCellAnchor>
  <xdr:twoCellAnchor>
    <xdr:from>
      <xdr:col>8</xdr:col>
      <xdr:colOff>315516</xdr:colOff>
      <xdr:row>15</xdr:row>
      <xdr:rowOff>5954</xdr:rowOff>
    </xdr:from>
    <xdr:to>
      <xdr:col>9</xdr:col>
      <xdr:colOff>250031</xdr:colOff>
      <xdr:row>15</xdr:row>
      <xdr:rowOff>208360</xdr:rowOff>
    </xdr:to>
    <xdr:sp macro="" textlink="">
      <xdr:nvSpPr>
        <xdr:cNvPr id="6" name="TextBox 5"/>
        <xdr:cNvSpPr txBox="1"/>
      </xdr:nvSpPr>
      <xdr:spPr>
        <a:xfrm>
          <a:off x="6821091" y="4044554"/>
          <a:ext cx="544115" cy="2024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BE" sz="1100"/>
            <a:t>Var(X)</a:t>
          </a:r>
        </a:p>
      </xdr:txBody>
    </xdr:sp>
    <xdr:clientData/>
  </xdr:twoCellAnchor>
  <xdr:twoCellAnchor>
    <xdr:from>
      <xdr:col>6</xdr:col>
      <xdr:colOff>756047</xdr:colOff>
      <xdr:row>14</xdr:row>
      <xdr:rowOff>41672</xdr:rowOff>
    </xdr:from>
    <xdr:to>
      <xdr:col>8</xdr:col>
      <xdr:colOff>500062</xdr:colOff>
      <xdr:row>18</xdr:row>
      <xdr:rowOff>95250</xdr:rowOff>
    </xdr:to>
    <xdr:cxnSp macro="">
      <xdr:nvCxnSpPr>
        <xdr:cNvPr id="7" name="Straight Arrow Connector 6"/>
        <xdr:cNvCxnSpPr/>
      </xdr:nvCxnSpPr>
      <xdr:spPr>
        <a:xfrm>
          <a:off x="5560219" y="3089672"/>
          <a:ext cx="1440656" cy="9822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726282</xdr:colOff>
      <xdr:row>15</xdr:row>
      <xdr:rowOff>142875</xdr:rowOff>
    </xdr:from>
    <xdr:to>
      <xdr:col>8</xdr:col>
      <xdr:colOff>291703</xdr:colOff>
      <xdr:row>20</xdr:row>
      <xdr:rowOff>5953</xdr:rowOff>
    </xdr:to>
    <xdr:cxnSp macro="">
      <xdr:nvCxnSpPr>
        <xdr:cNvPr id="8" name="Straight Arrow Connector 7"/>
        <xdr:cNvCxnSpPr/>
      </xdr:nvCxnSpPr>
      <xdr:spPr>
        <a:xfrm>
          <a:off x="5536407" y="4181475"/>
          <a:ext cx="1260871" cy="94892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440532</xdr:colOff>
      <xdr:row>18</xdr:row>
      <xdr:rowOff>107157</xdr:rowOff>
    </xdr:from>
    <xdr:to>
      <xdr:col>9</xdr:col>
      <xdr:colOff>226219</xdr:colOff>
      <xdr:row>19</xdr:row>
      <xdr:rowOff>119063</xdr:rowOff>
    </xdr:to>
    <xdr:sp macro="" textlink="">
      <xdr:nvSpPr>
        <xdr:cNvPr id="9" name="TextBox 8"/>
        <xdr:cNvSpPr txBox="1"/>
      </xdr:nvSpPr>
      <xdr:spPr>
        <a:xfrm>
          <a:off x="6946107" y="4850607"/>
          <a:ext cx="395287" cy="2024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BE" sz="1100"/>
            <a:t>My</a:t>
          </a:r>
        </a:p>
      </xdr:txBody>
    </xdr:sp>
    <xdr:clientData/>
  </xdr:twoCellAnchor>
  <xdr:twoCellAnchor>
    <xdr:from>
      <xdr:col>8</xdr:col>
      <xdr:colOff>273845</xdr:colOff>
      <xdr:row>20</xdr:row>
      <xdr:rowOff>53579</xdr:rowOff>
    </xdr:from>
    <xdr:to>
      <xdr:col>9</xdr:col>
      <xdr:colOff>208360</xdr:colOff>
      <xdr:row>21</xdr:row>
      <xdr:rowOff>65485</xdr:rowOff>
    </xdr:to>
    <xdr:sp macro="" textlink="">
      <xdr:nvSpPr>
        <xdr:cNvPr id="10" name="TextBox 9"/>
        <xdr:cNvSpPr txBox="1"/>
      </xdr:nvSpPr>
      <xdr:spPr>
        <a:xfrm>
          <a:off x="6779420" y="5178029"/>
          <a:ext cx="544115" cy="2024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BE" sz="1100"/>
            <a:t>Var(Y)</a:t>
          </a:r>
        </a:p>
      </xdr:txBody>
    </xdr:sp>
    <xdr:clientData/>
  </xdr:twoCellAnchor>
  <xdr:twoCellAnchor>
    <xdr:from>
      <xdr:col>1</xdr:col>
      <xdr:colOff>208360</xdr:colOff>
      <xdr:row>6</xdr:row>
      <xdr:rowOff>0</xdr:rowOff>
    </xdr:from>
    <xdr:to>
      <xdr:col>1</xdr:col>
      <xdr:colOff>351235</xdr:colOff>
      <xdr:row>8</xdr:row>
      <xdr:rowOff>125016</xdr:rowOff>
    </xdr:to>
    <xdr:cxnSp macro="">
      <xdr:nvCxnSpPr>
        <xdr:cNvPr id="15" name="Straight Arrow Connector 14"/>
        <xdr:cNvCxnSpPr/>
      </xdr:nvCxnSpPr>
      <xdr:spPr>
        <a:xfrm flipH="1">
          <a:off x="1083469" y="952500"/>
          <a:ext cx="142875" cy="88701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184547</xdr:colOff>
      <xdr:row>24</xdr:row>
      <xdr:rowOff>83343</xdr:rowOff>
    </xdr:from>
    <xdr:to>
      <xdr:col>1</xdr:col>
      <xdr:colOff>464344</xdr:colOff>
      <xdr:row>25</xdr:row>
      <xdr:rowOff>184546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/>
            <xdr:cNvSpPr txBox="1"/>
          </xdr:nvSpPr>
          <xdr:spPr>
            <a:xfrm>
              <a:off x="184547" y="7303293"/>
              <a:ext cx="1156097" cy="29170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fr-BE" sz="1100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Cov</m:t>
                    </m:r>
                    <m:r>
                      <a:rPr lang="fr-BE" sz="11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acc>
                      <m:accPr>
                        <m:chr m:val="̅"/>
                        <m:ctrlP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𝑥𝑦</m:t>
                        </m:r>
                      </m:e>
                    </m:acc>
                    <m:r>
                      <a:rPr lang="fr-BE" sz="11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acc>
                      <m:accPr>
                        <m:chr m:val="̅"/>
                        <m:ctrlP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  <m:acc>
                      <m:accPr>
                        <m:chr m:val="̅"/>
                        <m:ctrlP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fr-B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𝑦</m:t>
                        </m:r>
                      </m:e>
                    </m:acc>
                  </m:oMath>
                </m:oMathPara>
              </a14:m>
              <a:endParaRPr lang="fr-BE" sz="11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184547" y="7303293"/>
              <a:ext cx="1156097" cy="29170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fr-BE" sz="110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"Cov</a:t>
              </a:r>
              <a:r>
                <a:rPr lang="fr-B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"= (𝑥𝑦) ̅−𝑥 ̅𝑦 ̅</a:t>
              </a:r>
              <a:endParaRPr lang="fr-BE" sz="1100"/>
            </a:p>
          </xdr:txBody>
        </xdr:sp>
      </mc:Fallback>
    </mc:AlternateContent>
    <xdr:clientData/>
  </xdr:twoCellAnchor>
  <xdr:twoCellAnchor>
    <xdr:from>
      <xdr:col>1</xdr:col>
      <xdr:colOff>446485</xdr:colOff>
      <xdr:row>6</xdr:row>
      <xdr:rowOff>5953</xdr:rowOff>
    </xdr:from>
    <xdr:to>
      <xdr:col>2</xdr:col>
      <xdr:colOff>214312</xdr:colOff>
      <xdr:row>7</xdr:row>
      <xdr:rowOff>154781</xdr:rowOff>
    </xdr:to>
    <xdr:cxnSp macro="">
      <xdr:nvCxnSpPr>
        <xdr:cNvPr id="19" name="Straight Arrow Connector 14"/>
        <xdr:cNvCxnSpPr/>
      </xdr:nvCxnSpPr>
      <xdr:spPr>
        <a:xfrm>
          <a:off x="1321594" y="958453"/>
          <a:ext cx="500062" cy="72032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261938</xdr:colOff>
      <xdr:row>24</xdr:row>
      <xdr:rowOff>107156</xdr:rowOff>
    </xdr:from>
    <xdr:to>
      <xdr:col>7</xdr:col>
      <xdr:colOff>158354</xdr:colOff>
      <xdr:row>27</xdr:row>
      <xdr:rowOff>59531</xdr:rowOff>
    </xdr:to>
    <xdr:pic>
      <xdr:nvPicPr>
        <xdr:cNvPr id="25" name="Image 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8" y="7131844"/>
          <a:ext cx="77152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452437</xdr:colOff>
      <xdr:row>13</xdr:row>
      <xdr:rowOff>363141</xdr:rowOff>
    </xdr:from>
    <xdr:to>
      <xdr:col>8</xdr:col>
      <xdr:colOff>660797</xdr:colOff>
      <xdr:row>14</xdr:row>
      <xdr:rowOff>190501</xdr:rowOff>
    </xdr:to>
    <xdr:cxnSp macro="">
      <xdr:nvCxnSpPr>
        <xdr:cNvPr id="17" name="Straight Arrow Connector 2"/>
        <xdr:cNvCxnSpPr/>
      </xdr:nvCxnSpPr>
      <xdr:spPr>
        <a:xfrm>
          <a:off x="6096000" y="3220641"/>
          <a:ext cx="208360" cy="20836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6"/>
  <sheetViews>
    <sheetView topLeftCell="A58" zoomScale="110" zoomScaleNormal="110" workbookViewId="0">
      <selection activeCell="H70" sqref="H70:H74"/>
    </sheetView>
  </sheetViews>
  <sheetFormatPr baseColWidth="10" defaultColWidth="9.140625" defaultRowHeight="15" x14ac:dyDescent="0.25"/>
  <cols>
    <col min="1" max="1" width="16.85546875" customWidth="1"/>
    <col min="2" max="2" width="14.7109375" customWidth="1"/>
    <col min="5" max="5" width="11.5703125" customWidth="1"/>
    <col min="6" max="6" width="10.42578125" customWidth="1"/>
    <col min="7" max="7" width="10.7109375" customWidth="1"/>
  </cols>
  <sheetData>
    <row r="1" spans="1:8" x14ac:dyDescent="0.25">
      <c r="A1" s="1" t="s">
        <v>0</v>
      </c>
    </row>
    <row r="3" spans="1:8" x14ac:dyDescent="0.25">
      <c r="A3" t="s">
        <v>1</v>
      </c>
    </row>
    <row r="4" spans="1:8" x14ac:dyDescent="0.25">
      <c r="A4" t="s">
        <v>81</v>
      </c>
    </row>
    <row r="5" spans="1:8" x14ac:dyDescent="0.25">
      <c r="A5" t="s">
        <v>2</v>
      </c>
    </row>
    <row r="7" spans="1:8" x14ac:dyDescent="0.25">
      <c r="A7" t="s">
        <v>44</v>
      </c>
    </row>
    <row r="8" spans="1:8" x14ac:dyDescent="0.25">
      <c r="A8" s="2" t="s">
        <v>3</v>
      </c>
      <c r="B8" s="2" t="s">
        <v>4</v>
      </c>
      <c r="E8" s="1" t="s">
        <v>82</v>
      </c>
    </row>
    <row r="9" spans="1:8" x14ac:dyDescent="0.25">
      <c r="A9">
        <v>1</v>
      </c>
      <c r="B9">
        <v>140</v>
      </c>
      <c r="E9" t="s">
        <v>83</v>
      </c>
    </row>
    <row r="10" spans="1:8" x14ac:dyDescent="0.25">
      <c r="A10">
        <v>1</v>
      </c>
      <c r="B10">
        <v>420</v>
      </c>
      <c r="E10" t="s">
        <v>107</v>
      </c>
    </row>
    <row r="11" spans="1:8" x14ac:dyDescent="0.25">
      <c r="A11">
        <v>1</v>
      </c>
      <c r="B11">
        <v>258</v>
      </c>
      <c r="E11" s="2" t="s">
        <v>7</v>
      </c>
      <c r="F11" s="2" t="s">
        <v>5</v>
      </c>
      <c r="G11" s="2" t="s">
        <v>6</v>
      </c>
    </row>
    <row r="12" spans="1:8" x14ac:dyDescent="0.25">
      <c r="A12">
        <v>1</v>
      </c>
      <c r="B12">
        <v>298</v>
      </c>
      <c r="E12" s="2" t="s">
        <v>8</v>
      </c>
      <c r="F12" s="3">
        <f>AVERAGE(X)</f>
        <v>3</v>
      </c>
      <c r="G12" s="3">
        <f>AVERAGE(Y)</f>
        <v>601.67999999999995</v>
      </c>
      <c r="H12" t="s">
        <v>12</v>
      </c>
    </row>
    <row r="13" spans="1:8" x14ac:dyDescent="0.25">
      <c r="A13">
        <v>1</v>
      </c>
      <c r="B13">
        <v>366</v>
      </c>
      <c r="E13" s="2" t="s">
        <v>9</v>
      </c>
      <c r="F13" s="3">
        <f>VARP(X)</f>
        <v>1.64</v>
      </c>
      <c r="G13" s="3">
        <f>VARP(Y)</f>
        <v>44252.6976</v>
      </c>
      <c r="H13" t="s">
        <v>11</v>
      </c>
    </row>
    <row r="14" spans="1:8" x14ac:dyDescent="0.25">
      <c r="A14">
        <v>1</v>
      </c>
      <c r="B14">
        <v>412</v>
      </c>
      <c r="E14" s="2" t="s">
        <v>10</v>
      </c>
      <c r="F14" s="3">
        <f>STDEVP(X)</f>
        <v>1.2806248474865698</v>
      </c>
      <c r="G14" s="3">
        <f>STDEVP(Y)</f>
        <v>210.36325154360966</v>
      </c>
      <c r="H14" t="s">
        <v>13</v>
      </c>
    </row>
    <row r="15" spans="1:8" x14ac:dyDescent="0.25">
      <c r="A15">
        <v>1</v>
      </c>
      <c r="B15">
        <v>274</v>
      </c>
    </row>
    <row r="16" spans="1:8" x14ac:dyDescent="0.25">
      <c r="A16">
        <v>2</v>
      </c>
      <c r="B16">
        <v>445</v>
      </c>
    </row>
    <row r="17" spans="1:6" x14ac:dyDescent="0.25">
      <c r="A17">
        <v>2</v>
      </c>
      <c r="B17">
        <v>482</v>
      </c>
      <c r="E17" s="1" t="s">
        <v>84</v>
      </c>
    </row>
    <row r="18" spans="1:6" x14ac:dyDescent="0.25">
      <c r="A18">
        <v>2</v>
      </c>
      <c r="B18">
        <v>426</v>
      </c>
    </row>
    <row r="19" spans="1:6" x14ac:dyDescent="0.25">
      <c r="A19">
        <v>2</v>
      </c>
      <c r="B19">
        <v>298</v>
      </c>
      <c r="E19" s="21" t="s">
        <v>86</v>
      </c>
    </row>
    <row r="20" spans="1:6" x14ac:dyDescent="0.25">
      <c r="A20">
        <v>2</v>
      </c>
      <c r="B20">
        <v>442</v>
      </c>
    </row>
    <row r="21" spans="1:6" x14ac:dyDescent="0.25">
      <c r="A21">
        <v>2</v>
      </c>
      <c r="B21">
        <v>482</v>
      </c>
      <c r="E21" t="s">
        <v>85</v>
      </c>
    </row>
    <row r="22" spans="1:6" x14ac:dyDescent="0.25">
      <c r="A22">
        <v>2</v>
      </c>
      <c r="B22">
        <v>550</v>
      </c>
      <c r="F22" s="17" t="s">
        <v>46</v>
      </c>
    </row>
    <row r="23" spans="1:6" x14ac:dyDescent="0.25">
      <c r="A23">
        <v>2</v>
      </c>
      <c r="B23">
        <v>258</v>
      </c>
      <c r="F23" t="s">
        <v>77</v>
      </c>
    </row>
    <row r="24" spans="1:6" x14ac:dyDescent="0.25">
      <c r="A24">
        <v>2</v>
      </c>
      <c r="B24">
        <v>488</v>
      </c>
      <c r="F24" t="s">
        <v>49</v>
      </c>
    </row>
    <row r="25" spans="1:6" x14ac:dyDescent="0.25">
      <c r="A25">
        <v>2</v>
      </c>
      <c r="B25">
        <v>480</v>
      </c>
    </row>
    <row r="26" spans="1:6" x14ac:dyDescent="0.25">
      <c r="A26">
        <v>2</v>
      </c>
      <c r="B26">
        <v>625</v>
      </c>
      <c r="E26" s="21" t="s">
        <v>115</v>
      </c>
    </row>
    <row r="27" spans="1:6" x14ac:dyDescent="0.25">
      <c r="A27">
        <v>2</v>
      </c>
      <c r="B27">
        <v>475</v>
      </c>
    </row>
    <row r="28" spans="1:6" x14ac:dyDescent="0.25">
      <c r="A28">
        <v>2</v>
      </c>
      <c r="B28">
        <v>402</v>
      </c>
      <c r="E28" t="s">
        <v>98</v>
      </c>
    </row>
    <row r="29" spans="1:6" x14ac:dyDescent="0.25">
      <c r="A29">
        <v>3</v>
      </c>
      <c r="B29">
        <v>762</v>
      </c>
      <c r="E29" t="s">
        <v>87</v>
      </c>
    </row>
    <row r="30" spans="1:6" x14ac:dyDescent="0.25">
      <c r="A30">
        <v>3</v>
      </c>
      <c r="B30">
        <v>630</v>
      </c>
      <c r="E30" t="s">
        <v>88</v>
      </c>
    </row>
    <row r="31" spans="1:6" x14ac:dyDescent="0.25">
      <c r="A31">
        <v>3</v>
      </c>
      <c r="B31">
        <v>680</v>
      </c>
      <c r="E31" t="s">
        <v>89</v>
      </c>
    </row>
    <row r="32" spans="1:6" x14ac:dyDescent="0.25">
      <c r="A32">
        <v>3</v>
      </c>
      <c r="B32">
        <v>678</v>
      </c>
      <c r="E32" s="30" t="s">
        <v>90</v>
      </c>
      <c r="F32" t="s">
        <v>91</v>
      </c>
    </row>
    <row r="33" spans="1:18" x14ac:dyDescent="0.25">
      <c r="A33">
        <v>3</v>
      </c>
      <c r="B33">
        <v>588</v>
      </c>
    </row>
    <row r="34" spans="1:18" x14ac:dyDescent="0.25">
      <c r="A34">
        <v>3</v>
      </c>
      <c r="B34">
        <v>648</v>
      </c>
      <c r="E34" s="1" t="s">
        <v>27</v>
      </c>
      <c r="J34" s="1" t="s">
        <v>28</v>
      </c>
    </row>
    <row r="35" spans="1:18" x14ac:dyDescent="0.25">
      <c r="A35">
        <v>3</v>
      </c>
      <c r="B35">
        <v>480</v>
      </c>
      <c r="E35" t="s">
        <v>24</v>
      </c>
      <c r="J35" t="s">
        <v>32</v>
      </c>
    </row>
    <row r="36" spans="1:18" x14ac:dyDescent="0.25">
      <c r="A36">
        <v>3</v>
      </c>
      <c r="B36">
        <v>664</v>
      </c>
      <c r="E36" t="s">
        <v>14</v>
      </c>
      <c r="J36" t="s">
        <v>14</v>
      </c>
      <c r="R36" s="33" t="s">
        <v>131</v>
      </c>
    </row>
    <row r="37" spans="1:18" x14ac:dyDescent="0.25">
      <c r="A37">
        <v>3</v>
      </c>
      <c r="B37">
        <v>634</v>
      </c>
      <c r="E37" t="s">
        <v>16</v>
      </c>
      <c r="J37" t="s">
        <v>17</v>
      </c>
      <c r="R37" s="33" t="s">
        <v>132</v>
      </c>
    </row>
    <row r="38" spans="1:18" x14ac:dyDescent="0.25">
      <c r="A38">
        <v>3</v>
      </c>
      <c r="B38">
        <v>572</v>
      </c>
      <c r="E38" t="s">
        <v>26</v>
      </c>
      <c r="J38" t="s">
        <v>33</v>
      </c>
      <c r="R38" s="33" t="s">
        <v>133</v>
      </c>
    </row>
    <row r="39" spans="1:18" x14ac:dyDescent="0.25">
      <c r="A39">
        <v>4</v>
      </c>
      <c r="B39">
        <v>782</v>
      </c>
      <c r="E39" t="s">
        <v>15</v>
      </c>
      <c r="J39" t="s">
        <v>15</v>
      </c>
      <c r="R39" s="33" t="s">
        <v>134</v>
      </c>
    </row>
    <row r="40" spans="1:18" x14ac:dyDescent="0.25">
      <c r="A40">
        <v>4</v>
      </c>
      <c r="B40">
        <v>685</v>
      </c>
      <c r="R40" s="33" t="s">
        <v>135</v>
      </c>
    </row>
    <row r="41" spans="1:18" x14ac:dyDescent="0.25">
      <c r="A41">
        <v>4</v>
      </c>
      <c r="B41">
        <v>602</v>
      </c>
      <c r="E41">
        <v>300</v>
      </c>
      <c r="F41" s="4">
        <f t="array" ref="F41:F45">FREQUENCY(B9:B15,E41:E45)</f>
        <v>4</v>
      </c>
      <c r="J41">
        <v>300</v>
      </c>
      <c r="K41" s="4">
        <f t="array" ref="K41:K45">FREQUENCY(B16:B28,J41:J45)</f>
        <v>2</v>
      </c>
    </row>
    <row r="42" spans="1:18" x14ac:dyDescent="0.25">
      <c r="A42">
        <v>4</v>
      </c>
      <c r="B42">
        <v>622</v>
      </c>
      <c r="E42">
        <v>500</v>
      </c>
      <c r="F42" s="4">
        <v>3</v>
      </c>
      <c r="J42">
        <v>500</v>
      </c>
      <c r="K42" s="4">
        <v>9</v>
      </c>
    </row>
    <row r="43" spans="1:18" x14ac:dyDescent="0.25">
      <c r="A43">
        <v>4</v>
      </c>
      <c r="B43">
        <v>832</v>
      </c>
      <c r="E43">
        <v>700</v>
      </c>
      <c r="F43" s="4">
        <v>0</v>
      </c>
      <c r="J43">
        <v>700</v>
      </c>
      <c r="K43" s="4">
        <v>2</v>
      </c>
    </row>
    <row r="44" spans="1:18" x14ac:dyDescent="0.25">
      <c r="A44">
        <v>4</v>
      </c>
      <c r="B44">
        <v>494</v>
      </c>
      <c r="E44">
        <v>900</v>
      </c>
      <c r="F44" s="4">
        <v>0</v>
      </c>
      <c r="J44">
        <v>900</v>
      </c>
      <c r="K44" s="4">
        <v>0</v>
      </c>
    </row>
    <row r="45" spans="1:18" x14ac:dyDescent="0.25">
      <c r="A45">
        <v>4</v>
      </c>
      <c r="B45">
        <v>846</v>
      </c>
      <c r="E45">
        <v>1100</v>
      </c>
      <c r="F45" s="4">
        <v>0</v>
      </c>
      <c r="J45">
        <v>1100</v>
      </c>
      <c r="K45" s="4">
        <v>0</v>
      </c>
    </row>
    <row r="46" spans="1:18" x14ac:dyDescent="0.25">
      <c r="A46">
        <v>4</v>
      </c>
      <c r="B46">
        <v>640</v>
      </c>
    </row>
    <row r="47" spans="1:18" x14ac:dyDescent="0.25">
      <c r="A47">
        <v>4</v>
      </c>
      <c r="B47">
        <v>800</v>
      </c>
    </row>
    <row r="48" spans="1:18" x14ac:dyDescent="0.25">
      <c r="A48">
        <v>4</v>
      </c>
      <c r="B48">
        <v>624</v>
      </c>
      <c r="E48" s="1" t="s">
        <v>29</v>
      </c>
      <c r="J48" s="1" t="s">
        <v>30</v>
      </c>
    </row>
    <row r="49" spans="1:11" x14ac:dyDescent="0.25">
      <c r="A49">
        <v>4</v>
      </c>
      <c r="B49">
        <v>694</v>
      </c>
    </row>
    <row r="50" spans="1:11" x14ac:dyDescent="0.25">
      <c r="A50">
        <v>4</v>
      </c>
      <c r="B50">
        <v>784</v>
      </c>
      <c r="E50" t="s">
        <v>92</v>
      </c>
      <c r="J50" t="s">
        <v>94</v>
      </c>
    </row>
    <row r="51" spans="1:11" x14ac:dyDescent="0.25">
      <c r="A51">
        <v>4</v>
      </c>
      <c r="B51">
        <v>792</v>
      </c>
      <c r="E51" t="s">
        <v>14</v>
      </c>
      <c r="J51" t="s">
        <v>14</v>
      </c>
    </row>
    <row r="52" spans="1:11" x14ac:dyDescent="0.25">
      <c r="A52">
        <v>5</v>
      </c>
      <c r="B52">
        <v>950</v>
      </c>
      <c r="E52" t="s">
        <v>25</v>
      </c>
      <c r="J52" t="s">
        <v>31</v>
      </c>
    </row>
    <row r="53" spans="1:11" x14ac:dyDescent="0.25">
      <c r="A53">
        <v>5</v>
      </c>
      <c r="B53">
        <v>982</v>
      </c>
      <c r="E53" t="s">
        <v>93</v>
      </c>
      <c r="J53" t="s">
        <v>95</v>
      </c>
    </row>
    <row r="54" spans="1:11" x14ac:dyDescent="0.25">
      <c r="A54">
        <v>5</v>
      </c>
      <c r="B54">
        <v>980</v>
      </c>
      <c r="E54" t="s">
        <v>15</v>
      </c>
      <c r="J54" t="s">
        <v>15</v>
      </c>
    </row>
    <row r="55" spans="1:11" x14ac:dyDescent="0.25">
      <c r="A55">
        <v>5</v>
      </c>
      <c r="B55">
        <v>1050</v>
      </c>
    </row>
    <row r="56" spans="1:11" x14ac:dyDescent="0.25">
      <c r="A56">
        <v>5</v>
      </c>
      <c r="B56">
        <v>884</v>
      </c>
      <c r="E56">
        <v>300</v>
      </c>
      <c r="F56" s="4">
        <f t="array" ref="F56:F60">FREQUENCY(B29:B38,E56:E60)</f>
        <v>0</v>
      </c>
      <c r="J56">
        <v>300</v>
      </c>
      <c r="K56" s="4">
        <f t="array" ref="K56:K60">FREQUENCY(B39:B51,J56:J60)</f>
        <v>0</v>
      </c>
    </row>
    <row r="57" spans="1:11" x14ac:dyDescent="0.25">
      <c r="A57">
        <v>5</v>
      </c>
      <c r="B57">
        <v>830</v>
      </c>
      <c r="E57">
        <v>500</v>
      </c>
      <c r="F57" s="4">
        <v>1</v>
      </c>
      <c r="J57">
        <v>500</v>
      </c>
      <c r="K57" s="4">
        <v>1</v>
      </c>
    </row>
    <row r="58" spans="1:11" x14ac:dyDescent="0.25">
      <c r="A58">
        <v>5</v>
      </c>
      <c r="B58">
        <v>854</v>
      </c>
      <c r="E58">
        <v>700</v>
      </c>
      <c r="F58" s="4">
        <v>8</v>
      </c>
      <c r="J58">
        <v>700</v>
      </c>
      <c r="K58" s="4">
        <v>6</v>
      </c>
    </row>
    <row r="59" spans="1:11" x14ac:dyDescent="0.25">
      <c r="E59">
        <v>900</v>
      </c>
      <c r="F59" s="4">
        <v>1</v>
      </c>
      <c r="J59">
        <v>900</v>
      </c>
      <c r="K59" s="4">
        <v>6</v>
      </c>
    </row>
    <row r="60" spans="1:11" x14ac:dyDescent="0.25">
      <c r="E60">
        <v>1100</v>
      </c>
      <c r="F60" s="4">
        <v>0</v>
      </c>
      <c r="J60">
        <v>1100</v>
      </c>
      <c r="K60" s="4">
        <v>0</v>
      </c>
    </row>
    <row r="62" spans="1:11" x14ac:dyDescent="0.25">
      <c r="G62" s="1" t="s">
        <v>34</v>
      </c>
    </row>
    <row r="64" spans="1:11" x14ac:dyDescent="0.25">
      <c r="G64" t="s">
        <v>96</v>
      </c>
    </row>
    <row r="65" spans="5:8" x14ac:dyDescent="0.25">
      <c r="G65" t="s">
        <v>14</v>
      </c>
    </row>
    <row r="66" spans="5:8" x14ac:dyDescent="0.25">
      <c r="G66" t="s">
        <v>35</v>
      </c>
    </row>
    <row r="67" spans="5:8" x14ac:dyDescent="0.25">
      <c r="G67" t="s">
        <v>97</v>
      </c>
    </row>
    <row r="68" spans="5:8" x14ac:dyDescent="0.25">
      <c r="G68" t="s">
        <v>15</v>
      </c>
    </row>
    <row r="70" spans="5:8" x14ac:dyDescent="0.25">
      <c r="G70">
        <v>300</v>
      </c>
      <c r="H70" s="4">
        <f t="array" ref="H70:H74">FREQUENCY(B52:B58,G70:G74)</f>
        <v>0</v>
      </c>
    </row>
    <row r="71" spans="5:8" x14ac:dyDescent="0.25">
      <c r="G71">
        <v>500</v>
      </c>
      <c r="H71" s="4">
        <v>0</v>
      </c>
    </row>
    <row r="72" spans="5:8" x14ac:dyDescent="0.25">
      <c r="G72">
        <v>700</v>
      </c>
      <c r="H72" s="4">
        <v>0</v>
      </c>
    </row>
    <row r="73" spans="5:8" x14ac:dyDescent="0.25">
      <c r="G73">
        <v>900</v>
      </c>
      <c r="H73" s="4">
        <v>3</v>
      </c>
    </row>
    <row r="74" spans="5:8" x14ac:dyDescent="0.25">
      <c r="G74">
        <v>1100</v>
      </c>
      <c r="H74" s="4">
        <v>4</v>
      </c>
    </row>
    <row r="76" spans="5:8" x14ac:dyDescent="0.25">
      <c r="E76" s="30" t="s">
        <v>100</v>
      </c>
      <c r="F76" t="s">
        <v>101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68"/>
  <sheetViews>
    <sheetView topLeftCell="A34" zoomScale="124" zoomScaleNormal="124" workbookViewId="0">
      <selection activeCell="C54" sqref="C54"/>
    </sheetView>
  </sheetViews>
  <sheetFormatPr baseColWidth="10" defaultColWidth="9.140625" defaultRowHeight="15" x14ac:dyDescent="0.25"/>
  <cols>
    <col min="1" max="1" width="13.140625" customWidth="1"/>
    <col min="2" max="4" width="11" customWidth="1"/>
    <col min="5" max="5" width="13.42578125" customWidth="1"/>
    <col min="6" max="7" width="12.5703125" customWidth="1"/>
    <col min="8" max="8" width="12.85546875" customWidth="1"/>
    <col min="10" max="10" width="13.28515625" bestFit="1" customWidth="1"/>
  </cols>
  <sheetData>
    <row r="1" spans="1:10" x14ac:dyDescent="0.25">
      <c r="A1" t="s">
        <v>121</v>
      </c>
    </row>
    <row r="3" spans="1:10" x14ac:dyDescent="0.25">
      <c r="B3" t="s">
        <v>108</v>
      </c>
    </row>
    <row r="4" spans="1:10" x14ac:dyDescent="0.25">
      <c r="B4" t="s">
        <v>123</v>
      </c>
    </row>
    <row r="5" spans="1:10" x14ac:dyDescent="0.25">
      <c r="B5" t="s">
        <v>109</v>
      </c>
    </row>
    <row r="6" spans="1:10" x14ac:dyDescent="0.25">
      <c r="I6" s="23"/>
      <c r="J6" s="23"/>
    </row>
    <row r="7" spans="1:10" x14ac:dyDescent="0.25">
      <c r="I7" s="23"/>
      <c r="J7" s="23"/>
    </row>
    <row r="8" spans="1:10" x14ac:dyDescent="0.25">
      <c r="I8" s="23"/>
      <c r="J8" s="23"/>
    </row>
    <row r="9" spans="1:10" x14ac:dyDescent="0.25">
      <c r="I9" s="23"/>
      <c r="J9" s="23"/>
    </row>
    <row r="10" spans="1:10" x14ac:dyDescent="0.25">
      <c r="I10" s="23"/>
      <c r="J10" s="23"/>
    </row>
    <row r="11" spans="1:10" x14ac:dyDescent="0.25">
      <c r="I11" s="23"/>
      <c r="J11" s="23"/>
    </row>
    <row r="12" spans="1:10" x14ac:dyDescent="0.25">
      <c r="I12" s="23"/>
      <c r="J12" s="23"/>
    </row>
    <row r="13" spans="1:10" x14ac:dyDescent="0.25">
      <c r="I13" s="23"/>
      <c r="J13" s="23"/>
    </row>
    <row r="14" spans="1:10" x14ac:dyDescent="0.25">
      <c r="I14" s="23"/>
      <c r="J14" s="23"/>
    </row>
    <row r="15" spans="1:10" x14ac:dyDescent="0.25">
      <c r="I15" s="23"/>
      <c r="J15" s="23"/>
    </row>
    <row r="16" spans="1:10" x14ac:dyDescent="0.25">
      <c r="A16" t="s">
        <v>36</v>
      </c>
      <c r="G16" s="34" t="s">
        <v>45</v>
      </c>
      <c r="H16" s="35"/>
    </row>
    <row r="18" spans="1:9" x14ac:dyDescent="0.25">
      <c r="A18" t="s">
        <v>99</v>
      </c>
    </row>
    <row r="20" spans="1:9" ht="45" x14ac:dyDescent="0.25">
      <c r="A20" s="5" t="s">
        <v>18</v>
      </c>
      <c r="B20" s="10" t="s">
        <v>23</v>
      </c>
      <c r="C20" s="10" t="s">
        <v>19</v>
      </c>
      <c r="D20" s="10" t="s">
        <v>20</v>
      </c>
      <c r="E20" s="10" t="s">
        <v>21</v>
      </c>
      <c r="F20" s="10" t="s">
        <v>22</v>
      </c>
      <c r="G20" s="15" t="s">
        <v>37</v>
      </c>
      <c r="H20" s="16" t="s">
        <v>39</v>
      </c>
      <c r="I20" s="16" t="s">
        <v>40</v>
      </c>
    </row>
    <row r="21" spans="1:9" x14ac:dyDescent="0.25">
      <c r="A21" s="5"/>
      <c r="B21" s="22">
        <v>200</v>
      </c>
      <c r="C21" s="22">
        <f>B21+200</f>
        <v>400</v>
      </c>
      <c r="D21" s="22">
        <f t="shared" ref="D21:F21" si="0">C21+200</f>
        <v>600</v>
      </c>
      <c r="E21" s="22">
        <f t="shared" si="0"/>
        <v>800</v>
      </c>
      <c r="F21" s="22">
        <f t="shared" si="0"/>
        <v>1000</v>
      </c>
      <c r="G21" s="6"/>
      <c r="H21" s="8"/>
      <c r="I21" s="8"/>
    </row>
    <row r="22" spans="1:9" x14ac:dyDescent="0.25">
      <c r="A22" s="2">
        <v>1</v>
      </c>
      <c r="B22" s="2">
        <v>4</v>
      </c>
      <c r="C22" s="2">
        <v>3</v>
      </c>
      <c r="D22" s="2">
        <v>0</v>
      </c>
      <c r="E22" s="2">
        <v>0</v>
      </c>
      <c r="F22" s="2">
        <v>0</v>
      </c>
      <c r="G22" s="19">
        <f>SUM(B22:F22)</f>
        <v>7</v>
      </c>
      <c r="H22" s="13">
        <f>G22*A22</f>
        <v>7</v>
      </c>
      <c r="I22" s="12">
        <f>A22^2*G22</f>
        <v>7</v>
      </c>
    </row>
    <row r="23" spans="1:9" x14ac:dyDescent="0.25">
      <c r="A23" s="2">
        <v>2</v>
      </c>
      <c r="B23" s="2">
        <v>2</v>
      </c>
      <c r="C23" s="2">
        <v>9</v>
      </c>
      <c r="D23" s="2">
        <v>2</v>
      </c>
      <c r="E23" s="2">
        <v>0</v>
      </c>
      <c r="F23" s="2">
        <v>0</v>
      </c>
      <c r="G23" s="19">
        <f t="shared" ref="G23:G26" si="1">SUM(B23:F23)</f>
        <v>13</v>
      </c>
      <c r="H23" s="13">
        <f t="shared" ref="H23:H26" si="2">G23*A23</f>
        <v>26</v>
      </c>
      <c r="I23" s="12">
        <f t="shared" ref="I23:I26" si="3">A23^2*G23</f>
        <v>52</v>
      </c>
    </row>
    <row r="24" spans="1:9" x14ac:dyDescent="0.25">
      <c r="A24" s="2">
        <v>3</v>
      </c>
      <c r="B24" s="2">
        <v>0</v>
      </c>
      <c r="C24" s="2">
        <v>1</v>
      </c>
      <c r="D24" s="2">
        <v>8</v>
      </c>
      <c r="E24" s="2">
        <v>1</v>
      </c>
      <c r="F24" s="2">
        <v>0</v>
      </c>
      <c r="G24" s="19">
        <f t="shared" si="1"/>
        <v>10</v>
      </c>
      <c r="H24" s="13">
        <f t="shared" si="2"/>
        <v>30</v>
      </c>
      <c r="I24" s="12">
        <f t="shared" si="3"/>
        <v>90</v>
      </c>
    </row>
    <row r="25" spans="1:9" x14ac:dyDescent="0.25">
      <c r="A25" s="2">
        <v>4</v>
      </c>
      <c r="B25" s="2">
        <v>0</v>
      </c>
      <c r="C25" s="2">
        <v>1</v>
      </c>
      <c r="D25" s="2">
        <v>6</v>
      </c>
      <c r="E25" s="2">
        <v>6</v>
      </c>
      <c r="F25" s="2">
        <v>0</v>
      </c>
      <c r="G25" s="19">
        <f t="shared" si="1"/>
        <v>13</v>
      </c>
      <c r="H25" s="13">
        <f t="shared" si="2"/>
        <v>52</v>
      </c>
      <c r="I25" s="12">
        <f t="shared" si="3"/>
        <v>208</v>
      </c>
    </row>
    <row r="26" spans="1:9" x14ac:dyDescent="0.25">
      <c r="A26" s="2">
        <v>5</v>
      </c>
      <c r="B26" s="2">
        <v>0</v>
      </c>
      <c r="C26" s="2">
        <v>0</v>
      </c>
      <c r="D26" s="2">
        <v>0</v>
      </c>
      <c r="E26" s="2">
        <v>3</v>
      </c>
      <c r="F26" s="2">
        <v>4</v>
      </c>
      <c r="G26" s="19">
        <f t="shared" si="1"/>
        <v>7</v>
      </c>
      <c r="H26" s="13">
        <f t="shared" si="2"/>
        <v>35</v>
      </c>
      <c r="I26" s="12">
        <f t="shared" si="3"/>
        <v>175</v>
      </c>
    </row>
    <row r="27" spans="1:9" ht="30" x14ac:dyDescent="0.25">
      <c r="A27" s="7" t="s">
        <v>38</v>
      </c>
      <c r="B27" s="19">
        <f>SUM(B22:B26)</f>
        <v>6</v>
      </c>
      <c r="C27" s="19">
        <f t="shared" ref="C27:F27" si="4">SUM(C22:C26)</f>
        <v>14</v>
      </c>
      <c r="D27" s="19">
        <f t="shared" si="4"/>
        <v>16</v>
      </c>
      <c r="E27" s="19">
        <f t="shared" si="4"/>
        <v>10</v>
      </c>
      <c r="F27" s="19">
        <f t="shared" si="4"/>
        <v>4</v>
      </c>
      <c r="G27" s="19">
        <f>SUM(G22:G26)</f>
        <v>50</v>
      </c>
      <c r="H27" s="13">
        <f>SUM(H22:H26)</f>
        <v>150</v>
      </c>
      <c r="I27" s="13">
        <f>SUM(I22:I26)</f>
        <v>532</v>
      </c>
    </row>
    <row r="28" spans="1:9" ht="18" x14ac:dyDescent="0.35">
      <c r="A28" s="2" t="s">
        <v>41</v>
      </c>
      <c r="B28" s="13">
        <f>B21*B27</f>
        <v>1200</v>
      </c>
      <c r="C28" s="13">
        <f t="shared" ref="C28:F28" si="5">C21*C27</f>
        <v>5600</v>
      </c>
      <c r="D28" s="13">
        <f t="shared" si="5"/>
        <v>9600</v>
      </c>
      <c r="E28" s="13">
        <f t="shared" si="5"/>
        <v>8000</v>
      </c>
      <c r="F28" s="13">
        <f t="shared" si="5"/>
        <v>4000</v>
      </c>
      <c r="G28" s="19">
        <f>SUM(B28:F28)</f>
        <v>28400</v>
      </c>
    </row>
    <row r="29" spans="1:9" ht="18" x14ac:dyDescent="0.35">
      <c r="A29" s="2" t="s">
        <v>42</v>
      </c>
      <c r="B29" s="12">
        <f>B21^2*B27</f>
        <v>240000</v>
      </c>
      <c r="C29" s="12">
        <f t="shared" ref="C29:F29" si="6">C21^2*C27</f>
        <v>2240000</v>
      </c>
      <c r="D29" s="12">
        <f t="shared" si="6"/>
        <v>5760000</v>
      </c>
      <c r="E29" s="12">
        <f t="shared" si="6"/>
        <v>6400000</v>
      </c>
      <c r="F29" s="12">
        <f t="shared" si="6"/>
        <v>4000000</v>
      </c>
      <c r="G29" s="19">
        <f>SUM(B29:F29)</f>
        <v>18640000</v>
      </c>
    </row>
    <row r="33" spans="1:10" ht="60" x14ac:dyDescent="0.25">
      <c r="B33" s="2"/>
      <c r="C33" s="26" t="s">
        <v>110</v>
      </c>
      <c r="D33" s="26" t="s">
        <v>111</v>
      </c>
      <c r="E33" s="11" t="s">
        <v>102</v>
      </c>
      <c r="F33" s="11" t="s">
        <v>103</v>
      </c>
    </row>
    <row r="34" spans="1:10" x14ac:dyDescent="0.25">
      <c r="B34" s="2" t="s">
        <v>8</v>
      </c>
      <c r="C34" s="13">
        <f>H27/G27</f>
        <v>3</v>
      </c>
      <c r="D34" s="13">
        <f>G28/G27</f>
        <v>568</v>
      </c>
      <c r="E34" s="20"/>
      <c r="F34" s="20"/>
      <c r="H34" s="36" t="s">
        <v>128</v>
      </c>
      <c r="I34" s="36"/>
      <c r="J34">
        <f>G27</f>
        <v>50</v>
      </c>
    </row>
    <row r="35" spans="1:10" x14ac:dyDescent="0.25">
      <c r="B35" s="2" t="s">
        <v>9</v>
      </c>
      <c r="C35" s="12">
        <f>(I27/G27)-(C34^2)</f>
        <v>1.6400000000000006</v>
      </c>
      <c r="D35" s="12">
        <f>(G29/G27)-(D34^2)</f>
        <v>50176</v>
      </c>
      <c r="E35" s="20"/>
      <c r="F35" s="20"/>
    </row>
    <row r="36" spans="1:10" x14ac:dyDescent="0.25">
      <c r="B36" s="2" t="s">
        <v>10</v>
      </c>
      <c r="C36" s="12">
        <f>SQRT(C35)</f>
        <v>1.28062484748657</v>
      </c>
      <c r="D36" s="12">
        <f>SQRT(D35)</f>
        <v>224</v>
      </c>
      <c r="E36" s="20"/>
      <c r="F36" s="20"/>
    </row>
    <row r="38" spans="1:10" x14ac:dyDescent="0.25">
      <c r="A38" t="s">
        <v>104</v>
      </c>
      <c r="D38" s="33" t="s">
        <v>136</v>
      </c>
      <c r="E38" s="33"/>
    </row>
    <row r="39" spans="1:10" x14ac:dyDescent="0.25">
      <c r="D39" s="33"/>
      <c r="E39" s="33" t="s">
        <v>137</v>
      </c>
    </row>
    <row r="40" spans="1:10" x14ac:dyDescent="0.25">
      <c r="A40" s="1"/>
      <c r="D40" s="33"/>
      <c r="E40" s="33" t="s">
        <v>138</v>
      </c>
    </row>
    <row r="41" spans="1:10" x14ac:dyDescent="0.25">
      <c r="D41" s="33"/>
      <c r="E41" s="33" t="s">
        <v>139</v>
      </c>
    </row>
    <row r="42" spans="1:10" x14ac:dyDescent="0.25">
      <c r="A42" s="1" t="s">
        <v>124</v>
      </c>
    </row>
    <row r="43" spans="1:10" x14ac:dyDescent="0.25">
      <c r="A43" t="s">
        <v>125</v>
      </c>
      <c r="D43" s="18" t="s">
        <v>105</v>
      </c>
    </row>
    <row r="44" spans="1:10" x14ac:dyDescent="0.25">
      <c r="A44" t="s">
        <v>126</v>
      </c>
      <c r="D44" s="18"/>
    </row>
    <row r="45" spans="1:10" x14ac:dyDescent="0.25">
      <c r="B45" s="2">
        <f>$A22*B$21*B22</f>
        <v>800</v>
      </c>
      <c r="C45" s="2">
        <f t="shared" ref="C45:F45" si="7">$A22*C$21*C22</f>
        <v>1200</v>
      </c>
      <c r="D45" s="2">
        <f t="shared" si="7"/>
        <v>0</v>
      </c>
      <c r="E45" s="2">
        <f t="shared" si="7"/>
        <v>0</v>
      </c>
      <c r="F45" s="2">
        <f t="shared" si="7"/>
        <v>0</v>
      </c>
    </row>
    <row r="46" spans="1:10" x14ac:dyDescent="0.25">
      <c r="B46" s="2">
        <f t="shared" ref="B46:F46" si="8">$A23*B$21*B23</f>
        <v>800</v>
      </c>
      <c r="C46" s="2">
        <f t="shared" si="8"/>
        <v>7200</v>
      </c>
      <c r="D46" s="2">
        <f t="shared" si="8"/>
        <v>2400</v>
      </c>
      <c r="E46" s="2">
        <f t="shared" si="8"/>
        <v>0</v>
      </c>
      <c r="F46" s="2">
        <f t="shared" si="8"/>
        <v>0</v>
      </c>
    </row>
    <row r="47" spans="1:10" x14ac:dyDescent="0.25">
      <c r="B47" s="2">
        <f t="shared" ref="B47:F47" si="9">$A24*B$21*B24</f>
        <v>0</v>
      </c>
      <c r="C47" s="2">
        <f t="shared" si="9"/>
        <v>1200</v>
      </c>
      <c r="D47" s="2">
        <f t="shared" si="9"/>
        <v>14400</v>
      </c>
      <c r="E47" s="2">
        <f t="shared" si="9"/>
        <v>2400</v>
      </c>
      <c r="F47" s="2">
        <f t="shared" si="9"/>
        <v>0</v>
      </c>
    </row>
    <row r="48" spans="1:10" x14ac:dyDescent="0.25">
      <c r="B48" s="2">
        <f t="shared" ref="B48:F48" si="10">$A25*B$21*B25</f>
        <v>0</v>
      </c>
      <c r="C48" s="2">
        <f t="shared" si="10"/>
        <v>1600</v>
      </c>
      <c r="D48" s="2">
        <f t="shared" si="10"/>
        <v>14400</v>
      </c>
      <c r="E48" s="2">
        <f t="shared" si="10"/>
        <v>19200</v>
      </c>
      <c r="F48" s="2">
        <f t="shared" si="10"/>
        <v>0</v>
      </c>
    </row>
    <row r="49" spans="1:6" x14ac:dyDescent="0.25">
      <c r="B49" s="2">
        <f t="shared" ref="B49:F49" si="11">$A26*B$21*B26</f>
        <v>0</v>
      </c>
      <c r="C49" s="2">
        <f t="shared" si="11"/>
        <v>0</v>
      </c>
      <c r="D49" s="2">
        <f t="shared" si="11"/>
        <v>0</v>
      </c>
      <c r="E49" s="2">
        <f t="shared" si="11"/>
        <v>12000</v>
      </c>
      <c r="F49" s="2">
        <f t="shared" si="11"/>
        <v>20000</v>
      </c>
    </row>
    <row r="50" spans="1:6" x14ac:dyDescent="0.25">
      <c r="A50" t="s">
        <v>112</v>
      </c>
    </row>
    <row r="51" spans="1:6" x14ac:dyDescent="0.25">
      <c r="A51" t="s">
        <v>78</v>
      </c>
      <c r="C51" s="4">
        <f>SUM(B45:F49)</f>
        <v>97600</v>
      </c>
    </row>
    <row r="52" spans="1:6" x14ac:dyDescent="0.25">
      <c r="A52" t="s">
        <v>79</v>
      </c>
      <c r="C52" s="4">
        <f>C51/G27</f>
        <v>1952</v>
      </c>
    </row>
    <row r="53" spans="1:6" x14ac:dyDescent="0.25">
      <c r="A53" t="s">
        <v>127</v>
      </c>
    </row>
    <row r="54" spans="1:6" x14ac:dyDescent="0.25">
      <c r="C54" s="4">
        <f>C52-(C34*D34)</f>
        <v>248</v>
      </c>
    </row>
    <row r="57" spans="1:6" x14ac:dyDescent="0.25">
      <c r="A57" t="s">
        <v>114</v>
      </c>
    </row>
    <row r="60" spans="1:6" x14ac:dyDescent="0.25">
      <c r="C60" s="4">
        <f>C54/(C36*D36)</f>
        <v>0.8645333247404976</v>
      </c>
    </row>
    <row r="64" spans="1:6" x14ac:dyDescent="0.25">
      <c r="A64" t="s">
        <v>116</v>
      </c>
    </row>
    <row r="65" spans="1:1" x14ac:dyDescent="0.25">
      <c r="A65" s="33" t="s">
        <v>140</v>
      </c>
    </row>
    <row r="66" spans="1:1" x14ac:dyDescent="0.25">
      <c r="A66" s="33" t="s">
        <v>141</v>
      </c>
    </row>
    <row r="67" spans="1:1" x14ac:dyDescent="0.25">
      <c r="A67" s="33" t="s">
        <v>142</v>
      </c>
    </row>
    <row r="68" spans="1:1" x14ac:dyDescent="0.25">
      <c r="A68" s="33" t="s">
        <v>143</v>
      </c>
    </row>
  </sheetData>
  <mergeCells count="2">
    <mergeCell ref="G16:H16"/>
    <mergeCell ref="H34:I34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34"/>
  <sheetViews>
    <sheetView tabSelected="1" topLeftCell="A18" zoomScale="160" zoomScaleNormal="160" workbookViewId="0">
      <selection activeCell="I27" sqref="I27"/>
    </sheetView>
  </sheetViews>
  <sheetFormatPr baseColWidth="10" defaultColWidth="9.140625" defaultRowHeight="15" x14ac:dyDescent="0.25"/>
  <cols>
    <col min="1" max="1" width="13.140625" customWidth="1"/>
    <col min="2" max="4" width="11" customWidth="1"/>
    <col min="5" max="5" width="13.42578125" customWidth="1"/>
    <col min="6" max="7" width="12.5703125" customWidth="1"/>
    <col min="8" max="8" width="12.85546875" customWidth="1"/>
    <col min="10" max="10" width="13.28515625" bestFit="1" customWidth="1"/>
  </cols>
  <sheetData>
    <row r="1" spans="1:9" x14ac:dyDescent="0.25">
      <c r="A1" s="1" t="s">
        <v>80</v>
      </c>
    </row>
    <row r="2" spans="1:9" x14ac:dyDescent="0.25">
      <c r="A2" t="s">
        <v>50</v>
      </c>
    </row>
    <row r="3" spans="1:9" x14ac:dyDescent="0.25">
      <c r="A3" t="s">
        <v>51</v>
      </c>
    </row>
    <row r="4" spans="1:9" x14ac:dyDescent="0.25">
      <c r="A4" t="s">
        <v>47</v>
      </c>
    </row>
    <row r="6" spans="1:9" x14ac:dyDescent="0.25">
      <c r="B6" s="34" t="s">
        <v>48</v>
      </c>
      <c r="C6" s="35"/>
    </row>
    <row r="7" spans="1:9" ht="45" x14ac:dyDescent="0.25">
      <c r="A7" s="5" t="s">
        <v>52</v>
      </c>
      <c r="B7" s="9"/>
      <c r="C7" s="10" t="s">
        <v>58</v>
      </c>
      <c r="D7" s="10" t="s">
        <v>59</v>
      </c>
      <c r="E7" s="10" t="s">
        <v>61</v>
      </c>
      <c r="F7" s="10" t="s">
        <v>60</v>
      </c>
      <c r="G7" s="24" t="s">
        <v>37</v>
      </c>
      <c r="H7" s="25" t="s">
        <v>39</v>
      </c>
      <c r="I7" s="25" t="s">
        <v>40</v>
      </c>
    </row>
    <row r="8" spans="1:9" x14ac:dyDescent="0.25">
      <c r="A8" s="5"/>
      <c r="B8" s="2"/>
      <c r="C8" s="27">
        <v>50</v>
      </c>
      <c r="D8" s="27">
        <f>C8+100</f>
        <v>150</v>
      </c>
      <c r="E8" s="27">
        <f t="shared" ref="E8:F8" si="0">D8+100</f>
        <v>250</v>
      </c>
      <c r="F8" s="27">
        <f t="shared" si="0"/>
        <v>350</v>
      </c>
      <c r="G8" s="6"/>
      <c r="H8" s="8"/>
      <c r="I8" s="8"/>
    </row>
    <row r="9" spans="1:9" x14ac:dyDescent="0.25">
      <c r="A9" s="2" t="s">
        <v>53</v>
      </c>
      <c r="B9" s="27">
        <v>3</v>
      </c>
      <c r="C9" s="2">
        <v>8</v>
      </c>
      <c r="D9" s="2">
        <v>8</v>
      </c>
      <c r="E9" s="2">
        <v>0</v>
      </c>
      <c r="F9" s="2">
        <v>2</v>
      </c>
      <c r="G9" s="19">
        <f>SUM(C9:F9)</f>
        <v>18</v>
      </c>
      <c r="H9" s="13">
        <f>B9*G9</f>
        <v>54</v>
      </c>
      <c r="I9" s="12">
        <f>B9^2*G9</f>
        <v>162</v>
      </c>
    </row>
    <row r="10" spans="1:9" x14ac:dyDescent="0.25">
      <c r="A10" s="2" t="s">
        <v>54</v>
      </c>
      <c r="B10" s="27">
        <f>B9+6</f>
        <v>9</v>
      </c>
      <c r="C10" s="2">
        <v>10</v>
      </c>
      <c r="D10" s="2">
        <v>0</v>
      </c>
      <c r="E10" s="2">
        <v>9</v>
      </c>
      <c r="F10" s="2">
        <v>4</v>
      </c>
      <c r="G10" s="19">
        <f t="shared" ref="G10:G13" si="1">SUM(C10:F10)</f>
        <v>23</v>
      </c>
      <c r="H10" s="13">
        <f t="shared" ref="H10:H13" si="2">B10*G10</f>
        <v>207</v>
      </c>
      <c r="I10" s="12">
        <f t="shared" ref="I10:I13" si="3">B10^2*G10</f>
        <v>1863</v>
      </c>
    </row>
    <row r="11" spans="1:9" x14ac:dyDescent="0.25">
      <c r="A11" s="2" t="s">
        <v>55</v>
      </c>
      <c r="B11" s="27">
        <f t="shared" ref="B11:B13" si="4">B10+6</f>
        <v>15</v>
      </c>
      <c r="C11" s="2">
        <v>8</v>
      </c>
      <c r="D11" s="2">
        <v>9</v>
      </c>
      <c r="E11" s="2">
        <v>11</v>
      </c>
      <c r="F11" s="2">
        <v>8</v>
      </c>
      <c r="G11" s="19">
        <f t="shared" si="1"/>
        <v>36</v>
      </c>
      <c r="H11" s="13">
        <f t="shared" si="2"/>
        <v>540</v>
      </c>
      <c r="I11" s="12">
        <f t="shared" si="3"/>
        <v>8100</v>
      </c>
    </row>
    <row r="12" spans="1:9" x14ac:dyDescent="0.25">
      <c r="A12" s="2" t="s">
        <v>56</v>
      </c>
      <c r="B12" s="27">
        <f t="shared" si="4"/>
        <v>21</v>
      </c>
      <c r="C12" s="2">
        <v>10</v>
      </c>
      <c r="D12" s="2">
        <v>2</v>
      </c>
      <c r="E12" s="2">
        <v>10</v>
      </c>
      <c r="F12" s="2">
        <v>12</v>
      </c>
      <c r="G12" s="19">
        <f t="shared" si="1"/>
        <v>34</v>
      </c>
      <c r="H12" s="13">
        <f t="shared" si="2"/>
        <v>714</v>
      </c>
      <c r="I12" s="12">
        <f t="shared" si="3"/>
        <v>14994</v>
      </c>
    </row>
    <row r="13" spans="1:9" x14ac:dyDescent="0.25">
      <c r="A13" s="2" t="s">
        <v>57</v>
      </c>
      <c r="B13" s="27">
        <f t="shared" si="4"/>
        <v>27</v>
      </c>
      <c r="C13" s="2">
        <v>3</v>
      </c>
      <c r="D13" s="2">
        <v>3</v>
      </c>
      <c r="E13" s="2">
        <v>0</v>
      </c>
      <c r="F13" s="2">
        <v>3</v>
      </c>
      <c r="G13" s="19">
        <f t="shared" si="1"/>
        <v>9</v>
      </c>
      <c r="H13" s="13">
        <f t="shared" si="2"/>
        <v>243</v>
      </c>
      <c r="I13" s="12">
        <f t="shared" si="3"/>
        <v>6561</v>
      </c>
    </row>
    <row r="14" spans="1:9" ht="30" x14ac:dyDescent="0.25">
      <c r="A14" s="7" t="s">
        <v>38</v>
      </c>
      <c r="B14" s="8"/>
      <c r="C14" s="19">
        <f>SUM(C9:C13)</f>
        <v>39</v>
      </c>
      <c r="D14" s="19">
        <f t="shared" ref="D14:F14" si="5">SUM(D9:D13)</f>
        <v>22</v>
      </c>
      <c r="E14" s="19">
        <f t="shared" si="5"/>
        <v>30</v>
      </c>
      <c r="F14" s="19">
        <f t="shared" si="5"/>
        <v>29</v>
      </c>
      <c r="G14" s="19">
        <f>SUM(G9:G13)</f>
        <v>120</v>
      </c>
      <c r="H14" s="13">
        <f>SUM(H9:H13)</f>
        <v>1758</v>
      </c>
      <c r="I14" s="13">
        <f>SUM(I9:I13)</f>
        <v>31680</v>
      </c>
    </row>
    <row r="15" spans="1:9" ht="18" x14ac:dyDescent="0.35">
      <c r="A15" s="2" t="s">
        <v>41</v>
      </c>
      <c r="B15" s="8"/>
      <c r="C15" s="13">
        <f>C8*C14</f>
        <v>1950</v>
      </c>
      <c r="D15" s="13">
        <f t="shared" ref="D15:F15" si="6">D8*D14</f>
        <v>3300</v>
      </c>
      <c r="E15" s="13">
        <f t="shared" si="6"/>
        <v>7500</v>
      </c>
      <c r="F15" s="13">
        <f t="shared" si="6"/>
        <v>10150</v>
      </c>
      <c r="G15" s="19">
        <f>SUM(C15:F15)</f>
        <v>22900</v>
      </c>
    </row>
    <row r="16" spans="1:9" ht="18" x14ac:dyDescent="0.35">
      <c r="A16" s="2" t="s">
        <v>42</v>
      </c>
      <c r="B16" s="8"/>
      <c r="C16" s="12">
        <f>C8^2*C14</f>
        <v>97500</v>
      </c>
      <c r="D16" s="12">
        <f t="shared" ref="D16:F16" si="7">D8^2*D14</f>
        <v>495000</v>
      </c>
      <c r="E16" s="12">
        <f t="shared" si="7"/>
        <v>1875000</v>
      </c>
      <c r="F16" s="12">
        <f t="shared" si="7"/>
        <v>3552500</v>
      </c>
      <c r="G16" s="19">
        <f>SUM(C16:F16)</f>
        <v>6020000</v>
      </c>
    </row>
    <row r="17" spans="1:11" ht="18.75" customHeight="1" x14ac:dyDescent="0.25"/>
    <row r="18" spans="1:11" ht="18.75" customHeight="1" x14ac:dyDescent="0.25">
      <c r="B18" s="2"/>
      <c r="C18" s="10" t="s">
        <v>5</v>
      </c>
      <c r="D18" s="10" t="s">
        <v>6</v>
      </c>
      <c r="J18" t="s">
        <v>43</v>
      </c>
      <c r="K18">
        <f>G14</f>
        <v>120</v>
      </c>
    </row>
    <row r="19" spans="1:11" x14ac:dyDescent="0.25">
      <c r="B19" s="2" t="s">
        <v>8</v>
      </c>
      <c r="C19" s="13">
        <f>H14/G14</f>
        <v>14.65</v>
      </c>
      <c r="D19" s="13">
        <f>G15/G14</f>
        <v>190.83333333333334</v>
      </c>
    </row>
    <row r="20" spans="1:11" x14ac:dyDescent="0.25">
      <c r="B20" s="2" t="s">
        <v>9</v>
      </c>
      <c r="C20" s="12">
        <f>(I14/G14)-(C19^2)</f>
        <v>49.377499999999998</v>
      </c>
      <c r="D20" s="12">
        <f>(G16/G14)-(D19^2)</f>
        <v>13749.305555555547</v>
      </c>
    </row>
    <row r="21" spans="1:11" x14ac:dyDescent="0.25">
      <c r="B21" s="2" t="s">
        <v>10</v>
      </c>
      <c r="C21" s="12">
        <f>SQRT(C20)</f>
        <v>7.0269125510425985</v>
      </c>
      <c r="D21" s="12">
        <f>SQRT(D20)</f>
        <v>117.25743283713638</v>
      </c>
    </row>
    <row r="24" spans="1:11" x14ac:dyDescent="0.25">
      <c r="A24" t="s">
        <v>62</v>
      </c>
      <c r="G24" t="s">
        <v>106</v>
      </c>
    </row>
    <row r="26" spans="1:11" x14ac:dyDescent="0.25">
      <c r="A26" s="1"/>
      <c r="C26" s="14" t="s">
        <v>63</v>
      </c>
      <c r="D26" s="14">
        <f>(D27)-(C19*D19)</f>
        <v>9064.2916666666661</v>
      </c>
    </row>
    <row r="27" spans="1:11" x14ac:dyDescent="0.25">
      <c r="C27">
        <f>SUM(C29:G34)</f>
        <v>1423200</v>
      </c>
      <c r="D27">
        <f>C27/G14</f>
        <v>11860</v>
      </c>
      <c r="I27" s="14">
        <f>D26/(C21*D21)</f>
        <v>11.000918342134474</v>
      </c>
    </row>
    <row r="29" spans="1:11" x14ac:dyDescent="0.25">
      <c r="C29">
        <f>C9*$B9*C$8</f>
        <v>1200</v>
      </c>
      <c r="D29">
        <f t="shared" ref="D29:F29" si="8">D9*$B9*D$8</f>
        <v>3600</v>
      </c>
      <c r="E29">
        <f t="shared" si="8"/>
        <v>0</v>
      </c>
      <c r="F29">
        <f t="shared" si="8"/>
        <v>2100</v>
      </c>
      <c r="G29">
        <f t="shared" ref="G29:G34" si="9">SUM(C29:F29)</f>
        <v>6900</v>
      </c>
      <c r="I29" s="33" t="s">
        <v>144</v>
      </c>
    </row>
    <row r="30" spans="1:11" x14ac:dyDescent="0.25">
      <c r="C30">
        <f t="shared" ref="C30:F30" si="10">C10*$B10*C$8</f>
        <v>4500</v>
      </c>
      <c r="D30">
        <f t="shared" si="10"/>
        <v>0</v>
      </c>
      <c r="E30">
        <f t="shared" si="10"/>
        <v>20250</v>
      </c>
      <c r="F30">
        <f t="shared" si="10"/>
        <v>12600</v>
      </c>
      <c r="G30">
        <f t="shared" si="9"/>
        <v>37350</v>
      </c>
      <c r="I30" s="33" t="s">
        <v>145</v>
      </c>
    </row>
    <row r="31" spans="1:11" x14ac:dyDescent="0.25">
      <c r="C31">
        <f t="shared" ref="C31:F31" si="11">C11*$B11*C$8</f>
        <v>6000</v>
      </c>
      <c r="D31">
        <f t="shared" si="11"/>
        <v>20250</v>
      </c>
      <c r="E31">
        <f t="shared" si="11"/>
        <v>41250</v>
      </c>
      <c r="F31">
        <f t="shared" si="11"/>
        <v>42000</v>
      </c>
      <c r="G31">
        <f t="shared" si="9"/>
        <v>109500</v>
      </c>
      <c r="I31" s="33" t="s">
        <v>146</v>
      </c>
    </row>
    <row r="32" spans="1:11" x14ac:dyDescent="0.25">
      <c r="C32">
        <f t="shared" ref="C32:F32" si="12">C12*$B12*C$8</f>
        <v>10500</v>
      </c>
      <c r="D32">
        <f t="shared" si="12"/>
        <v>6300</v>
      </c>
      <c r="E32">
        <f t="shared" si="12"/>
        <v>52500</v>
      </c>
      <c r="F32">
        <f t="shared" si="12"/>
        <v>88200</v>
      </c>
      <c r="G32">
        <f t="shared" si="9"/>
        <v>157500</v>
      </c>
    </row>
    <row r="33" spans="3:7" x14ac:dyDescent="0.25">
      <c r="C33">
        <f t="shared" ref="C33:F33" si="13">C13*$B13*C$8</f>
        <v>4050</v>
      </c>
      <c r="D33">
        <f t="shared" si="13"/>
        <v>12150</v>
      </c>
      <c r="E33">
        <f t="shared" si="13"/>
        <v>0</v>
      </c>
      <c r="F33">
        <f t="shared" si="13"/>
        <v>28350</v>
      </c>
      <c r="G33">
        <f t="shared" si="9"/>
        <v>44550</v>
      </c>
    </row>
    <row r="34" spans="3:7" x14ac:dyDescent="0.25">
      <c r="C34">
        <f>SUM(C29:C33)</f>
        <v>26250</v>
      </c>
      <c r="D34">
        <f>SUM(D29:D33)</f>
        <v>42300</v>
      </c>
      <c r="E34">
        <f>SUM(E29:E33)</f>
        <v>114000</v>
      </c>
      <c r="F34">
        <f>SUM(F29:F33)</f>
        <v>173250</v>
      </c>
      <c r="G34">
        <f t="shared" si="9"/>
        <v>355800</v>
      </c>
    </row>
  </sheetData>
  <mergeCells count="1">
    <mergeCell ref="B6:C6"/>
  </mergeCell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zoomScale="160" zoomScaleNormal="160" workbookViewId="0">
      <selection activeCell="G6" sqref="G6"/>
    </sheetView>
  </sheetViews>
  <sheetFormatPr baseColWidth="10" defaultColWidth="11.42578125" defaultRowHeight="15" x14ac:dyDescent="0.25"/>
  <cols>
    <col min="2" max="2" width="15.5703125" customWidth="1"/>
  </cols>
  <sheetData>
    <row r="1" spans="1:10" x14ac:dyDescent="0.25">
      <c r="A1" s="1" t="s">
        <v>69</v>
      </c>
      <c r="B1" t="s">
        <v>113</v>
      </c>
    </row>
    <row r="4" spans="1:10" ht="45" x14ac:dyDescent="0.25">
      <c r="B4" s="5" t="s">
        <v>64</v>
      </c>
      <c r="C4" s="10" t="s">
        <v>65</v>
      </c>
      <c r="D4" s="10" t="s">
        <v>66</v>
      </c>
      <c r="E4" s="10" t="s">
        <v>67</v>
      </c>
      <c r="F4" s="10" t="s">
        <v>68</v>
      </c>
      <c r="G4" s="24" t="s">
        <v>37</v>
      </c>
    </row>
    <row r="5" spans="1:10" ht="16.5" customHeight="1" x14ac:dyDescent="0.25">
      <c r="B5" s="28" t="s">
        <v>118</v>
      </c>
      <c r="C5" s="29">
        <v>5</v>
      </c>
      <c r="D5" s="29">
        <v>8</v>
      </c>
      <c r="E5" s="29">
        <v>12</v>
      </c>
      <c r="F5" s="29">
        <v>17</v>
      </c>
      <c r="G5" s="6"/>
    </row>
    <row r="6" spans="1:10" x14ac:dyDescent="0.25">
      <c r="B6" s="2">
        <v>4</v>
      </c>
      <c r="C6" s="2">
        <v>33</v>
      </c>
      <c r="D6" s="2">
        <v>2</v>
      </c>
      <c r="E6" s="2">
        <v>1</v>
      </c>
      <c r="F6" s="2">
        <v>0</v>
      </c>
      <c r="G6" s="19">
        <f>SUM(C6:F6)</f>
        <v>36</v>
      </c>
    </row>
    <row r="7" spans="1:10" x14ac:dyDescent="0.25">
      <c r="B7" s="2">
        <v>15</v>
      </c>
      <c r="C7" s="2">
        <v>0</v>
      </c>
      <c r="D7" s="2">
        <v>18</v>
      </c>
      <c r="E7" s="2">
        <v>11</v>
      </c>
      <c r="F7" s="2">
        <v>2</v>
      </c>
      <c r="G7" s="19">
        <f>SUM(C7:F7)</f>
        <v>31</v>
      </c>
    </row>
    <row r="8" spans="1:10" x14ac:dyDescent="0.25">
      <c r="B8" s="2">
        <v>20</v>
      </c>
      <c r="C8" s="2">
        <v>3</v>
      </c>
      <c r="D8" s="2">
        <v>6</v>
      </c>
      <c r="E8" s="2">
        <v>24</v>
      </c>
      <c r="F8" s="2">
        <v>1</v>
      </c>
      <c r="G8" s="19">
        <f>SUM(C8:F8)</f>
        <v>34</v>
      </c>
    </row>
    <row r="9" spans="1:10" x14ac:dyDescent="0.25">
      <c r="B9" s="2">
        <v>30</v>
      </c>
      <c r="C9" s="2">
        <v>1</v>
      </c>
      <c r="D9" s="2">
        <v>1</v>
      </c>
      <c r="E9" s="2">
        <v>22</v>
      </c>
      <c r="F9" s="2">
        <v>35</v>
      </c>
      <c r="G9" s="19">
        <f>SUM(C9:F9)</f>
        <v>59</v>
      </c>
    </row>
    <row r="10" spans="1:10" ht="30" x14ac:dyDescent="0.25">
      <c r="B10" s="7" t="s">
        <v>38</v>
      </c>
      <c r="C10" s="19">
        <f>SUM(C6:C9)</f>
        <v>37</v>
      </c>
      <c r="D10" s="19">
        <f>SUM(D6:D9)</f>
        <v>27</v>
      </c>
      <c r="E10" s="19">
        <f>SUM(E6:E9)</f>
        <v>58</v>
      </c>
      <c r="F10" s="19">
        <f>SUM(F6:F9)</f>
        <v>38</v>
      </c>
      <c r="G10" s="19">
        <f>SUM(C10:F10)</f>
        <v>160</v>
      </c>
    </row>
    <row r="12" spans="1:10" ht="18.75" x14ac:dyDescent="0.3">
      <c r="A12" s="17" t="s">
        <v>70</v>
      </c>
      <c r="F12" s="31" t="s">
        <v>129</v>
      </c>
      <c r="G12" s="31"/>
      <c r="H12" s="31"/>
      <c r="I12" s="32"/>
      <c r="J12" s="32"/>
    </row>
    <row r="13" spans="1:10" ht="18.75" x14ac:dyDescent="0.3">
      <c r="F13" s="31" t="s">
        <v>130</v>
      </c>
      <c r="G13" s="31"/>
      <c r="H13" s="31"/>
      <c r="I13" s="4"/>
    </row>
    <row r="15" spans="1:10" x14ac:dyDescent="0.25">
      <c r="A15" s="17" t="s">
        <v>73</v>
      </c>
    </row>
    <row r="18" spans="1:6" x14ac:dyDescent="0.25">
      <c r="A18" s="17" t="s">
        <v>71</v>
      </c>
      <c r="F18" t="s">
        <v>74</v>
      </c>
    </row>
    <row r="23" spans="1:6" x14ac:dyDescent="0.25">
      <c r="A23" s="17" t="s">
        <v>72</v>
      </c>
    </row>
    <row r="26" spans="1:6" x14ac:dyDescent="0.25">
      <c r="A26" s="17" t="s">
        <v>117</v>
      </c>
      <c r="E26" t="s">
        <v>74</v>
      </c>
    </row>
    <row r="31" spans="1:6" x14ac:dyDescent="0.25">
      <c r="A31" s="17" t="s">
        <v>119</v>
      </c>
    </row>
    <row r="34" spans="1:8" x14ac:dyDescent="0.25">
      <c r="A34" s="17" t="s">
        <v>75</v>
      </c>
    </row>
    <row r="37" spans="1:8" x14ac:dyDescent="0.25">
      <c r="A37" s="17" t="s">
        <v>76</v>
      </c>
    </row>
    <row r="40" spans="1:8" x14ac:dyDescent="0.25">
      <c r="A40" s="17" t="s">
        <v>120</v>
      </c>
      <c r="H40" t="s">
        <v>74</v>
      </c>
    </row>
    <row r="49" spans="1:10" x14ac:dyDescent="0.25">
      <c r="A49" s="17" t="s">
        <v>122</v>
      </c>
      <c r="J49" t="s">
        <v>74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4</vt:i4>
      </vt:variant>
    </vt:vector>
  </HeadingPairs>
  <TitlesOfParts>
    <vt:vector size="8" baseType="lpstr">
      <vt:lpstr>Exercice 1</vt:lpstr>
      <vt:lpstr>Exercice 1 (suite)</vt:lpstr>
      <vt:lpstr>Exercice 2</vt:lpstr>
      <vt:lpstr>Exercice 3</vt:lpstr>
      <vt:lpstr>donnees_X</vt:lpstr>
      <vt:lpstr>donnees_Y</vt:lpstr>
      <vt:lpstr>X</vt:lpstr>
      <vt:lpstr>Y</vt:lpstr>
    </vt:vector>
  </TitlesOfParts>
  <Company>henallux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JACQUEMIN Isabelle</dc:creator>
  <cp:lastModifiedBy>User Iesn</cp:lastModifiedBy>
  <cp:lastPrinted>2014-04-22T12:10:43Z</cp:lastPrinted>
  <dcterms:created xsi:type="dcterms:W3CDTF">2014-03-28T10:36:50Z</dcterms:created>
  <dcterms:modified xsi:type="dcterms:W3CDTF">2014-12-04T15:28:27Z</dcterms:modified>
</cp:coreProperties>
</file>