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P38" i="1" l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B44" i="1"/>
  <c r="B43" i="1"/>
  <c r="C39" i="1" l="1"/>
  <c r="D39" i="1"/>
  <c r="E39" i="1"/>
  <c r="F39" i="1"/>
  <c r="G39" i="1"/>
  <c r="H39" i="1"/>
  <c r="I39" i="1"/>
  <c r="J39" i="1"/>
  <c r="K39" i="1"/>
  <c r="L39" i="1"/>
  <c r="M39" i="1"/>
  <c r="N39" i="1"/>
  <c r="O39" i="1"/>
  <c r="B39" i="1"/>
  <c r="O40" i="1" l="1"/>
  <c r="C40" i="1"/>
  <c r="D40" i="1"/>
  <c r="E40" i="1"/>
  <c r="F40" i="1"/>
  <c r="G40" i="1"/>
  <c r="H40" i="1"/>
  <c r="I40" i="1"/>
  <c r="J40" i="1"/>
  <c r="K40" i="1"/>
  <c r="L40" i="1"/>
  <c r="N40" i="1"/>
  <c r="M40" i="1" l="1"/>
  <c r="B40" i="1"/>
</calcChain>
</file>

<file path=xl/sharedStrings.xml><?xml version="1.0" encoding="utf-8"?>
<sst xmlns="http://schemas.openxmlformats.org/spreadsheetml/2006/main" count="26" uniqueCount="14">
  <si>
    <t>RUSSIE</t>
  </si>
  <si>
    <t>DPS</t>
  </si>
  <si>
    <t>KILLS</t>
  </si>
  <si>
    <t>USA</t>
  </si>
  <si>
    <t>GERMAN</t>
  </si>
  <si>
    <t>CHINA</t>
  </si>
  <si>
    <t>France</t>
  </si>
  <si>
    <t>BRIT</t>
  </si>
  <si>
    <t>JAP</t>
  </si>
  <si>
    <t>Reste à faire ==&gt;</t>
  </si>
  <si>
    <t>Courant ==&gt;</t>
  </si>
  <si>
    <t>% de dégâts global ==&gt;</t>
  </si>
  <si>
    <t>% de kill global ==&gt;</t>
  </si>
  <si>
    <t>% quotidien à réaliser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</si>
</sst>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0" borderId="1" xfId="0" applyNumberFormat="1" applyBorder="1"/>
    <xf numFmtId="14" fontId="0" fillId="0" borderId="6" xfId="0" applyNumberFormat="1" applyBorder="1"/>
    <xf numFmtId="14" fontId="0" fillId="0" borderId="7" xfId="0" applyNumberFormat="1" applyBorder="1"/>
    <xf numFmtId="14" fontId="0" fillId="0" borderId="8" xfId="0" applyNumberFormat="1" applyBorder="1"/>
    <xf numFmtId="14" fontId="0" fillId="0" borderId="9" xfId="0" applyNumberFormat="1" applyBorder="1"/>
    <xf numFmtId="0" fontId="0" fillId="0" borderId="2" xfId="0" applyBorder="1"/>
    <xf numFmtId="14" fontId="0" fillId="0" borderId="8" xfId="0" applyNumberFormat="1" applyFont="1" applyBorder="1"/>
    <xf numFmtId="0" fontId="0" fillId="0" borderId="3" xfId="0" applyFont="1" applyBorder="1"/>
    <xf numFmtId="0" fontId="0" fillId="0" borderId="4" xfId="0" applyFont="1" applyBorder="1"/>
    <xf numFmtId="14" fontId="0" fillId="0" borderId="7" xfId="0" applyNumberFormat="1" applyFont="1" applyBorder="1"/>
    <xf numFmtId="0" fontId="0" fillId="0" borderId="1" xfId="0" applyFont="1" applyBorder="1"/>
    <xf numFmtId="0" fontId="0" fillId="0" borderId="2" xfId="0" applyFont="1" applyBorder="1"/>
    <xf numFmtId="14" fontId="0" fillId="0" borderId="9" xfId="0" applyNumberFormat="1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8" xfId="0" applyNumberFormat="1" applyFill="1" applyBorder="1"/>
    <xf numFmtId="0" fontId="0" fillId="0" borderId="0" xfId="0" applyFill="1" applyBorder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zoomScaleNormal="100" workbookViewId="0"/>
  </sheetViews>
  <sheetFormatPr baseColWidth="10" defaultColWidth="9.140625" defaultRowHeight="15" x14ac:dyDescent="0.25"/>
  <cols>
    <col min="1" max="1" width="25" customWidth="1"/>
    <col min="2" max="15" width="15.42578125" customWidth="1"/>
    <col min="16" max="16" width="20.85546875" customWidth="1"/>
  </cols>
  <sheetData>
    <row r="1" spans="1:37" x14ac:dyDescent="0.25">
      <c r="A1" s="23">
        <v>150</v>
      </c>
      <c r="B1" s="2" t="s">
        <v>0</v>
      </c>
      <c r="C1" s="3"/>
      <c r="D1" s="8" t="s">
        <v>3</v>
      </c>
      <c r="E1" s="3"/>
      <c r="F1" s="8" t="s">
        <v>4</v>
      </c>
      <c r="G1" s="3"/>
      <c r="H1" s="8" t="s">
        <v>5</v>
      </c>
      <c r="I1" s="3"/>
      <c r="J1" s="8" t="s">
        <v>6</v>
      </c>
      <c r="K1" s="3"/>
      <c r="L1" s="8" t="s">
        <v>7</v>
      </c>
      <c r="M1" s="3"/>
      <c r="N1" s="8" t="s">
        <v>8</v>
      </c>
      <c r="O1" s="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.75" thickBot="1" x14ac:dyDescent="0.3">
      <c r="A2" s="23">
        <v>150000</v>
      </c>
      <c r="B2" s="6" t="s">
        <v>1</v>
      </c>
      <c r="C2" s="9" t="s">
        <v>2</v>
      </c>
      <c r="D2" s="6" t="s">
        <v>1</v>
      </c>
      <c r="E2" s="9" t="s">
        <v>2</v>
      </c>
      <c r="F2" s="6" t="s">
        <v>1</v>
      </c>
      <c r="G2" s="9" t="s">
        <v>2</v>
      </c>
      <c r="H2" s="6" t="s">
        <v>1</v>
      </c>
      <c r="I2" s="9" t="s">
        <v>2</v>
      </c>
      <c r="J2" s="6" t="s">
        <v>1</v>
      </c>
      <c r="K2" s="9" t="s">
        <v>2</v>
      </c>
      <c r="L2" s="6" t="s">
        <v>1</v>
      </c>
      <c r="M2" s="9" t="s">
        <v>2</v>
      </c>
      <c r="N2" s="6" t="s">
        <v>1</v>
      </c>
      <c r="O2" s="9" t="s">
        <v>2</v>
      </c>
      <c r="P2" s="1" t="s">
        <v>13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x14ac:dyDescent="0.25">
      <c r="A3" s="10">
        <v>41988</v>
      </c>
      <c r="B3" s="2">
        <v>9588</v>
      </c>
      <c r="C3" s="13">
        <v>6</v>
      </c>
      <c r="D3" s="2">
        <v>17879</v>
      </c>
      <c r="E3" s="13">
        <v>7</v>
      </c>
      <c r="F3" s="2">
        <v>10833</v>
      </c>
      <c r="G3" s="13">
        <v>6</v>
      </c>
      <c r="H3" s="2">
        <v>7465</v>
      </c>
      <c r="I3" s="13">
        <v>5</v>
      </c>
      <c r="J3" s="2">
        <v>8896</v>
      </c>
      <c r="K3" s="13">
        <v>1</v>
      </c>
      <c r="L3" s="2">
        <v>4958</v>
      </c>
      <c r="M3" s="13">
        <v>5</v>
      </c>
      <c r="N3" s="2">
        <v>6013</v>
      </c>
      <c r="O3" s="13">
        <v>6</v>
      </c>
      <c r="P3" s="24">
        <f>($A$2*7/36)*100/($A$2*7)*1</f>
        <v>2.7777777777777781</v>
      </c>
      <c r="Q3" s="24"/>
    </row>
    <row r="4" spans="1:37" x14ac:dyDescent="0.25">
      <c r="A4" s="11">
        <v>41989</v>
      </c>
      <c r="B4" s="4">
        <v>16723</v>
      </c>
      <c r="C4" s="5">
        <v>8</v>
      </c>
      <c r="D4" s="4">
        <v>21304</v>
      </c>
      <c r="E4" s="5">
        <v>12</v>
      </c>
      <c r="F4" s="4">
        <v>17554</v>
      </c>
      <c r="G4" s="5">
        <v>11</v>
      </c>
      <c r="H4" s="4">
        <v>10505</v>
      </c>
      <c r="I4" s="5">
        <v>5</v>
      </c>
      <c r="J4" s="4">
        <v>16548</v>
      </c>
      <c r="K4" s="5">
        <v>5</v>
      </c>
      <c r="L4" s="4">
        <v>7703</v>
      </c>
      <c r="M4" s="5">
        <v>8</v>
      </c>
      <c r="N4" s="4">
        <v>10224</v>
      </c>
      <c r="O4" s="5">
        <v>8</v>
      </c>
      <c r="P4" s="24">
        <f>($A$2*7/36)*100/($A$2*7)*2</f>
        <v>5.5555555555555562</v>
      </c>
    </row>
    <row r="5" spans="1:37" x14ac:dyDescent="0.25">
      <c r="A5" s="11">
        <v>41990</v>
      </c>
      <c r="B5">
        <v>21863</v>
      </c>
      <c r="C5" s="5">
        <v>10</v>
      </c>
      <c r="D5" s="4">
        <v>24476</v>
      </c>
      <c r="E5" s="5">
        <v>13</v>
      </c>
      <c r="F5" s="4">
        <v>24362</v>
      </c>
      <c r="G5" s="5">
        <v>13</v>
      </c>
      <c r="H5" s="4">
        <v>15893</v>
      </c>
      <c r="I5" s="5">
        <v>13</v>
      </c>
      <c r="J5" s="4">
        <v>19505</v>
      </c>
      <c r="K5" s="5">
        <v>5</v>
      </c>
      <c r="L5" s="4">
        <v>15932</v>
      </c>
      <c r="M5" s="5">
        <v>11</v>
      </c>
      <c r="N5" s="4">
        <v>15591</v>
      </c>
      <c r="O5" s="5">
        <v>16</v>
      </c>
      <c r="P5" s="24">
        <f>($A$2*7/36)*100/($A$2*7)*3</f>
        <v>8.3333333333333339</v>
      </c>
      <c r="Q5" s="24"/>
    </row>
    <row r="6" spans="1:37" x14ac:dyDescent="0.25">
      <c r="A6" s="11">
        <v>41991</v>
      </c>
      <c r="B6" s="4">
        <v>30063</v>
      </c>
      <c r="C6" s="5">
        <v>16</v>
      </c>
      <c r="D6" s="4">
        <v>35409</v>
      </c>
      <c r="E6" s="5">
        <v>19</v>
      </c>
      <c r="F6" s="4">
        <v>29430</v>
      </c>
      <c r="G6" s="5">
        <v>15</v>
      </c>
      <c r="H6" s="4">
        <v>26280</v>
      </c>
      <c r="I6" s="5">
        <v>20</v>
      </c>
      <c r="J6" s="4">
        <v>32559</v>
      </c>
      <c r="K6" s="5">
        <v>16</v>
      </c>
      <c r="L6" s="4">
        <v>25134</v>
      </c>
      <c r="M6" s="5">
        <v>21</v>
      </c>
      <c r="N6" s="4">
        <v>26495</v>
      </c>
      <c r="O6" s="5">
        <v>22</v>
      </c>
      <c r="P6" s="24">
        <f>($A$2*7/36)*100/($A$2*7)*4</f>
        <v>11.111111111111112</v>
      </c>
    </row>
    <row r="7" spans="1:37" x14ac:dyDescent="0.25">
      <c r="A7" s="11">
        <v>41992</v>
      </c>
      <c r="B7" s="4"/>
      <c r="C7" s="5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24">
        <f>($A$2*7/36)*100/($A$2*7)*5</f>
        <v>13.888888888888891</v>
      </c>
      <c r="Q7" s="24"/>
    </row>
    <row r="8" spans="1:37" x14ac:dyDescent="0.25">
      <c r="A8" s="11">
        <v>41993</v>
      </c>
      <c r="B8" s="4"/>
      <c r="C8" s="5"/>
      <c r="D8" s="4"/>
      <c r="E8" s="5"/>
      <c r="F8" s="4"/>
      <c r="G8" s="5"/>
      <c r="H8" s="4"/>
      <c r="I8" s="5"/>
      <c r="J8" s="4"/>
      <c r="K8" s="5"/>
      <c r="L8" s="4"/>
      <c r="M8" s="5"/>
      <c r="N8" s="4"/>
      <c r="O8" s="5"/>
      <c r="P8" s="24">
        <f>($A$2*7/36)*100/($A$2*7)*6</f>
        <v>16.666666666666668</v>
      </c>
    </row>
    <row r="9" spans="1:37" x14ac:dyDescent="0.25">
      <c r="A9" s="11">
        <v>41994</v>
      </c>
      <c r="B9" s="4"/>
      <c r="C9" s="5"/>
      <c r="D9" s="4"/>
      <c r="E9" s="5"/>
      <c r="F9" s="4"/>
      <c r="G9" s="5"/>
      <c r="H9" s="4"/>
      <c r="I9" s="5"/>
      <c r="J9" s="4"/>
      <c r="K9" s="5"/>
      <c r="L9" s="4"/>
      <c r="M9" s="5"/>
      <c r="N9" s="4"/>
      <c r="O9" s="5"/>
      <c r="P9" s="24">
        <f>($A$2*7/36)*100/($A$2*7)*7</f>
        <v>19.444444444444446</v>
      </c>
      <c r="Q9" s="24"/>
    </row>
    <row r="10" spans="1:37" ht="15.75" thickBot="1" x14ac:dyDescent="0.3">
      <c r="A10" s="12">
        <v>41995</v>
      </c>
      <c r="B10" s="6"/>
      <c r="C10" s="7"/>
      <c r="D10" s="6"/>
      <c r="E10" s="7"/>
      <c r="F10" s="6"/>
      <c r="G10" s="7"/>
      <c r="H10" s="6"/>
      <c r="I10" s="7"/>
      <c r="J10" s="6"/>
      <c r="K10" s="7"/>
      <c r="L10" s="6"/>
      <c r="M10" s="7"/>
      <c r="N10" s="6"/>
      <c r="O10" s="7"/>
      <c r="P10" s="24">
        <f>($A$2*7/36)*100/($A$2*7)*8</f>
        <v>22.222222222222225</v>
      </c>
    </row>
    <row r="11" spans="1:37" x14ac:dyDescent="0.25">
      <c r="A11" s="10">
        <v>41996</v>
      </c>
      <c r="B11" s="2"/>
      <c r="C11" s="13"/>
      <c r="D11" s="2"/>
      <c r="E11" s="13"/>
      <c r="F11" s="2"/>
      <c r="G11" s="13"/>
      <c r="H11" s="2"/>
      <c r="I11" s="13"/>
      <c r="J11" s="2"/>
      <c r="K11" s="13"/>
      <c r="L11" s="2"/>
      <c r="M11" s="13"/>
      <c r="N11" s="2"/>
      <c r="O11" s="13"/>
      <c r="P11" s="24">
        <f>($A$2*7/36)*100/($A$2*7)*9</f>
        <v>25.000000000000004</v>
      </c>
      <c r="Q11" s="24"/>
    </row>
    <row r="12" spans="1:37" x14ac:dyDescent="0.25">
      <c r="A12" s="11">
        <v>41997</v>
      </c>
      <c r="B12" s="4"/>
      <c r="C12" s="5"/>
      <c r="D12" s="4"/>
      <c r="E12" s="5"/>
      <c r="F12" s="4"/>
      <c r="G12" s="5"/>
      <c r="H12" s="4"/>
      <c r="I12" s="5"/>
      <c r="J12" s="4"/>
      <c r="K12" s="5"/>
      <c r="L12" s="4"/>
      <c r="M12" s="5"/>
      <c r="N12" s="4"/>
      <c r="O12" s="5"/>
      <c r="P12" s="24">
        <f>($A$2*7/36)*100/($A$2*7)*10</f>
        <v>27.777777777777782</v>
      </c>
    </row>
    <row r="13" spans="1:37" x14ac:dyDescent="0.25">
      <c r="A13" s="11">
        <v>41998</v>
      </c>
      <c r="B13" s="4"/>
      <c r="C13" s="5"/>
      <c r="D13" s="4"/>
      <c r="E13" s="5"/>
      <c r="F13" s="4"/>
      <c r="G13" s="5"/>
      <c r="H13" s="4"/>
      <c r="I13" s="5"/>
      <c r="J13" s="4"/>
      <c r="K13" s="5"/>
      <c r="L13" s="4"/>
      <c r="M13" s="5"/>
      <c r="N13" s="4"/>
      <c r="O13" s="5"/>
      <c r="P13" s="24">
        <f>($A$2*7/36)*100/($A$2*7)*11</f>
        <v>30.555555555555561</v>
      </c>
      <c r="Q13" s="24"/>
    </row>
    <row r="14" spans="1:37" x14ac:dyDescent="0.25">
      <c r="A14" s="11">
        <v>41999</v>
      </c>
      <c r="B14" s="4"/>
      <c r="C14" s="5"/>
      <c r="D14" s="4"/>
      <c r="E14" s="5"/>
      <c r="F14" s="4"/>
      <c r="G14" s="5"/>
      <c r="H14" s="4"/>
      <c r="I14" s="5"/>
      <c r="J14" s="4"/>
      <c r="K14" s="5"/>
      <c r="L14" s="4"/>
      <c r="M14" s="5"/>
      <c r="N14" s="4"/>
      <c r="O14" s="5"/>
      <c r="P14" s="24">
        <f>($A$2*7/36)*100/($A$2*7)*12</f>
        <v>33.333333333333336</v>
      </c>
    </row>
    <row r="15" spans="1:37" x14ac:dyDescent="0.25">
      <c r="A15" s="11">
        <v>42000</v>
      </c>
      <c r="B15" s="4"/>
      <c r="C15" s="5"/>
      <c r="D15" s="4"/>
      <c r="E15" s="5"/>
      <c r="F15" s="4"/>
      <c r="G15" s="5"/>
      <c r="H15" s="4"/>
      <c r="I15" s="5"/>
      <c r="J15" s="4"/>
      <c r="K15" s="5"/>
      <c r="L15" s="4"/>
      <c r="M15" s="5"/>
      <c r="N15" s="4"/>
      <c r="O15" s="5"/>
      <c r="P15" s="24">
        <f>($A$2*7/36)*100/($A$2*7)*13</f>
        <v>36.111111111111114</v>
      </c>
      <c r="Q15" s="24"/>
    </row>
    <row r="16" spans="1:37" x14ac:dyDescent="0.25">
      <c r="A16" s="11">
        <v>42001</v>
      </c>
      <c r="B16" s="4"/>
      <c r="C16" s="5"/>
      <c r="D16" s="4"/>
      <c r="E16" s="5"/>
      <c r="F16" s="4"/>
      <c r="G16" s="5"/>
      <c r="H16" s="4"/>
      <c r="I16" s="5"/>
      <c r="J16" s="4"/>
      <c r="K16" s="5"/>
      <c r="L16" s="4"/>
      <c r="M16" s="5"/>
      <c r="N16" s="4"/>
      <c r="O16" s="5"/>
      <c r="P16" s="24">
        <f>($A$2*7/36)*100/($A$2*7)*14</f>
        <v>38.888888888888893</v>
      </c>
    </row>
    <row r="17" spans="1:17" ht="15.75" thickBot="1" x14ac:dyDescent="0.3">
      <c r="A17" s="12">
        <v>42002</v>
      </c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  <c r="N17" s="6"/>
      <c r="O17" s="7"/>
      <c r="P17" s="24">
        <f>($A$2*7/36)*100/($A$2*7)*15</f>
        <v>41.666666666666671</v>
      </c>
      <c r="Q17" s="24"/>
    </row>
    <row r="18" spans="1:17" x14ac:dyDescent="0.25">
      <c r="A18" s="17">
        <v>42003</v>
      </c>
      <c r="B18" s="18"/>
      <c r="C18" s="19"/>
      <c r="D18" s="18"/>
      <c r="E18" s="19"/>
      <c r="F18" s="18"/>
      <c r="G18" s="19"/>
      <c r="H18" s="18"/>
      <c r="I18" s="19"/>
      <c r="J18" s="18"/>
      <c r="K18" s="19"/>
      <c r="L18" s="18"/>
      <c r="M18" s="19"/>
      <c r="N18" s="18"/>
      <c r="O18" s="19"/>
      <c r="P18" s="24">
        <f>($A$2*7/36)*100/($A$2*7)*16</f>
        <v>44.44444444444445</v>
      </c>
    </row>
    <row r="19" spans="1:17" x14ac:dyDescent="0.25">
      <c r="A19" s="14">
        <v>42004</v>
      </c>
      <c r="B19" s="15"/>
      <c r="C19" s="16"/>
      <c r="D19" s="15"/>
      <c r="E19" s="16"/>
      <c r="F19" s="15"/>
      <c r="G19" s="16"/>
      <c r="H19" s="15"/>
      <c r="I19" s="16"/>
      <c r="J19" s="15"/>
      <c r="K19" s="16"/>
      <c r="L19" s="15"/>
      <c r="M19" s="16"/>
      <c r="N19" s="15"/>
      <c r="O19" s="16"/>
      <c r="P19" s="24">
        <f>($A$2*7/36)*100/($A$2*7)*17</f>
        <v>47.222222222222229</v>
      </c>
      <c r="Q19" s="24"/>
    </row>
    <row r="20" spans="1:17" x14ac:dyDescent="0.25">
      <c r="A20" s="14">
        <v>42005</v>
      </c>
      <c r="B20" s="15"/>
      <c r="C20" s="16"/>
      <c r="D20" s="15"/>
      <c r="E20" s="16"/>
      <c r="F20" s="15"/>
      <c r="G20" s="16"/>
      <c r="H20" s="15"/>
      <c r="I20" s="16"/>
      <c r="J20" s="15"/>
      <c r="K20" s="16"/>
      <c r="L20" s="15"/>
      <c r="M20" s="16"/>
      <c r="N20" s="15"/>
      <c r="O20" s="16"/>
      <c r="P20" s="24">
        <f>($A$2*7/36)*100/($A$2*7)*18</f>
        <v>50.000000000000007</v>
      </c>
    </row>
    <row r="21" spans="1:17" x14ac:dyDescent="0.25">
      <c r="A21" s="14">
        <v>42006</v>
      </c>
      <c r="B21" s="15"/>
      <c r="C21" s="16"/>
      <c r="D21" s="15"/>
      <c r="E21" s="16"/>
      <c r="F21" s="15"/>
      <c r="G21" s="16"/>
      <c r="H21" s="15"/>
      <c r="I21" s="16"/>
      <c r="J21" s="15"/>
      <c r="K21" s="16"/>
      <c r="L21" s="15"/>
      <c r="M21" s="16"/>
      <c r="N21" s="15"/>
      <c r="O21" s="16"/>
      <c r="P21" s="24">
        <f>($A$2*7/36)*100/($A$2*7)*19</f>
        <v>52.777777777777786</v>
      </c>
      <c r="Q21" s="24"/>
    </row>
    <row r="22" spans="1:17" x14ac:dyDescent="0.25">
      <c r="A22" s="14">
        <v>42007</v>
      </c>
      <c r="B22" s="15"/>
      <c r="C22" s="16"/>
      <c r="D22" s="15"/>
      <c r="E22" s="16"/>
      <c r="F22" s="15"/>
      <c r="G22" s="16"/>
      <c r="H22" s="15"/>
      <c r="I22" s="16"/>
      <c r="J22" s="15"/>
      <c r="K22" s="16"/>
      <c r="L22" s="15"/>
      <c r="M22" s="16"/>
      <c r="N22" s="15"/>
      <c r="O22" s="16"/>
      <c r="P22" s="24">
        <f>($A$2*7/36)*100/($A$2*7)*20</f>
        <v>55.555555555555564</v>
      </c>
    </row>
    <row r="23" spans="1:17" x14ac:dyDescent="0.25">
      <c r="A23" s="14">
        <v>42008</v>
      </c>
      <c r="B23" s="15"/>
      <c r="C23" s="16"/>
      <c r="D23" s="15"/>
      <c r="E23" s="16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24">
        <f>($A$2*7/36)*100/($A$2*7)*21</f>
        <v>58.333333333333343</v>
      </c>
      <c r="Q23" s="24"/>
    </row>
    <row r="24" spans="1:17" ht="15.75" thickBot="1" x14ac:dyDescent="0.3">
      <c r="A24" s="20">
        <v>42009</v>
      </c>
      <c r="B24" s="21"/>
      <c r="C24" s="22"/>
      <c r="D24" s="21"/>
      <c r="E24" s="22"/>
      <c r="F24" s="21"/>
      <c r="G24" s="22"/>
      <c r="H24" s="21"/>
      <c r="I24" s="22"/>
      <c r="J24" s="21"/>
      <c r="K24" s="22"/>
      <c r="L24" s="21"/>
      <c r="M24" s="22"/>
      <c r="N24" s="21"/>
      <c r="O24" s="22"/>
      <c r="P24" s="24">
        <f>($A$2*7/36)*100/($A$2*7)*22</f>
        <v>61.111111111111121</v>
      </c>
    </row>
    <row r="25" spans="1:17" x14ac:dyDescent="0.25">
      <c r="A25" s="10">
        <v>42010</v>
      </c>
      <c r="B25" s="2"/>
      <c r="C25" s="13"/>
      <c r="D25" s="2"/>
      <c r="E25" s="13"/>
      <c r="F25" s="2"/>
      <c r="G25" s="13"/>
      <c r="H25" s="2"/>
      <c r="I25" s="13"/>
      <c r="J25" s="2"/>
      <c r="K25" s="13"/>
      <c r="L25" s="2"/>
      <c r="M25" s="13"/>
      <c r="N25" s="2"/>
      <c r="O25" s="13"/>
      <c r="P25" s="24">
        <f>($A$2*7/36)*100/($A$2*7)*23</f>
        <v>63.8888888888889</v>
      </c>
      <c r="Q25" s="24"/>
    </row>
    <row r="26" spans="1:17" x14ac:dyDescent="0.25">
      <c r="A26" s="11">
        <v>42011</v>
      </c>
      <c r="B26" s="4"/>
      <c r="C26" s="5"/>
      <c r="D26" s="4"/>
      <c r="E26" s="5"/>
      <c r="F26" s="4"/>
      <c r="G26" s="5"/>
      <c r="H26" s="4"/>
      <c r="I26" s="5"/>
      <c r="J26" s="4"/>
      <c r="K26" s="5"/>
      <c r="L26" s="4"/>
      <c r="M26" s="5"/>
      <c r="N26" s="4"/>
      <c r="O26" s="5"/>
      <c r="P26" s="24">
        <f>($A$2*7/36)*100/($A$2*7)*24</f>
        <v>66.666666666666671</v>
      </c>
    </row>
    <row r="27" spans="1:17" x14ac:dyDescent="0.25">
      <c r="A27" s="11">
        <v>42012</v>
      </c>
      <c r="B27" s="4"/>
      <c r="C27" s="5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24">
        <f>($A$2*7/36)*100/($A$2*7)*25</f>
        <v>69.444444444444457</v>
      </c>
      <c r="Q27" s="24"/>
    </row>
    <row r="28" spans="1:17" x14ac:dyDescent="0.25">
      <c r="A28" s="11">
        <v>42013</v>
      </c>
      <c r="B28" s="4"/>
      <c r="C28" s="5"/>
      <c r="D28" s="4"/>
      <c r="E28" s="5"/>
      <c r="F28" s="4"/>
      <c r="G28" s="5"/>
      <c r="H28" s="4"/>
      <c r="I28" s="5"/>
      <c r="J28" s="4"/>
      <c r="K28" s="5"/>
      <c r="L28" s="4"/>
      <c r="M28" s="5"/>
      <c r="N28" s="4"/>
      <c r="O28" s="5"/>
      <c r="P28" s="24">
        <f>($A$2*7/36)*100/($A$2*7)*26</f>
        <v>72.222222222222229</v>
      </c>
    </row>
    <row r="29" spans="1:17" x14ac:dyDescent="0.25">
      <c r="A29" s="11">
        <v>42014</v>
      </c>
      <c r="B29" s="4"/>
      <c r="C29" s="5"/>
      <c r="D29" s="4"/>
      <c r="E29" s="5"/>
      <c r="F29" s="4"/>
      <c r="G29" s="5"/>
      <c r="H29" s="4"/>
      <c r="I29" s="5"/>
      <c r="J29" s="4"/>
      <c r="K29" s="5"/>
      <c r="L29" s="4"/>
      <c r="M29" s="5"/>
      <c r="N29" s="4"/>
      <c r="O29" s="5"/>
      <c r="P29" s="24">
        <f>($A$2*7/36)*100/($A$2*7)*27</f>
        <v>75.000000000000014</v>
      </c>
      <c r="Q29" s="24"/>
    </row>
    <row r="30" spans="1:17" x14ac:dyDescent="0.25">
      <c r="A30" s="11">
        <v>42015</v>
      </c>
      <c r="B30" s="4"/>
      <c r="C30" s="5"/>
      <c r="D30" s="4"/>
      <c r="E30" s="5"/>
      <c r="F30" s="4"/>
      <c r="G30" s="5"/>
      <c r="H30" s="4"/>
      <c r="I30" s="5"/>
      <c r="J30" s="4"/>
      <c r="K30" s="5"/>
      <c r="L30" s="4"/>
      <c r="M30" s="5"/>
      <c r="N30" s="4"/>
      <c r="O30" s="5"/>
      <c r="P30" s="24">
        <f>($A$2*7/36)*100/($A$2*7)*28</f>
        <v>77.777777777777786</v>
      </c>
    </row>
    <row r="31" spans="1:17" ht="15.75" thickBot="1" x14ac:dyDescent="0.3">
      <c r="A31" s="12">
        <v>42016</v>
      </c>
      <c r="B31" s="6"/>
      <c r="C31" s="7"/>
      <c r="D31" s="6"/>
      <c r="E31" s="7"/>
      <c r="F31" s="6"/>
      <c r="G31" s="7"/>
      <c r="H31" s="6"/>
      <c r="I31" s="7"/>
      <c r="J31" s="6"/>
      <c r="K31" s="7"/>
      <c r="L31" s="6"/>
      <c r="M31" s="7"/>
      <c r="N31" s="6"/>
      <c r="O31" s="7"/>
      <c r="P31" s="24">
        <f>($A$2*7/36)*100/($A$2*7)*29</f>
        <v>80.555555555555571</v>
      </c>
      <c r="Q31" s="24"/>
    </row>
    <row r="32" spans="1:17" x14ac:dyDescent="0.25">
      <c r="A32" s="11">
        <v>42017</v>
      </c>
      <c r="B32" s="4"/>
      <c r="C32" s="5"/>
      <c r="D32" s="4"/>
      <c r="E32" s="5"/>
      <c r="F32" s="4"/>
      <c r="G32" s="5"/>
      <c r="H32" s="4"/>
      <c r="I32" s="5"/>
      <c r="J32" s="4"/>
      <c r="K32" s="5"/>
      <c r="L32" s="4"/>
      <c r="M32" s="5"/>
      <c r="N32" s="4"/>
      <c r="O32" s="5"/>
      <c r="P32" s="24">
        <f>($A$2*7/36)*100/($A$2*7)*30</f>
        <v>83.333333333333343</v>
      </c>
    </row>
    <row r="33" spans="1:17" x14ac:dyDescent="0.25">
      <c r="A33" s="11">
        <v>42018</v>
      </c>
      <c r="B33" s="4"/>
      <c r="C33" s="5"/>
      <c r="D33" s="4"/>
      <c r="E33" s="5"/>
      <c r="F33" s="4"/>
      <c r="G33" s="5"/>
      <c r="H33" s="4"/>
      <c r="I33" s="5"/>
      <c r="J33" s="4"/>
      <c r="K33" s="5"/>
      <c r="L33" s="4"/>
      <c r="M33" s="5"/>
      <c r="N33" s="4"/>
      <c r="O33" s="5"/>
      <c r="P33" s="24">
        <f>($A$2*7/36)*100/($A$2*7)*31</f>
        <v>86.111111111111128</v>
      </c>
      <c r="Q33" s="24"/>
    </row>
    <row r="34" spans="1:17" x14ac:dyDescent="0.25">
      <c r="A34" s="11">
        <v>42019</v>
      </c>
      <c r="B34" s="4"/>
      <c r="C34" s="5"/>
      <c r="D34" s="4"/>
      <c r="E34" s="5"/>
      <c r="F34" s="4"/>
      <c r="G34" s="5"/>
      <c r="H34" s="4"/>
      <c r="I34" s="5"/>
      <c r="J34" s="4"/>
      <c r="K34" s="5"/>
      <c r="L34" s="4"/>
      <c r="M34" s="5"/>
      <c r="N34" s="4"/>
      <c r="O34" s="5"/>
      <c r="P34" s="24">
        <f>($A$2*7/36)*100/($A$2*7)*32</f>
        <v>88.8888888888889</v>
      </c>
    </row>
    <row r="35" spans="1:17" x14ac:dyDescent="0.25">
      <c r="A35" s="11">
        <v>42020</v>
      </c>
      <c r="B35" s="4"/>
      <c r="C35" s="5"/>
      <c r="D35" s="4"/>
      <c r="E35" s="5"/>
      <c r="F35" s="4"/>
      <c r="G35" s="5"/>
      <c r="H35" s="4"/>
      <c r="I35" s="5"/>
      <c r="J35" s="4"/>
      <c r="K35" s="5"/>
      <c r="L35" s="4"/>
      <c r="M35" s="5"/>
      <c r="N35" s="4"/>
      <c r="O35" s="5"/>
      <c r="P35" s="24">
        <f>($A$2*7/36)*100/($A$2*7)*33</f>
        <v>91.666666666666671</v>
      </c>
      <c r="Q35" s="24"/>
    </row>
    <row r="36" spans="1:17" x14ac:dyDescent="0.25">
      <c r="A36" s="11">
        <v>42021</v>
      </c>
      <c r="B36" s="4"/>
      <c r="C36" s="5"/>
      <c r="D36" s="4"/>
      <c r="E36" s="5"/>
      <c r="F36" s="4"/>
      <c r="G36" s="5"/>
      <c r="H36" s="4"/>
      <c r="I36" s="5"/>
      <c r="J36" s="4"/>
      <c r="K36" s="5"/>
      <c r="L36" s="4"/>
      <c r="M36" s="5"/>
      <c r="N36" s="4"/>
      <c r="O36" s="5"/>
      <c r="P36" s="24">
        <f>($A$2*7/36)*100/($A$2*7)*34</f>
        <v>94.444444444444457</v>
      </c>
    </row>
    <row r="37" spans="1:17" x14ac:dyDescent="0.25">
      <c r="A37" s="11">
        <v>42022</v>
      </c>
      <c r="B37" s="4"/>
      <c r="C37" s="5"/>
      <c r="D37" s="4"/>
      <c r="E37" s="5"/>
      <c r="F37" s="4"/>
      <c r="G37" s="5"/>
      <c r="H37" s="4"/>
      <c r="I37" s="5"/>
      <c r="J37" s="4"/>
      <c r="K37" s="5"/>
      <c r="L37" s="4"/>
      <c r="M37" s="5"/>
      <c r="N37" s="4"/>
      <c r="O37" s="5"/>
      <c r="P37" s="24">
        <f>($A$2*7/36)*100/($A$2*7)*35</f>
        <v>97.222222222222229</v>
      </c>
      <c r="Q37" s="24"/>
    </row>
    <row r="38" spans="1:17" ht="15.75" thickBot="1" x14ac:dyDescent="0.3">
      <c r="A38" s="12">
        <v>42023</v>
      </c>
      <c r="B38" s="6"/>
      <c r="C38" s="7"/>
      <c r="D38" s="6"/>
      <c r="E38" s="7"/>
      <c r="F38" s="6"/>
      <c r="G38" s="7"/>
      <c r="H38" s="6"/>
      <c r="I38" s="7"/>
      <c r="J38" s="6"/>
      <c r="K38" s="7"/>
      <c r="L38" s="6"/>
      <c r="M38" s="7"/>
      <c r="N38" s="6"/>
      <c r="O38" s="7"/>
      <c r="P38" s="24">
        <f>($A$2*7/36)*100/($A$2*7)*36</f>
        <v>100.00000000000001</v>
      </c>
    </row>
    <row r="39" spans="1:17" x14ac:dyDescent="0.25">
      <c r="A39" t="s">
        <v>10</v>
      </c>
      <c r="B39">
        <f>MAX(B3:B38)</f>
        <v>30063</v>
      </c>
      <c r="C39">
        <f t="shared" ref="C39:O39" si="0">MAX(C3:C38)</f>
        <v>16</v>
      </c>
      <c r="D39">
        <f t="shared" si="0"/>
        <v>35409</v>
      </c>
      <c r="E39">
        <f t="shared" si="0"/>
        <v>19</v>
      </c>
      <c r="F39">
        <f t="shared" si="0"/>
        <v>29430</v>
      </c>
      <c r="G39">
        <f t="shared" si="0"/>
        <v>15</v>
      </c>
      <c r="H39">
        <f t="shared" si="0"/>
        <v>26280</v>
      </c>
      <c r="I39">
        <f t="shared" si="0"/>
        <v>20</v>
      </c>
      <c r="J39">
        <f t="shared" si="0"/>
        <v>32559</v>
      </c>
      <c r="K39">
        <f t="shared" si="0"/>
        <v>16</v>
      </c>
      <c r="L39">
        <f t="shared" si="0"/>
        <v>25134</v>
      </c>
      <c r="M39">
        <f t="shared" si="0"/>
        <v>21</v>
      </c>
      <c r="N39">
        <f t="shared" si="0"/>
        <v>26495</v>
      </c>
      <c r="O39">
        <f t="shared" si="0"/>
        <v>22</v>
      </c>
    </row>
    <row r="40" spans="1:17" x14ac:dyDescent="0.25">
      <c r="A40" t="s">
        <v>9</v>
      </c>
      <c r="B40">
        <f>$A2-B39</f>
        <v>119937</v>
      </c>
      <c r="C40">
        <f>$A1-C39</f>
        <v>134</v>
      </c>
      <c r="D40">
        <f>$A2-D39</f>
        <v>114591</v>
      </c>
      <c r="E40">
        <f>$A1-E39</f>
        <v>131</v>
      </c>
      <c r="F40">
        <f t="shared" ref="F40" si="1">$A2-F39</f>
        <v>120570</v>
      </c>
      <c r="G40">
        <f t="shared" ref="G40" si="2">$A1-G39</f>
        <v>135</v>
      </c>
      <c r="H40">
        <f t="shared" ref="H40" si="3">$A2-H39</f>
        <v>123720</v>
      </c>
      <c r="I40">
        <f t="shared" ref="I40" si="4">$A1-I39</f>
        <v>130</v>
      </c>
      <c r="J40">
        <f t="shared" ref="J40" si="5">$A2-J39</f>
        <v>117441</v>
      </c>
      <c r="K40">
        <f t="shared" ref="K40" si="6">$A1-K39</f>
        <v>134</v>
      </c>
      <c r="L40">
        <f t="shared" ref="L40" si="7">$A2-L39</f>
        <v>124866</v>
      </c>
      <c r="M40">
        <f t="shared" ref="M40" si="8">$A1-M39</f>
        <v>129</v>
      </c>
      <c r="N40">
        <f t="shared" ref="N40" si="9">$A2-N39</f>
        <v>123505</v>
      </c>
      <c r="O40">
        <f t="shared" ref="O40" si="10">$A1-O39</f>
        <v>128</v>
      </c>
    </row>
    <row r="43" spans="1:17" x14ac:dyDescent="0.25">
      <c r="A43" t="s">
        <v>11</v>
      </c>
      <c r="B43" s="25">
        <f>((B39+D39+F39+H39+J39+L39+N39)*100/(A2*7))/100</f>
        <v>0.19559047619047618</v>
      </c>
    </row>
    <row r="44" spans="1:17" x14ac:dyDescent="0.25">
      <c r="A44" t="s">
        <v>12</v>
      </c>
      <c r="B44" s="25">
        <f>((C39+E39+G39+I39+K39+M39+O39)*100/(7*A1))/100</f>
        <v>0.12285714285714286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2014-12-20T08:06:33Z</dcterms:modified>
</cp:coreProperties>
</file>