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mitri\Documents\Activités\"/>
    </mc:Choice>
  </mc:AlternateContent>
  <bookViews>
    <workbookView xWindow="600" yWindow="120" windowWidth="22515" windowHeight="9465" activeTab="2"/>
  </bookViews>
  <sheets>
    <sheet name="RECAP" sheetId="1" r:id="rId1"/>
    <sheet name="COURSES" sheetId="2" r:id="rId2"/>
    <sheet name="INGREDIENTS" sheetId="3" r:id="rId3"/>
  </sheets>
  <definedNames>
    <definedName name="_xlnm._FilterDatabase" localSheetId="2" hidden="1">INGREDIENTS!#REF!</definedName>
    <definedName name="_xlnm._FilterDatabase" localSheetId="0" hidden="1">RECAP!$A$3:$P$12</definedName>
    <definedName name="_xlnm.Print_Area" localSheetId="0">RECAP!$A$3:$P$40</definedName>
  </definedNames>
  <calcPr calcId="152511"/>
</workbook>
</file>

<file path=xl/calcChain.xml><?xml version="1.0" encoding="utf-8"?>
<calcChain xmlns="http://schemas.openxmlformats.org/spreadsheetml/2006/main">
  <c r="D17" i="1" l="1"/>
  <c r="P8" i="1"/>
  <c r="P7" i="1"/>
  <c r="L14" i="3"/>
  <c r="J31" i="3"/>
  <c r="J30" i="3"/>
  <c r="L13" i="3" s="1"/>
  <c r="L15" i="3" s="1"/>
  <c r="A37" i="1" l="1"/>
  <c r="B39" i="2" l="1"/>
  <c r="E39" i="2"/>
  <c r="E7" i="2"/>
  <c r="E1" i="2"/>
  <c r="B1" i="2"/>
  <c r="E14" i="2"/>
  <c r="B14" i="2"/>
  <c r="E26" i="2"/>
  <c r="B26" i="2"/>
  <c r="I5" i="1" l="1"/>
  <c r="I8" i="1"/>
  <c r="I11" i="1"/>
  <c r="I9" i="1"/>
  <c r="I10" i="1"/>
  <c r="F36" i="1" l="1"/>
  <c r="F14" i="1"/>
  <c r="D14" i="1"/>
  <c r="C14" i="1"/>
  <c r="E14" i="1"/>
  <c r="B14" i="1"/>
  <c r="I4" i="1"/>
  <c r="I7" i="1"/>
  <c r="I12" i="1"/>
  <c r="F39" i="1" l="1"/>
  <c r="G36" i="1"/>
  <c r="H36" i="1"/>
  <c r="I36" i="1"/>
  <c r="J36" i="1"/>
  <c r="L36" i="1"/>
  <c r="M36" i="1"/>
  <c r="K36" i="1"/>
  <c r="I6" i="1" l="1"/>
  <c r="I14" i="1" s="1"/>
  <c r="C17" i="1" l="1"/>
  <c r="E17" i="1"/>
  <c r="E36" i="1" s="1"/>
  <c r="M39" i="1"/>
  <c r="L39" i="1"/>
  <c r="I39" i="1"/>
  <c r="J39" i="1"/>
  <c r="K39" i="1"/>
  <c r="P5" i="1" l="1"/>
  <c r="P4" i="1"/>
  <c r="H39" i="1"/>
  <c r="G39" i="1"/>
  <c r="E39" i="1"/>
  <c r="D36" i="1"/>
  <c r="C36" i="1"/>
  <c r="B36" i="1"/>
  <c r="B39" i="1" s="1"/>
  <c r="D39" i="1" l="1"/>
  <c r="P9" i="1"/>
  <c r="C39" i="1"/>
  <c r="P10" i="1"/>
  <c r="P11" i="1"/>
  <c r="P12" i="1"/>
  <c r="P6" i="1"/>
  <c r="A36" i="1"/>
  <c r="A39" i="1" l="1"/>
  <c r="D50" i="2" l="1"/>
  <c r="E50" i="2" s="1"/>
  <c r="P14" i="1" l="1"/>
</calcChain>
</file>

<file path=xl/sharedStrings.xml><?xml version="1.0" encoding="utf-8"?>
<sst xmlns="http://schemas.openxmlformats.org/spreadsheetml/2006/main" count="216" uniqueCount="169">
  <si>
    <t>Yann KERMAREC</t>
  </si>
  <si>
    <t>Guillaume ROUVIERE</t>
  </si>
  <si>
    <t>Dimitri MORAGLIA</t>
  </si>
  <si>
    <t>Matthieu BERGERON</t>
  </si>
  <si>
    <t>ALCOOL</t>
  </si>
  <si>
    <t>Personnes</t>
  </si>
  <si>
    <t>TOTAL</t>
  </si>
  <si>
    <t>Prix</t>
  </si>
  <si>
    <t>SUR</t>
  </si>
  <si>
    <t>NON SUR</t>
  </si>
  <si>
    <t>NON</t>
  </si>
  <si>
    <t>N'A PAS REP</t>
  </si>
  <si>
    <t>X</t>
  </si>
  <si>
    <t>Olivia SAUTRON</t>
  </si>
  <si>
    <t>Florian MESTRE</t>
  </si>
  <si>
    <t>DEPART</t>
  </si>
  <si>
    <t>JOURNEES</t>
  </si>
  <si>
    <t>CHAMBRE</t>
  </si>
  <si>
    <t>REPAS</t>
  </si>
  <si>
    <t>VOITURE</t>
  </si>
  <si>
    <t>ARRIVEE</t>
  </si>
  <si>
    <t>AUTRES</t>
  </si>
  <si>
    <t>Yolande BORIS</t>
  </si>
  <si>
    <t>NON INVITES</t>
  </si>
  <si>
    <t>LIEU DEP.</t>
  </si>
  <si>
    <t>LIEU RET.</t>
  </si>
  <si>
    <t>DEBUT</t>
  </si>
  <si>
    <t>FIN</t>
  </si>
  <si>
    <t>ORANGE</t>
  </si>
  <si>
    <t>6 oignons</t>
  </si>
  <si>
    <t>basilic</t>
  </si>
  <si>
    <t>sel</t>
  </si>
  <si>
    <t>1 nutella</t>
  </si>
  <si>
    <t>1 beurre</t>
  </si>
  <si>
    <t>FRUITS ET LEGUMES</t>
  </si>
  <si>
    <t>CONSERVES ET FECULENTS</t>
  </si>
  <si>
    <t>GATEAUX APEROS</t>
  </si>
  <si>
    <t>BOISSONS SOFT</t>
  </si>
  <si>
    <t>BOISSONS ALCOOLISEES</t>
  </si>
  <si>
    <t>SUCRERIES</t>
  </si>
  <si>
    <t>FROMAGES ET DESSERTS</t>
  </si>
  <si>
    <t>DIVERS</t>
  </si>
  <si>
    <t>VIANDES ET POISSONS</t>
  </si>
  <si>
    <t>PRS</t>
  </si>
  <si>
    <t>Ami Yolande 1</t>
  </si>
  <si>
    <t>Ami Yolande 2</t>
  </si>
  <si>
    <t>?</t>
  </si>
  <si>
    <t>STE CECILE</t>
  </si>
  <si>
    <t>MARTIGUES</t>
  </si>
  <si>
    <t>YANN</t>
  </si>
  <si>
    <t>ROUVE</t>
  </si>
  <si>
    <t>MATT</t>
  </si>
  <si>
    <t>DU 27 AU 03</t>
  </si>
  <si>
    <t>salade</t>
  </si>
  <si>
    <t>CARBO</t>
  </si>
  <si>
    <t>8 œufs</t>
  </si>
  <si>
    <t>parmesan</t>
  </si>
  <si>
    <t>rapé</t>
  </si>
  <si>
    <t>poivre</t>
  </si>
  <si>
    <t>4 oignons</t>
  </si>
  <si>
    <t>750 G tagliatelles</t>
  </si>
  <si>
    <t>400 G pancetta</t>
  </si>
  <si>
    <t>pecorino</t>
  </si>
  <si>
    <t>BYRIANI</t>
  </si>
  <si>
    <t>2 gousses d'ail</t>
  </si>
  <si>
    <t>800G filet dinde</t>
  </si>
  <si>
    <t>800G épaule agneau</t>
  </si>
  <si>
    <t>200G petites crevettes</t>
  </si>
  <si>
    <t>4 gousses d'ail</t>
  </si>
  <si>
    <t>4 tomates</t>
  </si>
  <si>
    <t>6 petites PDT</t>
  </si>
  <si>
    <t>2 poivrons vert</t>
  </si>
  <si>
    <t>1 piment</t>
  </si>
  <si>
    <t>curcuma</t>
  </si>
  <si>
    <t>cumin</t>
  </si>
  <si>
    <t>coriandre</t>
  </si>
  <si>
    <t>canelle</t>
  </si>
  <si>
    <t>gingembre</t>
  </si>
  <si>
    <t>800G riz basmati</t>
  </si>
  <si>
    <t>cardamome</t>
  </si>
  <si>
    <t>clous girofle</t>
  </si>
  <si>
    <t>RACLETTE</t>
  </si>
  <si>
    <t>20 grosses PDT (4Kgs)</t>
  </si>
  <si>
    <t>2,5Kgs fromage</t>
  </si>
  <si>
    <t>20 jb cru</t>
  </si>
  <si>
    <t>10 jb cuit</t>
  </si>
  <si>
    <t>30 rosette</t>
  </si>
  <si>
    <t>15 chorizo</t>
  </si>
  <si>
    <t>30 bacon</t>
  </si>
  <si>
    <t>15 mortadelle</t>
  </si>
  <si>
    <t>LASAGNES</t>
  </si>
  <si>
    <t>1Kg VH</t>
  </si>
  <si>
    <t>3 grosses boites tomates pelées</t>
  </si>
  <si>
    <t>5 oignons</t>
  </si>
  <si>
    <t>2 carotte</t>
  </si>
  <si>
    <t>1 gros navet</t>
  </si>
  <si>
    <t>2 mozzarella</t>
  </si>
  <si>
    <t>200g gruyère rapé</t>
  </si>
  <si>
    <t>paprika</t>
  </si>
  <si>
    <t>20 plaques sans précuisson</t>
  </si>
  <si>
    <t>GRATIN DAUPHINOIS+ROTI</t>
  </si>
  <si>
    <t>2 Kg roti bœuf</t>
  </si>
  <si>
    <t>6 gousses d'ail</t>
  </si>
  <si>
    <t>1,5 Kg PDT (15aine de Binje)</t>
  </si>
  <si>
    <t>750G comté</t>
  </si>
  <si>
    <t>muscade</t>
  </si>
  <si>
    <t>beurre</t>
  </si>
  <si>
    <t>2 œuf</t>
  </si>
  <si>
    <t>40cl lait</t>
  </si>
  <si>
    <t>70cl creme fraiche</t>
  </si>
  <si>
    <t>KEBAB</t>
  </si>
  <si>
    <t>Galettes Kebab</t>
  </si>
  <si>
    <t>0,5Kg gigot agneau</t>
  </si>
  <si>
    <t>200G chapelure</t>
  </si>
  <si>
    <t>1 salade</t>
  </si>
  <si>
    <t>5 tomates</t>
  </si>
  <si>
    <t>curry</t>
  </si>
  <si>
    <t>500G fromage blanc</t>
  </si>
  <si>
    <t>ciboulette</t>
  </si>
  <si>
    <t>2 citrons</t>
  </si>
  <si>
    <t>1,5Kg PDT</t>
  </si>
  <si>
    <t>herbes de provence</t>
  </si>
  <si>
    <t>COUSCOUS (YANN)</t>
  </si>
  <si>
    <t>JOUR</t>
  </si>
  <si>
    <t>MIDI</t>
  </si>
  <si>
    <t>FROMAGE</t>
  </si>
  <si>
    <t>PAIN</t>
  </si>
  <si>
    <t>SOIR</t>
  </si>
  <si>
    <t>PETIT DEJ</t>
  </si>
  <si>
    <t>11 pains</t>
  </si>
  <si>
    <t>2l lait</t>
  </si>
  <si>
    <t>1 céréales</t>
  </si>
  <si>
    <t>1 confiture</t>
  </si>
  <si>
    <t>70 dosettes senseo</t>
  </si>
  <si>
    <t>thé</t>
  </si>
  <si>
    <t>FROMAGES</t>
  </si>
  <si>
    <t>GATEAUX APERO</t>
  </si>
  <si>
    <t>3 chips</t>
  </si>
  <si>
    <t>2 soufflés</t>
  </si>
  <si>
    <t>3 tucs</t>
  </si>
  <si>
    <t>cacahuetes</t>
  </si>
  <si>
    <t>assortiments toasts</t>
  </si>
  <si>
    <t>tapenade</t>
  </si>
  <si>
    <t>saumon</t>
  </si>
  <si>
    <t>2 pates feuilletées</t>
  </si>
  <si>
    <t>8 saucisses</t>
  </si>
  <si>
    <t>bloc foie gras</t>
  </si>
  <si>
    <t>SOFTS</t>
  </si>
  <si>
    <t>10l orange</t>
  </si>
  <si>
    <t>10l sprite</t>
  </si>
  <si>
    <t>24l coca</t>
  </si>
  <si>
    <t>8l pomme</t>
  </si>
  <si>
    <t>6l oasis/ice tea</t>
  </si>
  <si>
    <t>7 tomates</t>
  </si>
  <si>
    <t>pâtes</t>
  </si>
  <si>
    <t>300G VH</t>
  </si>
  <si>
    <t>1 grosse boites tomates pelées</t>
  </si>
  <si>
    <t>1 oignon</t>
  </si>
  <si>
    <t>mais</t>
  </si>
  <si>
    <t>haricots verts</t>
  </si>
  <si>
    <t>10 œufs</t>
  </si>
  <si>
    <t>2 grosses boites tomates pelées</t>
  </si>
  <si>
    <t>3 piments de cayenne</t>
  </si>
  <si>
    <t>TOTAL PAIN</t>
  </si>
  <si>
    <t>TOTAL FROMAGES</t>
  </si>
  <si>
    <t>ESTIMATION</t>
  </si>
  <si>
    <t>APERO</t>
  </si>
  <si>
    <t>SOFT</t>
  </si>
  <si>
    <t>1Kg escalope dinde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</si>
</sst>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/>
    <xf numFmtId="2" fontId="2" fillId="0" borderId="4" xfId="0" applyNumberFormat="1" applyFont="1" applyBorder="1" applyAlignment="1"/>
    <xf numFmtId="0" fontId="0" fillId="0" borderId="0" xfId="0" applyBorder="1" applyAlignment="1">
      <alignment horizontal="center" vertical="center"/>
    </xf>
    <xf numFmtId="2" fontId="0" fillId="0" borderId="0" xfId="0" applyNumberFormat="1" applyBorder="1"/>
    <xf numFmtId="2" fontId="1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/>
    <xf numFmtId="1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3" fillId="0" borderId="5" xfId="0" applyFont="1" applyBorder="1"/>
    <xf numFmtId="0" fontId="4" fillId="0" borderId="6" xfId="0" applyFont="1" applyBorder="1"/>
    <xf numFmtId="0" fontId="0" fillId="0" borderId="0" xfId="0" applyBorder="1"/>
    <xf numFmtId="0" fontId="0" fillId="0" borderId="1" xfId="0" applyBorder="1" applyAlignment="1"/>
    <xf numFmtId="1" fontId="0" fillId="0" borderId="1" xfId="0" applyNumberFormat="1" applyBorder="1" applyAlignment="1"/>
    <xf numFmtId="2" fontId="3" fillId="0" borderId="5" xfId="0" applyNumberFormat="1" applyFon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1" xfId="0" applyFill="1" applyBorder="1"/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14" fontId="0" fillId="0" borderId="8" xfId="0" applyNumberFormat="1" applyBorder="1" applyAlignment="1">
      <alignment horizontal="center" vertical="center" textRotation="90"/>
    </xf>
    <xf numFmtId="0" fontId="0" fillId="0" borderId="26" xfId="0" applyBorder="1"/>
    <xf numFmtId="0" fontId="0" fillId="0" borderId="27" xfId="0" applyBorder="1"/>
    <xf numFmtId="0" fontId="0" fillId="0" borderId="26" xfId="0" applyFill="1" applyBorder="1"/>
    <xf numFmtId="0" fontId="0" fillId="0" borderId="28" xfId="0" applyFill="1" applyBorder="1"/>
    <xf numFmtId="0" fontId="0" fillId="0" borderId="8" xfId="0" applyBorder="1" applyAlignment="1">
      <alignment vertical="top"/>
    </xf>
    <xf numFmtId="2" fontId="0" fillId="0" borderId="13" xfId="0" applyNumberForma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3" fillId="0" borderId="9" xfId="0" applyFont="1" applyBorder="1"/>
    <xf numFmtId="0" fontId="3" fillId="0" borderId="20" xfId="0" applyFont="1" applyFill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13" xfId="0" applyFont="1" applyFill="1" applyBorder="1" applyAlignment="1">
      <alignment vertical="top"/>
    </xf>
    <xf numFmtId="0" fontId="1" fillId="0" borderId="31" xfId="0" applyFont="1" applyFill="1" applyBorder="1"/>
    <xf numFmtId="44" fontId="1" fillId="0" borderId="8" xfId="1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4" fontId="0" fillId="0" borderId="9" xfId="0" applyNumberFormat="1" applyBorder="1" applyAlignment="1">
      <alignment horizontal="center" vertical="center" textRotation="90"/>
    </xf>
    <xf numFmtId="14" fontId="0" fillId="0" borderId="10" xfId="0" applyNumberFormat="1" applyBorder="1" applyAlignment="1">
      <alignment horizontal="center" vertical="center" textRotation="90"/>
    </xf>
    <xf numFmtId="14" fontId="0" fillId="0" borderId="11" xfId="0" applyNumberFormat="1" applyBorder="1" applyAlignment="1">
      <alignment horizontal="center" vertical="center" textRotation="9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pane xSplit="1" topLeftCell="B1" activePane="topRight" state="frozen"/>
      <selection pane="topRight" activeCell="D17" sqref="D17"/>
    </sheetView>
  </sheetViews>
  <sheetFormatPr baseColWidth="10" defaultRowHeight="15" x14ac:dyDescent="0.25"/>
  <cols>
    <col min="1" max="1" width="24.7109375" bestFit="1" customWidth="1"/>
    <col min="2" max="4" width="11.85546875" bestFit="1" customWidth="1"/>
    <col min="5" max="5" width="11.7109375" bestFit="1" customWidth="1"/>
    <col min="6" max="6" width="17.140625" bestFit="1" customWidth="1"/>
    <col min="7" max="8" width="11.7109375" customWidth="1"/>
    <col min="9" max="10" width="11.85546875" bestFit="1" customWidth="1"/>
    <col min="13" max="13" width="13" bestFit="1" customWidth="1"/>
    <col min="14" max="15" width="13" customWidth="1"/>
  </cols>
  <sheetData>
    <row r="1" spans="1:16" x14ac:dyDescent="0.25">
      <c r="B1" t="s">
        <v>26</v>
      </c>
      <c r="C1" s="11">
        <v>42000</v>
      </c>
      <c r="D1" t="s">
        <v>27</v>
      </c>
      <c r="E1" s="11">
        <v>42007</v>
      </c>
    </row>
    <row r="3" spans="1:16" x14ac:dyDescent="0.25">
      <c r="A3" s="3" t="s">
        <v>5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23</v>
      </c>
      <c r="G3" s="3" t="s">
        <v>20</v>
      </c>
      <c r="H3" s="3" t="s">
        <v>15</v>
      </c>
      <c r="I3" s="3" t="s">
        <v>16</v>
      </c>
      <c r="J3" s="3" t="s">
        <v>17</v>
      </c>
      <c r="K3" s="3" t="s">
        <v>18</v>
      </c>
      <c r="L3" s="3" t="s">
        <v>24</v>
      </c>
      <c r="M3" s="4" t="s">
        <v>19</v>
      </c>
      <c r="N3" s="4" t="s">
        <v>25</v>
      </c>
      <c r="O3" s="4" t="s">
        <v>19</v>
      </c>
      <c r="P3" s="4" t="s">
        <v>7</v>
      </c>
    </row>
    <row r="4" spans="1:16" x14ac:dyDescent="0.25">
      <c r="A4" s="5" t="s">
        <v>44</v>
      </c>
      <c r="B4" s="8" t="s">
        <v>12</v>
      </c>
      <c r="C4" s="8"/>
      <c r="D4" s="8"/>
      <c r="E4" s="8"/>
      <c r="F4" s="8"/>
      <c r="G4" s="11">
        <v>42004</v>
      </c>
      <c r="H4" s="11">
        <v>42005</v>
      </c>
      <c r="I4" s="8">
        <f t="shared" ref="I4:I12" si="0">IF(ISBLANK(G4),"",H4-G4)</f>
        <v>1</v>
      </c>
      <c r="J4" s="8"/>
      <c r="K4" s="8"/>
      <c r="L4" s="8" t="s">
        <v>46</v>
      </c>
      <c r="M4" s="8">
        <v>1</v>
      </c>
      <c r="N4" s="8" t="s">
        <v>46</v>
      </c>
      <c r="O4" s="8">
        <v>1</v>
      </c>
      <c r="P4" s="10">
        <f>IF(ISBLANK(B4),"",$E$36)</f>
        <v>17.391304347826086</v>
      </c>
    </row>
    <row r="5" spans="1:16" x14ac:dyDescent="0.25">
      <c r="A5" s="5" t="s">
        <v>45</v>
      </c>
      <c r="B5" s="8" t="s">
        <v>12</v>
      </c>
      <c r="C5" s="8"/>
      <c r="D5" s="8"/>
      <c r="E5" s="8"/>
      <c r="F5" s="8"/>
      <c r="G5" s="11">
        <v>42004</v>
      </c>
      <c r="H5" s="11">
        <v>42005</v>
      </c>
      <c r="I5" s="8">
        <f t="shared" si="0"/>
        <v>1</v>
      </c>
      <c r="J5" s="8"/>
      <c r="K5" s="8"/>
      <c r="L5" s="8" t="s">
        <v>46</v>
      </c>
      <c r="M5" s="8">
        <v>1</v>
      </c>
      <c r="N5" s="8" t="s">
        <v>46</v>
      </c>
      <c r="O5" s="8">
        <v>1</v>
      </c>
      <c r="P5" s="10">
        <f>IF(ISBLANK(B5),"",$E$36)</f>
        <v>17.391304347826086</v>
      </c>
    </row>
    <row r="6" spans="1:16" ht="15" customHeight="1" x14ac:dyDescent="0.25">
      <c r="A6" s="5" t="s">
        <v>2</v>
      </c>
      <c r="B6" s="8" t="s">
        <v>12</v>
      </c>
      <c r="C6" s="8"/>
      <c r="D6" s="8"/>
      <c r="E6" s="8"/>
      <c r="F6" s="8"/>
      <c r="G6" s="11">
        <v>42000</v>
      </c>
      <c r="H6" s="11">
        <v>42007</v>
      </c>
      <c r="I6" s="8">
        <f t="shared" si="0"/>
        <v>7</v>
      </c>
      <c r="J6" s="8"/>
      <c r="K6" s="8"/>
      <c r="L6" s="8" t="s">
        <v>28</v>
      </c>
      <c r="M6" s="8" t="s">
        <v>49</v>
      </c>
      <c r="N6" s="8" t="s">
        <v>28</v>
      </c>
      <c r="O6" s="8" t="s">
        <v>49</v>
      </c>
      <c r="P6" s="10">
        <f>IF(ISBLANK(B6),"",$C$36)</f>
        <v>121.73913043478262</v>
      </c>
    </row>
    <row r="7" spans="1:16" ht="15.75" customHeight="1" x14ac:dyDescent="0.25">
      <c r="A7" s="5" t="s">
        <v>14</v>
      </c>
      <c r="B7" s="8" t="s">
        <v>12</v>
      </c>
      <c r="C7" s="8"/>
      <c r="D7" s="8"/>
      <c r="E7" s="8"/>
      <c r="F7" s="8"/>
      <c r="G7" s="11">
        <v>42000</v>
      </c>
      <c r="H7" s="11">
        <v>42007</v>
      </c>
      <c r="I7" s="8">
        <f t="shared" si="0"/>
        <v>7</v>
      </c>
      <c r="J7" s="8"/>
      <c r="K7" s="8"/>
      <c r="L7" s="8" t="s">
        <v>28</v>
      </c>
      <c r="M7" s="8" t="s">
        <v>49</v>
      </c>
      <c r="N7" s="8" t="s">
        <v>28</v>
      </c>
      <c r="O7" s="8" t="s">
        <v>49</v>
      </c>
      <c r="P7" s="10">
        <f>IF(ISBLANK(B7),"",$C$36)</f>
        <v>121.73913043478262</v>
      </c>
    </row>
    <row r="8" spans="1:16" x14ac:dyDescent="0.25">
      <c r="A8" s="5" t="s">
        <v>1</v>
      </c>
      <c r="B8" s="8" t="s">
        <v>12</v>
      </c>
      <c r="C8" s="8"/>
      <c r="D8" s="8"/>
      <c r="E8" s="8"/>
      <c r="F8" s="8"/>
      <c r="G8" s="11">
        <v>42000</v>
      </c>
      <c r="H8" s="11">
        <v>42007</v>
      </c>
      <c r="I8" s="8">
        <f t="shared" si="0"/>
        <v>7</v>
      </c>
      <c r="J8" s="8"/>
      <c r="K8" s="8"/>
      <c r="L8" s="8" t="s">
        <v>47</v>
      </c>
      <c r="M8" s="8" t="s">
        <v>50</v>
      </c>
      <c r="N8" s="8" t="s">
        <v>47</v>
      </c>
      <c r="O8" s="8" t="s">
        <v>50</v>
      </c>
      <c r="P8" s="10">
        <f>IF(ISBLANK(B8),"",$C$36)</f>
        <v>121.73913043478262</v>
      </c>
    </row>
    <row r="9" spans="1:16" x14ac:dyDescent="0.25">
      <c r="A9" s="5" t="s">
        <v>3</v>
      </c>
      <c r="B9" s="8" t="s">
        <v>12</v>
      </c>
      <c r="C9" s="8"/>
      <c r="D9" s="8"/>
      <c r="E9" s="8"/>
      <c r="F9" s="8"/>
      <c r="G9" s="11">
        <v>42000</v>
      </c>
      <c r="H9" s="11">
        <v>42002</v>
      </c>
      <c r="I9" s="8">
        <f t="shared" si="0"/>
        <v>2</v>
      </c>
      <c r="J9" s="8"/>
      <c r="K9" s="8"/>
      <c r="L9" s="8" t="s">
        <v>48</v>
      </c>
      <c r="M9" s="8" t="s">
        <v>51</v>
      </c>
      <c r="N9" s="8" t="s">
        <v>48</v>
      </c>
      <c r="O9" s="8" t="s">
        <v>51</v>
      </c>
      <c r="P9" s="10">
        <f>IF(ISBLANK(B9),"",$D$36)</f>
        <v>34.782608695652172</v>
      </c>
    </row>
    <row r="10" spans="1:16" ht="15.75" customHeight="1" x14ac:dyDescent="0.25">
      <c r="A10" s="29" t="s">
        <v>13</v>
      </c>
      <c r="B10" s="8" t="s">
        <v>12</v>
      </c>
      <c r="C10" s="8"/>
      <c r="D10" s="8"/>
      <c r="E10" s="8"/>
      <c r="F10" s="8"/>
      <c r="G10" s="11">
        <v>42000</v>
      </c>
      <c r="H10" s="11">
        <v>42007</v>
      </c>
      <c r="I10" s="8">
        <f t="shared" si="0"/>
        <v>7</v>
      </c>
      <c r="J10" s="8"/>
      <c r="K10" s="8"/>
      <c r="L10" s="8" t="s">
        <v>28</v>
      </c>
      <c r="M10" s="8" t="s">
        <v>49</v>
      </c>
      <c r="N10" s="8" t="s">
        <v>28</v>
      </c>
      <c r="O10" s="8" t="s">
        <v>49</v>
      </c>
      <c r="P10" s="10">
        <f t="shared" ref="P10:P12" si="1">IF(ISBLANK(B10),"",$C$36)</f>
        <v>121.73913043478262</v>
      </c>
    </row>
    <row r="11" spans="1:16" ht="15.75" customHeight="1" x14ac:dyDescent="0.25">
      <c r="A11" s="5" t="s">
        <v>0</v>
      </c>
      <c r="B11" s="8" t="s">
        <v>12</v>
      </c>
      <c r="C11" s="8"/>
      <c r="D11" s="8"/>
      <c r="E11" s="8"/>
      <c r="F11" s="8"/>
      <c r="G11" s="11">
        <v>42000</v>
      </c>
      <c r="H11" s="11">
        <v>42007</v>
      </c>
      <c r="I11" s="8">
        <f t="shared" si="0"/>
        <v>7</v>
      </c>
      <c r="J11" s="8"/>
      <c r="K11" s="8"/>
      <c r="L11" s="8" t="s">
        <v>28</v>
      </c>
      <c r="M11" s="8" t="s">
        <v>49</v>
      </c>
      <c r="N11" s="8" t="s">
        <v>28</v>
      </c>
      <c r="O11" s="8" t="s">
        <v>49</v>
      </c>
      <c r="P11" s="10">
        <f t="shared" si="1"/>
        <v>121.73913043478262</v>
      </c>
    </row>
    <row r="12" spans="1:16" x14ac:dyDescent="0.25">
      <c r="A12" s="5" t="s">
        <v>22</v>
      </c>
      <c r="B12" s="8" t="s">
        <v>12</v>
      </c>
      <c r="C12" s="8"/>
      <c r="D12" s="8"/>
      <c r="E12" s="8"/>
      <c r="F12" s="8"/>
      <c r="G12" s="11">
        <v>42000</v>
      </c>
      <c r="H12" s="11">
        <v>42007</v>
      </c>
      <c r="I12" s="8">
        <f t="shared" si="0"/>
        <v>7</v>
      </c>
      <c r="J12" s="8"/>
      <c r="K12" s="8"/>
      <c r="L12" s="8" t="s">
        <v>47</v>
      </c>
      <c r="M12" s="8" t="s">
        <v>50</v>
      </c>
      <c r="N12" s="8" t="s">
        <v>47</v>
      </c>
      <c r="O12" s="8" t="s">
        <v>50</v>
      </c>
      <c r="P12" s="10">
        <f t="shared" si="1"/>
        <v>121.73913043478262</v>
      </c>
    </row>
    <row r="13" spans="1:16" x14ac:dyDescent="0.2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5"/>
    </row>
    <row r="14" spans="1:16" x14ac:dyDescent="0.25">
      <c r="A14" s="5" t="s">
        <v>6</v>
      </c>
      <c r="B14" s="8">
        <f>COUNTIF(B4:B12,"X")</f>
        <v>9</v>
      </c>
      <c r="C14" s="8">
        <f>COUNTIF(C4:C12,"X")</f>
        <v>0</v>
      </c>
      <c r="D14" s="8">
        <f>COUNTIF(D4:D12,"X")</f>
        <v>0</v>
      </c>
      <c r="E14" s="8">
        <f>COUNTIF(E4:E12,"X")</f>
        <v>0</v>
      </c>
      <c r="F14" s="8">
        <f>COUNTIF(F4:F12,"X")</f>
        <v>0</v>
      </c>
      <c r="G14" s="8"/>
      <c r="H14" s="8"/>
      <c r="I14" s="8">
        <f>SUM(I4:I12)</f>
        <v>46</v>
      </c>
      <c r="J14" s="8"/>
      <c r="K14" s="8"/>
      <c r="L14" s="8"/>
      <c r="M14" s="8"/>
      <c r="N14" s="8"/>
      <c r="O14" s="8"/>
      <c r="P14" s="10">
        <f>SUM(P4:P12)</f>
        <v>800.00000000000011</v>
      </c>
    </row>
    <row r="16" spans="1:16" x14ac:dyDescent="0.25">
      <c r="A16" s="8"/>
      <c r="B16" s="8"/>
      <c r="C16" s="8" t="s">
        <v>52</v>
      </c>
      <c r="D16" s="8" t="s">
        <v>52</v>
      </c>
      <c r="E16" s="8" t="s">
        <v>52</v>
      </c>
      <c r="F16" s="8"/>
      <c r="G16" s="8"/>
      <c r="H16" s="8"/>
      <c r="I16" s="8"/>
      <c r="J16" s="8"/>
      <c r="K16" s="8"/>
      <c r="L16" s="8" t="s">
        <v>4</v>
      </c>
      <c r="M16" s="8" t="s">
        <v>21</v>
      </c>
      <c r="N16" s="14"/>
      <c r="O16" s="14"/>
    </row>
    <row r="17" spans="1:15" x14ac:dyDescent="0.25">
      <c r="A17" s="6"/>
      <c r="B17" s="6"/>
      <c r="C17" s="6">
        <f>$I6/$I14*800</f>
        <v>121.73913043478262</v>
      </c>
      <c r="D17" s="6">
        <f>$I9/$I14*800</f>
        <v>34.782608695652172</v>
      </c>
      <c r="E17" s="6">
        <f>$I4/$I14*800</f>
        <v>17.391304347826086</v>
      </c>
      <c r="F17" s="6"/>
      <c r="G17" s="6"/>
      <c r="H17" s="6"/>
      <c r="I17" s="6"/>
      <c r="J17" s="6"/>
      <c r="K17" s="6"/>
      <c r="L17" s="6"/>
      <c r="M17" s="6"/>
      <c r="N17" s="15"/>
      <c r="O17" s="15"/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5"/>
      <c r="O18" s="15"/>
    </row>
    <row r="19" spans="1:1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5"/>
      <c r="O19" s="15"/>
    </row>
    <row r="20" spans="1:1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15"/>
      <c r="O20" s="15"/>
    </row>
    <row r="21" spans="1:1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5"/>
      <c r="O21" s="15"/>
    </row>
    <row r="22" spans="1:1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5"/>
      <c r="O22" s="15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5"/>
      <c r="O23" s="15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5"/>
      <c r="O24" s="15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5"/>
      <c r="O25" s="15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5"/>
      <c r="O26" s="1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5"/>
      <c r="O27" s="15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5"/>
      <c r="O28" s="15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5"/>
      <c r="O29" s="15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5"/>
      <c r="O30" s="15"/>
    </row>
    <row r="31" spans="1:1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5"/>
      <c r="O31" s="15"/>
    </row>
    <row r="32" spans="1:1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5"/>
      <c r="O32" s="15"/>
    </row>
    <row r="33" spans="1:16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15"/>
      <c r="O33" s="15"/>
    </row>
    <row r="34" spans="1:16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5"/>
      <c r="O34" s="15"/>
    </row>
    <row r="35" spans="1:16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5"/>
      <c r="O35" s="15"/>
    </row>
    <row r="36" spans="1:16" s="1" customFormat="1" x14ac:dyDescent="0.25">
      <c r="A36" s="9">
        <f t="shared" ref="A36:M36" si="2">SUM(A17:A35)</f>
        <v>0</v>
      </c>
      <c r="B36" s="9">
        <f t="shared" si="2"/>
        <v>0</v>
      </c>
      <c r="C36" s="9">
        <f t="shared" si="2"/>
        <v>121.73913043478262</v>
      </c>
      <c r="D36" s="9">
        <f t="shared" si="2"/>
        <v>34.782608695652172</v>
      </c>
      <c r="E36" s="9">
        <f>SUM(E17:E35)</f>
        <v>17.391304347826086</v>
      </c>
      <c r="F36" s="9">
        <f>SUM(F17:F35)</f>
        <v>0</v>
      </c>
      <c r="G36" s="9">
        <f t="shared" si="2"/>
        <v>0</v>
      </c>
      <c r="H36" s="9">
        <f t="shared" si="2"/>
        <v>0</v>
      </c>
      <c r="I36" s="9">
        <f t="shared" si="2"/>
        <v>0</v>
      </c>
      <c r="J36" s="9">
        <f t="shared" si="2"/>
        <v>0</v>
      </c>
      <c r="K36" s="9">
        <f t="shared" si="2"/>
        <v>0</v>
      </c>
      <c r="L36" s="9">
        <f t="shared" si="2"/>
        <v>0</v>
      </c>
      <c r="M36" s="9">
        <f t="shared" si="2"/>
        <v>0</v>
      </c>
      <c r="N36" s="16"/>
      <c r="O36" s="16"/>
      <c r="P36"/>
    </row>
    <row r="37" spans="1:16" x14ac:dyDescent="0.25">
      <c r="A37" s="12">
        <f>SUM(C36*6+D36*1+E36*2)</f>
        <v>800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3"/>
      <c r="N37" s="17"/>
      <c r="O37" s="17"/>
    </row>
    <row r="38" spans="1:16" x14ac:dyDescent="0.25">
      <c r="A38" s="7"/>
      <c r="B38" s="7"/>
      <c r="C38" s="7"/>
      <c r="D38" s="7"/>
      <c r="E38" s="7"/>
      <c r="F38" s="7">
        <v>10</v>
      </c>
      <c r="G38" s="7">
        <v>11</v>
      </c>
      <c r="H38" s="7">
        <v>13</v>
      </c>
      <c r="I38" s="7">
        <v>11</v>
      </c>
      <c r="J38" s="7">
        <v>23</v>
      </c>
      <c r="K38" s="7">
        <v>13</v>
      </c>
      <c r="L38" s="7">
        <v>13</v>
      </c>
      <c r="M38" s="7">
        <v>13</v>
      </c>
      <c r="N38" s="18"/>
      <c r="O38" s="18"/>
    </row>
    <row r="39" spans="1:16" x14ac:dyDescent="0.25">
      <c r="A39" s="6" t="str">
        <f>IF(OR(ISBLANK(A36),ISBLANK(A38)),"",A36/A38)</f>
        <v/>
      </c>
      <c r="B39" s="6" t="str">
        <f t="shared" ref="B39:L39" si="3">IF(OR(ISBLANK(B36),ISBLANK(B38)),"",B36/B38)</f>
        <v/>
      </c>
      <c r="C39" s="6" t="str">
        <f t="shared" si="3"/>
        <v/>
      </c>
      <c r="D39" s="6" t="str">
        <f t="shared" si="3"/>
        <v/>
      </c>
      <c r="E39" s="6" t="str">
        <f t="shared" si="3"/>
        <v/>
      </c>
      <c r="F39" s="6">
        <f t="shared" si="3"/>
        <v>0</v>
      </c>
      <c r="G39" s="6">
        <f t="shared" si="3"/>
        <v>0</v>
      </c>
      <c r="H39" s="6">
        <f t="shared" si="3"/>
        <v>0</v>
      </c>
      <c r="I39" s="6">
        <f t="shared" si="3"/>
        <v>0</v>
      </c>
      <c r="J39" s="6">
        <f t="shared" si="3"/>
        <v>0</v>
      </c>
      <c r="K39" s="6">
        <f t="shared" si="3"/>
        <v>0</v>
      </c>
      <c r="L39" s="6">
        <f t="shared" si="3"/>
        <v>0</v>
      </c>
      <c r="M39" s="6">
        <f t="shared" ref="M39" si="4">IF(OR(ISBLANK(M36),ISBLANK(M38)),"",M36/M38)</f>
        <v>0</v>
      </c>
      <c r="N39" s="15"/>
      <c r="O39" s="15"/>
    </row>
  </sheetData>
  <autoFilter ref="A3:P12">
    <sortState ref="A4:P27">
      <sortCondition ref="A3:A27"/>
    </sortState>
  </autoFilter>
  <sortState ref="A1:B12">
    <sortCondition ref="A12"/>
  </sortState>
  <mergeCells count="1">
    <mergeCell ref="A13:P13"/>
  </mergeCells>
  <pageMargins left="0.25" right="0.25" top="0.75" bottom="0.75" header="0.3" footer="0.3"/>
  <pageSetup paperSize="9" scale="7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/>
  </sheetViews>
  <sheetFormatPr baseColWidth="10" defaultRowHeight="15" x14ac:dyDescent="0.25"/>
  <cols>
    <col min="1" max="1" width="41.7109375" customWidth="1"/>
    <col min="2" max="2" width="6.7109375" style="2" customWidth="1"/>
    <col min="3" max="3" width="4.28515625" bestFit="1" customWidth="1"/>
    <col min="4" max="4" width="41.7109375" customWidth="1"/>
    <col min="5" max="5" width="6.7109375" style="2" customWidth="1"/>
  </cols>
  <sheetData>
    <row r="1" spans="1:10" x14ac:dyDescent="0.25">
      <c r="A1" s="21" t="s">
        <v>37</v>
      </c>
      <c r="B1" s="26">
        <f>SUM(B2:B13)</f>
        <v>0</v>
      </c>
      <c r="D1" s="21" t="s">
        <v>39</v>
      </c>
      <c r="E1" s="26">
        <f>SUM(E2:E6)</f>
        <v>0</v>
      </c>
      <c r="J1" s="2"/>
    </row>
    <row r="2" spans="1:10" x14ac:dyDescent="0.25">
      <c r="A2" s="19"/>
      <c r="B2" s="27"/>
      <c r="D2" s="19"/>
      <c r="E2" s="27"/>
    </row>
    <row r="3" spans="1:10" x14ac:dyDescent="0.25">
      <c r="A3" s="19"/>
      <c r="B3" s="27"/>
      <c r="D3" s="19"/>
      <c r="E3" s="27"/>
    </row>
    <row r="4" spans="1:10" x14ac:dyDescent="0.25">
      <c r="A4" s="19"/>
      <c r="B4" s="27"/>
      <c r="D4" s="19"/>
      <c r="E4" s="27"/>
    </row>
    <row r="5" spans="1:10" x14ac:dyDescent="0.25">
      <c r="A5" s="19"/>
      <c r="B5" s="27"/>
      <c r="D5" s="19"/>
      <c r="E5" s="27"/>
    </row>
    <row r="6" spans="1:10" x14ac:dyDescent="0.25">
      <c r="A6" s="19"/>
      <c r="B6" s="27"/>
      <c r="D6" s="20"/>
      <c r="E6" s="28"/>
    </row>
    <row r="7" spans="1:10" x14ac:dyDescent="0.25">
      <c r="A7" s="19"/>
      <c r="B7" s="27"/>
      <c r="D7" s="21" t="s">
        <v>41</v>
      </c>
      <c r="E7" s="26">
        <f>SUM(E8:E13)</f>
        <v>0</v>
      </c>
    </row>
    <row r="8" spans="1:10" x14ac:dyDescent="0.25">
      <c r="A8" s="19"/>
      <c r="B8" s="27"/>
      <c r="D8" s="19"/>
      <c r="E8" s="27"/>
    </row>
    <row r="9" spans="1:10" x14ac:dyDescent="0.25">
      <c r="A9" s="19"/>
      <c r="B9" s="27"/>
      <c r="D9" s="19"/>
      <c r="E9" s="27"/>
    </row>
    <row r="10" spans="1:10" x14ac:dyDescent="0.25">
      <c r="A10" s="19"/>
      <c r="B10" s="27"/>
      <c r="D10" s="19"/>
      <c r="E10" s="27"/>
      <c r="H10" s="2"/>
    </row>
    <row r="11" spans="1:10" x14ac:dyDescent="0.25">
      <c r="A11" s="19"/>
      <c r="B11" s="27"/>
      <c r="D11" s="19"/>
      <c r="E11" s="27"/>
    </row>
    <row r="12" spans="1:10" x14ac:dyDescent="0.25">
      <c r="A12" s="19"/>
      <c r="B12" s="27"/>
      <c r="D12" s="19"/>
      <c r="E12" s="27"/>
    </row>
    <row r="13" spans="1:10" x14ac:dyDescent="0.25">
      <c r="A13" s="20"/>
      <c r="B13" s="28"/>
      <c r="D13" s="20"/>
      <c r="E13" s="28"/>
    </row>
    <row r="14" spans="1:10" x14ac:dyDescent="0.25">
      <c r="A14" s="21" t="s">
        <v>38</v>
      </c>
      <c r="B14" s="26">
        <f>SUM(B15:B25)</f>
        <v>0</v>
      </c>
      <c r="D14" s="21" t="s">
        <v>42</v>
      </c>
      <c r="E14" s="26">
        <f>SUM(E15:E25)</f>
        <v>0</v>
      </c>
    </row>
    <row r="15" spans="1:10" x14ac:dyDescent="0.25">
      <c r="A15" s="19"/>
      <c r="B15" s="27"/>
      <c r="D15" s="19"/>
      <c r="E15" s="27"/>
    </row>
    <row r="16" spans="1:10" x14ac:dyDescent="0.25">
      <c r="A16" s="19"/>
      <c r="B16" s="27"/>
      <c r="D16" s="19"/>
      <c r="E16" s="27"/>
    </row>
    <row r="17" spans="1:5" x14ac:dyDescent="0.25">
      <c r="A17" s="19"/>
      <c r="B17" s="27"/>
      <c r="D17" s="19"/>
      <c r="E17" s="27"/>
    </row>
    <row r="18" spans="1:5" x14ac:dyDescent="0.25">
      <c r="A18" s="19"/>
      <c r="B18" s="27"/>
      <c r="D18" s="19"/>
      <c r="E18" s="27"/>
    </row>
    <row r="19" spans="1:5" x14ac:dyDescent="0.25">
      <c r="A19" s="19"/>
      <c r="B19" s="27"/>
      <c r="D19" s="19"/>
      <c r="E19" s="27"/>
    </row>
    <row r="20" spans="1:5" x14ac:dyDescent="0.25">
      <c r="A20" s="19"/>
      <c r="B20" s="27"/>
      <c r="D20" s="22"/>
      <c r="E20" s="27"/>
    </row>
    <row r="21" spans="1:5" x14ac:dyDescent="0.25">
      <c r="A21" s="19"/>
      <c r="B21" s="27"/>
      <c r="D21" s="19"/>
      <c r="E21" s="27"/>
    </row>
    <row r="22" spans="1:5" x14ac:dyDescent="0.25">
      <c r="A22" s="19"/>
      <c r="B22" s="27"/>
      <c r="D22" s="19"/>
      <c r="E22" s="27"/>
    </row>
    <row r="23" spans="1:5" x14ac:dyDescent="0.25">
      <c r="A23" s="19"/>
      <c r="B23" s="27"/>
      <c r="D23" s="19"/>
      <c r="E23" s="27"/>
    </row>
    <row r="24" spans="1:5" x14ac:dyDescent="0.25">
      <c r="A24" s="19"/>
      <c r="B24" s="27"/>
      <c r="D24" s="19"/>
      <c r="E24" s="27"/>
    </row>
    <row r="25" spans="1:5" x14ac:dyDescent="0.25">
      <c r="A25" s="20"/>
      <c r="B25" s="28"/>
      <c r="D25" s="20"/>
      <c r="E25" s="28"/>
    </row>
    <row r="26" spans="1:5" x14ac:dyDescent="0.25">
      <c r="A26" s="21" t="s">
        <v>35</v>
      </c>
      <c r="B26" s="26">
        <f>SUM(B27:B38)</f>
        <v>0</v>
      </c>
      <c r="D26" s="21" t="s">
        <v>34</v>
      </c>
      <c r="E26" s="26">
        <f>SUM(E27:E38)</f>
        <v>0</v>
      </c>
    </row>
    <row r="27" spans="1:5" x14ac:dyDescent="0.25">
      <c r="A27" s="19"/>
      <c r="B27" s="27"/>
      <c r="D27" s="19"/>
      <c r="E27" s="27"/>
    </row>
    <row r="28" spans="1:5" x14ac:dyDescent="0.25">
      <c r="A28" s="19"/>
      <c r="B28" s="27"/>
      <c r="D28" s="19"/>
      <c r="E28" s="27"/>
    </row>
    <row r="29" spans="1:5" x14ac:dyDescent="0.25">
      <c r="A29" s="19"/>
      <c r="B29" s="27"/>
      <c r="D29" s="19"/>
      <c r="E29" s="27"/>
    </row>
    <row r="30" spans="1:5" x14ac:dyDescent="0.25">
      <c r="A30" s="19"/>
      <c r="B30" s="27"/>
      <c r="D30" s="19"/>
      <c r="E30" s="27"/>
    </row>
    <row r="31" spans="1:5" x14ac:dyDescent="0.25">
      <c r="A31" s="19"/>
      <c r="B31" s="27"/>
      <c r="D31" s="19"/>
      <c r="E31" s="27"/>
    </row>
    <row r="32" spans="1:5" x14ac:dyDescent="0.25">
      <c r="A32" s="19"/>
      <c r="B32" s="27"/>
      <c r="D32" s="19"/>
      <c r="E32" s="27"/>
    </row>
    <row r="33" spans="1:5" x14ac:dyDescent="0.25">
      <c r="A33" s="19"/>
      <c r="B33" s="27"/>
      <c r="D33" s="19"/>
      <c r="E33" s="27"/>
    </row>
    <row r="34" spans="1:5" x14ac:dyDescent="0.25">
      <c r="A34" s="19"/>
      <c r="B34" s="27"/>
      <c r="D34" s="19"/>
      <c r="E34" s="27"/>
    </row>
    <row r="35" spans="1:5" x14ac:dyDescent="0.25">
      <c r="A35" s="19"/>
      <c r="B35" s="27"/>
      <c r="D35" s="19"/>
      <c r="E35" s="27"/>
    </row>
    <row r="36" spans="1:5" x14ac:dyDescent="0.25">
      <c r="A36" s="19"/>
      <c r="B36" s="27"/>
      <c r="D36" s="19"/>
      <c r="E36" s="27"/>
    </row>
    <row r="37" spans="1:5" x14ac:dyDescent="0.25">
      <c r="A37" s="19"/>
      <c r="B37" s="27"/>
      <c r="D37" s="19"/>
      <c r="E37" s="27"/>
    </row>
    <row r="38" spans="1:5" x14ac:dyDescent="0.25">
      <c r="A38" s="20"/>
      <c r="B38" s="28"/>
      <c r="D38" s="20"/>
      <c r="E38" s="28"/>
    </row>
    <row r="39" spans="1:5" x14ac:dyDescent="0.25">
      <c r="A39" s="21" t="s">
        <v>36</v>
      </c>
      <c r="B39" s="26">
        <f>SUM(B40:B48)</f>
        <v>0</v>
      </c>
      <c r="D39" s="21" t="s">
        <v>40</v>
      </c>
      <c r="E39" s="26">
        <f>SUM(E40:E48)</f>
        <v>0</v>
      </c>
    </row>
    <row r="40" spans="1:5" x14ac:dyDescent="0.25">
      <c r="A40" s="19"/>
      <c r="B40" s="27"/>
      <c r="D40" s="19"/>
      <c r="E40" s="27"/>
    </row>
    <row r="41" spans="1:5" x14ac:dyDescent="0.25">
      <c r="A41" s="19"/>
      <c r="B41" s="27"/>
      <c r="D41" s="19"/>
      <c r="E41" s="27"/>
    </row>
    <row r="42" spans="1:5" x14ac:dyDescent="0.25">
      <c r="A42" s="19"/>
      <c r="B42" s="27"/>
      <c r="D42" s="19"/>
      <c r="E42" s="27"/>
    </row>
    <row r="43" spans="1:5" x14ac:dyDescent="0.25">
      <c r="A43" s="19"/>
      <c r="B43" s="27"/>
      <c r="D43" s="22"/>
      <c r="E43" s="27"/>
    </row>
    <row r="44" spans="1:5" x14ac:dyDescent="0.25">
      <c r="A44" s="19"/>
      <c r="B44" s="27"/>
      <c r="D44" s="19"/>
      <c r="E44" s="27"/>
    </row>
    <row r="45" spans="1:5" x14ac:dyDescent="0.25">
      <c r="A45" s="19"/>
      <c r="B45" s="27"/>
      <c r="D45" s="19"/>
      <c r="E45" s="27"/>
    </row>
    <row r="46" spans="1:5" x14ac:dyDescent="0.25">
      <c r="A46" s="19"/>
      <c r="B46" s="27"/>
      <c r="D46" s="19"/>
      <c r="E46" s="27"/>
    </row>
    <row r="47" spans="1:5" x14ac:dyDescent="0.25">
      <c r="A47" s="19"/>
      <c r="B47" s="27"/>
      <c r="D47" s="19"/>
      <c r="E47" s="27"/>
    </row>
    <row r="48" spans="1:5" x14ac:dyDescent="0.25">
      <c r="A48" s="20"/>
      <c r="B48" s="28"/>
      <c r="D48" s="20"/>
      <c r="E48" s="28"/>
    </row>
    <row r="49" spans="1:5" x14ac:dyDescent="0.25">
      <c r="A49" s="23"/>
      <c r="B49" s="15"/>
      <c r="C49" s="23"/>
      <c r="D49" s="23"/>
      <c r="E49" s="15"/>
    </row>
    <row r="50" spans="1:5" x14ac:dyDescent="0.25">
      <c r="A50" s="24" t="s">
        <v>6</v>
      </c>
      <c r="B50" s="25"/>
      <c r="C50" s="5" t="s">
        <v>43</v>
      </c>
      <c r="D50" s="6">
        <f>B1+E1+E7+B14+E14+B26+E26+B39+E39</f>
        <v>0</v>
      </c>
      <c r="E50" s="6" t="e">
        <f>D50/B50</f>
        <v>#DIV/0!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workbookViewId="0"/>
  </sheetViews>
  <sheetFormatPr baseColWidth="10" defaultRowHeight="15" x14ac:dyDescent="0.25"/>
  <cols>
    <col min="1" max="1" width="5.5703125" bestFit="1" customWidth="1"/>
    <col min="2" max="2" width="28.7109375" bestFit="1" customWidth="1"/>
    <col min="3" max="3" width="9.85546875" bestFit="1" customWidth="1"/>
    <col min="4" max="4" width="5.42578125" bestFit="1" customWidth="1"/>
    <col min="5" max="5" width="29.5703125" bestFit="1" customWidth="1"/>
    <col min="6" max="6" width="9.85546875" bestFit="1" customWidth="1"/>
    <col min="7" max="7" width="5.42578125" bestFit="1" customWidth="1"/>
    <col min="8" max="8" width="2.7109375" customWidth="1"/>
    <col min="9" max="9" width="18.28515625" bestFit="1" customWidth="1"/>
    <col min="10" max="10" width="2.7109375" customWidth="1"/>
  </cols>
  <sheetData>
    <row r="1" spans="1:14" ht="15.75" thickBot="1" x14ac:dyDescent="0.3">
      <c r="A1" s="41" t="s">
        <v>123</v>
      </c>
      <c r="B1" s="42" t="s">
        <v>124</v>
      </c>
      <c r="C1" s="43" t="s">
        <v>125</v>
      </c>
      <c r="D1" s="44" t="s">
        <v>126</v>
      </c>
      <c r="E1" s="45" t="s">
        <v>127</v>
      </c>
      <c r="F1" s="43" t="s">
        <v>125</v>
      </c>
      <c r="G1" s="44" t="s">
        <v>126</v>
      </c>
      <c r="I1" s="57" t="s">
        <v>128</v>
      </c>
      <c r="K1" s="68" t="s">
        <v>165</v>
      </c>
      <c r="L1" s="69"/>
      <c r="M1" s="70"/>
    </row>
    <row r="2" spans="1:14" x14ac:dyDescent="0.25">
      <c r="A2" s="75">
        <v>42000</v>
      </c>
      <c r="B2" s="46"/>
      <c r="C2" s="47"/>
      <c r="D2" s="48"/>
      <c r="E2" s="59" t="s">
        <v>54</v>
      </c>
      <c r="F2" s="47">
        <v>1</v>
      </c>
      <c r="G2" s="48">
        <v>2</v>
      </c>
      <c r="I2" s="30" t="s">
        <v>129</v>
      </c>
      <c r="K2" s="37"/>
      <c r="L2" s="5" t="s">
        <v>124</v>
      </c>
      <c r="M2" s="38" t="s">
        <v>127</v>
      </c>
    </row>
    <row r="3" spans="1:14" x14ac:dyDescent="0.25">
      <c r="A3" s="76"/>
      <c r="B3" s="49"/>
      <c r="C3" s="50"/>
      <c r="D3" s="51"/>
      <c r="E3" s="49" t="s">
        <v>55</v>
      </c>
      <c r="F3" s="50"/>
      <c r="G3" s="51"/>
      <c r="I3" s="30" t="s">
        <v>130</v>
      </c>
      <c r="K3" s="37">
        <v>27</v>
      </c>
      <c r="L3" s="5">
        <v>0</v>
      </c>
      <c r="M3" s="38">
        <v>20</v>
      </c>
    </row>
    <row r="4" spans="1:14" x14ac:dyDescent="0.25">
      <c r="A4" s="76"/>
      <c r="B4" s="49"/>
      <c r="C4" s="50"/>
      <c r="D4" s="51"/>
      <c r="E4" s="49" t="s">
        <v>61</v>
      </c>
      <c r="F4" s="50"/>
      <c r="G4" s="51"/>
      <c r="I4" s="30" t="s">
        <v>131</v>
      </c>
      <c r="K4" s="37">
        <v>28</v>
      </c>
      <c r="L4" s="5">
        <v>12</v>
      </c>
      <c r="M4" s="38">
        <v>40</v>
      </c>
    </row>
    <row r="5" spans="1:14" x14ac:dyDescent="0.25">
      <c r="A5" s="76"/>
      <c r="B5" s="49"/>
      <c r="C5" s="50"/>
      <c r="D5" s="51"/>
      <c r="E5" s="49" t="s">
        <v>62</v>
      </c>
      <c r="F5" s="50"/>
      <c r="G5" s="51"/>
      <c r="I5" s="30" t="s">
        <v>33</v>
      </c>
      <c r="K5" s="37">
        <v>29</v>
      </c>
      <c r="L5" s="5">
        <v>6</v>
      </c>
      <c r="M5" s="38">
        <v>60</v>
      </c>
    </row>
    <row r="6" spans="1:14" x14ac:dyDescent="0.25">
      <c r="A6" s="76"/>
      <c r="B6" s="49"/>
      <c r="C6" s="50"/>
      <c r="D6" s="51"/>
      <c r="E6" s="49" t="s">
        <v>56</v>
      </c>
      <c r="F6" s="50"/>
      <c r="G6" s="51"/>
      <c r="I6" s="30" t="s">
        <v>32</v>
      </c>
      <c r="K6" s="37">
        <v>30</v>
      </c>
      <c r="L6" s="5">
        <v>8</v>
      </c>
      <c r="M6" s="38">
        <v>25</v>
      </c>
    </row>
    <row r="7" spans="1:14" x14ac:dyDescent="0.25">
      <c r="A7" s="76"/>
      <c r="B7" s="49"/>
      <c r="C7" s="50"/>
      <c r="D7" s="51"/>
      <c r="E7" s="49" t="s">
        <v>57</v>
      </c>
      <c r="F7" s="50"/>
      <c r="G7" s="51"/>
      <c r="I7" s="30" t="s">
        <v>132</v>
      </c>
      <c r="K7" s="37">
        <v>31</v>
      </c>
      <c r="L7" s="5">
        <v>3</v>
      </c>
      <c r="M7" s="38">
        <v>50</v>
      </c>
    </row>
    <row r="8" spans="1:14" x14ac:dyDescent="0.25">
      <c r="A8" s="76"/>
      <c r="B8" s="49"/>
      <c r="C8" s="50"/>
      <c r="D8" s="51"/>
      <c r="E8" s="49" t="s">
        <v>31</v>
      </c>
      <c r="F8" s="50"/>
      <c r="G8" s="51"/>
      <c r="I8" s="30" t="s">
        <v>133</v>
      </c>
      <c r="K8" s="37">
        <v>1</v>
      </c>
      <c r="L8" s="5">
        <v>5</v>
      </c>
      <c r="M8" s="38">
        <v>40</v>
      </c>
    </row>
    <row r="9" spans="1:14" ht="15.75" thickBot="1" x14ac:dyDescent="0.3">
      <c r="A9" s="76"/>
      <c r="B9" s="49"/>
      <c r="C9" s="50"/>
      <c r="D9" s="51"/>
      <c r="E9" s="49" t="s">
        <v>58</v>
      </c>
      <c r="F9" s="50"/>
      <c r="G9" s="51"/>
      <c r="I9" s="31" t="s">
        <v>134</v>
      </c>
      <c r="K9" s="37">
        <v>2</v>
      </c>
      <c r="L9" s="5"/>
      <c r="M9" s="38">
        <v>50</v>
      </c>
    </row>
    <row r="10" spans="1:14" ht="15.75" thickBot="1" x14ac:dyDescent="0.3">
      <c r="A10" s="76"/>
      <c r="B10" s="49"/>
      <c r="C10" s="50"/>
      <c r="D10" s="51"/>
      <c r="E10" s="49" t="s">
        <v>59</v>
      </c>
      <c r="F10" s="50"/>
      <c r="G10" s="51"/>
      <c r="K10" s="37" t="s">
        <v>128</v>
      </c>
      <c r="L10" s="71">
        <v>20</v>
      </c>
      <c r="M10" s="72"/>
    </row>
    <row r="11" spans="1:14" ht="15.75" thickBot="1" x14ac:dyDescent="0.3">
      <c r="A11" s="77"/>
      <c r="B11" s="52"/>
      <c r="C11" s="53"/>
      <c r="D11" s="54"/>
      <c r="E11" s="52" t="s">
        <v>60</v>
      </c>
      <c r="F11" s="53"/>
      <c r="G11" s="54"/>
      <c r="I11" s="57" t="s">
        <v>136</v>
      </c>
      <c r="K11" s="37" t="s">
        <v>166</v>
      </c>
      <c r="L11" s="71">
        <v>30</v>
      </c>
      <c r="M11" s="72"/>
    </row>
    <row r="12" spans="1:14" x14ac:dyDescent="0.25">
      <c r="A12" s="75">
        <v>42001</v>
      </c>
      <c r="B12" s="46" t="s">
        <v>53</v>
      </c>
      <c r="C12" s="47">
        <v>2</v>
      </c>
      <c r="D12" s="47">
        <v>2</v>
      </c>
      <c r="E12" s="58" t="s">
        <v>63</v>
      </c>
      <c r="F12" s="47">
        <v>1</v>
      </c>
      <c r="G12" s="48">
        <v>1</v>
      </c>
      <c r="I12" s="30" t="s">
        <v>137</v>
      </c>
      <c r="K12" s="37" t="s">
        <v>167</v>
      </c>
      <c r="L12" s="71">
        <v>60</v>
      </c>
      <c r="M12" s="72"/>
    </row>
    <row r="13" spans="1:14" x14ac:dyDescent="0.25">
      <c r="A13" s="76"/>
      <c r="B13" s="49" t="s">
        <v>153</v>
      </c>
      <c r="C13" s="50"/>
      <c r="D13" s="50"/>
      <c r="E13" s="55" t="s">
        <v>65</v>
      </c>
      <c r="F13" s="50"/>
      <c r="G13" s="51"/>
      <c r="I13" s="30" t="s">
        <v>138</v>
      </c>
      <c r="K13" s="39" t="s">
        <v>135</v>
      </c>
      <c r="L13" s="71">
        <f>J30*2</f>
        <v>30</v>
      </c>
      <c r="M13" s="72"/>
    </row>
    <row r="14" spans="1:14" ht="15.75" thickBot="1" x14ac:dyDescent="0.3">
      <c r="A14" s="76"/>
      <c r="B14" s="49"/>
      <c r="C14" s="50"/>
      <c r="D14" s="50"/>
      <c r="E14" s="55" t="s">
        <v>66</v>
      </c>
      <c r="F14" s="50"/>
      <c r="G14" s="51"/>
      <c r="I14" s="30" t="s">
        <v>139</v>
      </c>
      <c r="K14" s="40" t="s">
        <v>126</v>
      </c>
      <c r="L14" s="73">
        <f>J31*1</f>
        <v>32</v>
      </c>
      <c r="M14" s="74"/>
    </row>
    <row r="15" spans="1:14" ht="15.75" thickBot="1" x14ac:dyDescent="0.3">
      <c r="A15" s="76"/>
      <c r="B15" s="49"/>
      <c r="C15" s="50"/>
      <c r="D15" s="50"/>
      <c r="E15" s="55" t="s">
        <v>67</v>
      </c>
      <c r="F15" s="50"/>
      <c r="G15" s="51"/>
      <c r="I15" s="30" t="s">
        <v>140</v>
      </c>
      <c r="K15" s="61" t="s">
        <v>6</v>
      </c>
      <c r="L15" s="66">
        <f>SUM(L3:M14)</f>
        <v>491</v>
      </c>
      <c r="M15" s="67"/>
      <c r="N15" s="62"/>
    </row>
    <row r="16" spans="1:14" x14ac:dyDescent="0.25">
      <c r="A16" s="76"/>
      <c r="B16" s="49"/>
      <c r="C16" s="50"/>
      <c r="D16" s="50"/>
      <c r="E16" s="55" t="s">
        <v>29</v>
      </c>
      <c r="F16" s="50"/>
      <c r="G16" s="51"/>
      <c r="I16" s="30" t="s">
        <v>141</v>
      </c>
    </row>
    <row r="17" spans="1:10" x14ac:dyDescent="0.25">
      <c r="A17" s="76"/>
      <c r="B17" s="49"/>
      <c r="C17" s="50"/>
      <c r="D17" s="50"/>
      <c r="E17" s="55" t="s">
        <v>68</v>
      </c>
      <c r="F17" s="50"/>
      <c r="G17" s="51"/>
      <c r="I17" s="30" t="s">
        <v>142</v>
      </c>
    </row>
    <row r="18" spans="1:10" x14ac:dyDescent="0.25">
      <c r="A18" s="76"/>
      <c r="B18" s="49"/>
      <c r="C18" s="50"/>
      <c r="D18" s="50"/>
      <c r="E18" s="55" t="s">
        <v>69</v>
      </c>
      <c r="F18" s="50"/>
      <c r="G18" s="51"/>
      <c r="I18" s="30" t="s">
        <v>143</v>
      </c>
    </row>
    <row r="19" spans="1:10" x14ac:dyDescent="0.25">
      <c r="A19" s="76"/>
      <c r="B19" s="49"/>
      <c r="C19" s="50"/>
      <c r="D19" s="50"/>
      <c r="E19" s="55" t="s">
        <v>70</v>
      </c>
      <c r="F19" s="50"/>
      <c r="G19" s="51"/>
      <c r="I19" s="30" t="s">
        <v>144</v>
      </c>
    </row>
    <row r="20" spans="1:10" x14ac:dyDescent="0.25">
      <c r="A20" s="76"/>
      <c r="B20" s="49"/>
      <c r="C20" s="50"/>
      <c r="D20" s="50"/>
      <c r="E20" s="55" t="s">
        <v>71</v>
      </c>
      <c r="F20" s="50"/>
      <c r="G20" s="51"/>
      <c r="I20" s="30" t="s">
        <v>145</v>
      </c>
    </row>
    <row r="21" spans="1:10" ht="15.75" thickBot="1" x14ac:dyDescent="0.3">
      <c r="A21" s="76"/>
      <c r="B21" s="49"/>
      <c r="C21" s="50"/>
      <c r="D21" s="50"/>
      <c r="E21" s="55" t="s">
        <v>72</v>
      </c>
      <c r="F21" s="50"/>
      <c r="G21" s="51"/>
      <c r="I21" s="31" t="s">
        <v>146</v>
      </c>
    </row>
    <row r="22" spans="1:10" ht="15.75" thickBot="1" x14ac:dyDescent="0.3">
      <c r="A22" s="76"/>
      <c r="B22" s="49"/>
      <c r="C22" s="50"/>
      <c r="D22" s="50"/>
      <c r="E22" s="55" t="s">
        <v>73</v>
      </c>
      <c r="F22" s="50"/>
      <c r="G22" s="51"/>
    </row>
    <row r="23" spans="1:10" x14ac:dyDescent="0.25">
      <c r="A23" s="76"/>
      <c r="B23" s="49"/>
      <c r="C23" s="50"/>
      <c r="D23" s="50"/>
      <c r="E23" s="55" t="s">
        <v>74</v>
      </c>
      <c r="F23" s="50"/>
      <c r="G23" s="51"/>
      <c r="I23" s="57" t="s">
        <v>147</v>
      </c>
    </row>
    <row r="24" spans="1:10" x14ac:dyDescent="0.25">
      <c r="A24" s="76"/>
      <c r="B24" s="49"/>
      <c r="C24" s="50"/>
      <c r="D24" s="50"/>
      <c r="E24" s="55" t="s">
        <v>75</v>
      </c>
      <c r="F24" s="50"/>
      <c r="G24" s="51"/>
      <c r="I24" s="30" t="s">
        <v>150</v>
      </c>
    </row>
    <row r="25" spans="1:10" x14ac:dyDescent="0.25">
      <c r="A25" s="76"/>
      <c r="B25" s="49"/>
      <c r="C25" s="50"/>
      <c r="D25" s="50"/>
      <c r="E25" s="55" t="s">
        <v>76</v>
      </c>
      <c r="F25" s="50"/>
      <c r="G25" s="51"/>
      <c r="I25" s="30" t="s">
        <v>149</v>
      </c>
    </row>
    <row r="26" spans="1:10" x14ac:dyDescent="0.25">
      <c r="A26" s="76"/>
      <c r="B26" s="49"/>
      <c r="C26" s="50"/>
      <c r="D26" s="50"/>
      <c r="E26" s="55" t="s">
        <v>77</v>
      </c>
      <c r="F26" s="50"/>
      <c r="G26" s="51"/>
      <c r="I26" s="30" t="s">
        <v>148</v>
      </c>
    </row>
    <row r="27" spans="1:10" x14ac:dyDescent="0.25">
      <c r="A27" s="76"/>
      <c r="B27" s="49"/>
      <c r="C27" s="50"/>
      <c r="D27" s="50"/>
      <c r="E27" s="55" t="s">
        <v>79</v>
      </c>
      <c r="F27" s="50"/>
      <c r="G27" s="51"/>
      <c r="I27" s="30" t="s">
        <v>151</v>
      </c>
    </row>
    <row r="28" spans="1:10" ht="15.75" thickBot="1" x14ac:dyDescent="0.3">
      <c r="A28" s="76"/>
      <c r="B28" s="49"/>
      <c r="C28" s="50"/>
      <c r="D28" s="50"/>
      <c r="E28" s="55" t="s">
        <v>80</v>
      </c>
      <c r="F28" s="50"/>
      <c r="G28" s="51"/>
      <c r="I28" s="31" t="s">
        <v>152</v>
      </c>
    </row>
    <row r="29" spans="1:10" ht="15.75" thickBot="1" x14ac:dyDescent="0.3">
      <c r="A29" s="76"/>
      <c r="B29" s="49"/>
      <c r="C29" s="50"/>
      <c r="D29" s="50"/>
      <c r="E29" s="55" t="s">
        <v>78</v>
      </c>
      <c r="F29" s="50"/>
      <c r="G29" s="51"/>
      <c r="I29" s="23"/>
    </row>
    <row r="30" spans="1:10" x14ac:dyDescent="0.25">
      <c r="A30" s="76"/>
      <c r="B30" s="49"/>
      <c r="C30" s="50"/>
      <c r="D30" s="50"/>
      <c r="E30" s="55" t="s">
        <v>161</v>
      </c>
      <c r="F30" s="50"/>
      <c r="G30" s="51"/>
      <c r="I30" s="34" t="s">
        <v>164</v>
      </c>
      <c r="J30" s="32">
        <f>SUM(F2:F78,C2:C78)</f>
        <v>15</v>
      </c>
    </row>
    <row r="31" spans="1:10" ht="15.75" thickBot="1" x14ac:dyDescent="0.3">
      <c r="A31" s="76"/>
      <c r="B31" s="49"/>
      <c r="C31" s="50"/>
      <c r="D31" s="50"/>
      <c r="E31" s="55" t="s">
        <v>162</v>
      </c>
      <c r="F31" s="50"/>
      <c r="G31" s="51"/>
      <c r="I31" s="35" t="s">
        <v>163</v>
      </c>
      <c r="J31" s="33">
        <f>SUM(G2:G78,D2:D78)+11</f>
        <v>32</v>
      </c>
    </row>
    <row r="32" spans="1:10" ht="15.75" thickBot="1" x14ac:dyDescent="0.3">
      <c r="A32" s="77"/>
      <c r="B32" s="52"/>
      <c r="C32" s="53"/>
      <c r="D32" s="53"/>
      <c r="E32" s="55" t="s">
        <v>59</v>
      </c>
      <c r="F32" s="53"/>
      <c r="G32" s="54"/>
    </row>
    <row r="33" spans="1:7" x14ac:dyDescent="0.25">
      <c r="A33" s="75">
        <v>42002</v>
      </c>
      <c r="B33" s="46" t="s">
        <v>154</v>
      </c>
      <c r="C33" s="47">
        <v>1</v>
      </c>
      <c r="D33" s="48">
        <v>2</v>
      </c>
      <c r="E33" s="58" t="s">
        <v>81</v>
      </c>
      <c r="F33" s="47"/>
      <c r="G33" s="48"/>
    </row>
    <row r="34" spans="1:7" x14ac:dyDescent="0.25">
      <c r="A34" s="76"/>
      <c r="B34" s="49" t="s">
        <v>155</v>
      </c>
      <c r="C34" s="50"/>
      <c r="D34" s="51"/>
      <c r="E34" s="55" t="s">
        <v>82</v>
      </c>
      <c r="F34" s="50"/>
      <c r="G34" s="51"/>
    </row>
    <row r="35" spans="1:7" x14ac:dyDescent="0.25">
      <c r="A35" s="76"/>
      <c r="B35" s="49" t="s">
        <v>156</v>
      </c>
      <c r="C35" s="50"/>
      <c r="D35" s="51"/>
      <c r="E35" s="55" t="s">
        <v>83</v>
      </c>
      <c r="F35" s="50"/>
      <c r="G35" s="51"/>
    </row>
    <row r="36" spans="1:7" x14ac:dyDescent="0.25">
      <c r="A36" s="76"/>
      <c r="B36" s="49" t="s">
        <v>157</v>
      </c>
      <c r="C36" s="50"/>
      <c r="D36" s="51"/>
      <c r="E36" s="55" t="s">
        <v>84</v>
      </c>
      <c r="F36" s="50"/>
      <c r="G36" s="51"/>
    </row>
    <row r="37" spans="1:7" x14ac:dyDescent="0.25">
      <c r="A37" s="76"/>
      <c r="B37" s="49"/>
      <c r="C37" s="50"/>
      <c r="D37" s="51"/>
      <c r="E37" s="55" t="s">
        <v>85</v>
      </c>
      <c r="F37" s="50"/>
      <c r="G37" s="51"/>
    </row>
    <row r="38" spans="1:7" x14ac:dyDescent="0.25">
      <c r="A38" s="76"/>
      <c r="B38" s="49"/>
      <c r="C38" s="50"/>
      <c r="D38" s="51"/>
      <c r="E38" s="55" t="s">
        <v>86</v>
      </c>
      <c r="F38" s="50"/>
      <c r="G38" s="51"/>
    </row>
    <row r="39" spans="1:7" x14ac:dyDescent="0.25">
      <c r="A39" s="76"/>
      <c r="B39" s="49"/>
      <c r="C39" s="50"/>
      <c r="D39" s="51"/>
      <c r="E39" s="55" t="s">
        <v>87</v>
      </c>
      <c r="F39" s="50"/>
      <c r="G39" s="51"/>
    </row>
    <row r="40" spans="1:7" x14ac:dyDescent="0.25">
      <c r="A40" s="76"/>
      <c r="B40" s="49"/>
      <c r="C40" s="50"/>
      <c r="D40" s="51"/>
      <c r="E40" s="55" t="s">
        <v>88</v>
      </c>
      <c r="F40" s="50"/>
      <c r="G40" s="51"/>
    </row>
    <row r="41" spans="1:7" ht="15.75" thickBot="1" x14ac:dyDescent="0.3">
      <c r="A41" s="77"/>
      <c r="B41" s="52"/>
      <c r="C41" s="53"/>
      <c r="D41" s="54"/>
      <c r="E41" s="56" t="s">
        <v>89</v>
      </c>
      <c r="F41" s="53"/>
      <c r="G41" s="54"/>
    </row>
    <row r="42" spans="1:7" x14ac:dyDescent="0.25">
      <c r="A42" s="75">
        <v>42003</v>
      </c>
      <c r="B42" s="50" t="s">
        <v>158</v>
      </c>
      <c r="C42" s="50">
        <v>2</v>
      </c>
      <c r="D42" s="51">
        <v>2</v>
      </c>
      <c r="E42" s="58" t="s">
        <v>90</v>
      </c>
      <c r="F42" s="47">
        <v>1</v>
      </c>
      <c r="G42" s="48">
        <v>1</v>
      </c>
    </row>
    <row r="43" spans="1:7" x14ac:dyDescent="0.25">
      <c r="A43" s="76"/>
      <c r="B43" s="50" t="s">
        <v>159</v>
      </c>
      <c r="C43" s="50"/>
      <c r="D43" s="51"/>
      <c r="E43" s="55" t="s">
        <v>91</v>
      </c>
      <c r="F43" s="50"/>
      <c r="G43" s="51"/>
    </row>
    <row r="44" spans="1:7" x14ac:dyDescent="0.25">
      <c r="A44" s="76"/>
      <c r="B44" s="50"/>
      <c r="C44" s="50"/>
      <c r="D44" s="51"/>
      <c r="E44" s="55" t="s">
        <v>92</v>
      </c>
      <c r="F44" s="50"/>
      <c r="G44" s="51"/>
    </row>
    <row r="45" spans="1:7" x14ac:dyDescent="0.25">
      <c r="A45" s="76"/>
      <c r="B45" s="50"/>
      <c r="C45" s="50"/>
      <c r="D45" s="51"/>
      <c r="E45" s="55" t="s">
        <v>93</v>
      </c>
      <c r="F45" s="50"/>
      <c r="G45" s="51"/>
    </row>
    <row r="46" spans="1:7" x14ac:dyDescent="0.25">
      <c r="A46" s="76"/>
      <c r="B46" s="50"/>
      <c r="C46" s="50"/>
      <c r="D46" s="51"/>
      <c r="E46" s="55" t="s">
        <v>68</v>
      </c>
      <c r="F46" s="50"/>
      <c r="G46" s="51"/>
    </row>
    <row r="47" spans="1:7" x14ac:dyDescent="0.25">
      <c r="A47" s="76"/>
      <c r="B47" s="50"/>
      <c r="C47" s="50"/>
      <c r="D47" s="51"/>
      <c r="E47" s="55" t="s">
        <v>94</v>
      </c>
      <c r="F47" s="50"/>
      <c r="G47" s="51"/>
    </row>
    <row r="48" spans="1:7" x14ac:dyDescent="0.25">
      <c r="A48" s="76"/>
      <c r="B48" s="50"/>
      <c r="C48" s="50"/>
      <c r="D48" s="51"/>
      <c r="E48" s="55" t="s">
        <v>95</v>
      </c>
      <c r="F48" s="50"/>
      <c r="G48" s="51"/>
    </row>
    <row r="49" spans="1:7" x14ac:dyDescent="0.25">
      <c r="A49" s="76"/>
      <c r="B49" s="50"/>
      <c r="C49" s="50"/>
      <c r="D49" s="51"/>
      <c r="E49" s="55" t="s">
        <v>96</v>
      </c>
      <c r="F49" s="50"/>
      <c r="G49" s="51"/>
    </row>
    <row r="50" spans="1:7" x14ac:dyDescent="0.25">
      <c r="A50" s="76"/>
      <c r="B50" s="50"/>
      <c r="C50" s="50"/>
      <c r="D50" s="51"/>
      <c r="E50" s="55" t="s">
        <v>97</v>
      </c>
      <c r="F50" s="50"/>
      <c r="G50" s="51"/>
    </row>
    <row r="51" spans="1:7" x14ac:dyDescent="0.25">
      <c r="A51" s="76"/>
      <c r="B51" s="50"/>
      <c r="C51" s="50"/>
      <c r="D51" s="51"/>
      <c r="E51" s="55" t="s">
        <v>30</v>
      </c>
      <c r="F51" s="50"/>
      <c r="G51" s="51"/>
    </row>
    <row r="52" spans="1:7" x14ac:dyDescent="0.25">
      <c r="A52" s="76"/>
      <c r="B52" s="50"/>
      <c r="C52" s="50"/>
      <c r="D52" s="51"/>
      <c r="E52" s="55" t="s">
        <v>98</v>
      </c>
      <c r="F52" s="50"/>
      <c r="G52" s="51"/>
    </row>
    <row r="53" spans="1:7" ht="15.75" thickBot="1" x14ac:dyDescent="0.3">
      <c r="A53" s="77"/>
      <c r="B53" s="50"/>
      <c r="C53" s="50"/>
      <c r="D53" s="51"/>
      <c r="E53" s="56" t="s">
        <v>99</v>
      </c>
      <c r="F53" s="53"/>
      <c r="G53" s="54"/>
    </row>
    <row r="54" spans="1:7" x14ac:dyDescent="0.25">
      <c r="A54" s="75">
        <v>42004</v>
      </c>
      <c r="B54" s="46" t="s">
        <v>53</v>
      </c>
      <c r="C54" s="47">
        <v>1</v>
      </c>
      <c r="D54" s="48">
        <v>2</v>
      </c>
      <c r="E54" s="58" t="s">
        <v>100</v>
      </c>
      <c r="F54" s="47">
        <v>2</v>
      </c>
      <c r="G54" s="48">
        <v>3</v>
      </c>
    </row>
    <row r="55" spans="1:7" x14ac:dyDescent="0.25">
      <c r="A55" s="76"/>
      <c r="B55" s="49"/>
      <c r="C55" s="50"/>
      <c r="D55" s="51"/>
      <c r="E55" s="55" t="s">
        <v>101</v>
      </c>
      <c r="F55" s="50"/>
      <c r="G55" s="51"/>
    </row>
    <row r="56" spans="1:7" x14ac:dyDescent="0.25">
      <c r="A56" s="76"/>
      <c r="B56" s="49"/>
      <c r="C56" s="50"/>
      <c r="D56" s="51"/>
      <c r="E56" s="55" t="s">
        <v>102</v>
      </c>
      <c r="F56" s="50"/>
      <c r="G56" s="51"/>
    </row>
    <row r="57" spans="1:7" x14ac:dyDescent="0.25">
      <c r="A57" s="76"/>
      <c r="B57" s="49"/>
      <c r="C57" s="50"/>
      <c r="D57" s="51"/>
      <c r="E57" s="55" t="s">
        <v>103</v>
      </c>
      <c r="F57" s="50"/>
      <c r="G57" s="51"/>
    </row>
    <row r="58" spans="1:7" x14ac:dyDescent="0.25">
      <c r="A58" s="76"/>
      <c r="B58" s="49"/>
      <c r="C58" s="50"/>
      <c r="D58" s="51"/>
      <c r="E58" s="55" t="s">
        <v>64</v>
      </c>
      <c r="F58" s="50"/>
      <c r="G58" s="51"/>
    </row>
    <row r="59" spans="1:7" x14ac:dyDescent="0.25">
      <c r="A59" s="76"/>
      <c r="B59" s="49"/>
      <c r="C59" s="50"/>
      <c r="D59" s="51"/>
      <c r="E59" s="55" t="s">
        <v>104</v>
      </c>
      <c r="F59" s="50"/>
      <c r="G59" s="51"/>
    </row>
    <row r="60" spans="1:7" x14ac:dyDescent="0.25">
      <c r="A60" s="76"/>
      <c r="B60" s="49"/>
      <c r="C60" s="50"/>
      <c r="D60" s="51"/>
      <c r="E60" s="55" t="s">
        <v>109</v>
      </c>
      <c r="F60" s="50"/>
      <c r="G60" s="51"/>
    </row>
    <row r="61" spans="1:7" x14ac:dyDescent="0.25">
      <c r="A61" s="76"/>
      <c r="B61" s="49"/>
      <c r="C61" s="50"/>
      <c r="D61" s="51"/>
      <c r="E61" s="55" t="s">
        <v>108</v>
      </c>
      <c r="F61" s="50"/>
      <c r="G61" s="51"/>
    </row>
    <row r="62" spans="1:7" x14ac:dyDescent="0.25">
      <c r="A62" s="76"/>
      <c r="B62" s="49"/>
      <c r="C62" s="50"/>
      <c r="D62" s="51"/>
      <c r="E62" s="55" t="s">
        <v>105</v>
      </c>
      <c r="F62" s="50"/>
      <c r="G62" s="51"/>
    </row>
    <row r="63" spans="1:7" x14ac:dyDescent="0.25">
      <c r="A63" s="76"/>
      <c r="B63" s="49"/>
      <c r="C63" s="50"/>
      <c r="D63" s="51"/>
      <c r="E63" s="55" t="s">
        <v>106</v>
      </c>
      <c r="F63" s="50"/>
      <c r="G63" s="51"/>
    </row>
    <row r="64" spans="1:7" ht="15.75" thickBot="1" x14ac:dyDescent="0.3">
      <c r="A64" s="77"/>
      <c r="B64" s="52"/>
      <c r="C64" s="53"/>
      <c r="D64" s="54"/>
      <c r="E64" s="56" t="s">
        <v>107</v>
      </c>
      <c r="F64" s="53"/>
      <c r="G64" s="54"/>
    </row>
    <row r="65" spans="1:7" x14ac:dyDescent="0.25">
      <c r="A65" s="75">
        <v>42005</v>
      </c>
      <c r="B65" s="50" t="s">
        <v>160</v>
      </c>
      <c r="C65" s="50">
        <v>2</v>
      </c>
      <c r="D65" s="51">
        <v>2</v>
      </c>
      <c r="E65" s="58" t="s">
        <v>110</v>
      </c>
      <c r="F65" s="47"/>
      <c r="G65" s="48"/>
    </row>
    <row r="66" spans="1:7" x14ac:dyDescent="0.25">
      <c r="A66" s="76"/>
      <c r="B66" s="50"/>
      <c r="C66" s="50"/>
      <c r="D66" s="51"/>
      <c r="E66" s="55" t="s">
        <v>111</v>
      </c>
      <c r="F66" s="50"/>
      <c r="G66" s="51"/>
    </row>
    <row r="67" spans="1:7" x14ac:dyDescent="0.25">
      <c r="A67" s="76"/>
      <c r="B67" s="50"/>
      <c r="C67" s="50"/>
      <c r="D67" s="51"/>
      <c r="E67" s="55" t="s">
        <v>168</v>
      </c>
      <c r="F67" s="50"/>
      <c r="G67" s="51"/>
    </row>
    <row r="68" spans="1:7" x14ac:dyDescent="0.25">
      <c r="A68" s="76"/>
      <c r="B68" s="50"/>
      <c r="C68" s="50"/>
      <c r="D68" s="51"/>
      <c r="E68" s="49" t="s">
        <v>112</v>
      </c>
      <c r="F68" s="50"/>
      <c r="G68" s="51"/>
    </row>
    <row r="69" spans="1:7" x14ac:dyDescent="0.25">
      <c r="A69" s="76"/>
      <c r="B69" s="50"/>
      <c r="C69" s="50"/>
      <c r="D69" s="51"/>
      <c r="E69" s="49" t="s">
        <v>113</v>
      </c>
      <c r="F69" s="50"/>
      <c r="G69" s="51"/>
    </row>
    <row r="70" spans="1:7" x14ac:dyDescent="0.25">
      <c r="A70" s="76"/>
      <c r="B70" s="50"/>
      <c r="C70" s="50"/>
      <c r="D70" s="51"/>
      <c r="E70" s="49" t="s">
        <v>114</v>
      </c>
      <c r="F70" s="50"/>
      <c r="G70" s="51"/>
    </row>
    <row r="71" spans="1:7" x14ac:dyDescent="0.25">
      <c r="A71" s="76"/>
      <c r="B71" s="50"/>
      <c r="C71" s="50"/>
      <c r="D71" s="51"/>
      <c r="E71" s="49" t="s">
        <v>115</v>
      </c>
      <c r="F71" s="50"/>
      <c r="G71" s="51"/>
    </row>
    <row r="72" spans="1:7" x14ac:dyDescent="0.25">
      <c r="A72" s="76"/>
      <c r="B72" s="50"/>
      <c r="C72" s="50"/>
      <c r="D72" s="51"/>
      <c r="E72" s="49" t="s">
        <v>116</v>
      </c>
      <c r="F72" s="50"/>
      <c r="G72" s="51"/>
    </row>
    <row r="73" spans="1:7" x14ac:dyDescent="0.25">
      <c r="A73" s="76"/>
      <c r="B73" s="50"/>
      <c r="C73" s="50"/>
      <c r="D73" s="51"/>
      <c r="E73" s="49" t="s">
        <v>121</v>
      </c>
      <c r="F73" s="50"/>
      <c r="G73" s="51"/>
    </row>
    <row r="74" spans="1:7" x14ac:dyDescent="0.25">
      <c r="A74" s="76"/>
      <c r="B74" s="50"/>
      <c r="C74" s="50"/>
      <c r="D74" s="51"/>
      <c r="E74" s="49" t="s">
        <v>117</v>
      </c>
      <c r="F74" s="50"/>
      <c r="G74" s="51"/>
    </row>
    <row r="75" spans="1:7" x14ac:dyDescent="0.25">
      <c r="A75" s="76"/>
      <c r="B75" s="50"/>
      <c r="C75" s="50"/>
      <c r="D75" s="51"/>
      <c r="E75" s="49" t="s">
        <v>118</v>
      </c>
      <c r="F75" s="50"/>
      <c r="G75" s="51"/>
    </row>
    <row r="76" spans="1:7" x14ac:dyDescent="0.25">
      <c r="A76" s="76"/>
      <c r="B76" s="50"/>
      <c r="C76" s="50"/>
      <c r="D76" s="51"/>
      <c r="E76" s="49" t="s">
        <v>119</v>
      </c>
      <c r="F76" s="50"/>
      <c r="G76" s="51"/>
    </row>
    <row r="77" spans="1:7" ht="15.75" thickBot="1" x14ac:dyDescent="0.3">
      <c r="A77" s="77"/>
      <c r="B77" s="50"/>
      <c r="C77" s="50"/>
      <c r="D77" s="51"/>
      <c r="E77" s="52" t="s">
        <v>120</v>
      </c>
      <c r="F77" s="53"/>
      <c r="G77" s="54"/>
    </row>
    <row r="78" spans="1:7" ht="57" thickBot="1" x14ac:dyDescent="0.3">
      <c r="A78" s="36">
        <v>42006</v>
      </c>
      <c r="B78" s="45"/>
      <c r="C78" s="43">
        <v>1</v>
      </c>
      <c r="D78" s="44">
        <v>2</v>
      </c>
      <c r="E78" s="60" t="s">
        <v>122</v>
      </c>
      <c r="F78" s="43">
        <v>1</v>
      </c>
      <c r="G78" s="44">
        <v>2</v>
      </c>
    </row>
  </sheetData>
  <mergeCells count="13">
    <mergeCell ref="A65:A77"/>
    <mergeCell ref="A2:A11"/>
    <mergeCell ref="A12:A32"/>
    <mergeCell ref="A33:A41"/>
    <mergeCell ref="A42:A53"/>
    <mergeCell ref="A54:A64"/>
    <mergeCell ref="L15:M15"/>
    <mergeCell ref="K1:M1"/>
    <mergeCell ref="L10:M10"/>
    <mergeCell ref="L11:M11"/>
    <mergeCell ref="L12:M12"/>
    <mergeCell ref="L13:M13"/>
    <mergeCell ref="L14:M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RECAP</vt:lpstr>
      <vt:lpstr>COURSES</vt:lpstr>
      <vt:lpstr>INGREDIENTS</vt:lpstr>
      <vt:lpstr>RECAP!Zone_d_impression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</dc:creator>
  <cp:lastModifiedBy>Dimitri</cp:lastModifiedBy>
  <cp:lastPrinted>2014-10-30T18:09:46Z</cp:lastPrinted>
  <dcterms:created xsi:type="dcterms:W3CDTF">2013-04-27T11:20:44Z</dcterms:created>
  <dcterms:modified xsi:type="dcterms:W3CDTF">2014-12-22T17:18:33Z</dcterms:modified>
</cp:coreProperties>
</file>