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OB\"/>
    </mc:Choice>
  </mc:AlternateContent>
  <bookViews>
    <workbookView xWindow="0" yWindow="0" windowWidth="25200" windowHeight="11985" activeTab="2"/>
  </bookViews>
  <sheets>
    <sheet name="Feuil1" sheetId="1" r:id="rId1"/>
    <sheet name="Feuil2" sheetId="2" r:id="rId2"/>
    <sheet name="Feuil3" sheetId="3" r:id="rId3"/>
  </sheets>
  <definedNames>
    <definedName name="ARTICLES">Feuil1!$A$3:$D$8</definedName>
    <definedName name="articles2">Feuil2!$C$10:$H$13</definedName>
  </definedNames>
  <calcPr calcId="152511"/>
</workbook>
</file>

<file path=xl/calcChain.xml><?xml version="1.0" encoding="utf-8"?>
<calcChain xmlns="http://schemas.openxmlformats.org/spreadsheetml/2006/main">
  <c r="F21" i="2" l="1"/>
  <c r="F20" i="2"/>
  <c r="E21" i="2"/>
  <c r="E20" i="2"/>
  <c r="D21" i="2"/>
  <c r="D20" i="2"/>
  <c r="B21" i="2"/>
  <c r="B20" i="2"/>
  <c r="F5" i="2"/>
  <c r="F4" i="2"/>
  <c r="E5" i="2"/>
  <c r="E4" i="2"/>
  <c r="D5" i="2"/>
  <c r="D4" i="2"/>
  <c r="B5" i="2"/>
  <c r="B4" i="2"/>
  <c r="K6" i="1"/>
  <c r="K5" i="1"/>
  <c r="K18" i="1"/>
  <c r="K19" i="1"/>
  <c r="K17" i="1"/>
  <c r="I19" i="1"/>
  <c r="J18" i="1"/>
  <c r="J19" i="1"/>
  <c r="I18" i="1"/>
  <c r="G18" i="1"/>
  <c r="G19" i="1"/>
  <c r="J17" i="1"/>
  <c r="I17" i="1"/>
  <c r="G17" i="1"/>
  <c r="J6" i="1"/>
  <c r="J5" i="1"/>
  <c r="I6" i="1"/>
  <c r="I5" i="1"/>
  <c r="G6" i="1"/>
  <c r="G5" i="1"/>
</calcChain>
</file>

<file path=xl/sharedStrings.xml><?xml version="1.0" encoding="utf-8"?>
<sst xmlns="http://schemas.openxmlformats.org/spreadsheetml/2006/main" count="57" uniqueCount="28">
  <si>
    <t>Colonne1</t>
  </si>
  <si>
    <t>Colonne2</t>
  </si>
  <si>
    <t>Colonne3</t>
  </si>
  <si>
    <t>Colonne4</t>
  </si>
  <si>
    <t>Réf. Produit</t>
  </si>
  <si>
    <t>Libellé</t>
  </si>
  <si>
    <t>Px HTVA</t>
  </si>
  <si>
    <t>Taux TVA</t>
  </si>
  <si>
    <t>Pile</t>
  </si>
  <si>
    <t>Batterie</t>
  </si>
  <si>
    <t>Ampoule</t>
  </si>
  <si>
    <t>Fil</t>
  </si>
  <si>
    <t>Bic</t>
  </si>
  <si>
    <t>Latte</t>
  </si>
  <si>
    <t>Réf Produit</t>
  </si>
  <si>
    <t>Quantité</t>
  </si>
  <si>
    <t>Px unitaire</t>
  </si>
  <si>
    <t>TOTAL HTVA</t>
  </si>
  <si>
    <t>TOTAL TVAC</t>
  </si>
  <si>
    <t>Facture 1</t>
  </si>
  <si>
    <t>Facture 2</t>
  </si>
  <si>
    <t>Ligne 1</t>
  </si>
  <si>
    <t>Ligne 2</t>
  </si>
  <si>
    <t>Ligne 3</t>
  </si>
  <si>
    <t>Ligne 4</t>
  </si>
  <si>
    <t>Facture 4</t>
  </si>
  <si>
    <t>Facture 3</t>
  </si>
  <si>
    <t>IDEM MAIS RENOMMER  LA PLAGE A3 JUSQUE D8 : ARTICLES et utiliser ce nom de plage dans la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</si>
</sst>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0" fontId="2" fillId="0" borderId="0" xfId="0" applyFont="1"/>
    <xf numFmtId="0" fontId="3" fillId="0" borderId="0" xfId="0" applyFont="1"/>
    <xf numFmtId="9" fontId="0" fillId="0" borderId="0" xfId="1" applyFont="1"/>
    <xf numFmtId="0" fontId="0" fillId="2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3" sqref="A3:D8"/>
    </sheetView>
  </sheetViews>
  <sheetFormatPr baseColWidth="10" defaultColWidth="11.42578125" defaultRowHeight="12.75" x14ac:dyDescent="0.2"/>
  <cols>
    <col min="10" max="10" width="12.5703125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</row>
    <row r="2" spans="1:11" x14ac:dyDescent="0.2">
      <c r="A2" t="s">
        <v>4</v>
      </c>
      <c r="B2" t="s">
        <v>5</v>
      </c>
      <c r="C2" t="s">
        <v>6</v>
      </c>
      <c r="D2" t="s">
        <v>7</v>
      </c>
      <c r="F2" s="3" t="s">
        <v>19</v>
      </c>
    </row>
    <row r="3" spans="1:11" x14ac:dyDescent="0.2">
      <c r="A3">
        <v>12</v>
      </c>
      <c r="B3" t="s">
        <v>8</v>
      </c>
      <c r="C3">
        <v>5</v>
      </c>
      <c r="D3" s="1">
        <v>0.21</v>
      </c>
    </row>
    <row r="4" spans="1:11" x14ac:dyDescent="0.2">
      <c r="A4">
        <v>15</v>
      </c>
      <c r="B4" t="s">
        <v>9</v>
      </c>
      <c r="C4">
        <v>18.5</v>
      </c>
      <c r="D4" s="1">
        <v>0.21</v>
      </c>
      <c r="F4" t="s">
        <v>14</v>
      </c>
      <c r="G4" t="s">
        <v>5</v>
      </c>
      <c r="H4" t="s">
        <v>15</v>
      </c>
      <c r="I4" t="s">
        <v>16</v>
      </c>
      <c r="J4" t="s">
        <v>17</v>
      </c>
      <c r="K4" t="s">
        <v>18</v>
      </c>
    </row>
    <row r="5" spans="1:11" x14ac:dyDescent="0.2">
      <c r="A5">
        <v>25</v>
      </c>
      <c r="B5" t="s">
        <v>10</v>
      </c>
      <c r="C5">
        <v>3.65</v>
      </c>
      <c r="D5" s="1">
        <v>0.06</v>
      </c>
      <c r="F5">
        <v>25</v>
      </c>
      <c r="G5" t="str">
        <f>VLOOKUP($F5,$A$3:$D$8,2,FALSE)</f>
        <v>Ampoule</v>
      </c>
      <c r="H5">
        <v>3</v>
      </c>
      <c r="I5">
        <f>VLOOKUP($F5,$A$3:$D$8,3,FALSE)</f>
        <v>3.65</v>
      </c>
      <c r="J5">
        <f>I5*H5</f>
        <v>10.95</v>
      </c>
      <c r="K5">
        <f>((VLOOKUP($F5,$A$3:$D$8,4,FALSE)+1)*J5)</f>
        <v>11.606999999999999</v>
      </c>
    </row>
    <row r="6" spans="1:11" x14ac:dyDescent="0.2">
      <c r="A6">
        <v>37</v>
      </c>
      <c r="B6" t="s">
        <v>11</v>
      </c>
      <c r="C6">
        <v>1.75</v>
      </c>
      <c r="D6" s="1">
        <v>0.06</v>
      </c>
      <c r="F6">
        <v>59</v>
      </c>
      <c r="G6" t="str">
        <f>VLOOKUP($F6,$A$3:$D$8,2,FALSE)</f>
        <v>Bic</v>
      </c>
      <c r="H6">
        <v>5</v>
      </c>
      <c r="I6">
        <f>VLOOKUP($F6,$A$3:$D$8,3,FALSE)</f>
        <v>0.65</v>
      </c>
      <c r="J6">
        <f>I6*H6</f>
        <v>3.25</v>
      </c>
      <c r="K6">
        <f>((VLOOKUP($F6,$A$3:$D$8,4,FALSE)+1)*J6)</f>
        <v>3.9325000000000001</v>
      </c>
    </row>
    <row r="7" spans="1:11" x14ac:dyDescent="0.2">
      <c r="A7">
        <v>59</v>
      </c>
      <c r="B7" t="s">
        <v>12</v>
      </c>
      <c r="C7">
        <v>0.65</v>
      </c>
      <c r="D7" s="1">
        <v>0.21</v>
      </c>
    </row>
    <row r="8" spans="1:11" x14ac:dyDescent="0.2">
      <c r="A8">
        <v>75</v>
      </c>
      <c r="B8" t="s">
        <v>13</v>
      </c>
      <c r="C8">
        <v>1.35</v>
      </c>
      <c r="D8" s="1">
        <v>0.06</v>
      </c>
    </row>
    <row r="14" spans="1:11" x14ac:dyDescent="0.2">
      <c r="F14" s="3" t="s">
        <v>20</v>
      </c>
      <c r="G14" s="2" t="s">
        <v>27</v>
      </c>
    </row>
    <row r="16" spans="1:11" x14ac:dyDescent="0.2">
      <c r="F16" t="s">
        <v>14</v>
      </c>
      <c r="G16" t="s">
        <v>5</v>
      </c>
      <c r="H16" t="s">
        <v>15</v>
      </c>
      <c r="I16" t="s">
        <v>16</v>
      </c>
      <c r="J16" t="s">
        <v>17</v>
      </c>
      <c r="K16" t="s">
        <v>18</v>
      </c>
    </row>
    <row r="17" spans="6:11" x14ac:dyDescent="0.2">
      <c r="F17">
        <v>25</v>
      </c>
      <c r="G17" t="str">
        <f>VLOOKUP($F17,ARTICLES,2,FALSE)</f>
        <v>Ampoule</v>
      </c>
      <c r="H17">
        <v>3</v>
      </c>
      <c r="I17">
        <f>VLOOKUP($F5,ARTICLES,3,FALSE)</f>
        <v>3.65</v>
      </c>
      <c r="J17">
        <f>I17*H17</f>
        <v>10.95</v>
      </c>
      <c r="K17">
        <f>((VLOOKUP($F17,ARTICLES,4,FALSE)+1)*J17)</f>
        <v>11.606999999999999</v>
      </c>
    </row>
    <row r="18" spans="6:11" x14ac:dyDescent="0.2">
      <c r="F18">
        <v>59</v>
      </c>
      <c r="G18" t="str">
        <f>VLOOKUP($F18,ARTICLES,2,FALSE)</f>
        <v>Bic</v>
      </c>
      <c r="H18">
        <v>5</v>
      </c>
      <c r="I18">
        <f>VLOOKUP($F6,ARTICLES,3,FALSE)</f>
        <v>0.65</v>
      </c>
      <c r="J18">
        <f t="shared" ref="J18:J19" si="0">I18*H18</f>
        <v>3.25</v>
      </c>
      <c r="K18">
        <f>((VLOOKUP($F18,ARTICLES,4,FALSE)+1)*J18)</f>
        <v>3.9325000000000001</v>
      </c>
    </row>
    <row r="19" spans="6:11" x14ac:dyDescent="0.2">
      <c r="F19">
        <v>12</v>
      </c>
      <c r="G19" t="str">
        <f>VLOOKUP($F19,ARTICLES,2,FALSE)</f>
        <v>Pile</v>
      </c>
      <c r="H19">
        <v>10</v>
      </c>
      <c r="I19">
        <f>VLOOKUP($F17,ARTICLES,3,FALSE)</f>
        <v>3.65</v>
      </c>
      <c r="J19">
        <f t="shared" si="0"/>
        <v>36.5</v>
      </c>
      <c r="K19">
        <f>((VLOOKUP($F19,ARTICLES,4,FALSE)+1)*J19)</f>
        <v>44.164999999999999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21" sqref="I21"/>
    </sheetView>
  </sheetViews>
  <sheetFormatPr baseColWidth="10" defaultColWidth="11.42578125" defaultRowHeight="12.75" x14ac:dyDescent="0.2"/>
  <sheetData>
    <row r="1" spans="1:8" x14ac:dyDescent="0.2">
      <c r="A1" s="3" t="s">
        <v>26</v>
      </c>
      <c r="B1" s="2"/>
    </row>
    <row r="3" spans="1:8" x14ac:dyDescent="0.2">
      <c r="A3" t="s">
        <v>14</v>
      </c>
      <c r="B3" t="s">
        <v>5</v>
      </c>
      <c r="C3" t="s">
        <v>15</v>
      </c>
      <c r="D3" t="s">
        <v>16</v>
      </c>
      <c r="E3" t="s">
        <v>17</v>
      </c>
      <c r="F3" t="s">
        <v>18</v>
      </c>
    </row>
    <row r="4" spans="1:8" x14ac:dyDescent="0.2">
      <c r="A4">
        <v>25</v>
      </c>
      <c r="B4" t="str">
        <f>HLOOKUP($A4,$C$10:$H$13,2,FALSE)</f>
        <v>Ampoule</v>
      </c>
      <c r="C4">
        <v>3</v>
      </c>
      <c r="D4">
        <f>HLOOKUP($A4,$C$10:$H$13,3,FALSE)</f>
        <v>3.65</v>
      </c>
      <c r="E4">
        <f>D4*C4</f>
        <v>10.95</v>
      </c>
      <c r="F4">
        <f>(HLOOKUP($A4,$C$10:$H$13,4,FALSE)+1)*E4</f>
        <v>11.606999999999999</v>
      </c>
    </row>
    <row r="5" spans="1:8" x14ac:dyDescent="0.2">
      <c r="A5">
        <v>59</v>
      </c>
      <c r="B5" t="str">
        <f>HLOOKUP($A5,$C$10:$H$13,2,FALSE)</f>
        <v>Bic</v>
      </c>
      <c r="C5">
        <v>5</v>
      </c>
      <c r="D5">
        <f>HLOOKUP($A5,$C$10:$H$13,3,FALSE)</f>
        <v>0.65</v>
      </c>
      <c r="E5">
        <f>D5*C5</f>
        <v>3.25</v>
      </c>
      <c r="F5">
        <f>(HLOOKUP($A5,$C$10:$H$13,4,FALSE)+1)*E5</f>
        <v>3.9325000000000001</v>
      </c>
    </row>
    <row r="8" spans="1:8" s="5" customFormat="1" x14ac:dyDescent="0.2"/>
    <row r="10" spans="1:8" x14ac:dyDescent="0.2">
      <c r="A10" t="s">
        <v>21</v>
      </c>
      <c r="B10" t="s">
        <v>4</v>
      </c>
      <c r="C10">
        <v>12</v>
      </c>
      <c r="D10">
        <v>15</v>
      </c>
      <c r="E10">
        <v>25</v>
      </c>
      <c r="F10">
        <v>37</v>
      </c>
      <c r="G10">
        <v>59</v>
      </c>
      <c r="H10">
        <v>75</v>
      </c>
    </row>
    <row r="11" spans="1:8" x14ac:dyDescent="0.2">
      <c r="A11" t="s">
        <v>22</v>
      </c>
      <c r="B11" t="s">
        <v>5</v>
      </c>
      <c r="C11" t="s">
        <v>8</v>
      </c>
      <c r="D11" t="s">
        <v>9</v>
      </c>
      <c r="E11" t="s">
        <v>10</v>
      </c>
      <c r="F11" t="s">
        <v>11</v>
      </c>
      <c r="G11" t="s">
        <v>12</v>
      </c>
      <c r="H11" t="s">
        <v>13</v>
      </c>
    </row>
    <row r="12" spans="1:8" x14ac:dyDescent="0.2">
      <c r="A12" t="s">
        <v>23</v>
      </c>
      <c r="B12" t="s">
        <v>6</v>
      </c>
      <c r="C12">
        <v>5</v>
      </c>
      <c r="D12">
        <v>18.5</v>
      </c>
      <c r="E12">
        <v>3.65</v>
      </c>
      <c r="F12">
        <v>1.75</v>
      </c>
      <c r="G12">
        <v>0.65</v>
      </c>
      <c r="H12">
        <v>1.35</v>
      </c>
    </row>
    <row r="13" spans="1:8" x14ac:dyDescent="0.2">
      <c r="A13" t="s">
        <v>24</v>
      </c>
      <c r="B13" t="s">
        <v>7</v>
      </c>
      <c r="C13" s="4">
        <v>0.21</v>
      </c>
      <c r="D13" s="4">
        <v>0.21</v>
      </c>
      <c r="E13" s="4">
        <v>0.06</v>
      </c>
      <c r="F13" s="4">
        <v>0.06</v>
      </c>
      <c r="G13" s="4">
        <v>0.21</v>
      </c>
      <c r="H13" s="4">
        <v>0.06</v>
      </c>
    </row>
    <row r="14" spans="1:8" x14ac:dyDescent="0.2">
      <c r="D14" s="1"/>
    </row>
    <row r="15" spans="1:8" x14ac:dyDescent="0.2">
      <c r="D15" s="1"/>
    </row>
    <row r="16" spans="1:8" x14ac:dyDescent="0.2">
      <c r="D16" s="1"/>
    </row>
    <row r="17" spans="1:6" x14ac:dyDescent="0.2">
      <c r="A17" s="3" t="s">
        <v>25</v>
      </c>
      <c r="B17" s="2"/>
    </row>
    <row r="19" spans="1:6" x14ac:dyDescent="0.2">
      <c r="A19" t="s">
        <v>14</v>
      </c>
      <c r="B19" t="s">
        <v>5</v>
      </c>
      <c r="C19" t="s">
        <v>15</v>
      </c>
      <c r="D19" t="s">
        <v>16</v>
      </c>
      <c r="E19" t="s">
        <v>17</v>
      </c>
      <c r="F19" t="s">
        <v>18</v>
      </c>
    </row>
    <row r="20" spans="1:6" x14ac:dyDescent="0.2">
      <c r="A20">
        <v>25</v>
      </c>
      <c r="B20" t="str">
        <f>HLOOKUP($A20,articles2,2,FALSE)</f>
        <v>Ampoule</v>
      </c>
      <c r="C20">
        <v>3</v>
      </c>
      <c r="D20">
        <f>HLOOKUP($A20,articles2,3,FALSE)</f>
        <v>3.65</v>
      </c>
      <c r="E20">
        <f>D20*C20</f>
        <v>10.95</v>
      </c>
      <c r="F20">
        <f>((HLOOKUP($A20,articles2,4,FALSE)+1)*E20)</f>
        <v>11.606999999999999</v>
      </c>
    </row>
    <row r="21" spans="1:6" x14ac:dyDescent="0.2">
      <c r="A21">
        <v>59</v>
      </c>
      <c r="B21" t="str">
        <f>HLOOKUP($A21,articles2,2,FALSE)</f>
        <v>Bic</v>
      </c>
      <c r="C21">
        <v>5</v>
      </c>
      <c r="D21">
        <f>HLOOKUP($A21,articles2,3,FALSE)</f>
        <v>0.65</v>
      </c>
      <c r="E21">
        <f>D21*C21</f>
        <v>3.25</v>
      </c>
      <c r="F21">
        <f>((HLOOKUP($A21,articles2,4,FALSE)+1)*E21)</f>
        <v>3.9325000000000001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ColWidth="11.42578125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ARTICLES</vt:lpstr>
      <vt:lpstr>articles2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Marie-Françoise Maillard</dc:creator>
  <cp:lastModifiedBy>User Iesn</cp:lastModifiedBy>
  <dcterms:created xsi:type="dcterms:W3CDTF">2007-02-09T23:50:25Z</dcterms:created>
  <dcterms:modified xsi:type="dcterms:W3CDTF">2015-01-22T10:57:40Z</dcterms:modified>
</cp:coreProperties>
</file>