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OB\"/>
    </mc:Choice>
  </mc:AlternateContent>
  <bookViews>
    <workbookView xWindow="0" yWindow="0" windowWidth="21570" windowHeight="8160" activeTab="3"/>
  </bookViews>
  <sheets>
    <sheet name="Liste Employés" sheetId="2" r:id="rId1"/>
    <sheet name="Barèmes Revenus bruts de base" sheetId="3" r:id="rId2"/>
    <sheet name="Barèmes Précompte Professionnel" sheetId="4" r:id="rId3"/>
    <sheet name="Feuil4" sheetId="5" r:id="rId4"/>
  </sheets>
  <definedNames>
    <definedName name="barèmesbruts">'Barèmes Revenus bruts de base'!$A$2:$B$8</definedName>
    <definedName name="barèmesprecomptes">'Barèmes Précompte Professionnel'!$A$2:$C$132</definedName>
    <definedName name="listesemployés">'Liste Employés'!$A$2:$J$22</definedName>
    <definedName name="nbreenfants">'Liste Employés'!$G$2:$G$22</definedName>
  </definedNames>
  <calcPr calcId="152511"/>
</workbook>
</file>

<file path=xl/calcChain.xml><?xml version="1.0" encoding="utf-8"?>
<calcChain xmlns="http://schemas.openxmlformats.org/spreadsheetml/2006/main">
  <c r="D1" i="5" l="1"/>
  <c r="D7" i="5"/>
  <c r="H30" i="5"/>
  <c r="H25" i="5"/>
  <c r="H15" i="5" l="1"/>
  <c r="H17" i="5" s="1"/>
  <c r="I12" i="5"/>
  <c r="I9" i="5"/>
  <c r="I7" i="5"/>
  <c r="I6" i="5"/>
  <c r="H19" i="5" l="1"/>
  <c r="H21" i="5" s="1"/>
  <c r="H23" i="5" l="1"/>
  <c r="H27" i="5" s="1"/>
</calcChain>
</file>

<file path=xl/sharedStrings.xml><?xml version="1.0" encoding="utf-8"?>
<sst xmlns="http://schemas.openxmlformats.org/spreadsheetml/2006/main" count="152" uniqueCount="110">
  <si>
    <t>N° EMPLOYE</t>
  </si>
  <si>
    <t>NOM PRENOM</t>
  </si>
  <si>
    <t>ADRESSE</t>
  </si>
  <si>
    <t>DATE DE NAISSANCE</t>
  </si>
  <si>
    <t>CONJOINT A-T-IL DES REVENUS ?</t>
  </si>
  <si>
    <t>NBRE ENFANTS A CHARGE</t>
  </si>
  <si>
    <t>BAREME</t>
  </si>
  <si>
    <t>NOMBRE KM DOMICILE-TRAVAIL</t>
  </si>
  <si>
    <t>BAL001</t>
  </si>
  <si>
    <t>BON001</t>
  </si>
  <si>
    <t>CAR001</t>
  </si>
  <si>
    <t>CES001</t>
  </si>
  <si>
    <t>CHE001</t>
  </si>
  <si>
    <t>DAW001</t>
  </si>
  <si>
    <t>DUF001</t>
  </si>
  <si>
    <t>GIL001</t>
  </si>
  <si>
    <t>GIL002</t>
  </si>
  <si>
    <t>HEN001</t>
  </si>
  <si>
    <t>HYE001</t>
  </si>
  <si>
    <t>JAQ001</t>
  </si>
  <si>
    <t>LAM001</t>
  </si>
  <si>
    <t>LEG001</t>
  </si>
  <si>
    <t>LIE001</t>
  </si>
  <si>
    <t>MEU001</t>
  </si>
  <si>
    <t>SAN001</t>
  </si>
  <si>
    <t>SER001</t>
  </si>
  <si>
    <t>SOU001</t>
  </si>
  <si>
    <t>VAN001</t>
  </si>
  <si>
    <t>WIL001</t>
  </si>
  <si>
    <t>Baldewyns Jean-Marc</t>
  </si>
  <si>
    <t>Bonnet Christelle</t>
  </si>
  <si>
    <t>Carly Olivier</t>
  </si>
  <si>
    <t>César Marie</t>
  </si>
  <si>
    <t>Chevalier Laurence</t>
  </si>
  <si>
    <t>Dawrns Yves</t>
  </si>
  <si>
    <t>Dufey Françoise</t>
  </si>
  <si>
    <t>Gilles Monique</t>
  </si>
  <si>
    <t>Gilson philippe</t>
  </si>
  <si>
    <t>Henrar Sabine</t>
  </si>
  <si>
    <t>Hyernaux Henri</t>
  </si>
  <si>
    <t>Jaquet Isabelle</t>
  </si>
  <si>
    <t>Lambert Philippe</t>
  </si>
  <si>
    <t>Legru Dominique</t>
  </si>
  <si>
    <t>Liégeois Nathalie</t>
  </si>
  <si>
    <t>Meulemans Yves</t>
  </si>
  <si>
    <t>Santerre Véronique</t>
  </si>
  <si>
    <t>Sernoty Marie-Claire</t>
  </si>
  <si>
    <t>Soudan Alain</t>
  </si>
  <si>
    <t>Van Lier Geneviève</t>
  </si>
  <si>
    <t>Wiliquet Guy</t>
  </si>
  <si>
    <t>Rue de France, 256
5590 Ciney</t>
  </si>
  <si>
    <t>Rue des Rieux, 16
5300 Andenne</t>
  </si>
  <si>
    <t>Maison de Pierre, 12
4500 Huy</t>
  </si>
  <si>
    <t>Rue Saint-Médard, 3      5310  Eghezée</t>
  </si>
  <si>
    <t>Rue des Chalets, 7      7100  Haine-Saint-Paul</t>
  </si>
  <si>
    <t>Basse Marhaye, 387      4100  Seraing</t>
  </si>
  <si>
    <t>Rue de la Fossette, 16        5101  Loyers</t>
  </si>
  <si>
    <t>Rue Martin Lejeune, 45       5020  Vedrin</t>
  </si>
  <si>
    <t>Rue du Centre, 26       5501  Lisogne</t>
  </si>
  <si>
    <t>Rue de l'Agneau, 5       4140  Sprimont</t>
  </si>
  <si>
    <t>Rue Saint-Roch, 37      6760  Virton</t>
  </si>
  <si>
    <t>Rue des Peupliers, 76       4300  Waremme</t>
  </si>
  <si>
    <t>Rue de l'Orjo, 23     5100  Jambes</t>
  </si>
  <si>
    <t>Rue du Village, 79      4460  Vecroux</t>
  </si>
  <si>
    <t>Rue du Vallon, 12    5004  Bouge</t>
  </si>
  <si>
    <t>Rue des 3 tilleuls, 79      1170  Bruxelles</t>
  </si>
  <si>
    <t>Rue Reine Astrid, 2      6230  Buzet</t>
  </si>
  <si>
    <t>Rue Rogier, 56            5000  Namur</t>
  </si>
  <si>
    <t>Rue Allard , 7            7500  Tournai</t>
  </si>
  <si>
    <t>Rue de l'Orjo, 23       5100  Jambes</t>
  </si>
  <si>
    <t>Quai Churchill, 3      4020  Liège</t>
  </si>
  <si>
    <t>OUI</t>
  </si>
  <si>
    <t>NON</t>
  </si>
  <si>
    <t>SALAIRE BRUT DE BASE</t>
  </si>
  <si>
    <t>REVENU BRUT IMPOSABLE</t>
  </si>
  <si>
    <t>BAREME 1</t>
  </si>
  <si>
    <t>MARIE(E) ?</t>
  </si>
  <si>
    <t>ANNEE ENGAGEM.</t>
  </si>
  <si>
    <r>
      <t xml:space="preserve">BAREME 2 </t>
    </r>
    <r>
      <rPr>
        <b/>
        <sz val="8"/>
        <rFont val="Arial"/>
        <family val="2"/>
      </rPr>
      <t>(ménage à revenu unique)</t>
    </r>
  </si>
  <si>
    <t>Num. Employé :</t>
  </si>
  <si>
    <t>Nom :</t>
  </si>
  <si>
    <t>Adresse :</t>
  </si>
  <si>
    <t>Renseignements divers :</t>
  </si>
  <si>
    <t xml:space="preserve"> - Barème revenu :</t>
  </si>
  <si>
    <t>Domicile-Travail :</t>
  </si>
  <si>
    <t xml:space="preserve"> - Distance</t>
  </si>
  <si>
    <t>Salaire brut soumis à l'ONSS :</t>
  </si>
  <si>
    <t>Cotisations ONSS :</t>
  </si>
  <si>
    <t>Salaire brut imposable :</t>
  </si>
  <si>
    <t>Précompte professionnel :</t>
  </si>
  <si>
    <t>Salaire net :</t>
  </si>
  <si>
    <t>Remboursem. Frais déplacement :</t>
  </si>
  <si>
    <t>Secrétariat Social Sécurex</t>
  </si>
  <si>
    <t>Rue de Genève, 4</t>
  </si>
  <si>
    <t>1140 Bruxelles</t>
  </si>
  <si>
    <t>SALAIRE A PAYER =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</si>
  <si>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</si>
  <si>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</si>
  <si>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</si>
  <si>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</si>
  <si>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</si>
  <si>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</si>
  <si>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</si>
  <si>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</si>
  <si>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</si>
  <si>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</si>
  <si>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</si>
  <si>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</si>
  <si>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</si>
  <si>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Prime spéciale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</si>
</sst>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MS Sans Serif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Comic Sans MS"/>
      <family val="4"/>
    </font>
    <font>
      <i/>
      <u/>
      <sz val="10"/>
      <name val="Arial"/>
      <family val="2"/>
    </font>
    <font>
      <b/>
      <i/>
      <sz val="10"/>
      <name val="Arial"/>
      <family val="2"/>
    </font>
    <font>
      <b/>
      <sz val="12"/>
      <name val="Comic Sans MS"/>
      <family val="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7" fillId="0" borderId="0" xfId="0" applyFont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0" xfId="0" quotePrefix="1" applyBorder="1"/>
    <xf numFmtId="0" fontId="0" fillId="0" borderId="0" xfId="0" applyBorder="1" applyAlignment="1">
      <alignment horizontal="left" indent="1"/>
    </xf>
    <xf numFmtId="0" fontId="8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right"/>
    </xf>
    <xf numFmtId="0" fontId="4" fillId="0" borderId="4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right"/>
    </xf>
    <xf numFmtId="2" fontId="4" fillId="0" borderId="4" xfId="0" quotePrefix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247650</xdr:rowOff>
    </xdr:from>
    <xdr:to>
      <xdr:col>2</xdr:col>
      <xdr:colOff>552450</xdr:colOff>
      <xdr:row>2</xdr:row>
      <xdr:rowOff>152400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28600" y="247650"/>
          <a:ext cx="18478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(1) Entrer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le N° de l'employé dont on établit la fiche de salaire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57150</xdr:colOff>
      <xdr:row>4</xdr:row>
      <xdr:rowOff>47625</xdr:rowOff>
    </xdr:from>
    <xdr:to>
      <xdr:col>13</xdr:col>
      <xdr:colOff>561975</xdr:colOff>
      <xdr:row>11</xdr:row>
      <xdr:rowOff>76200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848475" y="847725"/>
          <a:ext cx="2790825" cy="1219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(2), (3), (4) et (5) : Formules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permettant de faire apparaître automatiquement les coordonnées complètes de l'employé y compris son barème de revenu et la distance de son domicile au travail.  Trouver </a:t>
          </a: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UNE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formule à recopier ensuite en la modifiant légèrement.</a:t>
          </a: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38100</xdr:colOff>
      <xdr:row>13</xdr:row>
      <xdr:rowOff>9525</xdr:rowOff>
    </xdr:from>
    <xdr:to>
      <xdr:col>13</xdr:col>
      <xdr:colOff>685800</xdr:colOff>
      <xdr:row>19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829425" y="2333625"/>
          <a:ext cx="2933700" cy="1019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(6) : Formule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permettant de calculer automatiquement le salaire brut, établi comme suit :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Salaire brut de base lié au barème de revenus auquel s'ajoute une prime de 37,50 € par année d'ancienneté.</a:t>
          </a:r>
        </a:p>
      </xdr:txBody>
    </xdr:sp>
    <xdr:clientData/>
  </xdr:twoCellAnchor>
  <xdr:twoCellAnchor>
    <xdr:from>
      <xdr:col>10</xdr:col>
      <xdr:colOff>142875</xdr:colOff>
      <xdr:row>20</xdr:row>
      <xdr:rowOff>57150</xdr:rowOff>
    </xdr:from>
    <xdr:to>
      <xdr:col>13</xdr:col>
      <xdr:colOff>638175</xdr:colOff>
      <xdr:row>22</xdr:row>
      <xdr:rowOff>123825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934200" y="3581400"/>
          <a:ext cx="278130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(7)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: Les cotisations ONSS s'élèvent à 13,07% du salaire brut</a:t>
          </a:r>
        </a:p>
      </xdr:txBody>
    </xdr:sp>
    <xdr:clientData/>
  </xdr:twoCellAnchor>
  <xdr:twoCellAnchor>
    <xdr:from>
      <xdr:col>10</xdr:col>
      <xdr:colOff>114300</xdr:colOff>
      <xdr:row>23</xdr:row>
      <xdr:rowOff>142875</xdr:rowOff>
    </xdr:from>
    <xdr:to>
      <xdr:col>13</xdr:col>
      <xdr:colOff>609600</xdr:colOff>
      <xdr:row>26</xdr:row>
      <xdr:rowOff>38100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6905625" y="4181475"/>
          <a:ext cx="278130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(8)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: Le salaire brut imposable est obtenu en enlevant du salaire brut les cotisations ONSS</a:t>
          </a:r>
        </a:p>
      </xdr:txBody>
    </xdr:sp>
    <xdr:clientData/>
  </xdr:twoCellAnchor>
  <xdr:twoCellAnchor>
    <xdr:from>
      <xdr:col>10</xdr:col>
      <xdr:colOff>76200</xdr:colOff>
      <xdr:row>27</xdr:row>
      <xdr:rowOff>76200</xdr:rowOff>
    </xdr:from>
    <xdr:to>
      <xdr:col>13</xdr:col>
      <xdr:colOff>571500</xdr:colOff>
      <xdr:row>29</xdr:row>
      <xdr:rowOff>152400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6867525" y="4800600"/>
          <a:ext cx="278130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(10)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: Le salaire net = salaire brut imposable - précompte professionnel</a:t>
          </a:r>
        </a:p>
      </xdr:txBody>
    </xdr:sp>
    <xdr:clientData/>
  </xdr:twoCellAnchor>
  <xdr:twoCellAnchor>
    <xdr:from>
      <xdr:col>0</xdr:col>
      <xdr:colOff>66675</xdr:colOff>
      <xdr:row>9</xdr:row>
      <xdr:rowOff>152400</xdr:rowOff>
    </xdr:from>
    <xdr:to>
      <xdr:col>2</xdr:col>
      <xdr:colOff>685800</xdr:colOff>
      <xdr:row>20</xdr:row>
      <xdr:rowOff>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66675" y="1809750"/>
          <a:ext cx="2143125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(9) : Formule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permettant de faire apparaître automatiquement la valeur du précompte professionnel.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Il y a 2 barèmes de précompte professionnel: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- Le barème 2 concerne uniquement les ménages (</a:t>
          </a:r>
          <a:r>
            <a:rPr lang="fr-FR" sz="1000" b="0" i="0" strike="noStrike">
              <a:solidFill>
                <a:srgbClr val="000000"/>
              </a:solidFill>
              <a:latin typeface="Wingdings 3"/>
            </a:rPr>
            <a:t>c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couples mariés) dont le conjoint n'a pas de revenus ;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- Le barème 1 concerne tous les autres cas.</a:t>
          </a:r>
        </a:p>
      </xdr:txBody>
    </xdr:sp>
    <xdr:clientData/>
  </xdr:twoCellAnchor>
  <xdr:twoCellAnchor>
    <xdr:from>
      <xdr:col>0</xdr:col>
      <xdr:colOff>66675</xdr:colOff>
      <xdr:row>20</xdr:row>
      <xdr:rowOff>76200</xdr:rowOff>
    </xdr:from>
    <xdr:to>
      <xdr:col>2</xdr:col>
      <xdr:colOff>685800</xdr:colOff>
      <xdr:row>32</xdr:row>
      <xdr:rowOff>200025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66675" y="3600450"/>
          <a:ext cx="2143125" cy="2162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(11) : Formule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permettant de faire apparaître automatiquement les frais de déplacement remboursés mensuellement.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- On suppose 20 jours de travail par mois ;</a:t>
          </a:r>
        </a:p>
        <a:p>
          <a:pPr algn="l" rtl="0">
            <a:defRPr sz="1000"/>
          </a:pPr>
          <a:r>
            <a:rPr lang="fr-FR" sz="1000" b="1" i="0" u="sng" strike="noStrike">
              <a:solidFill>
                <a:srgbClr val="000000"/>
              </a:solidFill>
              <a:latin typeface="Arial"/>
              <a:cs typeface="Arial"/>
            </a:rPr>
            <a:t>SUR UN TRAJET SIMPLE :</a:t>
          </a: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- La société ne rembourse pas les 5 premiers kilomètres ;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- Du 6° au 15° km, la société rembourse 0,15€ par km ;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- Au-delà du 15° km, la société rembourse 0,075€ par km.</a:t>
          </a:r>
        </a:p>
      </xdr:txBody>
    </xdr:sp>
    <xdr:clientData/>
  </xdr:twoCellAnchor>
  <xdr:twoCellAnchor>
    <xdr:from>
      <xdr:col>10</xdr:col>
      <xdr:colOff>95250</xdr:colOff>
      <xdr:row>30</xdr:row>
      <xdr:rowOff>152400</xdr:rowOff>
    </xdr:from>
    <xdr:to>
      <xdr:col>13</xdr:col>
      <xdr:colOff>742950</xdr:colOff>
      <xdr:row>38</xdr:row>
      <xdr:rowOff>110290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893092" y="5346032"/>
          <a:ext cx="2933700" cy="15320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Arial"/>
              <a:cs typeface="Arial"/>
            </a:rPr>
            <a:t>(13) : Formule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 permettant d'afficher pour l'(les) employé(s) qui a(ont) le plus d'enfants à charge, une prime supplémentaire de 25€ par enfant.  Pour ceux qui ont plus de deux enfants à charge ou ceux</a:t>
          </a:r>
          <a:r>
            <a:rPr lang="fr-FR" sz="1000" b="0" i="0" strike="noStrike" baseline="0">
              <a:solidFill>
                <a:srgbClr val="000000"/>
              </a:solidFill>
              <a:latin typeface="Arial"/>
              <a:cs typeface="Arial"/>
            </a:rPr>
            <a:t> dont le conjoint n'a pas de revenu, une prime forfaitaire de 50,00€ ; pour les autres, </a:t>
          </a: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message «Vous n'y avez pas droit !» doit apparaître.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" sqref="G2:G22"/>
    </sheetView>
  </sheetViews>
  <sheetFormatPr baseColWidth="10" defaultColWidth="11.42578125" defaultRowHeight="12.75" x14ac:dyDescent="0.2"/>
  <cols>
    <col min="1" max="1" width="11.42578125" style="1"/>
    <col min="2" max="2" width="19.28515625" style="1" bestFit="1" customWidth="1"/>
    <col min="3" max="3" width="18.140625" style="1" customWidth="1"/>
    <col min="4" max="5" width="11.42578125" style="1"/>
    <col min="6" max="6" width="20.140625" style="1" customWidth="1"/>
    <col min="7" max="7" width="18.85546875" style="1" customWidth="1"/>
    <col min="8" max="8" width="11.42578125" style="1"/>
    <col min="9" max="9" width="20.85546875" style="1" customWidth="1"/>
    <col min="10" max="10" width="15.42578125" style="1" customWidth="1"/>
    <col min="11" max="16384" width="11.42578125" style="1"/>
  </cols>
  <sheetData>
    <row r="1" spans="1:10" s="2" customFormat="1" ht="39" thickBo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76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77</v>
      </c>
    </row>
    <row r="2" spans="1:10" ht="26.25" thickTop="1" x14ac:dyDescent="0.2">
      <c r="A2" s="10" t="s">
        <v>8</v>
      </c>
      <c r="B2" s="3" t="s">
        <v>29</v>
      </c>
      <c r="C2" s="5" t="s">
        <v>50</v>
      </c>
      <c r="D2" s="4">
        <v>17944</v>
      </c>
      <c r="E2" s="3" t="s">
        <v>71</v>
      </c>
      <c r="F2" s="3" t="s">
        <v>72</v>
      </c>
      <c r="G2" s="3">
        <v>1</v>
      </c>
      <c r="H2" s="3">
        <v>819</v>
      </c>
      <c r="I2" s="3">
        <v>25</v>
      </c>
      <c r="J2" s="3">
        <v>1999</v>
      </c>
    </row>
    <row r="3" spans="1:10" ht="25.5" x14ac:dyDescent="0.2">
      <c r="A3" s="10" t="s">
        <v>9</v>
      </c>
      <c r="B3" s="3" t="s">
        <v>30</v>
      </c>
      <c r="C3" s="5" t="s">
        <v>51</v>
      </c>
      <c r="D3" s="4">
        <v>26659</v>
      </c>
      <c r="E3" s="3" t="s">
        <v>71</v>
      </c>
      <c r="F3" s="3" t="s">
        <v>71</v>
      </c>
      <c r="G3" s="3">
        <v>5</v>
      </c>
      <c r="H3" s="3">
        <v>820</v>
      </c>
      <c r="I3" s="3">
        <v>18</v>
      </c>
      <c r="J3" s="3">
        <v>1997</v>
      </c>
    </row>
    <row r="4" spans="1:10" ht="38.25" x14ac:dyDescent="0.2">
      <c r="A4" s="10" t="s">
        <v>10</v>
      </c>
      <c r="B4" s="3" t="s">
        <v>31</v>
      </c>
      <c r="C4" s="5" t="s">
        <v>52</v>
      </c>
      <c r="D4" s="4">
        <v>24231</v>
      </c>
      <c r="E4" s="3" t="s">
        <v>71</v>
      </c>
      <c r="F4" s="3" t="s">
        <v>71</v>
      </c>
      <c r="G4" s="3">
        <v>3</v>
      </c>
      <c r="H4" s="3">
        <v>819</v>
      </c>
      <c r="I4" s="3">
        <v>28</v>
      </c>
      <c r="J4" s="3">
        <v>198</v>
      </c>
    </row>
    <row r="5" spans="1:10" ht="25.5" x14ac:dyDescent="0.2">
      <c r="A5" s="10" t="s">
        <v>11</v>
      </c>
      <c r="B5" s="3" t="s">
        <v>32</v>
      </c>
      <c r="C5" s="6" t="s">
        <v>53</v>
      </c>
      <c r="D5" s="4">
        <v>23342</v>
      </c>
      <c r="E5" s="3" t="s">
        <v>72</v>
      </c>
      <c r="F5" s="3" t="s">
        <v>72</v>
      </c>
      <c r="G5" s="3">
        <v>1</v>
      </c>
      <c r="H5" s="3">
        <v>821</v>
      </c>
      <c r="I5" s="3">
        <v>15</v>
      </c>
      <c r="J5" s="3">
        <v>1990</v>
      </c>
    </row>
    <row r="6" spans="1:10" ht="38.25" x14ac:dyDescent="0.2">
      <c r="A6" s="10" t="s">
        <v>12</v>
      </c>
      <c r="B6" s="3" t="s">
        <v>33</v>
      </c>
      <c r="C6" s="6" t="s">
        <v>54</v>
      </c>
      <c r="D6" s="4">
        <v>29378</v>
      </c>
      <c r="E6" s="3" t="s">
        <v>71</v>
      </c>
      <c r="F6" s="3" t="s">
        <v>71</v>
      </c>
      <c r="G6" s="3">
        <v>1</v>
      </c>
      <c r="H6" s="3">
        <v>816</v>
      </c>
      <c r="I6" s="3">
        <v>15</v>
      </c>
      <c r="J6" s="3">
        <v>2005</v>
      </c>
    </row>
    <row r="7" spans="1:10" ht="38.25" x14ac:dyDescent="0.2">
      <c r="A7" s="10" t="s">
        <v>13</v>
      </c>
      <c r="B7" s="3" t="s">
        <v>34</v>
      </c>
      <c r="C7" s="6" t="s">
        <v>55</v>
      </c>
      <c r="D7" s="4">
        <v>20133</v>
      </c>
      <c r="E7" s="3" t="s">
        <v>72</v>
      </c>
      <c r="F7" s="3" t="s">
        <v>72</v>
      </c>
      <c r="G7" s="3">
        <v>0</v>
      </c>
      <c r="H7" s="3">
        <v>821</v>
      </c>
      <c r="I7" s="3">
        <v>45</v>
      </c>
      <c r="J7" s="3">
        <v>1985</v>
      </c>
    </row>
    <row r="8" spans="1:10" ht="25.5" x14ac:dyDescent="0.2">
      <c r="A8" s="10" t="s">
        <v>14</v>
      </c>
      <c r="B8" s="3" t="s">
        <v>35</v>
      </c>
      <c r="C8" s="6" t="s">
        <v>56</v>
      </c>
      <c r="D8" s="4">
        <v>26740</v>
      </c>
      <c r="E8" s="3" t="s">
        <v>72</v>
      </c>
      <c r="F8" s="3" t="s">
        <v>72</v>
      </c>
      <c r="G8" s="3">
        <v>0</v>
      </c>
      <c r="H8" s="3">
        <v>818</v>
      </c>
      <c r="I8" s="3">
        <v>7</v>
      </c>
      <c r="J8" s="3">
        <v>1984</v>
      </c>
    </row>
    <row r="9" spans="1:10" ht="25.5" x14ac:dyDescent="0.2">
      <c r="A9" s="10" t="s">
        <v>15</v>
      </c>
      <c r="B9" s="3" t="s">
        <v>36</v>
      </c>
      <c r="C9" s="6" t="s">
        <v>57</v>
      </c>
      <c r="D9" s="4">
        <v>22813</v>
      </c>
      <c r="E9" s="3" t="s">
        <v>71</v>
      </c>
      <c r="F9" s="3" t="s">
        <v>72</v>
      </c>
      <c r="G9" s="3">
        <v>1</v>
      </c>
      <c r="H9" s="3">
        <v>817</v>
      </c>
      <c r="I9" s="3">
        <v>5</v>
      </c>
      <c r="J9" s="3">
        <v>1990</v>
      </c>
    </row>
    <row r="10" spans="1:10" ht="25.5" x14ac:dyDescent="0.2">
      <c r="A10" s="10" t="s">
        <v>16</v>
      </c>
      <c r="B10" s="3" t="s">
        <v>37</v>
      </c>
      <c r="C10" s="6" t="s">
        <v>58</v>
      </c>
      <c r="D10" s="4">
        <v>24438</v>
      </c>
      <c r="E10" s="3" t="s">
        <v>71</v>
      </c>
      <c r="F10" s="3" t="s">
        <v>71</v>
      </c>
      <c r="G10" s="3">
        <v>2</v>
      </c>
      <c r="H10" s="3">
        <v>819</v>
      </c>
      <c r="I10" s="3">
        <v>23</v>
      </c>
      <c r="J10" s="3">
        <v>2004</v>
      </c>
    </row>
    <row r="11" spans="1:10" ht="25.5" x14ac:dyDescent="0.2">
      <c r="A11" s="10" t="s">
        <v>17</v>
      </c>
      <c r="B11" s="3" t="s">
        <v>38</v>
      </c>
      <c r="C11" s="6" t="s">
        <v>59</v>
      </c>
      <c r="D11" s="4">
        <v>30418</v>
      </c>
      <c r="E11" s="3" t="s">
        <v>71</v>
      </c>
      <c r="F11" s="3" t="s">
        <v>71</v>
      </c>
      <c r="G11" s="3">
        <v>2</v>
      </c>
      <c r="H11" s="3">
        <v>816</v>
      </c>
      <c r="I11" s="3">
        <v>42</v>
      </c>
      <c r="J11" s="3">
        <v>2002</v>
      </c>
    </row>
    <row r="12" spans="1:10" ht="25.5" x14ac:dyDescent="0.2">
      <c r="A12" s="10" t="s">
        <v>18</v>
      </c>
      <c r="B12" s="3" t="s">
        <v>39</v>
      </c>
      <c r="C12" s="6" t="s">
        <v>60</v>
      </c>
      <c r="D12" s="4">
        <v>16423</v>
      </c>
      <c r="E12" s="3" t="s">
        <v>72</v>
      </c>
      <c r="F12" s="3" t="s">
        <v>72</v>
      </c>
      <c r="G12" s="3">
        <v>2</v>
      </c>
      <c r="H12" s="3">
        <v>821</v>
      </c>
      <c r="I12" s="3">
        <v>40</v>
      </c>
      <c r="J12" s="3">
        <v>1978</v>
      </c>
    </row>
    <row r="13" spans="1:10" ht="38.25" x14ac:dyDescent="0.2">
      <c r="A13" s="10" t="s">
        <v>19</v>
      </c>
      <c r="B13" s="3" t="s">
        <v>40</v>
      </c>
      <c r="C13" s="6" t="s">
        <v>61</v>
      </c>
      <c r="D13" s="4">
        <v>27439</v>
      </c>
      <c r="E13" s="3" t="s">
        <v>71</v>
      </c>
      <c r="F13" s="3" t="s">
        <v>71</v>
      </c>
      <c r="G13" s="3">
        <v>3</v>
      </c>
      <c r="H13" s="3">
        <v>817</v>
      </c>
      <c r="I13" s="3">
        <v>32</v>
      </c>
      <c r="J13" s="3">
        <v>2001</v>
      </c>
    </row>
    <row r="14" spans="1:10" ht="25.5" x14ac:dyDescent="0.2">
      <c r="A14" s="10" t="s">
        <v>20</v>
      </c>
      <c r="B14" s="3" t="s">
        <v>41</v>
      </c>
      <c r="C14" s="6" t="s">
        <v>62</v>
      </c>
      <c r="D14" s="4">
        <v>24691</v>
      </c>
      <c r="E14" s="3" t="s">
        <v>71</v>
      </c>
      <c r="F14" s="3" t="s">
        <v>71</v>
      </c>
      <c r="G14" s="3">
        <v>4</v>
      </c>
      <c r="H14" s="3">
        <v>818</v>
      </c>
      <c r="I14" s="3">
        <v>3</v>
      </c>
      <c r="J14" s="3">
        <v>1997</v>
      </c>
    </row>
    <row r="15" spans="1:10" ht="25.5" x14ac:dyDescent="0.2">
      <c r="A15" s="10" t="s">
        <v>21</v>
      </c>
      <c r="B15" s="3" t="s">
        <v>42</v>
      </c>
      <c r="C15" s="6" t="s">
        <v>63</v>
      </c>
      <c r="D15" s="4">
        <v>25029</v>
      </c>
      <c r="E15" s="3" t="s">
        <v>72</v>
      </c>
      <c r="F15" s="3" t="s">
        <v>72</v>
      </c>
      <c r="G15" s="3">
        <v>0</v>
      </c>
      <c r="H15" s="3">
        <v>818</v>
      </c>
      <c r="I15" s="3">
        <v>25</v>
      </c>
      <c r="J15" s="3">
        <v>1993</v>
      </c>
    </row>
    <row r="16" spans="1:10" ht="25.5" x14ac:dyDescent="0.2">
      <c r="A16" s="10" t="s">
        <v>22</v>
      </c>
      <c r="B16" s="3" t="s">
        <v>43</v>
      </c>
      <c r="C16" s="6" t="s">
        <v>64</v>
      </c>
      <c r="D16" s="4">
        <v>17416</v>
      </c>
      <c r="E16" s="3" t="s">
        <v>71</v>
      </c>
      <c r="F16" s="3" t="s">
        <v>71</v>
      </c>
      <c r="G16" s="3">
        <v>2</v>
      </c>
      <c r="H16" s="3">
        <v>820</v>
      </c>
      <c r="I16" s="3">
        <v>3</v>
      </c>
      <c r="J16" s="3">
        <v>1979</v>
      </c>
    </row>
    <row r="17" spans="1:10" ht="38.25" x14ac:dyDescent="0.2">
      <c r="A17" s="10" t="s">
        <v>23</v>
      </c>
      <c r="B17" s="3" t="s">
        <v>44</v>
      </c>
      <c r="C17" s="6" t="s">
        <v>65</v>
      </c>
      <c r="D17" s="4">
        <v>22377</v>
      </c>
      <c r="E17" s="3" t="s">
        <v>71</v>
      </c>
      <c r="F17" s="3" t="s">
        <v>72</v>
      </c>
      <c r="G17" s="3">
        <v>2</v>
      </c>
      <c r="H17" s="3">
        <v>819</v>
      </c>
      <c r="I17" s="3">
        <v>65</v>
      </c>
      <c r="J17" s="3">
        <v>1984</v>
      </c>
    </row>
    <row r="18" spans="1:10" ht="25.5" x14ac:dyDescent="0.2">
      <c r="A18" s="10" t="s">
        <v>24</v>
      </c>
      <c r="B18" s="3" t="s">
        <v>45</v>
      </c>
      <c r="C18" s="6" t="s">
        <v>66</v>
      </c>
      <c r="D18" s="4">
        <v>31646</v>
      </c>
      <c r="E18" s="3" t="s">
        <v>72</v>
      </c>
      <c r="F18" s="3" t="s">
        <v>72</v>
      </c>
      <c r="G18" s="3">
        <v>3</v>
      </c>
      <c r="H18" s="3">
        <v>815</v>
      </c>
      <c r="I18" s="3">
        <v>9</v>
      </c>
      <c r="J18" s="3">
        <v>2000</v>
      </c>
    </row>
    <row r="19" spans="1:10" ht="25.5" x14ac:dyDescent="0.2">
      <c r="A19" s="10" t="s">
        <v>25</v>
      </c>
      <c r="B19" s="3" t="s">
        <v>46</v>
      </c>
      <c r="C19" s="6" t="s">
        <v>67</v>
      </c>
      <c r="D19" s="4">
        <v>20726</v>
      </c>
      <c r="E19" s="3" t="s">
        <v>71</v>
      </c>
      <c r="F19" s="3" t="s">
        <v>71</v>
      </c>
      <c r="G19" s="3">
        <v>3</v>
      </c>
      <c r="H19" s="3">
        <v>819</v>
      </c>
      <c r="I19" s="3">
        <v>0</v>
      </c>
      <c r="J19" s="3">
        <v>1977</v>
      </c>
    </row>
    <row r="20" spans="1:10" ht="25.5" x14ac:dyDescent="0.2">
      <c r="A20" s="10" t="s">
        <v>26</v>
      </c>
      <c r="B20" s="3" t="s">
        <v>47</v>
      </c>
      <c r="C20" s="6" t="s">
        <v>68</v>
      </c>
      <c r="D20" s="4">
        <v>18036</v>
      </c>
      <c r="E20" s="3" t="s">
        <v>71</v>
      </c>
      <c r="F20" s="3" t="s">
        <v>72</v>
      </c>
      <c r="G20" s="3">
        <v>2</v>
      </c>
      <c r="H20" s="3">
        <v>820</v>
      </c>
      <c r="I20" s="3">
        <v>0</v>
      </c>
      <c r="J20" s="3">
        <v>1969</v>
      </c>
    </row>
    <row r="21" spans="1:10" ht="25.5" x14ac:dyDescent="0.2">
      <c r="A21" s="10" t="s">
        <v>27</v>
      </c>
      <c r="B21" s="3" t="s">
        <v>48</v>
      </c>
      <c r="C21" s="6" t="s">
        <v>69</v>
      </c>
      <c r="D21" s="4">
        <v>20908</v>
      </c>
      <c r="E21" s="3" t="s">
        <v>71</v>
      </c>
      <c r="F21" s="3" t="s">
        <v>71</v>
      </c>
      <c r="G21" s="3">
        <v>1</v>
      </c>
      <c r="H21" s="3">
        <v>820</v>
      </c>
      <c r="I21" s="3">
        <v>3</v>
      </c>
      <c r="J21" s="3">
        <v>1983</v>
      </c>
    </row>
    <row r="22" spans="1:10" ht="26.25" thickBot="1" x14ac:dyDescent="0.25">
      <c r="A22" s="11" t="s">
        <v>28</v>
      </c>
      <c r="B22" s="8" t="s">
        <v>49</v>
      </c>
      <c r="C22" s="7" t="s">
        <v>70</v>
      </c>
      <c r="D22" s="9">
        <v>28105</v>
      </c>
      <c r="E22" s="8" t="s">
        <v>71</v>
      </c>
      <c r="F22" s="8" t="s">
        <v>71</v>
      </c>
      <c r="G22" s="8">
        <v>1</v>
      </c>
      <c r="H22" s="8">
        <v>819</v>
      </c>
      <c r="I22" s="8">
        <v>54</v>
      </c>
      <c r="J22" s="8">
        <v>1998</v>
      </c>
    </row>
  </sheetData>
  <sortState ref="A2:J22">
    <sortCondition ref="A2"/>
  </sortState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0" sqref="B20"/>
    </sheetView>
  </sheetViews>
  <sheetFormatPr baseColWidth="10" defaultColWidth="11.42578125" defaultRowHeight="12.75" x14ac:dyDescent="0.2"/>
  <cols>
    <col min="1" max="1" width="11.42578125" style="14"/>
    <col min="2" max="2" width="16.140625" style="14" customWidth="1"/>
    <col min="3" max="16384" width="11.42578125" style="14"/>
  </cols>
  <sheetData>
    <row r="1" spans="1:2" s="13" customFormat="1" ht="26.25" thickBot="1" x14ac:dyDescent="0.25">
      <c r="A1" s="15" t="s">
        <v>6</v>
      </c>
      <c r="B1" s="16" t="s">
        <v>73</v>
      </c>
    </row>
    <row r="2" spans="1:2" ht="18" customHeight="1" x14ac:dyDescent="0.2">
      <c r="A2" s="17">
        <v>815</v>
      </c>
      <c r="B2" s="18">
        <v>1375</v>
      </c>
    </row>
    <row r="3" spans="1:2" ht="18" customHeight="1" x14ac:dyDescent="0.2">
      <c r="A3" s="3">
        <v>816</v>
      </c>
      <c r="B3" s="19">
        <v>1625</v>
      </c>
    </row>
    <row r="4" spans="1:2" ht="18" customHeight="1" x14ac:dyDescent="0.2">
      <c r="A4" s="3">
        <v>817</v>
      </c>
      <c r="B4" s="19">
        <v>1750</v>
      </c>
    </row>
    <row r="5" spans="1:2" ht="18" customHeight="1" x14ac:dyDescent="0.2">
      <c r="A5" s="3">
        <v>818</v>
      </c>
      <c r="B5" s="19">
        <v>2000</v>
      </c>
    </row>
    <row r="6" spans="1:2" ht="18" customHeight="1" x14ac:dyDescent="0.2">
      <c r="A6" s="3">
        <v>819</v>
      </c>
      <c r="B6" s="19">
        <v>2250</v>
      </c>
    </row>
    <row r="7" spans="1:2" ht="18" customHeight="1" x14ac:dyDescent="0.2">
      <c r="A7" s="3">
        <v>820</v>
      </c>
      <c r="B7" s="19">
        <v>2375</v>
      </c>
    </row>
    <row r="8" spans="1:2" ht="18" customHeight="1" thickBot="1" x14ac:dyDescent="0.25">
      <c r="A8" s="8">
        <v>821</v>
      </c>
      <c r="B8" s="20">
        <v>2500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6.140625" style="14" customWidth="1"/>
    <col min="2" max="2" width="11.42578125" style="14"/>
    <col min="3" max="3" width="13.28515625" style="14" customWidth="1"/>
    <col min="4" max="16384" width="11.42578125" style="14"/>
  </cols>
  <sheetData>
    <row r="1" spans="1:3" s="13" customFormat="1" ht="36" thickBot="1" x14ac:dyDescent="0.25">
      <c r="A1" s="16" t="s">
        <v>74</v>
      </c>
      <c r="B1" s="15" t="s">
        <v>75</v>
      </c>
      <c r="C1" s="16" t="s">
        <v>78</v>
      </c>
    </row>
    <row r="2" spans="1:3" ht="15" customHeight="1" x14ac:dyDescent="0.2">
      <c r="A2" s="21">
        <v>1375</v>
      </c>
      <c r="B2" s="21">
        <v>370.85</v>
      </c>
      <c r="C2" s="21">
        <v>225.75</v>
      </c>
    </row>
    <row r="3" spans="1:3" ht="15" customHeight="1" x14ac:dyDescent="0.2">
      <c r="A3" s="21">
        <v>1387.5</v>
      </c>
      <c r="B3" s="21">
        <v>376.8</v>
      </c>
      <c r="C3" s="21">
        <v>230.45</v>
      </c>
    </row>
    <row r="4" spans="1:3" ht="15" customHeight="1" x14ac:dyDescent="0.2">
      <c r="A4" s="21">
        <v>1400</v>
      </c>
      <c r="B4" s="21">
        <v>382.75</v>
      </c>
      <c r="C4" s="21">
        <v>235.15</v>
      </c>
    </row>
    <row r="5" spans="1:3" ht="15" customHeight="1" x14ac:dyDescent="0.2">
      <c r="A5" s="21">
        <v>1412.5</v>
      </c>
      <c r="B5" s="21">
        <v>388.7</v>
      </c>
      <c r="C5" s="21">
        <v>239.85</v>
      </c>
    </row>
    <row r="6" spans="1:3" ht="15" customHeight="1" x14ac:dyDescent="0.2">
      <c r="A6" s="21">
        <v>1425</v>
      </c>
      <c r="B6" s="21">
        <v>394.65</v>
      </c>
      <c r="C6" s="21">
        <v>244.55</v>
      </c>
    </row>
    <row r="7" spans="1:3" ht="15" customHeight="1" x14ac:dyDescent="0.2">
      <c r="A7" s="21">
        <v>1437.5</v>
      </c>
      <c r="B7" s="21">
        <v>400.6</v>
      </c>
      <c r="C7" s="21">
        <v>249.25</v>
      </c>
    </row>
    <row r="8" spans="1:3" ht="15" customHeight="1" x14ac:dyDescent="0.2">
      <c r="A8" s="21">
        <v>1450</v>
      </c>
      <c r="B8" s="21">
        <v>406.55</v>
      </c>
      <c r="C8" s="21">
        <v>253.95</v>
      </c>
    </row>
    <row r="9" spans="1:3" ht="15" customHeight="1" x14ac:dyDescent="0.2">
      <c r="A9" s="21">
        <v>1462.5</v>
      </c>
      <c r="B9" s="21">
        <v>412.5</v>
      </c>
      <c r="C9" s="21">
        <v>258.64999999999998</v>
      </c>
    </row>
    <row r="10" spans="1:3" ht="15" customHeight="1" x14ac:dyDescent="0.2">
      <c r="A10" s="21">
        <v>1475</v>
      </c>
      <c r="B10" s="21">
        <v>418.45</v>
      </c>
      <c r="C10" s="21">
        <v>263.35000000000002</v>
      </c>
    </row>
    <row r="11" spans="1:3" ht="15" customHeight="1" x14ac:dyDescent="0.2">
      <c r="A11" s="21">
        <v>1487.5</v>
      </c>
      <c r="B11" s="21">
        <v>424.4</v>
      </c>
      <c r="C11" s="21">
        <v>268.05</v>
      </c>
    </row>
    <row r="12" spans="1:3" ht="15" customHeight="1" x14ac:dyDescent="0.2">
      <c r="A12" s="21">
        <v>1500</v>
      </c>
      <c r="B12" s="21">
        <v>430.35</v>
      </c>
      <c r="C12" s="21">
        <v>272.75</v>
      </c>
    </row>
    <row r="13" spans="1:3" ht="15" customHeight="1" x14ac:dyDescent="0.2">
      <c r="A13" s="21">
        <v>1512.5</v>
      </c>
      <c r="B13" s="21">
        <v>436.3</v>
      </c>
      <c r="C13" s="21">
        <v>277.45</v>
      </c>
    </row>
    <row r="14" spans="1:3" ht="15" customHeight="1" x14ac:dyDescent="0.2">
      <c r="A14" s="21">
        <v>1525</v>
      </c>
      <c r="B14" s="21">
        <v>442.25</v>
      </c>
      <c r="C14" s="21">
        <v>282.14999999999998</v>
      </c>
    </row>
    <row r="15" spans="1:3" ht="15" customHeight="1" x14ac:dyDescent="0.2">
      <c r="A15" s="21">
        <v>1537.5</v>
      </c>
      <c r="B15" s="21">
        <v>448.2</v>
      </c>
      <c r="C15" s="21">
        <v>286.85000000000002</v>
      </c>
    </row>
    <row r="16" spans="1:3" ht="15" customHeight="1" x14ac:dyDescent="0.2">
      <c r="A16" s="21">
        <v>1550</v>
      </c>
      <c r="B16" s="21">
        <v>454.15</v>
      </c>
      <c r="C16" s="21">
        <v>291.55</v>
      </c>
    </row>
    <row r="17" spans="1:3" ht="15" customHeight="1" x14ac:dyDescent="0.2">
      <c r="A17" s="21">
        <v>1562.5</v>
      </c>
      <c r="B17" s="21">
        <v>460.1</v>
      </c>
      <c r="C17" s="21">
        <v>296.25</v>
      </c>
    </row>
    <row r="18" spans="1:3" ht="15" customHeight="1" x14ac:dyDescent="0.2">
      <c r="A18" s="21">
        <v>1575</v>
      </c>
      <c r="B18" s="21">
        <v>466.05</v>
      </c>
      <c r="C18" s="21">
        <v>300.95</v>
      </c>
    </row>
    <row r="19" spans="1:3" ht="15" customHeight="1" x14ac:dyDescent="0.2">
      <c r="A19" s="21">
        <v>1587.5</v>
      </c>
      <c r="B19" s="21">
        <v>472</v>
      </c>
      <c r="C19" s="21">
        <v>305.64999999999998</v>
      </c>
    </row>
    <row r="20" spans="1:3" ht="15" customHeight="1" x14ac:dyDescent="0.2">
      <c r="A20" s="21">
        <v>1600</v>
      </c>
      <c r="B20" s="21">
        <v>477.95</v>
      </c>
      <c r="C20" s="21">
        <v>310.35000000000002</v>
      </c>
    </row>
    <row r="21" spans="1:3" ht="15" customHeight="1" x14ac:dyDescent="0.2">
      <c r="A21" s="21">
        <v>1612.5</v>
      </c>
      <c r="B21" s="21">
        <v>483.9</v>
      </c>
      <c r="C21" s="21">
        <v>315.05</v>
      </c>
    </row>
    <row r="22" spans="1:3" ht="15" customHeight="1" x14ac:dyDescent="0.2">
      <c r="A22" s="21">
        <v>1625</v>
      </c>
      <c r="B22" s="21">
        <v>489.85</v>
      </c>
      <c r="C22" s="21">
        <v>319.75</v>
      </c>
    </row>
    <row r="23" spans="1:3" ht="15" customHeight="1" x14ac:dyDescent="0.2">
      <c r="A23" s="21">
        <v>1637.5</v>
      </c>
      <c r="B23" s="21">
        <v>495.8</v>
      </c>
      <c r="C23" s="21">
        <v>324.45</v>
      </c>
    </row>
    <row r="24" spans="1:3" ht="15" customHeight="1" x14ac:dyDescent="0.2">
      <c r="A24" s="21">
        <v>1650</v>
      </c>
      <c r="B24" s="21">
        <v>501.75</v>
      </c>
      <c r="C24" s="21">
        <v>329.15</v>
      </c>
    </row>
    <row r="25" spans="1:3" ht="15" customHeight="1" x14ac:dyDescent="0.2">
      <c r="A25" s="21">
        <v>1662.5</v>
      </c>
      <c r="B25" s="21">
        <v>507.7</v>
      </c>
      <c r="C25" s="21">
        <v>333.85</v>
      </c>
    </row>
    <row r="26" spans="1:3" ht="15" customHeight="1" x14ac:dyDescent="0.2">
      <c r="A26" s="21">
        <v>1675</v>
      </c>
      <c r="B26" s="21">
        <v>513.65</v>
      </c>
      <c r="C26" s="21">
        <v>338.55</v>
      </c>
    </row>
    <row r="27" spans="1:3" ht="15" customHeight="1" x14ac:dyDescent="0.2">
      <c r="A27" s="21">
        <v>1687.5</v>
      </c>
      <c r="B27" s="21">
        <v>519.6</v>
      </c>
      <c r="C27" s="21">
        <v>343.25</v>
      </c>
    </row>
    <row r="28" spans="1:3" ht="15" customHeight="1" x14ac:dyDescent="0.2">
      <c r="A28" s="21">
        <v>1700</v>
      </c>
      <c r="B28" s="21">
        <v>525.54999999999995</v>
      </c>
      <c r="C28" s="21">
        <v>347.95</v>
      </c>
    </row>
    <row r="29" spans="1:3" ht="15" customHeight="1" x14ac:dyDescent="0.2">
      <c r="A29" s="21">
        <v>1712.5</v>
      </c>
      <c r="B29" s="21">
        <v>531.5</v>
      </c>
      <c r="C29" s="21">
        <v>352.65</v>
      </c>
    </row>
    <row r="30" spans="1:3" ht="15" customHeight="1" x14ac:dyDescent="0.2">
      <c r="A30" s="21">
        <v>1725</v>
      </c>
      <c r="B30" s="21">
        <v>537.45000000000005</v>
      </c>
      <c r="C30" s="21">
        <v>357.35</v>
      </c>
    </row>
    <row r="31" spans="1:3" ht="15" customHeight="1" x14ac:dyDescent="0.2">
      <c r="A31" s="21">
        <v>1737.5</v>
      </c>
      <c r="B31" s="21">
        <v>543.4</v>
      </c>
      <c r="C31" s="21">
        <v>362.05</v>
      </c>
    </row>
    <row r="32" spans="1:3" ht="15" customHeight="1" x14ac:dyDescent="0.2">
      <c r="A32" s="21">
        <v>1750</v>
      </c>
      <c r="B32" s="21">
        <v>549.35</v>
      </c>
      <c r="C32" s="21">
        <v>366.75</v>
      </c>
    </row>
    <row r="33" spans="1:3" ht="15" customHeight="1" x14ac:dyDescent="0.2">
      <c r="A33" s="21">
        <v>1762.5</v>
      </c>
      <c r="B33" s="21">
        <v>555.29999999999995</v>
      </c>
      <c r="C33" s="21">
        <v>371.45</v>
      </c>
    </row>
    <row r="34" spans="1:3" ht="15" customHeight="1" x14ac:dyDescent="0.2">
      <c r="A34" s="21">
        <v>1775</v>
      </c>
      <c r="B34" s="21">
        <v>561.25</v>
      </c>
      <c r="C34" s="21">
        <v>376.15</v>
      </c>
    </row>
    <row r="35" spans="1:3" ht="15" customHeight="1" x14ac:dyDescent="0.2">
      <c r="A35" s="21">
        <v>1787.5</v>
      </c>
      <c r="B35" s="21">
        <v>567.20000000000005</v>
      </c>
      <c r="C35" s="21">
        <v>380.85</v>
      </c>
    </row>
    <row r="36" spans="1:3" ht="15" customHeight="1" x14ac:dyDescent="0.2">
      <c r="A36" s="21">
        <v>1800</v>
      </c>
      <c r="B36" s="21">
        <v>573.15</v>
      </c>
      <c r="C36" s="21">
        <v>385.55</v>
      </c>
    </row>
    <row r="37" spans="1:3" ht="15" customHeight="1" x14ac:dyDescent="0.2">
      <c r="A37" s="21">
        <v>1812.5</v>
      </c>
      <c r="B37" s="21">
        <v>579.1</v>
      </c>
      <c r="C37" s="21">
        <v>390.25</v>
      </c>
    </row>
    <row r="38" spans="1:3" ht="15" customHeight="1" x14ac:dyDescent="0.2">
      <c r="A38" s="21">
        <v>1825</v>
      </c>
      <c r="B38" s="21">
        <v>585.04999999999995</v>
      </c>
      <c r="C38" s="21">
        <v>394.95</v>
      </c>
    </row>
    <row r="39" spans="1:3" ht="15" customHeight="1" x14ac:dyDescent="0.2">
      <c r="A39" s="21">
        <v>1837.5</v>
      </c>
      <c r="B39" s="21">
        <v>591</v>
      </c>
      <c r="C39" s="21">
        <v>399.65</v>
      </c>
    </row>
    <row r="40" spans="1:3" ht="15" customHeight="1" x14ac:dyDescent="0.2">
      <c r="A40" s="21">
        <v>1850</v>
      </c>
      <c r="B40" s="21">
        <v>596.95000000000005</v>
      </c>
      <c r="C40" s="21">
        <v>404.35</v>
      </c>
    </row>
    <row r="41" spans="1:3" ht="15" customHeight="1" x14ac:dyDescent="0.2">
      <c r="A41" s="21">
        <v>1862.5</v>
      </c>
      <c r="B41" s="21">
        <v>602.9</v>
      </c>
      <c r="C41" s="21">
        <v>409.05</v>
      </c>
    </row>
    <row r="42" spans="1:3" ht="15" customHeight="1" x14ac:dyDescent="0.2">
      <c r="A42" s="21">
        <v>1875</v>
      </c>
      <c r="B42" s="21">
        <v>608.85</v>
      </c>
      <c r="C42" s="21">
        <v>413.75</v>
      </c>
    </row>
    <row r="43" spans="1:3" ht="15" customHeight="1" x14ac:dyDescent="0.2">
      <c r="A43" s="21">
        <v>1887.5</v>
      </c>
      <c r="B43" s="21">
        <v>614.79999999999995</v>
      </c>
      <c r="C43" s="21">
        <v>418.45</v>
      </c>
    </row>
    <row r="44" spans="1:3" ht="15" customHeight="1" x14ac:dyDescent="0.2">
      <c r="A44" s="21">
        <v>1900</v>
      </c>
      <c r="B44" s="21">
        <v>620.75</v>
      </c>
      <c r="C44" s="21">
        <v>423.15</v>
      </c>
    </row>
    <row r="45" spans="1:3" ht="15" customHeight="1" x14ac:dyDescent="0.2">
      <c r="A45" s="21">
        <v>1912.5</v>
      </c>
      <c r="B45" s="21">
        <v>626.70000000000005</v>
      </c>
      <c r="C45" s="21">
        <v>427.85</v>
      </c>
    </row>
    <row r="46" spans="1:3" ht="15" customHeight="1" x14ac:dyDescent="0.2">
      <c r="A46" s="21">
        <v>1925</v>
      </c>
      <c r="B46" s="21">
        <v>632.65</v>
      </c>
      <c r="C46" s="21">
        <v>432.55</v>
      </c>
    </row>
    <row r="47" spans="1:3" ht="15" customHeight="1" x14ac:dyDescent="0.2">
      <c r="A47" s="21">
        <v>1937.5</v>
      </c>
      <c r="B47" s="21">
        <v>638.6</v>
      </c>
      <c r="C47" s="21">
        <v>437.25</v>
      </c>
    </row>
    <row r="48" spans="1:3" ht="15" customHeight="1" x14ac:dyDescent="0.2">
      <c r="A48" s="21">
        <v>1950</v>
      </c>
      <c r="B48" s="21">
        <v>644.54999999999995</v>
      </c>
      <c r="C48" s="21">
        <v>441.95</v>
      </c>
    </row>
    <row r="49" spans="1:3" ht="15" customHeight="1" x14ac:dyDescent="0.2">
      <c r="A49" s="21">
        <v>1962.5</v>
      </c>
      <c r="B49" s="21">
        <v>650.5</v>
      </c>
      <c r="C49" s="21">
        <v>446.65</v>
      </c>
    </row>
    <row r="50" spans="1:3" ht="15" customHeight="1" x14ac:dyDescent="0.2">
      <c r="A50" s="21">
        <v>1975</v>
      </c>
      <c r="B50" s="21">
        <v>656.45</v>
      </c>
      <c r="C50" s="21">
        <v>451.35</v>
      </c>
    </row>
    <row r="51" spans="1:3" ht="15" customHeight="1" x14ac:dyDescent="0.2">
      <c r="A51" s="21">
        <v>1987.5</v>
      </c>
      <c r="B51" s="21">
        <v>662.4</v>
      </c>
      <c r="C51" s="21">
        <v>456.05</v>
      </c>
    </row>
    <row r="52" spans="1:3" ht="15" customHeight="1" x14ac:dyDescent="0.2">
      <c r="A52" s="21">
        <v>2000</v>
      </c>
      <c r="B52" s="21">
        <v>668.35</v>
      </c>
      <c r="C52" s="21">
        <v>460.75</v>
      </c>
    </row>
    <row r="53" spans="1:3" ht="15" customHeight="1" x14ac:dyDescent="0.2">
      <c r="A53" s="21">
        <v>2012.5</v>
      </c>
      <c r="B53" s="21">
        <v>674.3</v>
      </c>
      <c r="C53" s="21">
        <v>465.45</v>
      </c>
    </row>
    <row r="54" spans="1:3" ht="15" customHeight="1" x14ac:dyDescent="0.2">
      <c r="A54" s="21">
        <v>2025</v>
      </c>
      <c r="B54" s="21">
        <v>680.25</v>
      </c>
      <c r="C54" s="21">
        <v>470.15</v>
      </c>
    </row>
    <row r="55" spans="1:3" ht="15" customHeight="1" x14ac:dyDescent="0.2">
      <c r="A55" s="21">
        <v>2037.5</v>
      </c>
      <c r="B55" s="21">
        <v>686.2</v>
      </c>
      <c r="C55" s="21">
        <v>474.85</v>
      </c>
    </row>
    <row r="56" spans="1:3" ht="15" customHeight="1" x14ac:dyDescent="0.2">
      <c r="A56" s="21">
        <v>2050</v>
      </c>
      <c r="B56" s="21">
        <v>692.15</v>
      </c>
      <c r="C56" s="21">
        <v>479.55</v>
      </c>
    </row>
    <row r="57" spans="1:3" ht="15" customHeight="1" x14ac:dyDescent="0.2">
      <c r="A57" s="21">
        <v>2062.5</v>
      </c>
      <c r="B57" s="21">
        <v>698.1</v>
      </c>
      <c r="C57" s="21">
        <v>484.25</v>
      </c>
    </row>
    <row r="58" spans="1:3" ht="15" customHeight="1" x14ac:dyDescent="0.2">
      <c r="A58" s="21">
        <v>2075</v>
      </c>
      <c r="B58" s="21">
        <v>704.05</v>
      </c>
      <c r="C58" s="21">
        <v>488.95</v>
      </c>
    </row>
    <row r="59" spans="1:3" ht="15" customHeight="1" x14ac:dyDescent="0.2">
      <c r="A59" s="21">
        <v>2087.5</v>
      </c>
      <c r="B59" s="21">
        <v>710</v>
      </c>
      <c r="C59" s="21">
        <v>493.65</v>
      </c>
    </row>
    <row r="60" spans="1:3" ht="15" customHeight="1" x14ac:dyDescent="0.2">
      <c r="A60" s="21">
        <v>2100</v>
      </c>
      <c r="B60" s="21">
        <v>715.95</v>
      </c>
      <c r="C60" s="21">
        <v>498.35</v>
      </c>
    </row>
    <row r="61" spans="1:3" ht="15" customHeight="1" x14ac:dyDescent="0.2">
      <c r="A61" s="21">
        <v>2112.5</v>
      </c>
      <c r="B61" s="21">
        <v>721.9</v>
      </c>
      <c r="C61" s="21">
        <v>503.05</v>
      </c>
    </row>
    <row r="62" spans="1:3" ht="15" customHeight="1" x14ac:dyDescent="0.2">
      <c r="A62" s="21">
        <v>2125</v>
      </c>
      <c r="B62" s="21">
        <v>727.85</v>
      </c>
      <c r="C62" s="21">
        <v>507.75</v>
      </c>
    </row>
    <row r="63" spans="1:3" ht="15" customHeight="1" x14ac:dyDescent="0.2">
      <c r="A63" s="21">
        <v>2137.5</v>
      </c>
      <c r="B63" s="21">
        <v>733.8</v>
      </c>
      <c r="C63" s="21">
        <v>512.45000000000005</v>
      </c>
    </row>
    <row r="64" spans="1:3" ht="15" customHeight="1" x14ac:dyDescent="0.2">
      <c r="A64" s="21">
        <v>2150</v>
      </c>
      <c r="B64" s="21">
        <v>739.75</v>
      </c>
      <c r="C64" s="21">
        <v>517.15</v>
      </c>
    </row>
    <row r="65" spans="1:3" ht="15" customHeight="1" x14ac:dyDescent="0.2">
      <c r="A65" s="21">
        <v>2162.5</v>
      </c>
      <c r="B65" s="21">
        <v>745.7</v>
      </c>
      <c r="C65" s="21">
        <v>521.85</v>
      </c>
    </row>
    <row r="66" spans="1:3" ht="15" customHeight="1" x14ac:dyDescent="0.2">
      <c r="A66" s="21">
        <v>2175</v>
      </c>
      <c r="B66" s="21">
        <v>751.65</v>
      </c>
      <c r="C66" s="21">
        <v>526.54999999999995</v>
      </c>
    </row>
    <row r="67" spans="1:3" ht="15" customHeight="1" x14ac:dyDescent="0.2">
      <c r="A67" s="21">
        <v>2187.5</v>
      </c>
      <c r="B67" s="21">
        <v>757.6</v>
      </c>
      <c r="C67" s="21">
        <v>531.25</v>
      </c>
    </row>
    <row r="68" spans="1:3" ht="15" customHeight="1" x14ac:dyDescent="0.2">
      <c r="A68" s="21">
        <v>2200</v>
      </c>
      <c r="B68" s="21">
        <v>763.55</v>
      </c>
      <c r="C68" s="21">
        <v>535.95000000000005</v>
      </c>
    </row>
    <row r="69" spans="1:3" ht="15" customHeight="1" x14ac:dyDescent="0.2">
      <c r="A69" s="21">
        <v>2212.5</v>
      </c>
      <c r="B69" s="21">
        <v>769.5</v>
      </c>
      <c r="C69" s="21">
        <v>540.65</v>
      </c>
    </row>
    <row r="70" spans="1:3" ht="15" customHeight="1" x14ac:dyDescent="0.2">
      <c r="A70" s="21">
        <v>2225</v>
      </c>
      <c r="B70" s="21">
        <v>775.45</v>
      </c>
      <c r="C70" s="21">
        <v>545.35</v>
      </c>
    </row>
    <row r="71" spans="1:3" ht="15" customHeight="1" x14ac:dyDescent="0.2">
      <c r="A71" s="21">
        <v>2237.5</v>
      </c>
      <c r="B71" s="21">
        <v>781.4</v>
      </c>
      <c r="C71" s="21">
        <v>550.04999999999995</v>
      </c>
    </row>
    <row r="72" spans="1:3" ht="15" customHeight="1" x14ac:dyDescent="0.2">
      <c r="A72" s="21">
        <v>2250</v>
      </c>
      <c r="B72" s="21">
        <v>787.35</v>
      </c>
      <c r="C72" s="21">
        <v>554.75</v>
      </c>
    </row>
    <row r="73" spans="1:3" ht="15" customHeight="1" x14ac:dyDescent="0.2">
      <c r="A73" s="21">
        <v>2262.5</v>
      </c>
      <c r="B73" s="21">
        <v>793.3</v>
      </c>
      <c r="C73" s="21">
        <v>559.45000000000005</v>
      </c>
    </row>
    <row r="74" spans="1:3" ht="15" customHeight="1" x14ac:dyDescent="0.2">
      <c r="A74" s="21">
        <v>2275</v>
      </c>
      <c r="B74" s="21">
        <v>799.25</v>
      </c>
      <c r="C74" s="21">
        <v>564.15</v>
      </c>
    </row>
    <row r="75" spans="1:3" ht="15" customHeight="1" x14ac:dyDescent="0.2">
      <c r="A75" s="21">
        <v>2287.5</v>
      </c>
      <c r="B75" s="21">
        <v>805.2</v>
      </c>
      <c r="C75" s="21">
        <v>568.85</v>
      </c>
    </row>
    <row r="76" spans="1:3" ht="15" customHeight="1" x14ac:dyDescent="0.2">
      <c r="A76" s="21">
        <v>2300</v>
      </c>
      <c r="B76" s="21">
        <v>811.15</v>
      </c>
      <c r="C76" s="21">
        <v>573.54999999999995</v>
      </c>
    </row>
    <row r="77" spans="1:3" ht="15" customHeight="1" x14ac:dyDescent="0.2">
      <c r="A77" s="21">
        <v>2312.5</v>
      </c>
      <c r="B77" s="21">
        <v>817.1</v>
      </c>
      <c r="C77" s="21">
        <v>578.25</v>
      </c>
    </row>
    <row r="78" spans="1:3" ht="15" customHeight="1" x14ac:dyDescent="0.2">
      <c r="A78" s="21">
        <v>2325</v>
      </c>
      <c r="B78" s="21">
        <v>823.05</v>
      </c>
      <c r="C78" s="21">
        <v>582.95000000000005</v>
      </c>
    </row>
    <row r="79" spans="1:3" ht="15" customHeight="1" x14ac:dyDescent="0.2">
      <c r="A79" s="21">
        <v>2337.5</v>
      </c>
      <c r="B79" s="21">
        <v>829</v>
      </c>
      <c r="C79" s="21">
        <v>587.65</v>
      </c>
    </row>
    <row r="80" spans="1:3" ht="15" customHeight="1" x14ac:dyDescent="0.2">
      <c r="A80" s="21">
        <v>2350</v>
      </c>
      <c r="B80" s="21">
        <v>834.95</v>
      </c>
      <c r="C80" s="21">
        <v>592.35</v>
      </c>
    </row>
    <row r="81" spans="1:3" ht="15" customHeight="1" x14ac:dyDescent="0.2">
      <c r="A81" s="21">
        <v>2362.5</v>
      </c>
      <c r="B81" s="21">
        <v>840.9</v>
      </c>
      <c r="C81" s="21">
        <v>597.04999999999995</v>
      </c>
    </row>
    <row r="82" spans="1:3" ht="15" customHeight="1" x14ac:dyDescent="0.2">
      <c r="A82" s="21">
        <v>2375</v>
      </c>
      <c r="B82" s="21">
        <v>846.85</v>
      </c>
      <c r="C82" s="21">
        <v>601.75</v>
      </c>
    </row>
    <row r="83" spans="1:3" ht="15" customHeight="1" x14ac:dyDescent="0.2">
      <c r="A83" s="21">
        <v>2387.5</v>
      </c>
      <c r="B83" s="21">
        <v>852.8</v>
      </c>
      <c r="C83" s="21">
        <v>606.45000000000005</v>
      </c>
    </row>
    <row r="84" spans="1:3" ht="15" customHeight="1" x14ac:dyDescent="0.2">
      <c r="A84" s="21">
        <v>2400</v>
      </c>
      <c r="B84" s="21">
        <v>858.75</v>
      </c>
      <c r="C84" s="21">
        <v>611.15</v>
      </c>
    </row>
    <row r="85" spans="1:3" ht="15" customHeight="1" x14ac:dyDescent="0.2">
      <c r="A85" s="21">
        <v>2412.5</v>
      </c>
      <c r="B85" s="21">
        <v>864.7</v>
      </c>
      <c r="C85" s="21">
        <v>615.85</v>
      </c>
    </row>
    <row r="86" spans="1:3" ht="15" customHeight="1" x14ac:dyDescent="0.2">
      <c r="A86" s="21">
        <v>2425</v>
      </c>
      <c r="B86" s="21">
        <v>870.65</v>
      </c>
      <c r="C86" s="21">
        <v>620.54999999999995</v>
      </c>
    </row>
    <row r="87" spans="1:3" ht="15" customHeight="1" x14ac:dyDescent="0.2">
      <c r="A87" s="21">
        <v>2437.5</v>
      </c>
      <c r="B87" s="21">
        <v>876.6</v>
      </c>
      <c r="C87" s="21">
        <v>625.25</v>
      </c>
    </row>
    <row r="88" spans="1:3" ht="15" customHeight="1" x14ac:dyDescent="0.2">
      <c r="A88" s="21">
        <v>2450</v>
      </c>
      <c r="B88" s="21">
        <v>882.55</v>
      </c>
      <c r="C88" s="21">
        <v>629.95000000000005</v>
      </c>
    </row>
    <row r="89" spans="1:3" ht="15" customHeight="1" x14ac:dyDescent="0.2">
      <c r="A89" s="21">
        <v>2462.5</v>
      </c>
      <c r="B89" s="21">
        <v>888.5</v>
      </c>
      <c r="C89" s="21">
        <v>634.65</v>
      </c>
    </row>
    <row r="90" spans="1:3" ht="15" customHeight="1" x14ac:dyDescent="0.2">
      <c r="A90" s="21">
        <v>2475</v>
      </c>
      <c r="B90" s="21">
        <v>894.45</v>
      </c>
      <c r="C90" s="21">
        <v>639.35</v>
      </c>
    </row>
    <row r="91" spans="1:3" ht="15" customHeight="1" x14ac:dyDescent="0.2">
      <c r="A91" s="21">
        <v>2487.5</v>
      </c>
      <c r="B91" s="21">
        <v>900.4</v>
      </c>
      <c r="C91" s="21">
        <v>644.04999999999995</v>
      </c>
    </row>
    <row r="92" spans="1:3" ht="15" customHeight="1" x14ac:dyDescent="0.2">
      <c r="A92" s="21">
        <v>2500</v>
      </c>
      <c r="B92" s="21">
        <v>906.35</v>
      </c>
      <c r="C92" s="21">
        <v>648.75</v>
      </c>
    </row>
    <row r="93" spans="1:3" ht="15" customHeight="1" x14ac:dyDescent="0.2">
      <c r="A93" s="21">
        <v>2512.5</v>
      </c>
      <c r="B93" s="21">
        <v>912.3</v>
      </c>
      <c r="C93" s="21">
        <v>653.45000000000005</v>
      </c>
    </row>
    <row r="94" spans="1:3" ht="15" customHeight="1" x14ac:dyDescent="0.2">
      <c r="A94" s="21">
        <v>2525</v>
      </c>
      <c r="B94" s="21">
        <v>918.25</v>
      </c>
      <c r="C94" s="21">
        <v>658.15</v>
      </c>
    </row>
    <row r="95" spans="1:3" ht="15" customHeight="1" x14ac:dyDescent="0.2">
      <c r="A95" s="21">
        <v>2537.5</v>
      </c>
      <c r="B95" s="21">
        <v>924.2</v>
      </c>
      <c r="C95" s="21">
        <v>662.85</v>
      </c>
    </row>
    <row r="96" spans="1:3" ht="15" customHeight="1" x14ac:dyDescent="0.2">
      <c r="A96" s="21">
        <v>2550</v>
      </c>
      <c r="B96" s="21">
        <v>930.15</v>
      </c>
      <c r="C96" s="21">
        <v>667.55</v>
      </c>
    </row>
    <row r="97" spans="1:3" ht="15" customHeight="1" x14ac:dyDescent="0.2">
      <c r="A97" s="21">
        <v>2562.5</v>
      </c>
      <c r="B97" s="21">
        <v>936.1</v>
      </c>
      <c r="C97" s="21">
        <v>672.25</v>
      </c>
    </row>
    <row r="98" spans="1:3" ht="15" customHeight="1" x14ac:dyDescent="0.2">
      <c r="A98" s="21">
        <v>2575</v>
      </c>
      <c r="B98" s="21">
        <v>942.05</v>
      </c>
      <c r="C98" s="21">
        <v>676.95</v>
      </c>
    </row>
    <row r="99" spans="1:3" ht="15" customHeight="1" x14ac:dyDescent="0.2">
      <c r="A99" s="21">
        <v>2587.5</v>
      </c>
      <c r="B99" s="21">
        <v>948</v>
      </c>
      <c r="C99" s="21">
        <v>681.65</v>
      </c>
    </row>
    <row r="100" spans="1:3" ht="15" customHeight="1" x14ac:dyDescent="0.2">
      <c r="A100" s="21">
        <v>2600</v>
      </c>
      <c r="B100" s="21">
        <v>953.95</v>
      </c>
      <c r="C100" s="21">
        <v>686.35</v>
      </c>
    </row>
    <row r="101" spans="1:3" ht="15" customHeight="1" x14ac:dyDescent="0.2">
      <c r="A101" s="21">
        <v>2612.5</v>
      </c>
      <c r="B101" s="21">
        <v>959.9</v>
      </c>
      <c r="C101" s="21">
        <v>691.05</v>
      </c>
    </row>
    <row r="102" spans="1:3" ht="15" customHeight="1" x14ac:dyDescent="0.2">
      <c r="A102" s="21">
        <v>2625</v>
      </c>
      <c r="B102" s="21">
        <v>965.85</v>
      </c>
      <c r="C102" s="21">
        <v>695.75</v>
      </c>
    </row>
    <row r="103" spans="1:3" ht="15" customHeight="1" x14ac:dyDescent="0.2">
      <c r="A103" s="21">
        <v>2637.5</v>
      </c>
      <c r="B103" s="21">
        <v>971.8</v>
      </c>
      <c r="C103" s="21">
        <v>700.45</v>
      </c>
    </row>
    <row r="104" spans="1:3" ht="15" customHeight="1" x14ac:dyDescent="0.2">
      <c r="A104" s="21">
        <v>2650</v>
      </c>
      <c r="B104" s="21">
        <v>977.75</v>
      </c>
      <c r="C104" s="21">
        <v>705.15</v>
      </c>
    </row>
    <row r="105" spans="1:3" ht="15" customHeight="1" x14ac:dyDescent="0.2">
      <c r="A105" s="21">
        <v>2662.5</v>
      </c>
      <c r="B105" s="21">
        <v>983.7</v>
      </c>
      <c r="C105" s="21">
        <v>709.85</v>
      </c>
    </row>
    <row r="106" spans="1:3" ht="15" customHeight="1" x14ac:dyDescent="0.2">
      <c r="A106" s="21">
        <v>2675</v>
      </c>
      <c r="B106" s="21">
        <v>989.65</v>
      </c>
      <c r="C106" s="21">
        <v>714.55</v>
      </c>
    </row>
    <row r="107" spans="1:3" ht="15" customHeight="1" x14ac:dyDescent="0.2">
      <c r="A107" s="21">
        <v>2687.5</v>
      </c>
      <c r="B107" s="21">
        <v>995.6</v>
      </c>
      <c r="C107" s="21">
        <v>719.25</v>
      </c>
    </row>
    <row r="108" spans="1:3" ht="15" customHeight="1" x14ac:dyDescent="0.2">
      <c r="A108" s="21">
        <v>2700</v>
      </c>
      <c r="B108" s="21">
        <v>1001.55</v>
      </c>
      <c r="C108" s="21">
        <v>723.95</v>
      </c>
    </row>
    <row r="109" spans="1:3" ht="15" customHeight="1" x14ac:dyDescent="0.2">
      <c r="A109" s="21">
        <v>2712.5</v>
      </c>
      <c r="B109" s="21">
        <v>1007.5</v>
      </c>
      <c r="C109" s="21">
        <v>728.65</v>
      </c>
    </row>
    <row r="110" spans="1:3" ht="15" customHeight="1" x14ac:dyDescent="0.2">
      <c r="A110" s="21">
        <v>2725</v>
      </c>
      <c r="B110" s="21">
        <v>1013.45</v>
      </c>
      <c r="C110" s="21">
        <v>733.35</v>
      </c>
    </row>
    <row r="111" spans="1:3" ht="15" customHeight="1" x14ac:dyDescent="0.2">
      <c r="A111" s="21">
        <v>2737.5</v>
      </c>
      <c r="B111" s="21">
        <v>1019.4</v>
      </c>
      <c r="C111" s="21">
        <v>738.05</v>
      </c>
    </row>
    <row r="112" spans="1:3" ht="15" customHeight="1" x14ac:dyDescent="0.2">
      <c r="A112" s="21">
        <v>2750</v>
      </c>
      <c r="B112" s="21">
        <v>1025.3499999999999</v>
      </c>
      <c r="C112" s="21">
        <v>742.75</v>
      </c>
    </row>
    <row r="113" spans="1:3" ht="15" customHeight="1" x14ac:dyDescent="0.2">
      <c r="A113" s="21">
        <v>2762.5</v>
      </c>
      <c r="B113" s="21">
        <v>1031.3</v>
      </c>
      <c r="C113" s="21">
        <v>747.45</v>
      </c>
    </row>
    <row r="114" spans="1:3" ht="15" customHeight="1" x14ac:dyDescent="0.2">
      <c r="A114" s="21">
        <v>2775</v>
      </c>
      <c r="B114" s="21">
        <v>1037.25</v>
      </c>
      <c r="C114" s="21">
        <v>752.15</v>
      </c>
    </row>
    <row r="115" spans="1:3" ht="15" customHeight="1" x14ac:dyDescent="0.2">
      <c r="A115" s="21">
        <v>2787.5</v>
      </c>
      <c r="B115" s="21">
        <v>1043.2</v>
      </c>
      <c r="C115" s="21">
        <v>756.85</v>
      </c>
    </row>
    <row r="116" spans="1:3" ht="15" customHeight="1" x14ac:dyDescent="0.2">
      <c r="A116" s="21">
        <v>2800</v>
      </c>
      <c r="B116" s="21">
        <v>1049.1500000000001</v>
      </c>
      <c r="C116" s="21">
        <v>761.55</v>
      </c>
    </row>
    <row r="117" spans="1:3" ht="15" customHeight="1" x14ac:dyDescent="0.2">
      <c r="A117" s="21">
        <v>2812.5</v>
      </c>
      <c r="B117" s="21">
        <v>1055.0999999999999</v>
      </c>
      <c r="C117" s="21">
        <v>766.25</v>
      </c>
    </row>
    <row r="118" spans="1:3" ht="15" customHeight="1" x14ac:dyDescent="0.2">
      <c r="A118" s="21">
        <v>2825</v>
      </c>
      <c r="B118" s="21">
        <v>1061.05</v>
      </c>
      <c r="C118" s="21">
        <v>770.95</v>
      </c>
    </row>
    <row r="119" spans="1:3" ht="15" customHeight="1" x14ac:dyDescent="0.2">
      <c r="A119" s="21">
        <v>2837.5</v>
      </c>
      <c r="B119" s="21">
        <v>1067</v>
      </c>
      <c r="C119" s="21">
        <v>775.65</v>
      </c>
    </row>
    <row r="120" spans="1:3" ht="15" customHeight="1" x14ac:dyDescent="0.2">
      <c r="A120" s="21">
        <v>2850</v>
      </c>
      <c r="B120" s="21">
        <v>1072.95</v>
      </c>
      <c r="C120" s="21">
        <v>780.35</v>
      </c>
    </row>
    <row r="121" spans="1:3" ht="15" customHeight="1" x14ac:dyDescent="0.2">
      <c r="A121" s="21">
        <v>2862.5</v>
      </c>
      <c r="B121" s="21">
        <v>1078.9000000000001</v>
      </c>
      <c r="C121" s="21">
        <v>785.05</v>
      </c>
    </row>
    <row r="122" spans="1:3" ht="15" customHeight="1" x14ac:dyDescent="0.2">
      <c r="A122" s="21">
        <v>2875</v>
      </c>
      <c r="B122" s="21">
        <v>1084.8499999999999</v>
      </c>
      <c r="C122" s="21">
        <v>789.75</v>
      </c>
    </row>
    <row r="123" spans="1:3" ht="15" customHeight="1" x14ac:dyDescent="0.2">
      <c r="A123" s="21">
        <v>2887.5</v>
      </c>
      <c r="B123" s="21">
        <v>1090.8</v>
      </c>
      <c r="C123" s="21">
        <v>794.45</v>
      </c>
    </row>
    <row r="124" spans="1:3" ht="15" customHeight="1" x14ac:dyDescent="0.2">
      <c r="A124" s="21">
        <v>2900</v>
      </c>
      <c r="B124" s="21">
        <v>1096.75</v>
      </c>
      <c r="C124" s="21">
        <v>799.15</v>
      </c>
    </row>
    <row r="125" spans="1:3" ht="15" customHeight="1" x14ac:dyDescent="0.2">
      <c r="A125" s="21">
        <v>2912.5</v>
      </c>
      <c r="B125" s="21">
        <v>1102.7</v>
      </c>
      <c r="C125" s="21">
        <v>803.85</v>
      </c>
    </row>
    <row r="126" spans="1:3" ht="15" customHeight="1" x14ac:dyDescent="0.2">
      <c r="A126" s="21">
        <v>2925</v>
      </c>
      <c r="B126" s="21">
        <v>1108.6500000000001</v>
      </c>
      <c r="C126" s="21">
        <v>808.55</v>
      </c>
    </row>
    <row r="127" spans="1:3" ht="15" customHeight="1" x14ac:dyDescent="0.2">
      <c r="A127" s="21">
        <v>2937.5</v>
      </c>
      <c r="B127" s="21">
        <v>1114.5999999999999</v>
      </c>
      <c r="C127" s="21">
        <v>813.25</v>
      </c>
    </row>
    <row r="128" spans="1:3" ht="15" customHeight="1" x14ac:dyDescent="0.2">
      <c r="A128" s="21">
        <v>2950</v>
      </c>
      <c r="B128" s="21">
        <v>1120.55</v>
      </c>
      <c r="C128" s="21">
        <v>817.95</v>
      </c>
    </row>
    <row r="129" spans="1:3" ht="15" customHeight="1" x14ac:dyDescent="0.2">
      <c r="A129" s="21">
        <v>2962.5</v>
      </c>
      <c r="B129" s="21">
        <v>1126.5</v>
      </c>
      <c r="C129" s="21">
        <v>822.65</v>
      </c>
    </row>
    <row r="130" spans="1:3" ht="15" customHeight="1" x14ac:dyDescent="0.2">
      <c r="A130" s="21">
        <v>2975</v>
      </c>
      <c r="B130" s="21">
        <v>1132.45</v>
      </c>
      <c r="C130" s="21">
        <v>827.35</v>
      </c>
    </row>
    <row r="131" spans="1:3" ht="15" customHeight="1" x14ac:dyDescent="0.2">
      <c r="A131" s="21">
        <v>2987.5</v>
      </c>
      <c r="B131" s="21">
        <v>1138.4000000000001</v>
      </c>
      <c r="C131" s="21">
        <v>832.05</v>
      </c>
    </row>
    <row r="132" spans="1:3" ht="15" customHeight="1" thickBot="1" x14ac:dyDescent="0.25">
      <c r="A132" s="22">
        <v>3000</v>
      </c>
      <c r="B132" s="22">
        <v>1144.3499999999999</v>
      </c>
      <c r="C132" s="22">
        <v>836.75</v>
      </c>
    </row>
  </sheetData>
  <sortState ref="A2:C132">
    <sortCondition ref="A2"/>
  </sortState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J35"/>
  <sheetViews>
    <sheetView tabSelected="1" zoomScale="95" workbookViewId="0">
      <selection activeCell="H30" sqref="H30"/>
    </sheetView>
  </sheetViews>
  <sheetFormatPr baseColWidth="10" defaultColWidth="11.42578125" defaultRowHeight="12.75" x14ac:dyDescent="0.2"/>
  <cols>
    <col min="4" max="4" width="3.85546875" customWidth="1"/>
    <col min="5" max="5" width="12.85546875" customWidth="1"/>
    <col min="6" max="6" width="9" customWidth="1"/>
    <col min="7" max="7" width="14.42578125" customWidth="1"/>
    <col min="8" max="8" width="17.7109375" customWidth="1"/>
    <col min="9" max="9" width="44.85546875" customWidth="1"/>
    <col min="10" max="10" width="4.5703125" customWidth="1"/>
  </cols>
  <sheetData>
    <row r="1" spans="4:10" ht="23.25" thickBot="1" x14ac:dyDescent="0.5">
      <c r="D1" s="37">
        <f>125000*4.5%</f>
        <v>5625</v>
      </c>
      <c r="E1" s="38"/>
      <c r="F1" s="38"/>
      <c r="G1" s="38"/>
      <c r="H1" s="38"/>
      <c r="I1" s="38"/>
      <c r="J1" s="39"/>
    </row>
    <row r="2" spans="4:10" x14ac:dyDescent="0.2">
      <c r="D2" s="24"/>
      <c r="E2" s="25"/>
      <c r="F2" s="25"/>
      <c r="G2" s="25"/>
      <c r="H2" s="25"/>
      <c r="I2" s="25"/>
      <c r="J2" s="26"/>
    </row>
    <row r="3" spans="4:10" ht="13.5" thickBot="1" x14ac:dyDescent="0.25">
      <c r="D3" s="24"/>
      <c r="E3" s="25"/>
      <c r="F3" s="25"/>
      <c r="G3" s="25"/>
      <c r="H3" s="25"/>
      <c r="I3" s="25"/>
      <c r="J3" s="26"/>
    </row>
    <row r="4" spans="4:10" ht="13.5" thickBot="1" x14ac:dyDescent="0.25">
      <c r="D4" s="24"/>
      <c r="E4" s="25"/>
      <c r="F4" s="25"/>
      <c r="G4" s="31"/>
      <c r="H4" s="31" t="s">
        <v>79</v>
      </c>
      <c r="I4" s="32" t="s">
        <v>19</v>
      </c>
      <c r="J4" s="33" t="s">
        <v>96</v>
      </c>
    </row>
    <row r="5" spans="4:10" ht="13.5" thickBot="1" x14ac:dyDescent="0.25">
      <c r="D5" s="24"/>
      <c r="E5" s="25"/>
      <c r="F5" s="25"/>
      <c r="G5" s="25"/>
      <c r="H5" s="25"/>
      <c r="I5" s="25"/>
      <c r="J5" s="26"/>
    </row>
    <row r="6" spans="4:10" ht="13.5" thickBot="1" x14ac:dyDescent="0.25">
      <c r="D6" s="24"/>
      <c r="E6" s="25"/>
      <c r="F6" s="25"/>
      <c r="G6" s="31"/>
      <c r="H6" s="31" t="s">
        <v>80</v>
      </c>
      <c r="I6" s="32" t="str">
        <f>VLOOKUP(I4,listesemployés,2,FALSE)</f>
        <v>Jaquet Isabelle</v>
      </c>
      <c r="J6" s="33" t="s">
        <v>97</v>
      </c>
    </row>
    <row r="7" spans="4:10" ht="13.5" thickBot="1" x14ac:dyDescent="0.25">
      <c r="D7" s="24">
        <f>B7*4.5%</f>
        <v>0</v>
      </c>
      <c r="E7" s="25"/>
      <c r="F7" s="25"/>
      <c r="G7" s="31"/>
      <c r="H7" s="31" t="s">
        <v>81</v>
      </c>
      <c r="I7" s="32" t="str">
        <f>VLOOKUP(I4,listesemployés,3,FALSE)</f>
        <v>Rue des Peupliers, 76       4300  Waremme</v>
      </c>
      <c r="J7" s="33" t="s">
        <v>98</v>
      </c>
    </row>
    <row r="8" spans="4:10" ht="13.5" thickBot="1" x14ac:dyDescent="0.25">
      <c r="D8" s="24"/>
      <c r="E8" s="25"/>
      <c r="F8" s="25"/>
      <c r="G8" s="25"/>
      <c r="H8" s="25"/>
      <c r="I8" s="25"/>
      <c r="J8" s="26"/>
    </row>
    <row r="9" spans="4:10" ht="13.5" thickBot="1" x14ac:dyDescent="0.25">
      <c r="D9" s="24"/>
      <c r="E9" s="25" t="s">
        <v>82</v>
      </c>
      <c r="F9" s="23"/>
      <c r="G9" s="27" t="s">
        <v>83</v>
      </c>
      <c r="H9" s="25"/>
      <c r="I9" s="35">
        <f>VLOOKUP(I4,listesemployés,8,FALSE)</f>
        <v>817</v>
      </c>
      <c r="J9" s="33" t="s">
        <v>99</v>
      </c>
    </row>
    <row r="10" spans="4:10" x14ac:dyDescent="0.2">
      <c r="D10" s="24"/>
      <c r="E10" s="25"/>
      <c r="G10" s="25"/>
      <c r="H10" s="25"/>
      <c r="I10" s="25"/>
      <c r="J10" s="26"/>
    </row>
    <row r="11" spans="4:10" ht="13.5" thickBot="1" x14ac:dyDescent="0.25">
      <c r="D11" s="24"/>
      <c r="E11" s="25"/>
      <c r="G11" s="27" t="s">
        <v>85</v>
      </c>
      <c r="H11" s="25"/>
      <c r="I11" s="25"/>
      <c r="J11" s="26"/>
    </row>
    <row r="12" spans="4:10" ht="13.5" thickBot="1" x14ac:dyDescent="0.25">
      <c r="D12" s="24"/>
      <c r="E12" s="25"/>
      <c r="G12" s="28" t="s">
        <v>84</v>
      </c>
      <c r="H12" s="25"/>
      <c r="I12" s="35">
        <f>VLOOKUP(I4,listesemployés,9,FALSE)</f>
        <v>32</v>
      </c>
      <c r="J12" s="33" t="s">
        <v>100</v>
      </c>
    </row>
    <row r="13" spans="4:10" x14ac:dyDescent="0.2">
      <c r="D13" s="24"/>
      <c r="E13" s="25"/>
      <c r="F13" s="25"/>
      <c r="G13" s="25"/>
      <c r="H13" s="25"/>
      <c r="I13" s="25"/>
      <c r="J13" s="26"/>
    </row>
    <row r="14" spans="4:10" ht="13.5" thickBot="1" x14ac:dyDescent="0.25">
      <c r="D14" s="24"/>
      <c r="E14" s="25"/>
      <c r="F14" s="25"/>
      <c r="G14" s="25"/>
      <c r="H14" s="25"/>
      <c r="I14" s="25"/>
      <c r="J14" s="26"/>
    </row>
    <row r="15" spans="4:10" ht="13.5" thickBot="1" x14ac:dyDescent="0.25">
      <c r="D15" s="24"/>
      <c r="E15" s="25" t="s">
        <v>86</v>
      </c>
      <c r="F15" s="25"/>
      <c r="G15" s="25"/>
      <c r="H15" s="32">
        <f ca="1">(VLOOKUP(I9,barèmesbruts,2,FALSE))+(37.5*(((YEAR(TODAY())-(VLOOKUP(I4,listesemployés,10,FALSE))))))</f>
        <v>2275</v>
      </c>
      <c r="I15" s="34" t="s">
        <v>101</v>
      </c>
      <c r="J15" s="26"/>
    </row>
    <row r="16" spans="4:10" ht="13.5" thickBot="1" x14ac:dyDescent="0.25">
      <c r="D16" s="24"/>
      <c r="E16" s="25"/>
      <c r="F16" s="25"/>
      <c r="G16" s="25"/>
      <c r="H16" s="25"/>
      <c r="I16" s="25"/>
      <c r="J16" s="26"/>
    </row>
    <row r="17" spans="4:10" ht="13.5" thickBot="1" x14ac:dyDescent="0.25">
      <c r="D17" s="24"/>
      <c r="E17" s="25" t="s">
        <v>87</v>
      </c>
      <c r="F17" s="25"/>
      <c r="G17" s="25"/>
      <c r="H17" s="36">
        <f ca="1">H15*13.07%</f>
        <v>297.34250000000003</v>
      </c>
      <c r="I17" s="34" t="s">
        <v>102</v>
      </c>
      <c r="J17" s="26"/>
    </row>
    <row r="18" spans="4:10" ht="13.5" thickBot="1" x14ac:dyDescent="0.25">
      <c r="D18" s="24"/>
      <c r="E18" s="25"/>
      <c r="F18" s="25"/>
      <c r="G18" s="25"/>
      <c r="H18" s="25"/>
      <c r="I18" s="25"/>
      <c r="J18" s="26"/>
    </row>
    <row r="19" spans="4:10" ht="13.5" thickBot="1" x14ac:dyDescent="0.25">
      <c r="D19" s="24"/>
      <c r="E19" s="30" t="s">
        <v>88</v>
      </c>
      <c r="F19" s="25"/>
      <c r="G19" s="25"/>
      <c r="H19" s="36">
        <f ca="1">H15-H17</f>
        <v>1977.6575</v>
      </c>
      <c r="I19" s="34" t="s">
        <v>103</v>
      </c>
      <c r="J19" s="26"/>
    </row>
    <row r="20" spans="4:10" ht="13.5" thickBot="1" x14ac:dyDescent="0.25">
      <c r="D20" s="24"/>
      <c r="E20" s="25"/>
      <c r="F20" s="25"/>
      <c r="G20" s="25"/>
      <c r="H20" s="25"/>
      <c r="I20" s="25"/>
      <c r="J20" s="26"/>
    </row>
    <row r="21" spans="4:10" ht="13.5" thickBot="1" x14ac:dyDescent="0.25">
      <c r="D21" s="24"/>
      <c r="E21" s="25" t="s">
        <v>89</v>
      </c>
      <c r="F21" s="25"/>
      <c r="G21" s="25"/>
      <c r="H21" s="32">
        <f ca="1">VLOOKUP(H19,barèmesprecomptes,IF(AND(VLOOKUP(I4,listesemployés,5)="OUI",VLOOKUP(I4,listesemployés,6)="NON"),3,2),TRUE)</f>
        <v>656.45</v>
      </c>
      <c r="I21" s="34" t="s">
        <v>104</v>
      </c>
      <c r="J21" s="26"/>
    </row>
    <row r="22" spans="4:10" ht="13.5" thickBot="1" x14ac:dyDescent="0.25">
      <c r="D22" s="24"/>
      <c r="E22" s="25"/>
      <c r="F22" s="25"/>
      <c r="G22" s="25"/>
      <c r="H22" s="25"/>
      <c r="I22" s="25"/>
      <c r="J22" s="26"/>
    </row>
    <row r="23" spans="4:10" ht="13.5" thickBot="1" x14ac:dyDescent="0.25">
      <c r="D23" s="24"/>
      <c r="E23" s="30" t="s">
        <v>90</v>
      </c>
      <c r="F23" s="25"/>
      <c r="G23" s="25"/>
      <c r="H23" s="36">
        <f ca="1">H19-H21</f>
        <v>1321.2075</v>
      </c>
      <c r="I23" s="34" t="s">
        <v>105</v>
      </c>
      <c r="J23" s="26"/>
    </row>
    <row r="24" spans="4:10" ht="13.5" thickBot="1" x14ac:dyDescent="0.25">
      <c r="D24" s="24"/>
      <c r="E24" s="25"/>
      <c r="F24" s="25"/>
      <c r="G24" s="25"/>
      <c r="H24" s="25"/>
      <c r="I24" s="25"/>
      <c r="J24" s="26"/>
    </row>
    <row r="25" spans="4:10" ht="13.5" thickBot="1" x14ac:dyDescent="0.25">
      <c r="D25" s="24"/>
      <c r="E25" s="25" t="s">
        <v>91</v>
      </c>
      <c r="F25" s="25"/>
      <c r="G25" s="25"/>
      <c r="H25" s="32">
        <f>20*2*IF(I12&lt;=5,0,IF(I12&lt;=15,(I12-5)*0.15,10*0.15+(I12-15)*0.075))</f>
        <v>111</v>
      </c>
      <c r="I25" s="34" t="s">
        <v>106</v>
      </c>
      <c r="J25" s="26"/>
    </row>
    <row r="26" spans="4:10" ht="13.5" thickBot="1" x14ac:dyDescent="0.25">
      <c r="D26" s="24"/>
      <c r="E26" s="25"/>
      <c r="F26" s="25"/>
      <c r="G26" s="25"/>
      <c r="H26" s="25"/>
      <c r="I26" s="25"/>
      <c r="J26" s="26"/>
    </row>
    <row r="27" spans="4:10" ht="13.5" thickBot="1" x14ac:dyDescent="0.25">
      <c r="D27" s="24"/>
      <c r="E27" s="25"/>
      <c r="F27" s="29" t="s">
        <v>95</v>
      </c>
      <c r="G27" s="25"/>
      <c r="H27" s="36">
        <f ca="1">H23+H25</f>
        <v>1432.2075</v>
      </c>
      <c r="I27" s="34" t="s">
        <v>107</v>
      </c>
      <c r="J27" s="26"/>
    </row>
    <row r="28" spans="4:10" x14ac:dyDescent="0.2">
      <c r="D28" s="24"/>
      <c r="E28" s="25"/>
      <c r="F28" s="25"/>
      <c r="G28" s="25"/>
      <c r="H28" s="25"/>
      <c r="I28" s="25"/>
      <c r="J28" s="26"/>
    </row>
    <row r="29" spans="4:10" ht="13.5" thickBot="1" x14ac:dyDescent="0.25">
      <c r="D29" s="24"/>
      <c r="E29" s="25"/>
      <c r="F29" s="25"/>
      <c r="G29" s="25"/>
      <c r="H29" s="25"/>
      <c r="I29" s="25"/>
      <c r="J29" s="26"/>
    </row>
    <row r="30" spans="4:10" ht="13.5" thickBot="1" x14ac:dyDescent="0.25">
      <c r="D30" s="24"/>
      <c r="E30" s="25" t="s">
        <v>109</v>
      </c>
      <c r="F30" s="25"/>
      <c r="G30" s="25"/>
      <c r="H30" s="32">
        <f>IF(VLOOKUP(I4,listesemployés,7)=MAX(nbreenfants),25*VLOOKUP(I4,listesemployés,7),IF(OR(VLOOKUP(I4,listesemployés,7)&gt;2,VLOOKUP(I4,listesemployés,6)="non"),50,"vous n'y avez pas droit"))</f>
        <v>50</v>
      </c>
      <c r="I30" s="34" t="s">
        <v>108</v>
      </c>
      <c r="J30" s="26"/>
    </row>
    <row r="31" spans="4:10" x14ac:dyDescent="0.2">
      <c r="D31" s="24"/>
      <c r="E31" s="25"/>
      <c r="F31" s="25"/>
      <c r="G31" s="25"/>
      <c r="H31" s="25"/>
      <c r="I31" s="25"/>
      <c r="J31" s="26"/>
    </row>
    <row r="32" spans="4:10" ht="13.5" thickBot="1" x14ac:dyDescent="0.25">
      <c r="D32" s="24"/>
      <c r="E32" s="25"/>
      <c r="F32" s="25"/>
      <c r="G32" s="25"/>
      <c r="H32" s="25"/>
      <c r="I32" s="25"/>
      <c r="J32" s="26"/>
    </row>
    <row r="33" spans="4:10" ht="19.5" x14ac:dyDescent="0.4">
      <c r="D33" s="40" t="s">
        <v>92</v>
      </c>
      <c r="E33" s="41"/>
      <c r="F33" s="41"/>
      <c r="G33" s="41"/>
      <c r="H33" s="41"/>
      <c r="I33" s="41"/>
      <c r="J33" s="42"/>
    </row>
    <row r="34" spans="4:10" ht="19.5" x14ac:dyDescent="0.4">
      <c r="D34" s="43" t="s">
        <v>93</v>
      </c>
      <c r="E34" s="44"/>
      <c r="F34" s="44"/>
      <c r="G34" s="44"/>
      <c r="H34" s="44"/>
      <c r="I34" s="44"/>
      <c r="J34" s="45"/>
    </row>
    <row r="35" spans="4:10" ht="20.25" thickBot="1" x14ac:dyDescent="0.45">
      <c r="D35" s="46" t="s">
        <v>94</v>
      </c>
      <c r="E35" s="47"/>
      <c r="F35" s="47"/>
      <c r="G35" s="47"/>
      <c r="H35" s="47"/>
      <c r="I35" s="47"/>
      <c r="J35" s="48"/>
    </row>
  </sheetData>
  <mergeCells count="4">
    <mergeCell ref="D1:J1"/>
    <mergeCell ref="D33:J33"/>
    <mergeCell ref="D34:J34"/>
    <mergeCell ref="D35:J35"/>
  </mergeCells>
  <phoneticPr fontId="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5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Employés</vt:lpstr>
      <vt:lpstr>Barèmes Revenus bruts de base</vt:lpstr>
      <vt:lpstr>Barèmes Précompte Professionnel</vt:lpstr>
      <vt:lpstr>Feuil4</vt:lpstr>
      <vt:lpstr>barèmesbruts</vt:lpstr>
      <vt:lpstr>barèmesprecomptes</vt:lpstr>
      <vt:lpstr>listesemployés</vt:lpstr>
      <vt:lpstr>nbreenfants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Marie-Françoise Maillard</dc:creator>
  <cp:lastModifiedBy>User Iesn</cp:lastModifiedBy>
  <cp:lastPrinted>2007-12-09T21:40:41Z</cp:lastPrinted>
  <dcterms:created xsi:type="dcterms:W3CDTF">2007-02-08T22:06:45Z</dcterms:created>
  <dcterms:modified xsi:type="dcterms:W3CDTF">2015-02-03T11:16:44Z</dcterms:modified>
</cp:coreProperties>
</file>