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2202"/>
  <workbookPr showInkAnnotation="0" autoCompressPictures="0"/>
  <bookViews>
    <workbookView xWindow="240" yWindow="240" windowWidth="25360" windowHeight="14460" tabRatio="500"/>
  </bookViews>
  <sheets>
    <sheet name="Sales plan" sheetId="2" r:id="rId1"/>
    <sheet name="Feuil1" sheetId="1" r:id="rId2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N29" i="2" l="1"/>
  <c r="P29" i="2"/>
  <c r="P41" i="2"/>
  <c r="N41" i="2"/>
  <c r="R41" i="2"/>
  <c r="G64" i="2"/>
  <c r="G53" i="2"/>
  <c r="G54" i="2"/>
  <c r="G55" i="2"/>
  <c r="G56" i="2"/>
  <c r="G57" i="2"/>
  <c r="G58" i="2"/>
  <c r="G59" i="2"/>
  <c r="G60" i="2"/>
  <c r="G61" i="2"/>
  <c r="G62" i="2"/>
  <c r="G63" i="2"/>
  <c r="G52" i="2"/>
  <c r="E64" i="2"/>
  <c r="E53" i="2"/>
  <c r="E54" i="2"/>
  <c r="E55" i="2"/>
  <c r="E56" i="2"/>
  <c r="E57" i="2"/>
  <c r="E58" i="2"/>
  <c r="E59" i="2"/>
  <c r="E60" i="2"/>
  <c r="E61" i="2"/>
  <c r="E62" i="2"/>
  <c r="E63" i="2"/>
  <c r="E52" i="2"/>
  <c r="G43" i="2"/>
  <c r="G42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6" i="2"/>
  <c r="E43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6" i="2"/>
  <c r="R29" i="2"/>
  <c r="C64" i="2"/>
  <c r="P6" i="2"/>
  <c r="C43" i="2"/>
  <c r="N6" i="2"/>
  <c r="R6" i="2"/>
  <c r="R53" i="2"/>
  <c r="R17" i="2"/>
  <c r="D6" i="2"/>
  <c r="H6" i="2"/>
  <c r="J6" i="2"/>
  <c r="K6" i="2"/>
  <c r="D7" i="2"/>
  <c r="H7" i="2"/>
  <c r="J7" i="2"/>
  <c r="K7" i="2"/>
  <c r="D8" i="2"/>
  <c r="H8" i="2"/>
  <c r="J8" i="2"/>
  <c r="K8" i="2"/>
  <c r="D9" i="2"/>
  <c r="H9" i="2"/>
  <c r="J9" i="2"/>
  <c r="K9" i="2"/>
  <c r="D10" i="2"/>
  <c r="H10" i="2"/>
  <c r="J10" i="2"/>
  <c r="K10" i="2"/>
  <c r="D11" i="2"/>
  <c r="H11" i="2"/>
  <c r="J11" i="2"/>
  <c r="K11" i="2"/>
  <c r="D12" i="2"/>
  <c r="H12" i="2"/>
  <c r="J12" i="2"/>
  <c r="K12" i="2"/>
  <c r="D13" i="2"/>
  <c r="H13" i="2"/>
  <c r="J13" i="2"/>
  <c r="K13" i="2"/>
  <c r="D14" i="2"/>
  <c r="H14" i="2"/>
  <c r="J14" i="2"/>
  <c r="K14" i="2"/>
  <c r="D15" i="2"/>
  <c r="H15" i="2"/>
  <c r="J15" i="2"/>
  <c r="K15" i="2"/>
  <c r="D16" i="2"/>
  <c r="H16" i="2"/>
  <c r="J16" i="2"/>
  <c r="K16" i="2"/>
  <c r="D17" i="2"/>
  <c r="H17" i="2"/>
  <c r="J17" i="2"/>
  <c r="K17" i="2"/>
  <c r="D18" i="2"/>
  <c r="H18" i="2"/>
  <c r="J18" i="2"/>
  <c r="K18" i="2"/>
  <c r="D19" i="2"/>
  <c r="H19" i="2"/>
  <c r="J19" i="2"/>
  <c r="K19" i="2"/>
  <c r="D20" i="2"/>
  <c r="H20" i="2"/>
  <c r="J20" i="2"/>
  <c r="K20" i="2"/>
  <c r="D21" i="2"/>
  <c r="H21" i="2"/>
  <c r="J21" i="2"/>
  <c r="K21" i="2"/>
  <c r="D22" i="2"/>
  <c r="H22" i="2"/>
  <c r="J22" i="2"/>
  <c r="K22" i="2"/>
  <c r="D23" i="2"/>
  <c r="H23" i="2"/>
  <c r="J23" i="2"/>
  <c r="K23" i="2"/>
  <c r="D24" i="2"/>
  <c r="H24" i="2"/>
  <c r="J24" i="2"/>
  <c r="K24" i="2"/>
  <c r="D25" i="2"/>
  <c r="H25" i="2"/>
  <c r="J25" i="2"/>
  <c r="K25" i="2"/>
  <c r="D26" i="2"/>
  <c r="H26" i="2"/>
  <c r="J26" i="2"/>
  <c r="K26" i="2"/>
  <c r="D27" i="2"/>
  <c r="H27" i="2"/>
  <c r="J27" i="2"/>
  <c r="K27" i="2"/>
  <c r="D28" i="2"/>
  <c r="H28" i="2"/>
  <c r="J28" i="2"/>
  <c r="K28" i="2"/>
  <c r="D29" i="2"/>
  <c r="H29" i="2"/>
  <c r="J29" i="2"/>
  <c r="K29" i="2"/>
  <c r="D30" i="2"/>
  <c r="H30" i="2"/>
  <c r="J30" i="2"/>
  <c r="K30" i="2"/>
  <c r="D31" i="2"/>
  <c r="H31" i="2"/>
  <c r="J31" i="2"/>
  <c r="K31" i="2"/>
  <c r="D32" i="2"/>
  <c r="H32" i="2"/>
  <c r="J32" i="2"/>
  <c r="K32" i="2"/>
  <c r="D33" i="2"/>
  <c r="H33" i="2"/>
  <c r="J33" i="2"/>
  <c r="K33" i="2"/>
  <c r="D34" i="2"/>
  <c r="H34" i="2"/>
  <c r="J34" i="2"/>
  <c r="K34" i="2"/>
  <c r="D35" i="2"/>
  <c r="H35" i="2"/>
  <c r="J35" i="2"/>
  <c r="K35" i="2"/>
  <c r="D36" i="2"/>
  <c r="H36" i="2"/>
  <c r="J36" i="2"/>
  <c r="K36" i="2"/>
  <c r="D37" i="2"/>
  <c r="H37" i="2"/>
  <c r="J37" i="2"/>
  <c r="K37" i="2"/>
  <c r="D38" i="2"/>
  <c r="H38" i="2"/>
  <c r="J38" i="2"/>
  <c r="K38" i="2"/>
  <c r="D39" i="2"/>
  <c r="H39" i="2"/>
  <c r="J39" i="2"/>
  <c r="K39" i="2"/>
  <c r="D40" i="2"/>
  <c r="H40" i="2"/>
  <c r="J40" i="2"/>
  <c r="K40" i="2"/>
  <c r="D41" i="2"/>
  <c r="H41" i="2"/>
  <c r="J41" i="2"/>
  <c r="K41" i="2"/>
  <c r="D42" i="2"/>
  <c r="H42" i="2"/>
  <c r="J42" i="2"/>
  <c r="K42" i="2"/>
  <c r="K43" i="2"/>
  <c r="D52" i="2"/>
  <c r="H52" i="2"/>
  <c r="J52" i="2"/>
  <c r="K52" i="2"/>
  <c r="D53" i="2"/>
  <c r="H53" i="2"/>
  <c r="J53" i="2"/>
  <c r="K53" i="2"/>
  <c r="D54" i="2"/>
  <c r="H54" i="2"/>
  <c r="J54" i="2"/>
  <c r="K54" i="2"/>
  <c r="D55" i="2"/>
  <c r="H55" i="2"/>
  <c r="J55" i="2"/>
  <c r="K55" i="2"/>
  <c r="D56" i="2"/>
  <c r="H56" i="2"/>
  <c r="J56" i="2"/>
  <c r="K56" i="2"/>
  <c r="D57" i="2"/>
  <c r="H57" i="2"/>
  <c r="J57" i="2"/>
  <c r="K57" i="2"/>
  <c r="D58" i="2"/>
  <c r="H58" i="2"/>
  <c r="J58" i="2"/>
  <c r="K58" i="2"/>
  <c r="F59" i="2"/>
  <c r="D59" i="2"/>
  <c r="H59" i="2"/>
  <c r="J59" i="2"/>
  <c r="K59" i="2"/>
  <c r="D60" i="2"/>
  <c r="H60" i="2"/>
  <c r="J60" i="2"/>
  <c r="K60" i="2"/>
  <c r="D61" i="2"/>
  <c r="H61" i="2"/>
  <c r="J61" i="2"/>
  <c r="K61" i="2"/>
  <c r="D62" i="2"/>
  <c r="H62" i="2"/>
  <c r="J62" i="2"/>
  <c r="K62" i="2"/>
  <c r="D63" i="2"/>
  <c r="H63" i="2"/>
  <c r="J63" i="2"/>
  <c r="K63" i="2"/>
  <c r="K64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</calcChain>
</file>

<file path=xl/sharedStrings.xml><?xml version="1.0" encoding="utf-8"?>
<sst xmlns="http://schemas.openxmlformats.org/spreadsheetml/2006/main" count="93" uniqueCount="74">
  <si>
    <t>TOTAL</t>
  </si>
  <si>
    <t>Top1 liberty</t>
  </si>
  <si>
    <t>Top1 silk</t>
  </si>
  <si>
    <t>All2 solid</t>
  </si>
  <si>
    <t>All2 liberty</t>
  </si>
  <si>
    <t>Pants2</t>
  </si>
  <si>
    <t>Shorts1 denim</t>
  </si>
  <si>
    <t>Shorts1 solid</t>
  </si>
  <si>
    <t>Hat1</t>
  </si>
  <si>
    <t>Swim2liberty</t>
  </si>
  <si>
    <t>Swim2solid</t>
  </si>
  <si>
    <t>Swim1liberty</t>
  </si>
  <si>
    <t>Swim1solid</t>
  </si>
  <si>
    <t>TOTAL FIRST COSTS</t>
  </si>
  <si>
    <t>FIRST COSTS</t>
  </si>
  <si>
    <t>WHOLESALE TOTAL</t>
  </si>
  <si>
    <t>WHOLESALE PRICES</t>
  </si>
  <si>
    <t>PRICES VAT</t>
  </si>
  <si>
    <t>PRICES WITHOUT VAT</t>
  </si>
  <si>
    <t>QUANTITIES</t>
  </si>
  <si>
    <t>PRODUCTS</t>
  </si>
  <si>
    <t>DELIVERY 2 - JUNE &gt; SEPTEMBER</t>
  </si>
  <si>
    <t>Shorts3liberty</t>
  </si>
  <si>
    <t>Shorts3solid</t>
  </si>
  <si>
    <t>Shorts3denim</t>
  </si>
  <si>
    <t>Shorts2</t>
  </si>
  <si>
    <t>Skirt3solid+liberty</t>
  </si>
  <si>
    <t>Skirt3denim</t>
  </si>
  <si>
    <t>Skirt2liberty</t>
  </si>
  <si>
    <t>Skirt2solid</t>
  </si>
  <si>
    <t>Skirt1 denim</t>
  </si>
  <si>
    <t>Skirt1</t>
  </si>
  <si>
    <t>Pants3solid</t>
  </si>
  <si>
    <t>Pants3solid+liberty</t>
  </si>
  <si>
    <t>Pants3denim</t>
  </si>
  <si>
    <t>Pants1 liberty</t>
  </si>
  <si>
    <t>Pants1 denim</t>
  </si>
  <si>
    <t>All3 liberty</t>
  </si>
  <si>
    <t>All3 solid</t>
  </si>
  <si>
    <t>All3 denim</t>
  </si>
  <si>
    <t>All1 solid</t>
  </si>
  <si>
    <t>All1 liberty</t>
  </si>
  <si>
    <t>All1 denim</t>
  </si>
  <si>
    <t>Dress3</t>
  </si>
  <si>
    <t>Dress2</t>
  </si>
  <si>
    <t>Dress1</t>
  </si>
  <si>
    <t>Top3</t>
  </si>
  <si>
    <t>Top3 silk</t>
  </si>
  <si>
    <t>Top2 liberty</t>
  </si>
  <si>
    <t>Top2 solid</t>
  </si>
  <si>
    <t>Top2 silk</t>
  </si>
  <si>
    <t>Knit3</t>
  </si>
  <si>
    <t>Knit2 liberty</t>
  </si>
  <si>
    <t>Knit2 solid</t>
  </si>
  <si>
    <t>Knit1</t>
  </si>
  <si>
    <t>Outerwear3</t>
  </si>
  <si>
    <t>Outerwear2</t>
  </si>
  <si>
    <t>Outerwear1solid</t>
  </si>
  <si>
    <t>Outerwear1denim</t>
  </si>
  <si>
    <t>TOTAL FIRST COST</t>
  </si>
  <si>
    <t>FIRST COST</t>
  </si>
  <si>
    <t>TOTAL WHOLESALE</t>
  </si>
  <si>
    <t>WHOLESALE PRICE</t>
  </si>
  <si>
    <t>RETAIL PRICES WITHOUT VAT</t>
  </si>
  <si>
    <t>DELIVERY 1 - APRIL &gt; JUNE</t>
  </si>
  <si>
    <t>WHOLESALE TURNOVER</t>
  </si>
  <si>
    <t>FIRST DELIVERY</t>
  </si>
  <si>
    <t>SECOND DELIVERY</t>
  </si>
  <si>
    <t>TOTAL OVER 6 MONTHS</t>
  </si>
  <si>
    <t>FIRSTS COSTS</t>
  </si>
  <si>
    <t>TOTAL RETAIL WITHOUT VAT</t>
  </si>
  <si>
    <t>TOTAL RETAIL WITH VAT</t>
  </si>
  <si>
    <t>RETAIL TURNOVER WITHOUT VAT</t>
  </si>
  <si>
    <t>RETAIL TURNOVER WITH VAT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</si>
</sst>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* #,##0.00\ &quot;€&quot;_-;\-* #,##0.00\ &quot;€&quot;_-;_-* &quot;-&quot;??\ &quot;€&quot;_-;_-@_-"/>
    <numFmt numFmtId="164" formatCode="#,##0.00\ &quot;€&quot;;[Red]#,##0.00\ &quot;€&quot;"/>
    <numFmt numFmtId="165" formatCode="_-* #,##0.00\ [$€-40C]_-;\-* #,##0.00\ [$€-40C]_-;_-* &quot;-&quot;??\ [$€-40C]_-;_-@_-"/>
    <numFmt numFmtId="166" formatCode="_-* #,##0\ [$€-40C]_-;\-* #,##0\ [$€-40C]_-;_-* &quot;-&quot;??\ [$€-40C]_-;_-@_-"/>
    <numFmt numFmtId="167" formatCode="#,##0\ &quot;€&quot;;[Red]#,##0\ &quot;€&quot;"/>
    <numFmt numFmtId="168" formatCode="_-* #,##0\ &quot;€&quot;_-;\-* #,##0\ &quot;€&quot;_-;_-* &quot;-&quot;??\ &quot;€&quot;_-;_-@_-"/>
  </numFmts>
  <fonts count="13" x14ac:knownFonts="1">
    <font>
      <sz val="12"/>
      <color theme="1"/>
      <name val="Calibri"/>
      <family val="2"/>
      <scheme val="minor"/>
    </font>
    <font>
      <sz val="14"/>
      <color theme="1"/>
      <name val="Calibri"/>
      <scheme val="minor"/>
    </font>
    <font>
      <b/>
      <sz val="16"/>
      <name val="Garamond"/>
    </font>
    <font>
      <b/>
      <sz val="16"/>
      <color theme="1"/>
      <name val="Garamond"/>
    </font>
    <font>
      <b/>
      <sz val="14"/>
      <color theme="0"/>
      <name val="Garamond"/>
    </font>
    <font>
      <sz val="12"/>
      <color rgb="FF000000"/>
      <name val="Helvetica Light"/>
    </font>
    <font>
      <sz val="12"/>
      <color theme="1"/>
      <name val="Helvetica Light"/>
    </font>
    <font>
      <sz val="14"/>
      <color theme="0"/>
      <name val="Garamond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8"/>
      <name val="Calibri"/>
      <family val="2"/>
      <scheme val="minor"/>
    </font>
    <font>
      <sz val="14"/>
      <name val="Helvetica Light"/>
    </font>
    <font>
      <sz val="14"/>
      <color theme="1"/>
      <name val="Helvetica Light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1" tint="0.49998474074526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61">
    <xf numFmtId="0" fontId="0" fillId="0" borderId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</cellStyleXfs>
  <cellXfs count="7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right" vertical="center"/>
    </xf>
    <xf numFmtId="166" fontId="6" fillId="0" borderId="1" xfId="0" applyNumberFormat="1" applyFont="1" applyBorder="1" applyAlignment="1">
      <alignment horizontal="center" vertical="center"/>
    </xf>
    <xf numFmtId="165" fontId="6" fillId="0" borderId="1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right" vertical="center"/>
    </xf>
    <xf numFmtId="0" fontId="6" fillId="0" borderId="1" xfId="0" applyFont="1" applyBorder="1"/>
    <xf numFmtId="166" fontId="6" fillId="0" borderId="1" xfId="0" applyNumberFormat="1" applyFont="1" applyBorder="1"/>
    <xf numFmtId="164" fontId="6" fillId="0" borderId="1" xfId="0" applyNumberFormat="1" applyFont="1" applyBorder="1"/>
    <xf numFmtId="167" fontId="6" fillId="0" borderId="1" xfId="0" applyNumberFormat="1" applyFont="1" applyBorder="1"/>
    <xf numFmtId="168" fontId="6" fillId="0" borderId="1" xfId="0" applyNumberFormat="1" applyFont="1" applyBorder="1"/>
    <xf numFmtId="44" fontId="6" fillId="0" borderId="1" xfId="0" applyNumberFormat="1" applyFont="1" applyBorder="1"/>
    <xf numFmtId="0" fontId="4" fillId="3" borderId="1" xfId="0" applyFont="1" applyFill="1" applyBorder="1" applyAlignment="1">
      <alignment horizontal="center"/>
    </xf>
    <xf numFmtId="0" fontId="7" fillId="3" borderId="1" xfId="0" applyFont="1" applyFill="1" applyBorder="1"/>
    <xf numFmtId="164" fontId="4" fillId="3" borderId="1" xfId="0" applyNumberFormat="1" applyFont="1" applyFill="1" applyBorder="1"/>
    <xf numFmtId="0" fontId="4" fillId="3" borderId="1" xfId="0" applyFont="1" applyFill="1" applyBorder="1" applyAlignment="1">
      <alignment horizontal="center" vertical="center" wrapText="1" shrinkToFit="1"/>
    </xf>
    <xf numFmtId="0" fontId="4" fillId="3" borderId="1" xfId="0" applyFont="1" applyFill="1" applyBorder="1"/>
    <xf numFmtId="166" fontId="4" fillId="3" borderId="1" xfId="0" applyNumberFormat="1" applyFont="1" applyFill="1" applyBorder="1"/>
    <xf numFmtId="165" fontId="4" fillId="3" borderId="1" xfId="0" applyNumberFormat="1" applyFont="1" applyFill="1" applyBorder="1"/>
    <xf numFmtId="165" fontId="7" fillId="3" borderId="1" xfId="0" applyNumberFormat="1" applyFont="1" applyFill="1" applyBorder="1"/>
    <xf numFmtId="165" fontId="6" fillId="0" borderId="1" xfId="0" applyNumberFormat="1" applyFont="1" applyBorder="1"/>
    <xf numFmtId="0" fontId="5" fillId="0" borderId="1" xfId="0" applyNumberFormat="1" applyFont="1" applyBorder="1" applyAlignment="1">
      <alignment horizontal="right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64" fontId="11" fillId="0" borderId="1" xfId="0" applyNumberFormat="1" applyFont="1" applyBorder="1" applyAlignment="1">
      <alignment horizontal="center" vertical="center"/>
    </xf>
    <xf numFmtId="164" fontId="12" fillId="0" borderId="1" xfId="0" applyNumberFormat="1" applyFont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164" fontId="12" fillId="0" borderId="6" xfId="0" applyNumberFormat="1" applyFont="1" applyBorder="1" applyAlignment="1">
      <alignment horizontal="center" vertical="center"/>
    </xf>
    <xf numFmtId="164" fontId="12" fillId="0" borderId="8" xfId="0" applyNumberFormat="1" applyFont="1" applyBorder="1" applyAlignment="1">
      <alignment horizontal="center" vertical="center"/>
    </xf>
    <xf numFmtId="164" fontId="12" fillId="0" borderId="11" xfId="0" applyNumberFormat="1" applyFont="1" applyBorder="1" applyAlignment="1">
      <alignment horizontal="center" vertical="center"/>
    </xf>
    <xf numFmtId="164" fontId="12" fillId="0" borderId="12" xfId="0" applyNumberFormat="1" applyFont="1" applyBorder="1" applyAlignment="1">
      <alignment horizontal="center" vertical="center"/>
    </xf>
    <xf numFmtId="164" fontId="11" fillId="0" borderId="6" xfId="0" applyNumberFormat="1" applyFont="1" applyBorder="1" applyAlignment="1">
      <alignment horizontal="center" vertical="center"/>
    </xf>
    <xf numFmtId="164" fontId="11" fillId="0" borderId="8" xfId="0" applyNumberFormat="1" applyFont="1" applyBorder="1" applyAlignment="1">
      <alignment horizontal="center" vertical="center"/>
    </xf>
    <xf numFmtId="164" fontId="11" fillId="0" borderId="11" xfId="0" applyNumberFormat="1" applyFont="1" applyBorder="1" applyAlignment="1">
      <alignment horizontal="center" vertical="center"/>
    </xf>
    <xf numFmtId="164" fontId="11" fillId="0" borderId="12" xfId="0" applyNumberFormat="1" applyFont="1" applyBorder="1" applyAlignment="1">
      <alignment horizontal="center" vertical="center"/>
    </xf>
    <xf numFmtId="0" fontId="4" fillId="3" borderId="3" xfId="0" applyFont="1" applyFill="1" applyBorder="1" applyAlignment="1"/>
    <xf numFmtId="0" fontId="4" fillId="3" borderId="4" xfId="0" applyFont="1" applyFill="1" applyBorder="1" applyAlignment="1"/>
    <xf numFmtId="0" fontId="4" fillId="3" borderId="5" xfId="0" applyFont="1" applyFill="1" applyBorder="1" applyAlignment="1"/>
    <xf numFmtId="166" fontId="4" fillId="3" borderId="4" xfId="0" applyNumberFormat="1" applyFont="1" applyFill="1" applyBorder="1" applyAlignment="1"/>
    <xf numFmtId="165" fontId="4" fillId="3" borderId="4" xfId="0" applyNumberFormat="1" applyFont="1" applyFill="1" applyBorder="1" applyAlignment="1"/>
    <xf numFmtId="0" fontId="4" fillId="3" borderId="6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</cellXfs>
  <cellStyles count="61">
    <cellStyle name="Lien hypertexte" xfId="1" builtinId="8" hidden="1"/>
    <cellStyle name="Lien hypertexte" xfId="3" builtinId="8" hidden="1"/>
    <cellStyle name="Lien hypertexte" xfId="5" builtinId="8" hidden="1"/>
    <cellStyle name="Lien hypertexte" xfId="7" builtinId="8" hidden="1"/>
    <cellStyle name="Lien hypertexte" xfId="9" builtinId="8" hidden="1"/>
    <cellStyle name="Lien hypertexte" xfId="11" builtinId="8" hidden="1"/>
    <cellStyle name="Lien hypertexte" xfId="13" builtinId="8" hidden="1"/>
    <cellStyle name="Lien hypertexte" xfId="15" builtinId="8" hidden="1"/>
    <cellStyle name="Lien hypertexte" xfId="17" builtinId="8" hidden="1"/>
    <cellStyle name="Lien hypertexte" xfId="19" builtinId="8" hidden="1"/>
    <cellStyle name="Lien hypertexte" xfId="21" builtinId="8" hidden="1"/>
    <cellStyle name="Lien hypertexte" xfId="23" builtinId="8" hidden="1"/>
    <cellStyle name="Lien hypertexte" xfId="25" builtinId="8" hidden="1"/>
    <cellStyle name="Lien hypertexte" xfId="27" builtinId="8" hidden="1"/>
    <cellStyle name="Lien hypertexte" xfId="29" builtinId="8" hidden="1"/>
    <cellStyle name="Lien hypertexte" xfId="31" builtinId="8" hidden="1"/>
    <cellStyle name="Lien hypertexte" xfId="33" builtinId="8" hidden="1"/>
    <cellStyle name="Lien hypertexte" xfId="35" builtinId="8" hidden="1"/>
    <cellStyle name="Lien hypertexte" xfId="37" builtinId="8" hidden="1"/>
    <cellStyle name="Lien hypertexte" xfId="39" builtinId="8" hidden="1"/>
    <cellStyle name="Lien hypertexte" xfId="41" builtinId="8" hidden="1"/>
    <cellStyle name="Lien hypertexte" xfId="43" builtinId="8" hidden="1"/>
    <cellStyle name="Lien hypertexte" xfId="45" builtinId="8" hidden="1"/>
    <cellStyle name="Lien hypertexte" xfId="47" builtinId="8" hidden="1"/>
    <cellStyle name="Lien hypertexte" xfId="49" builtinId="8" hidden="1"/>
    <cellStyle name="Lien hypertexte" xfId="51" builtinId="8" hidden="1"/>
    <cellStyle name="Lien hypertexte" xfId="53" builtinId="8" hidden="1"/>
    <cellStyle name="Lien hypertexte" xfId="55" builtinId="8" hidden="1"/>
    <cellStyle name="Lien hypertexte" xfId="57" builtinId="8" hidden="1"/>
    <cellStyle name="Lien hypertexte" xfId="59" builtinId="8" hidden="1"/>
    <cellStyle name="Lien hypertexte visité" xfId="2" builtinId="9" hidden="1"/>
    <cellStyle name="Lien hypertexte visité" xfId="4" builtinId="9" hidden="1"/>
    <cellStyle name="Lien hypertexte visité" xfId="6" builtinId="9" hidden="1"/>
    <cellStyle name="Lien hypertexte visité" xfId="8" builtinId="9" hidden="1"/>
    <cellStyle name="Lien hypertexte visité" xfId="10" builtinId="9" hidden="1"/>
    <cellStyle name="Lien hypertexte visité" xfId="12" builtinId="9" hidden="1"/>
    <cellStyle name="Lien hypertexte visité" xfId="14" builtinId="9" hidden="1"/>
    <cellStyle name="Lien hypertexte visité" xfId="16" builtinId="9" hidden="1"/>
    <cellStyle name="Lien hypertexte visité" xfId="18" builtinId="9" hidden="1"/>
    <cellStyle name="Lien hypertexte visité" xfId="20" builtinId="9" hidden="1"/>
    <cellStyle name="Lien hypertexte visité" xfId="22" builtinId="9" hidden="1"/>
    <cellStyle name="Lien hypertexte visité" xfId="24" builtinId="9" hidden="1"/>
    <cellStyle name="Lien hypertexte visité" xfId="26" builtinId="9" hidden="1"/>
    <cellStyle name="Lien hypertexte visité" xfId="28" builtinId="9" hidden="1"/>
    <cellStyle name="Lien hypertexte visité" xfId="30" builtinId="9" hidden="1"/>
    <cellStyle name="Lien hypertexte visité" xfId="32" builtinId="9" hidden="1"/>
    <cellStyle name="Lien hypertexte visité" xfId="34" builtinId="9" hidden="1"/>
    <cellStyle name="Lien hypertexte visité" xfId="36" builtinId="9" hidden="1"/>
    <cellStyle name="Lien hypertexte visité" xfId="38" builtinId="9" hidden="1"/>
    <cellStyle name="Lien hypertexte visité" xfId="40" builtinId="9" hidden="1"/>
    <cellStyle name="Lien hypertexte visité" xfId="42" builtinId="9" hidden="1"/>
    <cellStyle name="Lien hypertexte visité" xfId="44" builtinId="9" hidden="1"/>
    <cellStyle name="Lien hypertexte visité" xfId="46" builtinId="9" hidden="1"/>
    <cellStyle name="Lien hypertexte visité" xfId="48" builtinId="9" hidden="1"/>
    <cellStyle name="Lien hypertexte visité" xfId="50" builtinId="9" hidden="1"/>
    <cellStyle name="Lien hypertexte visité" xfId="52" builtinId="9" hidden="1"/>
    <cellStyle name="Lien hypertexte visité" xfId="54" builtinId="9" hidden="1"/>
    <cellStyle name="Lien hypertexte visité" xfId="56" builtinId="9" hidden="1"/>
    <cellStyle name="Lien hypertexte visité" xfId="58" builtinId="9" hidden="1"/>
    <cellStyle name="Lien hypertexte visité" xfId="60" builtinId="9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2:S68"/>
  <sheetViews>
    <sheetView tabSelected="1" topLeftCell="F30" zoomScale="75" zoomScaleNormal="75" zoomScalePageLayoutView="75" workbookViewId="0">
      <selection activeCell="W44" sqref="W44"/>
    </sheetView>
  </sheetViews>
  <sheetFormatPr baseColWidth="10" defaultRowHeight="18" x14ac:dyDescent="0"/>
  <cols>
    <col min="1" max="1" width="10.83203125" style="1"/>
    <col min="2" max="2" width="20.6640625" style="1" customWidth="1"/>
    <col min="3" max="3" width="18.6640625" style="1" customWidth="1"/>
    <col min="4" max="5" width="21.5" style="1" customWidth="1"/>
    <col min="6" max="7" width="17.1640625" style="1" customWidth="1"/>
    <col min="8" max="8" width="22.5" style="1" customWidth="1"/>
    <col min="9" max="9" width="21.83203125" style="1" customWidth="1"/>
    <col min="10" max="10" width="17.6640625" style="1" customWidth="1"/>
    <col min="11" max="11" width="18" style="1" customWidth="1"/>
    <col min="12" max="12" width="14.1640625" style="1" bestFit="1" customWidth="1"/>
    <col min="13" max="16384" width="10.83203125" style="1"/>
  </cols>
  <sheetData>
    <row r="2" spans="1:19" ht="18" customHeight="1">
      <c r="B2" s="31" t="s">
        <v>64</v>
      </c>
      <c r="C2" s="32"/>
      <c r="D2" s="32"/>
      <c r="E2" s="32"/>
      <c r="F2" s="32"/>
      <c r="G2" s="32"/>
      <c r="H2" s="32"/>
      <c r="I2" s="32"/>
      <c r="J2" s="32"/>
      <c r="K2" s="33"/>
      <c r="N2" s="49" t="s">
        <v>19</v>
      </c>
      <c r="O2" s="49"/>
      <c r="P2" s="49"/>
      <c r="Q2" s="49"/>
      <c r="R2" s="49"/>
      <c r="S2" s="49"/>
    </row>
    <row r="3" spans="1:19" ht="18" customHeight="1">
      <c r="B3" s="34"/>
      <c r="C3" s="35"/>
      <c r="D3" s="35"/>
      <c r="E3" s="35"/>
      <c r="F3" s="35"/>
      <c r="G3" s="35"/>
      <c r="H3" s="35"/>
      <c r="I3" s="35"/>
      <c r="J3" s="35"/>
      <c r="K3" s="36"/>
      <c r="N3" s="49"/>
      <c r="O3" s="49"/>
      <c r="P3" s="49"/>
      <c r="Q3" s="49"/>
      <c r="R3" s="49"/>
      <c r="S3" s="49"/>
    </row>
    <row r="4" spans="1:19" ht="19" customHeight="1">
      <c r="B4" s="37"/>
      <c r="C4" s="38"/>
      <c r="D4" s="38"/>
      <c r="E4" s="38"/>
      <c r="F4" s="38"/>
      <c r="G4" s="38"/>
      <c r="H4" s="38"/>
      <c r="I4" s="38"/>
      <c r="J4" s="38"/>
      <c r="K4" s="39"/>
      <c r="N4" s="49"/>
      <c r="O4" s="49"/>
      <c r="P4" s="49"/>
      <c r="Q4" s="49"/>
      <c r="R4" s="49"/>
      <c r="S4" s="49"/>
    </row>
    <row r="5" spans="1:19" ht="60" customHeight="1">
      <c r="B5" s="3" t="s">
        <v>20</v>
      </c>
      <c r="C5" s="4" t="s">
        <v>19</v>
      </c>
      <c r="D5" s="4" t="s">
        <v>63</v>
      </c>
      <c r="E5" s="27" t="s">
        <v>70</v>
      </c>
      <c r="F5" s="3" t="s">
        <v>17</v>
      </c>
      <c r="G5" s="27" t="s">
        <v>71</v>
      </c>
      <c r="H5" s="4" t="s">
        <v>62</v>
      </c>
      <c r="I5" s="4" t="s">
        <v>61</v>
      </c>
      <c r="J5" s="3" t="s">
        <v>60</v>
      </c>
      <c r="K5" s="4" t="s">
        <v>59</v>
      </c>
      <c r="N5" s="28" t="s">
        <v>66</v>
      </c>
      <c r="O5" s="28"/>
      <c r="P5" s="28" t="s">
        <v>67</v>
      </c>
      <c r="Q5" s="28"/>
      <c r="R5" s="28" t="s">
        <v>68</v>
      </c>
      <c r="S5" s="28"/>
    </row>
    <row r="6" spans="1:19" ht="46" customHeight="1">
      <c r="A6" s="2"/>
      <c r="B6" s="5" t="s">
        <v>58</v>
      </c>
      <c r="C6" s="6">
        <v>25</v>
      </c>
      <c r="D6" s="7">
        <f t="shared" ref="D6:D42" si="0">F6/1.2</f>
        <v>133</v>
      </c>
      <c r="E6" s="7">
        <f>C6*D6</f>
        <v>3325</v>
      </c>
      <c r="F6" s="8">
        <v>159.6</v>
      </c>
      <c r="G6" s="8">
        <f>C6*F6</f>
        <v>3990</v>
      </c>
      <c r="H6" s="9">
        <f t="shared" ref="H6:H42" si="1">D6/2.7</f>
        <v>49.25925925925926</v>
      </c>
      <c r="I6" s="10">
        <f t="shared" ref="I6:I42" si="2">C6*H6</f>
        <v>1231.4814814814815</v>
      </c>
      <c r="J6" s="10">
        <f t="shared" ref="J6:J42" si="3">H6/2</f>
        <v>24.62962962962963</v>
      </c>
      <c r="K6" s="9">
        <f t="shared" ref="K6:K42" si="4">C6*J6</f>
        <v>615.74074074074076</v>
      </c>
      <c r="N6" s="50">
        <f>C43</f>
        <v>1345</v>
      </c>
      <c r="O6" s="50"/>
      <c r="P6" s="50">
        <f>C64</f>
        <v>385</v>
      </c>
      <c r="Q6" s="50"/>
      <c r="R6" s="50">
        <f>P6+N6</f>
        <v>1730</v>
      </c>
      <c r="S6" s="50"/>
    </row>
    <row r="7" spans="1:19" ht="68" customHeight="1">
      <c r="B7" s="5" t="s">
        <v>57</v>
      </c>
      <c r="C7" s="11">
        <v>25</v>
      </c>
      <c r="D7" s="12">
        <f t="shared" si="0"/>
        <v>118</v>
      </c>
      <c r="E7" s="7">
        <f t="shared" ref="E7:E42" si="5">C7*D7</f>
        <v>2950</v>
      </c>
      <c r="F7" s="8">
        <v>141.6</v>
      </c>
      <c r="G7" s="8">
        <f t="shared" ref="G7:G41" si="6">C7*F7</f>
        <v>3540</v>
      </c>
      <c r="H7" s="9">
        <f t="shared" si="1"/>
        <v>43.703703703703702</v>
      </c>
      <c r="I7" s="13">
        <f t="shared" si="2"/>
        <v>1092.5925925925926</v>
      </c>
      <c r="J7" s="13">
        <f t="shared" si="3"/>
        <v>21.851851851851851</v>
      </c>
      <c r="K7" s="9">
        <f t="shared" si="4"/>
        <v>546.2962962962963</v>
      </c>
    </row>
    <row r="8" spans="1:19">
      <c r="B8" s="5" t="s">
        <v>56</v>
      </c>
      <c r="C8" s="11">
        <v>50</v>
      </c>
      <c r="D8" s="12">
        <f t="shared" si="0"/>
        <v>120</v>
      </c>
      <c r="E8" s="7">
        <f t="shared" si="5"/>
        <v>6000</v>
      </c>
      <c r="F8" s="7">
        <v>144</v>
      </c>
      <c r="G8" s="8">
        <f t="shared" si="6"/>
        <v>7200</v>
      </c>
      <c r="H8" s="9">
        <f t="shared" si="1"/>
        <v>44.444444444444443</v>
      </c>
      <c r="I8" s="13">
        <f t="shared" si="2"/>
        <v>2222.2222222222222</v>
      </c>
      <c r="J8" s="13">
        <f t="shared" si="3"/>
        <v>22.222222222222221</v>
      </c>
      <c r="K8" s="9">
        <f t="shared" si="4"/>
        <v>1111.1111111111111</v>
      </c>
    </row>
    <row r="9" spans="1:19">
      <c r="B9" s="5" t="s">
        <v>55</v>
      </c>
      <c r="C9" s="11">
        <v>50</v>
      </c>
      <c r="D9" s="12">
        <f t="shared" si="0"/>
        <v>140</v>
      </c>
      <c r="E9" s="7">
        <f t="shared" si="5"/>
        <v>7000</v>
      </c>
      <c r="F9" s="7">
        <v>168</v>
      </c>
      <c r="G9" s="8">
        <f t="shared" si="6"/>
        <v>8400</v>
      </c>
      <c r="H9" s="9">
        <f t="shared" si="1"/>
        <v>51.851851851851848</v>
      </c>
      <c r="I9" s="13">
        <f t="shared" si="2"/>
        <v>2592.5925925925922</v>
      </c>
      <c r="J9" s="13">
        <f t="shared" si="3"/>
        <v>25.925925925925924</v>
      </c>
      <c r="K9" s="9">
        <f t="shared" si="4"/>
        <v>1296.2962962962961</v>
      </c>
    </row>
    <row r="10" spans="1:19">
      <c r="B10" s="5" t="s">
        <v>54</v>
      </c>
      <c r="C10" s="11">
        <v>75</v>
      </c>
      <c r="D10" s="12">
        <f t="shared" si="0"/>
        <v>56.000000000000007</v>
      </c>
      <c r="E10" s="7">
        <f t="shared" si="5"/>
        <v>4200.0000000000009</v>
      </c>
      <c r="F10" s="8">
        <v>67.2</v>
      </c>
      <c r="G10" s="8">
        <f t="shared" si="6"/>
        <v>5040</v>
      </c>
      <c r="H10" s="9">
        <f t="shared" si="1"/>
        <v>20.74074074074074</v>
      </c>
      <c r="I10" s="13">
        <f t="shared" si="2"/>
        <v>1555.5555555555554</v>
      </c>
      <c r="J10" s="13">
        <f t="shared" si="3"/>
        <v>10.37037037037037</v>
      </c>
      <c r="K10" s="9">
        <f t="shared" si="4"/>
        <v>777.77777777777771</v>
      </c>
      <c r="N10" s="31" t="s">
        <v>65</v>
      </c>
      <c r="O10" s="32"/>
      <c r="P10" s="32"/>
      <c r="Q10" s="32"/>
      <c r="R10" s="32"/>
      <c r="S10" s="33"/>
    </row>
    <row r="11" spans="1:19" ht="18" customHeight="1">
      <c r="B11" s="5" t="s">
        <v>53</v>
      </c>
      <c r="C11" s="11">
        <v>38</v>
      </c>
      <c r="D11" s="12">
        <f t="shared" si="0"/>
        <v>30</v>
      </c>
      <c r="E11" s="7">
        <f t="shared" si="5"/>
        <v>1140</v>
      </c>
      <c r="F11" s="7">
        <v>36</v>
      </c>
      <c r="G11" s="8">
        <f t="shared" si="6"/>
        <v>1368</v>
      </c>
      <c r="H11" s="9">
        <f t="shared" si="1"/>
        <v>11.111111111111111</v>
      </c>
      <c r="I11" s="13">
        <f t="shared" si="2"/>
        <v>422.22222222222223</v>
      </c>
      <c r="J11" s="13">
        <f t="shared" si="3"/>
        <v>5.5555555555555554</v>
      </c>
      <c r="K11" s="9">
        <f t="shared" si="4"/>
        <v>211.11111111111111</v>
      </c>
      <c r="N11" s="34"/>
      <c r="O11" s="35"/>
      <c r="P11" s="35"/>
      <c r="Q11" s="35"/>
      <c r="R11" s="35"/>
      <c r="S11" s="36"/>
    </row>
    <row r="12" spans="1:19" ht="18" customHeight="1">
      <c r="B12" s="5" t="s">
        <v>52</v>
      </c>
      <c r="C12" s="11">
        <v>37</v>
      </c>
      <c r="D12" s="12">
        <f t="shared" si="0"/>
        <v>35</v>
      </c>
      <c r="E12" s="7">
        <f t="shared" si="5"/>
        <v>1295</v>
      </c>
      <c r="F12" s="7">
        <v>42</v>
      </c>
      <c r="G12" s="8">
        <f t="shared" si="6"/>
        <v>1554</v>
      </c>
      <c r="H12" s="9">
        <f t="shared" si="1"/>
        <v>12.962962962962962</v>
      </c>
      <c r="I12" s="13">
        <f t="shared" si="2"/>
        <v>479.62962962962956</v>
      </c>
      <c r="J12" s="13">
        <f t="shared" si="3"/>
        <v>6.481481481481481</v>
      </c>
      <c r="K12" s="9">
        <f t="shared" si="4"/>
        <v>239.81481481481478</v>
      </c>
      <c r="N12" s="37"/>
      <c r="O12" s="38"/>
      <c r="P12" s="38"/>
      <c r="Q12" s="38"/>
      <c r="R12" s="38"/>
      <c r="S12" s="39"/>
    </row>
    <row r="13" spans="1:19" ht="18" customHeight="1">
      <c r="B13" s="5" t="s">
        <v>51</v>
      </c>
      <c r="C13" s="11">
        <v>75</v>
      </c>
      <c r="D13" s="12">
        <f t="shared" si="0"/>
        <v>47</v>
      </c>
      <c r="E13" s="7">
        <f t="shared" si="5"/>
        <v>3525</v>
      </c>
      <c r="F13" s="8">
        <v>56.4</v>
      </c>
      <c r="G13" s="8">
        <f t="shared" si="6"/>
        <v>4230</v>
      </c>
      <c r="H13" s="9">
        <f t="shared" si="1"/>
        <v>17.407407407407405</v>
      </c>
      <c r="I13" s="13">
        <f t="shared" si="2"/>
        <v>1305.5555555555554</v>
      </c>
      <c r="J13" s="13">
        <f t="shared" si="3"/>
        <v>8.7037037037037024</v>
      </c>
      <c r="K13" s="9">
        <f t="shared" si="4"/>
        <v>652.77777777777771</v>
      </c>
      <c r="N13" s="28" t="s">
        <v>66</v>
      </c>
      <c r="O13" s="28"/>
      <c r="P13" s="28" t="s">
        <v>67</v>
      </c>
      <c r="Q13" s="28"/>
      <c r="R13" s="28" t="s">
        <v>68</v>
      </c>
      <c r="S13" s="28"/>
    </row>
    <row r="14" spans="1:19" ht="18" customHeight="1">
      <c r="B14" s="5" t="s">
        <v>50</v>
      </c>
      <c r="C14" s="11">
        <v>25</v>
      </c>
      <c r="D14" s="12">
        <f t="shared" si="0"/>
        <v>65</v>
      </c>
      <c r="E14" s="7">
        <f t="shared" si="5"/>
        <v>1625</v>
      </c>
      <c r="F14" s="7">
        <v>78</v>
      </c>
      <c r="G14" s="8">
        <f t="shared" si="6"/>
        <v>1950</v>
      </c>
      <c r="H14" s="9">
        <f t="shared" si="1"/>
        <v>24.074074074074073</v>
      </c>
      <c r="I14" s="13">
        <f t="shared" si="2"/>
        <v>601.85185185185185</v>
      </c>
      <c r="J14" s="13">
        <f t="shared" si="3"/>
        <v>12.037037037037036</v>
      </c>
      <c r="K14" s="9">
        <f t="shared" si="4"/>
        <v>300.92592592592592</v>
      </c>
      <c r="N14" s="28"/>
      <c r="O14" s="28"/>
      <c r="P14" s="28"/>
      <c r="Q14" s="28"/>
      <c r="R14" s="28"/>
      <c r="S14" s="28"/>
    </row>
    <row r="15" spans="1:19" ht="18" customHeight="1">
      <c r="B15" s="5" t="s">
        <v>49</v>
      </c>
      <c r="C15" s="11">
        <v>25</v>
      </c>
      <c r="D15" s="12">
        <f t="shared" si="0"/>
        <v>30</v>
      </c>
      <c r="E15" s="7">
        <f t="shared" si="5"/>
        <v>750</v>
      </c>
      <c r="F15" s="7">
        <v>36</v>
      </c>
      <c r="G15" s="8">
        <f t="shared" si="6"/>
        <v>900</v>
      </c>
      <c r="H15" s="9">
        <f t="shared" si="1"/>
        <v>11.111111111111111</v>
      </c>
      <c r="I15" s="13">
        <f t="shared" si="2"/>
        <v>277.77777777777777</v>
      </c>
      <c r="J15" s="13">
        <f t="shared" si="3"/>
        <v>5.5555555555555554</v>
      </c>
      <c r="K15" s="9">
        <f t="shared" si="4"/>
        <v>138.88888888888889</v>
      </c>
      <c r="N15" s="28"/>
      <c r="O15" s="28"/>
      <c r="P15" s="28"/>
      <c r="Q15" s="28"/>
      <c r="R15" s="28"/>
      <c r="S15" s="28"/>
    </row>
    <row r="16" spans="1:19" ht="19" customHeight="1">
      <c r="B16" s="5" t="s">
        <v>48</v>
      </c>
      <c r="C16" s="11">
        <v>25</v>
      </c>
      <c r="D16" s="12">
        <f t="shared" si="0"/>
        <v>52</v>
      </c>
      <c r="E16" s="7">
        <f t="shared" si="5"/>
        <v>1300</v>
      </c>
      <c r="F16" s="8">
        <v>62.4</v>
      </c>
      <c r="G16" s="8">
        <f t="shared" si="6"/>
        <v>1560</v>
      </c>
      <c r="H16" s="9">
        <f t="shared" si="1"/>
        <v>19.25925925925926</v>
      </c>
      <c r="I16" s="13">
        <f t="shared" si="2"/>
        <v>481.48148148148147</v>
      </c>
      <c r="J16" s="13">
        <f t="shared" si="3"/>
        <v>9.6296296296296298</v>
      </c>
      <c r="K16" s="9">
        <f t="shared" si="4"/>
        <v>240.74074074074073</v>
      </c>
      <c r="N16" s="28"/>
      <c r="O16" s="28"/>
      <c r="P16" s="28"/>
      <c r="Q16" s="28"/>
      <c r="R16" s="28"/>
      <c r="S16" s="28"/>
    </row>
    <row r="17" spans="2:19" ht="19" customHeight="1">
      <c r="B17" s="5" t="s">
        <v>47</v>
      </c>
      <c r="C17" s="11">
        <v>37</v>
      </c>
      <c r="D17" s="12">
        <f t="shared" si="0"/>
        <v>65</v>
      </c>
      <c r="E17" s="7">
        <f t="shared" si="5"/>
        <v>2405</v>
      </c>
      <c r="F17" s="7">
        <v>78</v>
      </c>
      <c r="G17" s="8">
        <f t="shared" si="6"/>
        <v>2886</v>
      </c>
      <c r="H17" s="9">
        <f t="shared" si="1"/>
        <v>24.074074074074073</v>
      </c>
      <c r="I17" s="13">
        <f t="shared" si="2"/>
        <v>890.74074074074065</v>
      </c>
      <c r="J17" s="13">
        <f t="shared" si="3"/>
        <v>12.037037037037036</v>
      </c>
      <c r="K17" s="9">
        <f t="shared" si="4"/>
        <v>445.37037037037032</v>
      </c>
      <c r="N17" s="29">
        <v>31031.481481481478</v>
      </c>
      <c r="O17" s="29"/>
      <c r="P17" s="30">
        <v>6481.1111111111095</v>
      </c>
      <c r="Q17" s="30"/>
      <c r="R17" s="30">
        <f>N17+P17</f>
        <v>37512.592592592584</v>
      </c>
      <c r="S17" s="30"/>
    </row>
    <row r="18" spans="2:19" ht="19" customHeight="1">
      <c r="B18" s="5" t="s">
        <v>46</v>
      </c>
      <c r="C18" s="11">
        <v>38</v>
      </c>
      <c r="D18" s="12">
        <f t="shared" si="0"/>
        <v>30</v>
      </c>
      <c r="E18" s="7">
        <f t="shared" si="5"/>
        <v>1140</v>
      </c>
      <c r="F18" s="7">
        <v>36</v>
      </c>
      <c r="G18" s="8">
        <f t="shared" si="6"/>
        <v>1368</v>
      </c>
      <c r="H18" s="9">
        <f t="shared" si="1"/>
        <v>11.111111111111111</v>
      </c>
      <c r="I18" s="13">
        <f t="shared" si="2"/>
        <v>422.22222222222223</v>
      </c>
      <c r="J18" s="13">
        <f t="shared" si="3"/>
        <v>5.5555555555555554</v>
      </c>
      <c r="K18" s="9">
        <f t="shared" si="4"/>
        <v>211.11111111111111</v>
      </c>
      <c r="N18" s="29"/>
      <c r="O18" s="29"/>
      <c r="P18" s="30"/>
      <c r="Q18" s="30"/>
      <c r="R18" s="30"/>
      <c r="S18" s="30"/>
    </row>
    <row r="19" spans="2:19" ht="51" customHeight="1">
      <c r="B19" s="5" t="s">
        <v>45</v>
      </c>
      <c r="C19" s="11">
        <v>75</v>
      </c>
      <c r="D19" s="12">
        <f t="shared" si="0"/>
        <v>60</v>
      </c>
      <c r="E19" s="7">
        <f t="shared" si="5"/>
        <v>4500</v>
      </c>
      <c r="F19" s="7">
        <v>72</v>
      </c>
      <c r="G19" s="8">
        <f t="shared" si="6"/>
        <v>5400</v>
      </c>
      <c r="H19" s="9">
        <f t="shared" si="1"/>
        <v>22.222222222222221</v>
      </c>
      <c r="I19" s="13">
        <f t="shared" si="2"/>
        <v>1666.6666666666665</v>
      </c>
      <c r="J19" s="13">
        <f t="shared" si="3"/>
        <v>11.111111111111111</v>
      </c>
      <c r="K19" s="9">
        <f t="shared" si="4"/>
        <v>833.33333333333326</v>
      </c>
      <c r="N19"/>
      <c r="O19"/>
      <c r="P19"/>
      <c r="Q19"/>
      <c r="R19"/>
      <c r="S19"/>
    </row>
    <row r="20" spans="2:19">
      <c r="B20" s="5" t="s">
        <v>44</v>
      </c>
      <c r="C20" s="11">
        <v>75</v>
      </c>
      <c r="D20" s="12">
        <f t="shared" si="0"/>
        <v>86</v>
      </c>
      <c r="E20" s="7">
        <f t="shared" si="5"/>
        <v>6450</v>
      </c>
      <c r="F20" s="8">
        <v>103.2</v>
      </c>
      <c r="G20" s="8">
        <f t="shared" si="6"/>
        <v>7740</v>
      </c>
      <c r="H20" s="9">
        <f t="shared" si="1"/>
        <v>31.851851851851851</v>
      </c>
      <c r="I20" s="13">
        <f t="shared" si="2"/>
        <v>2388.8888888888887</v>
      </c>
      <c r="J20" s="13">
        <f t="shared" si="3"/>
        <v>15.925925925925926</v>
      </c>
      <c r="K20" s="9">
        <f t="shared" si="4"/>
        <v>1194.4444444444443</v>
      </c>
      <c r="N20"/>
      <c r="O20"/>
      <c r="P20"/>
      <c r="Q20"/>
      <c r="R20"/>
      <c r="S20"/>
    </row>
    <row r="21" spans="2:19">
      <c r="B21" s="5" t="s">
        <v>43</v>
      </c>
      <c r="C21" s="11">
        <v>75</v>
      </c>
      <c r="D21" s="12">
        <f t="shared" si="0"/>
        <v>75</v>
      </c>
      <c r="E21" s="7">
        <f t="shared" si="5"/>
        <v>5625</v>
      </c>
      <c r="F21" s="7">
        <v>90</v>
      </c>
      <c r="G21" s="8">
        <f t="shared" si="6"/>
        <v>6750</v>
      </c>
      <c r="H21" s="9">
        <f t="shared" si="1"/>
        <v>27.777777777777775</v>
      </c>
      <c r="I21" s="13">
        <f t="shared" si="2"/>
        <v>2083.333333333333</v>
      </c>
      <c r="J21" s="13">
        <f t="shared" si="3"/>
        <v>13.888888888888888</v>
      </c>
      <c r="K21" s="9">
        <f t="shared" si="4"/>
        <v>1041.6666666666665</v>
      </c>
      <c r="N21"/>
      <c r="O21"/>
      <c r="P21"/>
      <c r="Q21"/>
      <c r="R21"/>
      <c r="S21"/>
    </row>
    <row r="22" spans="2:19">
      <c r="B22" s="5" t="s">
        <v>42</v>
      </c>
      <c r="C22" s="11">
        <v>16</v>
      </c>
      <c r="D22" s="12">
        <f t="shared" si="0"/>
        <v>45</v>
      </c>
      <c r="E22" s="7">
        <f t="shared" si="5"/>
        <v>720</v>
      </c>
      <c r="F22" s="7">
        <v>54</v>
      </c>
      <c r="G22" s="8">
        <f t="shared" si="6"/>
        <v>864</v>
      </c>
      <c r="H22" s="9">
        <f t="shared" si="1"/>
        <v>16.666666666666664</v>
      </c>
      <c r="I22" s="13">
        <f t="shared" si="2"/>
        <v>266.66666666666663</v>
      </c>
      <c r="J22" s="13">
        <f t="shared" si="3"/>
        <v>8.3333333333333321</v>
      </c>
      <c r="K22" s="9">
        <f t="shared" si="4"/>
        <v>133.33333333333331</v>
      </c>
      <c r="N22" s="31" t="s">
        <v>72</v>
      </c>
      <c r="O22" s="32"/>
      <c r="P22" s="32"/>
      <c r="Q22" s="32"/>
      <c r="R22" s="32"/>
      <c r="S22" s="33"/>
    </row>
    <row r="23" spans="2:19" ht="18" customHeight="1">
      <c r="B23" s="5" t="s">
        <v>41</v>
      </c>
      <c r="C23" s="11">
        <v>16</v>
      </c>
      <c r="D23" s="12">
        <f t="shared" si="0"/>
        <v>64</v>
      </c>
      <c r="E23" s="7">
        <f t="shared" si="5"/>
        <v>1024</v>
      </c>
      <c r="F23" s="8">
        <v>76.8</v>
      </c>
      <c r="G23" s="8">
        <f t="shared" si="6"/>
        <v>1228.8</v>
      </c>
      <c r="H23" s="9">
        <f t="shared" si="1"/>
        <v>23.703703703703702</v>
      </c>
      <c r="I23" s="13">
        <f t="shared" si="2"/>
        <v>379.25925925925924</v>
      </c>
      <c r="J23" s="13">
        <f t="shared" si="3"/>
        <v>11.851851851851851</v>
      </c>
      <c r="K23" s="9">
        <f t="shared" si="4"/>
        <v>189.62962962962962</v>
      </c>
      <c r="N23" s="34"/>
      <c r="O23" s="35"/>
      <c r="P23" s="35"/>
      <c r="Q23" s="35"/>
      <c r="R23" s="35"/>
      <c r="S23" s="36"/>
    </row>
    <row r="24" spans="2:19" ht="18" customHeight="1">
      <c r="B24" s="5" t="s">
        <v>40</v>
      </c>
      <c r="C24" s="11">
        <v>18</v>
      </c>
      <c r="D24" s="12">
        <f t="shared" si="0"/>
        <v>53</v>
      </c>
      <c r="E24" s="7">
        <f t="shared" si="5"/>
        <v>954</v>
      </c>
      <c r="F24" s="8">
        <v>63.599999999999994</v>
      </c>
      <c r="G24" s="8">
        <f t="shared" si="6"/>
        <v>1144.8</v>
      </c>
      <c r="H24" s="9">
        <f t="shared" si="1"/>
        <v>19.62962962962963</v>
      </c>
      <c r="I24" s="13">
        <f t="shared" si="2"/>
        <v>353.33333333333331</v>
      </c>
      <c r="J24" s="13">
        <f t="shared" si="3"/>
        <v>9.8148148148148149</v>
      </c>
      <c r="K24" s="9">
        <f t="shared" si="4"/>
        <v>176.66666666666666</v>
      </c>
      <c r="N24" s="37"/>
      <c r="O24" s="38"/>
      <c r="P24" s="38"/>
      <c r="Q24" s="38"/>
      <c r="R24" s="38"/>
      <c r="S24" s="39"/>
    </row>
    <row r="25" spans="2:19" ht="18" customHeight="1">
      <c r="B25" s="5" t="s">
        <v>39</v>
      </c>
      <c r="C25" s="11">
        <v>16</v>
      </c>
      <c r="D25" s="12">
        <f t="shared" si="0"/>
        <v>45</v>
      </c>
      <c r="E25" s="7">
        <f t="shared" si="5"/>
        <v>720</v>
      </c>
      <c r="F25" s="14">
        <v>54</v>
      </c>
      <c r="G25" s="8">
        <f t="shared" si="6"/>
        <v>864</v>
      </c>
      <c r="H25" s="9">
        <f t="shared" si="1"/>
        <v>16.666666666666664</v>
      </c>
      <c r="I25" s="13">
        <f t="shared" si="2"/>
        <v>266.66666666666663</v>
      </c>
      <c r="J25" s="13">
        <f t="shared" si="3"/>
        <v>8.3333333333333321</v>
      </c>
      <c r="K25" s="9">
        <f t="shared" si="4"/>
        <v>133.33333333333331</v>
      </c>
      <c r="N25" s="28" t="s">
        <v>66</v>
      </c>
      <c r="O25" s="28"/>
      <c r="P25" s="28" t="s">
        <v>67</v>
      </c>
      <c r="Q25" s="28"/>
      <c r="R25" s="28" t="s">
        <v>68</v>
      </c>
      <c r="S25" s="28"/>
    </row>
    <row r="26" spans="2:19" ht="18" customHeight="1">
      <c r="B26" s="5" t="s">
        <v>38</v>
      </c>
      <c r="C26" s="11">
        <v>18</v>
      </c>
      <c r="D26" s="12">
        <f t="shared" si="0"/>
        <v>53</v>
      </c>
      <c r="E26" s="7">
        <f t="shared" si="5"/>
        <v>954</v>
      </c>
      <c r="F26" s="13">
        <v>63.599999999999994</v>
      </c>
      <c r="G26" s="8">
        <f t="shared" si="6"/>
        <v>1144.8</v>
      </c>
      <c r="H26" s="9">
        <f t="shared" si="1"/>
        <v>19.62962962962963</v>
      </c>
      <c r="I26" s="13">
        <f t="shared" si="2"/>
        <v>353.33333333333331</v>
      </c>
      <c r="J26" s="13">
        <f t="shared" si="3"/>
        <v>9.8148148148148149</v>
      </c>
      <c r="K26" s="9">
        <f t="shared" si="4"/>
        <v>176.66666666666666</v>
      </c>
      <c r="N26" s="28"/>
      <c r="O26" s="28"/>
      <c r="P26" s="28"/>
      <c r="Q26" s="28"/>
      <c r="R26" s="28"/>
      <c r="S26" s="28"/>
    </row>
    <row r="27" spans="2:19">
      <c r="B27" s="5" t="s">
        <v>37</v>
      </c>
      <c r="C27" s="11">
        <v>16</v>
      </c>
      <c r="D27" s="12">
        <f t="shared" si="0"/>
        <v>64</v>
      </c>
      <c r="E27" s="7">
        <f t="shared" si="5"/>
        <v>1024</v>
      </c>
      <c r="F27" s="13">
        <v>76.8</v>
      </c>
      <c r="G27" s="8">
        <f t="shared" si="6"/>
        <v>1228.8</v>
      </c>
      <c r="H27" s="9">
        <f t="shared" si="1"/>
        <v>23.703703703703702</v>
      </c>
      <c r="I27" s="13">
        <f t="shared" si="2"/>
        <v>379.25925925925924</v>
      </c>
      <c r="J27" s="13">
        <f t="shared" si="3"/>
        <v>11.851851851851851</v>
      </c>
      <c r="K27" s="9">
        <f t="shared" si="4"/>
        <v>189.62962962962962</v>
      </c>
      <c r="N27" s="28"/>
      <c r="O27" s="28"/>
      <c r="P27" s="28"/>
      <c r="Q27" s="28"/>
      <c r="R27" s="28"/>
      <c r="S27" s="28"/>
    </row>
    <row r="28" spans="2:19">
      <c r="B28" s="5" t="s">
        <v>36</v>
      </c>
      <c r="C28" s="11">
        <v>40</v>
      </c>
      <c r="D28" s="12">
        <f t="shared" si="0"/>
        <v>48</v>
      </c>
      <c r="E28" s="7">
        <f t="shared" si="5"/>
        <v>1920</v>
      </c>
      <c r="F28" s="13">
        <v>57.599999999999994</v>
      </c>
      <c r="G28" s="8">
        <f t="shared" si="6"/>
        <v>2304</v>
      </c>
      <c r="H28" s="9">
        <f t="shared" si="1"/>
        <v>17.777777777777775</v>
      </c>
      <c r="I28" s="13">
        <f t="shared" si="2"/>
        <v>711.11111111111097</v>
      </c>
      <c r="J28" s="13">
        <f t="shared" si="3"/>
        <v>8.8888888888888875</v>
      </c>
      <c r="K28" s="9">
        <f t="shared" si="4"/>
        <v>355.55555555555549</v>
      </c>
      <c r="N28" s="28"/>
      <c r="O28" s="28"/>
      <c r="P28" s="28"/>
      <c r="Q28" s="28"/>
      <c r="R28" s="28"/>
      <c r="S28" s="28"/>
    </row>
    <row r="29" spans="2:19" ht="19" customHeight="1">
      <c r="B29" s="5" t="s">
        <v>35</v>
      </c>
      <c r="C29" s="11">
        <v>40</v>
      </c>
      <c r="D29" s="12">
        <f t="shared" si="0"/>
        <v>66</v>
      </c>
      <c r="E29" s="7">
        <f t="shared" si="5"/>
        <v>2640</v>
      </c>
      <c r="F29" s="13">
        <v>79.2</v>
      </c>
      <c r="G29" s="8">
        <f t="shared" si="6"/>
        <v>3168</v>
      </c>
      <c r="H29" s="9">
        <f t="shared" si="1"/>
        <v>24.444444444444443</v>
      </c>
      <c r="I29" s="13">
        <f t="shared" si="2"/>
        <v>977.77777777777771</v>
      </c>
      <c r="J29" s="13">
        <f t="shared" si="3"/>
        <v>12.222222222222221</v>
      </c>
      <c r="K29" s="9">
        <f t="shared" si="4"/>
        <v>488.88888888888886</v>
      </c>
      <c r="N29" s="29">
        <f>E43</f>
        <v>83785</v>
      </c>
      <c r="O29" s="29"/>
      <c r="P29" s="30">
        <f>E64</f>
        <v>17499</v>
      </c>
      <c r="Q29" s="30"/>
      <c r="R29" s="30">
        <f>N29+P29</f>
        <v>101284</v>
      </c>
      <c r="S29" s="30"/>
    </row>
    <row r="30" spans="2:19" ht="19" customHeight="1">
      <c r="B30" s="5" t="s">
        <v>34</v>
      </c>
      <c r="C30" s="11">
        <v>27</v>
      </c>
      <c r="D30" s="12">
        <f t="shared" si="0"/>
        <v>50</v>
      </c>
      <c r="E30" s="7">
        <f t="shared" si="5"/>
        <v>1350</v>
      </c>
      <c r="F30" s="15">
        <v>60</v>
      </c>
      <c r="G30" s="8">
        <f t="shared" si="6"/>
        <v>1620</v>
      </c>
      <c r="H30" s="9">
        <f t="shared" si="1"/>
        <v>18.518518518518519</v>
      </c>
      <c r="I30" s="13">
        <f t="shared" si="2"/>
        <v>500</v>
      </c>
      <c r="J30" s="13">
        <f t="shared" si="3"/>
        <v>9.2592592592592595</v>
      </c>
      <c r="K30" s="9">
        <f t="shared" si="4"/>
        <v>250</v>
      </c>
      <c r="N30" s="29"/>
      <c r="O30" s="29"/>
      <c r="P30" s="30"/>
      <c r="Q30" s="30"/>
      <c r="R30" s="30"/>
      <c r="S30" s="30"/>
    </row>
    <row r="31" spans="2:19" ht="19" customHeight="1">
      <c r="B31" s="5" t="s">
        <v>33</v>
      </c>
      <c r="C31" s="11">
        <v>25</v>
      </c>
      <c r="D31" s="12">
        <f t="shared" si="0"/>
        <v>52</v>
      </c>
      <c r="E31" s="7">
        <f t="shared" si="5"/>
        <v>1300</v>
      </c>
      <c r="F31" s="16">
        <v>62.4</v>
      </c>
      <c r="G31" s="8">
        <f t="shared" si="6"/>
        <v>1560</v>
      </c>
      <c r="H31" s="9">
        <f t="shared" si="1"/>
        <v>19.25925925925926</v>
      </c>
      <c r="I31" s="13">
        <f t="shared" si="2"/>
        <v>481.48148148148147</v>
      </c>
      <c r="J31" s="13">
        <f t="shared" si="3"/>
        <v>9.6296296296296298</v>
      </c>
      <c r="K31" s="9">
        <f t="shared" si="4"/>
        <v>240.74074074074073</v>
      </c>
    </row>
    <row r="32" spans="2:19" ht="68" customHeight="1">
      <c r="B32" s="5" t="s">
        <v>32</v>
      </c>
      <c r="C32" s="11">
        <v>28</v>
      </c>
      <c r="D32" s="12">
        <f t="shared" si="0"/>
        <v>43</v>
      </c>
      <c r="E32" s="7">
        <f t="shared" si="5"/>
        <v>1204</v>
      </c>
      <c r="F32" s="16">
        <v>51.6</v>
      </c>
      <c r="G32" s="8">
        <f t="shared" si="6"/>
        <v>1444.8</v>
      </c>
      <c r="H32" s="9">
        <f t="shared" si="1"/>
        <v>15.925925925925926</v>
      </c>
      <c r="I32" s="13">
        <f t="shared" si="2"/>
        <v>445.92592592592592</v>
      </c>
      <c r="J32" s="13">
        <f t="shared" si="3"/>
        <v>7.9629629629629628</v>
      </c>
      <c r="K32" s="9">
        <f t="shared" si="4"/>
        <v>222.96296296296296</v>
      </c>
    </row>
    <row r="33" spans="2:19">
      <c r="B33" s="5" t="s">
        <v>31</v>
      </c>
      <c r="C33" s="11">
        <v>40</v>
      </c>
      <c r="D33" s="12">
        <f t="shared" si="0"/>
        <v>43</v>
      </c>
      <c r="E33" s="7">
        <f t="shared" si="5"/>
        <v>1720</v>
      </c>
      <c r="F33" s="16">
        <v>51.6</v>
      </c>
      <c r="G33" s="8">
        <f t="shared" si="6"/>
        <v>2064</v>
      </c>
      <c r="H33" s="9">
        <f t="shared" si="1"/>
        <v>15.925925925925926</v>
      </c>
      <c r="I33" s="13">
        <f t="shared" si="2"/>
        <v>637.03703703703707</v>
      </c>
      <c r="J33" s="13">
        <f t="shared" si="3"/>
        <v>7.9629629629629628</v>
      </c>
      <c r="K33" s="9">
        <f t="shared" si="4"/>
        <v>318.51851851851853</v>
      </c>
    </row>
    <row r="34" spans="2:19">
      <c r="B34" s="5" t="s">
        <v>30</v>
      </c>
      <c r="C34" s="11">
        <v>40</v>
      </c>
      <c r="D34" s="12">
        <f t="shared" si="0"/>
        <v>52</v>
      </c>
      <c r="E34" s="7">
        <f t="shared" si="5"/>
        <v>2080</v>
      </c>
      <c r="F34" s="16">
        <v>62.4</v>
      </c>
      <c r="G34" s="8">
        <f t="shared" si="6"/>
        <v>2496</v>
      </c>
      <c r="H34" s="9">
        <f t="shared" si="1"/>
        <v>19.25925925925926</v>
      </c>
      <c r="I34" s="13">
        <f t="shared" si="2"/>
        <v>770.37037037037044</v>
      </c>
      <c r="J34" s="13">
        <f t="shared" si="3"/>
        <v>9.6296296296296298</v>
      </c>
      <c r="K34" s="9">
        <f t="shared" si="4"/>
        <v>385.18518518518522</v>
      </c>
      <c r="N34" s="31" t="s">
        <v>73</v>
      </c>
      <c r="O34" s="32"/>
      <c r="P34" s="32"/>
      <c r="Q34" s="32"/>
      <c r="R34" s="32"/>
      <c r="S34" s="33"/>
    </row>
    <row r="35" spans="2:19">
      <c r="B35" s="5" t="s">
        <v>29</v>
      </c>
      <c r="C35" s="11">
        <v>30</v>
      </c>
      <c r="D35" s="12">
        <f t="shared" si="0"/>
        <v>35</v>
      </c>
      <c r="E35" s="7">
        <f t="shared" si="5"/>
        <v>1050</v>
      </c>
      <c r="F35" s="15">
        <v>42</v>
      </c>
      <c r="G35" s="8">
        <f t="shared" si="6"/>
        <v>1260</v>
      </c>
      <c r="H35" s="9">
        <f t="shared" si="1"/>
        <v>12.962962962962962</v>
      </c>
      <c r="I35" s="13">
        <f t="shared" si="2"/>
        <v>388.88888888888886</v>
      </c>
      <c r="J35" s="13">
        <f t="shared" si="3"/>
        <v>6.481481481481481</v>
      </c>
      <c r="K35" s="9">
        <f t="shared" si="4"/>
        <v>194.44444444444443</v>
      </c>
      <c r="N35" s="34"/>
      <c r="O35" s="35"/>
      <c r="P35" s="35"/>
      <c r="Q35" s="35"/>
      <c r="R35" s="35"/>
      <c r="S35" s="36"/>
    </row>
    <row r="36" spans="2:19" ht="18" customHeight="1">
      <c r="B36" s="5" t="s">
        <v>28</v>
      </c>
      <c r="C36" s="11">
        <v>30</v>
      </c>
      <c r="D36" s="12">
        <f t="shared" si="0"/>
        <v>66</v>
      </c>
      <c r="E36" s="7">
        <f t="shared" si="5"/>
        <v>1980</v>
      </c>
      <c r="F36" s="16">
        <v>79.2</v>
      </c>
      <c r="G36" s="8">
        <f t="shared" si="6"/>
        <v>2376</v>
      </c>
      <c r="H36" s="9">
        <f t="shared" si="1"/>
        <v>24.444444444444443</v>
      </c>
      <c r="I36" s="13">
        <f t="shared" si="2"/>
        <v>733.33333333333326</v>
      </c>
      <c r="J36" s="13">
        <f t="shared" si="3"/>
        <v>12.222222222222221</v>
      </c>
      <c r="K36" s="9">
        <f t="shared" si="4"/>
        <v>366.66666666666663</v>
      </c>
      <c r="N36" s="37"/>
      <c r="O36" s="38"/>
      <c r="P36" s="38"/>
      <c r="Q36" s="38"/>
      <c r="R36" s="38"/>
      <c r="S36" s="39"/>
    </row>
    <row r="37" spans="2:19" ht="18" customHeight="1">
      <c r="B37" s="5" t="s">
        <v>27</v>
      </c>
      <c r="C37" s="11">
        <v>30</v>
      </c>
      <c r="D37" s="12">
        <f t="shared" si="0"/>
        <v>52</v>
      </c>
      <c r="E37" s="7">
        <f t="shared" si="5"/>
        <v>1560</v>
      </c>
      <c r="F37" s="16">
        <v>62.4</v>
      </c>
      <c r="G37" s="8">
        <f t="shared" si="6"/>
        <v>1872</v>
      </c>
      <c r="H37" s="9">
        <f t="shared" si="1"/>
        <v>19.25925925925926</v>
      </c>
      <c r="I37" s="13">
        <f t="shared" si="2"/>
        <v>577.77777777777783</v>
      </c>
      <c r="J37" s="13">
        <f t="shared" si="3"/>
        <v>9.6296296296296298</v>
      </c>
      <c r="K37" s="9">
        <f t="shared" si="4"/>
        <v>288.88888888888891</v>
      </c>
      <c r="N37" s="28" t="s">
        <v>66</v>
      </c>
      <c r="O37" s="28"/>
      <c r="P37" s="28" t="s">
        <v>67</v>
      </c>
      <c r="Q37" s="28"/>
      <c r="R37" s="28" t="s">
        <v>68</v>
      </c>
      <c r="S37" s="28"/>
    </row>
    <row r="38" spans="2:19" ht="18" customHeight="1">
      <c r="B38" s="5" t="s">
        <v>26</v>
      </c>
      <c r="C38" s="11">
        <v>30</v>
      </c>
      <c r="D38" s="12">
        <f t="shared" si="0"/>
        <v>60</v>
      </c>
      <c r="E38" s="7">
        <f t="shared" si="5"/>
        <v>1800</v>
      </c>
      <c r="F38" s="15">
        <v>72</v>
      </c>
      <c r="G38" s="8">
        <f t="shared" si="6"/>
        <v>2160</v>
      </c>
      <c r="H38" s="9">
        <f t="shared" si="1"/>
        <v>22.222222222222221</v>
      </c>
      <c r="I38" s="13">
        <f t="shared" si="2"/>
        <v>666.66666666666663</v>
      </c>
      <c r="J38" s="13">
        <f t="shared" si="3"/>
        <v>11.111111111111111</v>
      </c>
      <c r="K38" s="9">
        <f t="shared" si="4"/>
        <v>333.33333333333331</v>
      </c>
      <c r="N38" s="28"/>
      <c r="O38" s="28"/>
      <c r="P38" s="28"/>
      <c r="Q38" s="28"/>
      <c r="R38" s="28"/>
      <c r="S38" s="28"/>
    </row>
    <row r="39" spans="2:19" ht="18" customHeight="1">
      <c r="B39" s="5" t="s">
        <v>25</v>
      </c>
      <c r="C39" s="11">
        <v>60</v>
      </c>
      <c r="D39" s="12">
        <f t="shared" si="0"/>
        <v>53</v>
      </c>
      <c r="E39" s="7">
        <f t="shared" si="5"/>
        <v>3180</v>
      </c>
      <c r="F39" s="13">
        <v>63.599999999999994</v>
      </c>
      <c r="G39" s="8">
        <f t="shared" si="6"/>
        <v>3815.9999999999995</v>
      </c>
      <c r="H39" s="9">
        <f t="shared" si="1"/>
        <v>19.62962962962963</v>
      </c>
      <c r="I39" s="13">
        <f t="shared" si="2"/>
        <v>1177.7777777777778</v>
      </c>
      <c r="J39" s="13">
        <f t="shared" si="3"/>
        <v>9.8148148148148149</v>
      </c>
      <c r="K39" s="9">
        <f t="shared" si="4"/>
        <v>588.88888888888891</v>
      </c>
      <c r="N39" s="28"/>
      <c r="O39" s="28"/>
      <c r="P39" s="28"/>
      <c r="Q39" s="28"/>
      <c r="R39" s="28"/>
      <c r="S39" s="28"/>
    </row>
    <row r="40" spans="2:19">
      <c r="B40" s="5" t="s">
        <v>24</v>
      </c>
      <c r="C40" s="11">
        <v>25</v>
      </c>
      <c r="D40" s="12">
        <f t="shared" si="0"/>
        <v>40</v>
      </c>
      <c r="E40" s="7">
        <f t="shared" si="5"/>
        <v>1000</v>
      </c>
      <c r="F40" s="14">
        <v>48</v>
      </c>
      <c r="G40" s="8">
        <f t="shared" si="6"/>
        <v>1200</v>
      </c>
      <c r="H40" s="9">
        <f t="shared" si="1"/>
        <v>14.814814814814813</v>
      </c>
      <c r="I40" s="13">
        <f t="shared" si="2"/>
        <v>370.37037037037032</v>
      </c>
      <c r="J40" s="13">
        <f t="shared" si="3"/>
        <v>7.4074074074074066</v>
      </c>
      <c r="K40" s="9">
        <f t="shared" si="4"/>
        <v>185.18518518518516</v>
      </c>
      <c r="N40" s="28"/>
      <c r="O40" s="28"/>
      <c r="P40" s="28"/>
      <c r="Q40" s="28"/>
      <c r="R40" s="28"/>
      <c r="S40" s="28"/>
    </row>
    <row r="41" spans="2:19">
      <c r="B41" s="5" t="s">
        <v>23</v>
      </c>
      <c r="C41" s="11">
        <v>25</v>
      </c>
      <c r="D41" s="12">
        <f t="shared" si="0"/>
        <v>35</v>
      </c>
      <c r="E41" s="7">
        <f t="shared" si="5"/>
        <v>875</v>
      </c>
      <c r="F41" s="14">
        <v>42</v>
      </c>
      <c r="G41" s="8">
        <f t="shared" si="6"/>
        <v>1050</v>
      </c>
      <c r="H41" s="9">
        <f t="shared" si="1"/>
        <v>12.962962962962962</v>
      </c>
      <c r="I41" s="13">
        <f t="shared" si="2"/>
        <v>324.07407407407402</v>
      </c>
      <c r="J41" s="13">
        <f t="shared" si="3"/>
        <v>6.481481481481481</v>
      </c>
      <c r="K41" s="9">
        <f t="shared" si="4"/>
        <v>162.03703703703701</v>
      </c>
      <c r="N41" s="29">
        <f>G43</f>
        <v>100542.00000000001</v>
      </c>
      <c r="O41" s="29"/>
      <c r="P41" s="30">
        <f>G64</f>
        <v>20998.799999999999</v>
      </c>
      <c r="Q41" s="30"/>
      <c r="R41" s="30">
        <f>N41+P41</f>
        <v>121540.80000000002</v>
      </c>
      <c r="S41" s="30"/>
    </row>
    <row r="42" spans="2:19" ht="18" customHeight="1">
      <c r="B42" s="5" t="s">
        <v>22</v>
      </c>
      <c r="C42" s="11">
        <v>25</v>
      </c>
      <c r="D42" s="12">
        <f t="shared" si="0"/>
        <v>60</v>
      </c>
      <c r="E42" s="7">
        <f t="shared" si="5"/>
        <v>1500</v>
      </c>
      <c r="F42" s="14">
        <v>72</v>
      </c>
      <c r="G42" s="8">
        <f>C42*F42</f>
        <v>1800</v>
      </c>
      <c r="H42" s="9">
        <f t="shared" si="1"/>
        <v>22.222222222222221</v>
      </c>
      <c r="I42" s="13">
        <f t="shared" si="2"/>
        <v>555.55555555555554</v>
      </c>
      <c r="J42" s="13">
        <f t="shared" si="3"/>
        <v>11.111111111111111</v>
      </c>
      <c r="K42" s="9">
        <f t="shared" si="4"/>
        <v>277.77777777777777</v>
      </c>
      <c r="N42" s="29"/>
      <c r="O42" s="29"/>
      <c r="P42" s="30"/>
      <c r="Q42" s="30"/>
      <c r="R42" s="30"/>
      <c r="S42" s="30"/>
    </row>
    <row r="43" spans="2:19" ht="18" customHeight="1">
      <c r="B43" s="3" t="s">
        <v>0</v>
      </c>
      <c r="C43" s="17">
        <f>SUM(C6:C42)</f>
        <v>1345</v>
      </c>
      <c r="D43" s="59"/>
      <c r="E43" s="62">
        <f>SUM(E6:E42)</f>
        <v>83785</v>
      </c>
      <c r="F43" s="60"/>
      <c r="G43" s="63">
        <f>SUM(G6:G42)</f>
        <v>100542.00000000001</v>
      </c>
      <c r="H43" s="61"/>
      <c r="I43" s="19">
        <f>SUM(I6:I42)</f>
        <v>31031.481481481478</v>
      </c>
      <c r="J43" s="18"/>
      <c r="K43" s="19">
        <f>SUM(K6:K42)</f>
        <v>15515.740740740739</v>
      </c>
    </row>
    <row r="44" spans="2:19" ht="18" customHeight="1"/>
    <row r="45" spans="2:19" ht="18" customHeight="1"/>
    <row r="46" spans="2:19" ht="19" customHeight="1">
      <c r="N46" s="31" t="s">
        <v>69</v>
      </c>
      <c r="O46" s="32"/>
      <c r="P46" s="32"/>
      <c r="Q46" s="32"/>
      <c r="R46" s="32"/>
      <c r="S46" s="33"/>
    </row>
    <row r="47" spans="2:19" ht="19" customHeight="1">
      <c r="N47" s="34"/>
      <c r="O47" s="35"/>
      <c r="P47" s="35"/>
      <c r="Q47" s="35"/>
      <c r="R47" s="35"/>
      <c r="S47" s="36"/>
    </row>
    <row r="48" spans="2:19" ht="19" customHeight="1">
      <c r="B48" s="40" t="s">
        <v>21</v>
      </c>
      <c r="C48" s="41"/>
      <c r="D48" s="41"/>
      <c r="E48" s="41"/>
      <c r="F48" s="41"/>
      <c r="G48" s="41"/>
      <c r="H48" s="41"/>
      <c r="I48" s="41"/>
      <c r="J48" s="41"/>
      <c r="K48" s="42"/>
      <c r="N48" s="37"/>
      <c r="O48" s="38"/>
      <c r="P48" s="38"/>
      <c r="Q48" s="38"/>
      <c r="R48" s="38"/>
      <c r="S48" s="39"/>
    </row>
    <row r="49" spans="2:19" ht="19" customHeight="1">
      <c r="B49" s="43"/>
      <c r="C49" s="44"/>
      <c r="D49" s="44"/>
      <c r="E49" s="44"/>
      <c r="F49" s="44"/>
      <c r="G49" s="44"/>
      <c r="H49" s="44"/>
      <c r="I49" s="44"/>
      <c r="J49" s="44"/>
      <c r="K49" s="45"/>
      <c r="N49" s="64" t="s">
        <v>66</v>
      </c>
      <c r="O49" s="65"/>
      <c r="P49" s="64" t="s">
        <v>67</v>
      </c>
      <c r="Q49" s="65"/>
      <c r="R49" s="64" t="s">
        <v>68</v>
      </c>
      <c r="S49" s="65"/>
    </row>
    <row r="50" spans="2:19" ht="18" customHeight="1">
      <c r="B50" s="46"/>
      <c r="C50" s="47"/>
      <c r="D50" s="47"/>
      <c r="E50" s="47"/>
      <c r="F50" s="47"/>
      <c r="G50" s="47"/>
      <c r="H50" s="47"/>
      <c r="I50" s="47"/>
      <c r="J50" s="47"/>
      <c r="K50" s="48"/>
      <c r="N50" s="66"/>
      <c r="O50" s="67"/>
      <c r="P50" s="66"/>
      <c r="Q50" s="67"/>
      <c r="R50" s="66"/>
      <c r="S50" s="67"/>
    </row>
    <row r="51" spans="2:19" ht="53" customHeight="1">
      <c r="B51" s="3" t="s">
        <v>20</v>
      </c>
      <c r="C51" s="4" t="s">
        <v>19</v>
      </c>
      <c r="D51" s="4" t="s">
        <v>18</v>
      </c>
      <c r="E51" s="27" t="s">
        <v>70</v>
      </c>
      <c r="F51" s="3" t="s">
        <v>17</v>
      </c>
      <c r="G51" s="27" t="s">
        <v>71</v>
      </c>
      <c r="H51" s="4" t="s">
        <v>16</v>
      </c>
      <c r="I51" s="4" t="s">
        <v>15</v>
      </c>
      <c r="J51" s="4" t="s">
        <v>14</v>
      </c>
      <c r="K51" s="20" t="s">
        <v>13</v>
      </c>
      <c r="N51" s="66"/>
      <c r="O51" s="67"/>
      <c r="P51" s="66"/>
      <c r="Q51" s="67"/>
      <c r="R51" s="66"/>
      <c r="S51" s="67"/>
    </row>
    <row r="52" spans="2:19" ht="18" customHeight="1">
      <c r="B52" s="5" t="s">
        <v>12</v>
      </c>
      <c r="C52" s="11">
        <v>30</v>
      </c>
      <c r="D52" s="12">
        <f t="shared" ref="D52:D63" si="7">F52/1.2</f>
        <v>29</v>
      </c>
      <c r="E52" s="12">
        <f>D52*C52</f>
        <v>870</v>
      </c>
      <c r="F52" s="8">
        <v>34.799999999999997</v>
      </c>
      <c r="G52" s="7">
        <f>F52*C52</f>
        <v>1044</v>
      </c>
      <c r="H52" s="25">
        <f t="shared" ref="H52:H63" si="8">D52/2.7</f>
        <v>10.74074074074074</v>
      </c>
      <c r="I52" s="25">
        <f t="shared" ref="I52:I63" si="9">C52*H52</f>
        <v>322.22222222222223</v>
      </c>
      <c r="J52" s="25">
        <f t="shared" ref="J52:J63" si="10">H52/2</f>
        <v>5.3703703703703702</v>
      </c>
      <c r="K52" s="25">
        <f t="shared" ref="K52:K63" si="11">C52*J52</f>
        <v>161.11111111111111</v>
      </c>
      <c r="N52" s="68"/>
      <c r="O52" s="69"/>
      <c r="P52" s="68"/>
      <c r="Q52" s="69"/>
      <c r="R52" s="68"/>
      <c r="S52" s="69"/>
    </row>
    <row r="53" spans="2:19">
      <c r="B53" s="5" t="s">
        <v>11</v>
      </c>
      <c r="C53" s="11">
        <v>30</v>
      </c>
      <c r="D53" s="12">
        <f t="shared" si="7"/>
        <v>39</v>
      </c>
      <c r="E53" s="12">
        <f t="shared" ref="E53:E63" si="12">D53*C53</f>
        <v>1170</v>
      </c>
      <c r="F53" s="8">
        <v>46.8</v>
      </c>
      <c r="G53" s="7">
        <f t="shared" ref="G53:G63" si="13">F53*C53</f>
        <v>1404</v>
      </c>
      <c r="H53" s="25">
        <f t="shared" si="8"/>
        <v>14.444444444444443</v>
      </c>
      <c r="I53" s="25">
        <f t="shared" si="9"/>
        <v>433.33333333333326</v>
      </c>
      <c r="J53" s="25">
        <f t="shared" si="10"/>
        <v>7.2222222222222214</v>
      </c>
      <c r="K53" s="25">
        <f t="shared" si="11"/>
        <v>216.66666666666663</v>
      </c>
      <c r="N53" s="55">
        <v>15515.740740740739</v>
      </c>
      <c r="O53" s="56"/>
      <c r="P53" s="51">
        <v>3240.5555555555547</v>
      </c>
      <c r="Q53" s="52"/>
      <c r="R53" s="51">
        <f>N53+P53</f>
        <v>18756.296296296292</v>
      </c>
      <c r="S53" s="52"/>
    </row>
    <row r="54" spans="2:19">
      <c r="B54" s="5" t="s">
        <v>10</v>
      </c>
      <c r="C54" s="11">
        <v>30</v>
      </c>
      <c r="D54" s="12">
        <f t="shared" si="7"/>
        <v>29</v>
      </c>
      <c r="E54" s="12">
        <f t="shared" si="12"/>
        <v>870</v>
      </c>
      <c r="F54" s="7">
        <v>34.799999999999997</v>
      </c>
      <c r="G54" s="7">
        <f t="shared" si="13"/>
        <v>1044</v>
      </c>
      <c r="H54" s="25">
        <f t="shared" si="8"/>
        <v>10.74074074074074</v>
      </c>
      <c r="I54" s="25">
        <f t="shared" si="9"/>
        <v>322.22222222222223</v>
      </c>
      <c r="J54" s="25">
        <f t="shared" si="10"/>
        <v>5.3703703703703702</v>
      </c>
      <c r="K54" s="25">
        <f t="shared" si="11"/>
        <v>161.11111111111111</v>
      </c>
      <c r="N54" s="57"/>
      <c r="O54" s="58"/>
      <c r="P54" s="53"/>
      <c r="Q54" s="54"/>
      <c r="R54" s="53"/>
      <c r="S54" s="54"/>
    </row>
    <row r="55" spans="2:19" ht="18" customHeight="1">
      <c r="B55" s="5" t="s">
        <v>9</v>
      </c>
      <c r="C55" s="11">
        <v>30</v>
      </c>
      <c r="D55" s="12">
        <f t="shared" si="7"/>
        <v>39</v>
      </c>
      <c r="E55" s="12">
        <f t="shared" si="12"/>
        <v>1170</v>
      </c>
      <c r="F55" s="7">
        <v>46.8</v>
      </c>
      <c r="G55" s="7">
        <f t="shared" si="13"/>
        <v>1404</v>
      </c>
      <c r="H55" s="25">
        <f t="shared" si="8"/>
        <v>14.444444444444443</v>
      </c>
      <c r="I55" s="25">
        <f t="shared" si="9"/>
        <v>433.33333333333326</v>
      </c>
      <c r="J55" s="25">
        <f t="shared" si="10"/>
        <v>7.2222222222222214</v>
      </c>
      <c r="K55" s="25">
        <f t="shared" si="11"/>
        <v>216.66666666666663</v>
      </c>
    </row>
    <row r="56" spans="2:19" ht="18" customHeight="1">
      <c r="B56" s="5" t="s">
        <v>8</v>
      </c>
      <c r="C56" s="11">
        <v>20</v>
      </c>
      <c r="D56" s="12">
        <f t="shared" si="7"/>
        <v>30.999999999999996</v>
      </c>
      <c r="E56" s="12">
        <f t="shared" si="12"/>
        <v>619.99999999999989</v>
      </c>
      <c r="F56" s="8">
        <v>37.199999999999996</v>
      </c>
      <c r="G56" s="7">
        <f t="shared" si="13"/>
        <v>743.99999999999989</v>
      </c>
      <c r="H56" s="25">
        <f t="shared" si="8"/>
        <v>11.481481481481479</v>
      </c>
      <c r="I56" s="25">
        <f t="shared" si="9"/>
        <v>229.62962962962959</v>
      </c>
      <c r="J56" s="25">
        <f t="shared" si="10"/>
        <v>5.7407407407407396</v>
      </c>
      <c r="K56" s="25">
        <f t="shared" si="11"/>
        <v>114.8148148148148</v>
      </c>
    </row>
    <row r="57" spans="2:19" ht="18" customHeight="1">
      <c r="B57" s="5" t="s">
        <v>7</v>
      </c>
      <c r="C57" s="11">
        <v>30</v>
      </c>
      <c r="D57" s="12">
        <f t="shared" si="7"/>
        <v>35</v>
      </c>
      <c r="E57" s="12">
        <f t="shared" si="12"/>
        <v>1050</v>
      </c>
      <c r="F57" s="7">
        <v>42</v>
      </c>
      <c r="G57" s="7">
        <f t="shared" si="13"/>
        <v>1260</v>
      </c>
      <c r="H57" s="25">
        <f t="shared" si="8"/>
        <v>12.962962962962962</v>
      </c>
      <c r="I57" s="25">
        <f t="shared" si="9"/>
        <v>388.88888888888886</v>
      </c>
      <c r="J57" s="25">
        <f t="shared" si="10"/>
        <v>6.481481481481481</v>
      </c>
      <c r="K57" s="25">
        <f t="shared" si="11"/>
        <v>194.44444444444443</v>
      </c>
    </row>
    <row r="58" spans="2:19" ht="18" customHeight="1">
      <c r="B58" s="5" t="s">
        <v>6</v>
      </c>
      <c r="C58" s="11">
        <v>30</v>
      </c>
      <c r="D58" s="12">
        <f t="shared" si="7"/>
        <v>46</v>
      </c>
      <c r="E58" s="12">
        <f t="shared" si="12"/>
        <v>1380</v>
      </c>
      <c r="F58" s="8">
        <v>55.199999999999996</v>
      </c>
      <c r="G58" s="7">
        <f t="shared" si="13"/>
        <v>1655.9999999999998</v>
      </c>
      <c r="H58" s="25">
        <f t="shared" si="8"/>
        <v>17.037037037037035</v>
      </c>
      <c r="I58" s="25">
        <f t="shared" si="9"/>
        <v>511.11111111111103</v>
      </c>
      <c r="J58" s="25">
        <f t="shared" si="10"/>
        <v>8.5185185185185173</v>
      </c>
      <c r="K58" s="25">
        <f t="shared" si="11"/>
        <v>255.55555555555551</v>
      </c>
    </row>
    <row r="59" spans="2:19">
      <c r="B59" s="5" t="s">
        <v>5</v>
      </c>
      <c r="C59" s="26">
        <v>60</v>
      </c>
      <c r="D59" s="12">
        <f t="shared" si="7"/>
        <v>60</v>
      </c>
      <c r="E59" s="12">
        <f t="shared" si="12"/>
        <v>3600</v>
      </c>
      <c r="F59" s="7">
        <f>C59*1.2</f>
        <v>72</v>
      </c>
      <c r="G59" s="7">
        <f t="shared" si="13"/>
        <v>4320</v>
      </c>
      <c r="H59" s="25">
        <f t="shared" si="8"/>
        <v>22.222222222222221</v>
      </c>
      <c r="I59" s="25">
        <f t="shared" si="9"/>
        <v>1333.3333333333333</v>
      </c>
      <c r="J59" s="25">
        <f t="shared" si="10"/>
        <v>11.111111111111111</v>
      </c>
      <c r="K59" s="25">
        <f t="shared" si="11"/>
        <v>666.66666666666663</v>
      </c>
    </row>
    <row r="60" spans="2:19">
      <c r="B60" s="5" t="s">
        <v>4</v>
      </c>
      <c r="C60" s="11">
        <v>25</v>
      </c>
      <c r="D60" s="12">
        <f t="shared" si="7"/>
        <v>55</v>
      </c>
      <c r="E60" s="12">
        <f t="shared" si="12"/>
        <v>1375</v>
      </c>
      <c r="F60" s="7">
        <v>66</v>
      </c>
      <c r="G60" s="7">
        <f t="shared" si="13"/>
        <v>1650</v>
      </c>
      <c r="H60" s="25">
        <f t="shared" si="8"/>
        <v>20.37037037037037</v>
      </c>
      <c r="I60" s="25">
        <f t="shared" si="9"/>
        <v>509.25925925925924</v>
      </c>
      <c r="J60" s="25">
        <f t="shared" si="10"/>
        <v>10.185185185185185</v>
      </c>
      <c r="K60" s="25">
        <f t="shared" si="11"/>
        <v>254.62962962962962</v>
      </c>
    </row>
    <row r="61" spans="2:19">
      <c r="B61" s="5" t="s">
        <v>3</v>
      </c>
      <c r="C61" s="11">
        <v>25</v>
      </c>
      <c r="D61" s="12">
        <f t="shared" si="7"/>
        <v>40</v>
      </c>
      <c r="E61" s="12">
        <f t="shared" si="12"/>
        <v>1000</v>
      </c>
      <c r="F61" s="7">
        <v>48</v>
      </c>
      <c r="G61" s="7">
        <f t="shared" si="13"/>
        <v>1200</v>
      </c>
      <c r="H61" s="25">
        <f t="shared" si="8"/>
        <v>14.814814814814813</v>
      </c>
      <c r="I61" s="25">
        <f t="shared" si="9"/>
        <v>370.37037037037032</v>
      </c>
      <c r="J61" s="25">
        <f t="shared" si="10"/>
        <v>7.4074074074074066</v>
      </c>
      <c r="K61" s="25">
        <f t="shared" si="11"/>
        <v>185.18518518518516</v>
      </c>
    </row>
    <row r="62" spans="2:19">
      <c r="B62" s="5" t="s">
        <v>2</v>
      </c>
      <c r="C62" s="11">
        <v>38</v>
      </c>
      <c r="D62" s="12">
        <f t="shared" si="7"/>
        <v>65</v>
      </c>
      <c r="E62" s="12">
        <f t="shared" si="12"/>
        <v>2470</v>
      </c>
      <c r="F62" s="7">
        <v>78</v>
      </c>
      <c r="G62" s="7">
        <f t="shared" si="13"/>
        <v>2964</v>
      </c>
      <c r="H62" s="25">
        <f t="shared" si="8"/>
        <v>24.074074074074073</v>
      </c>
      <c r="I62" s="25">
        <f t="shared" si="9"/>
        <v>914.81481481481478</v>
      </c>
      <c r="J62" s="25">
        <f t="shared" si="10"/>
        <v>12.037037037037036</v>
      </c>
      <c r="K62" s="25">
        <f t="shared" si="11"/>
        <v>457.40740740740739</v>
      </c>
    </row>
    <row r="63" spans="2:19">
      <c r="B63" s="5" t="s">
        <v>1</v>
      </c>
      <c r="C63" s="11">
        <v>37</v>
      </c>
      <c r="D63" s="12">
        <f t="shared" si="7"/>
        <v>52</v>
      </c>
      <c r="E63" s="12">
        <f t="shared" si="12"/>
        <v>1924</v>
      </c>
      <c r="F63" s="7">
        <v>62.4</v>
      </c>
      <c r="G63" s="8">
        <f t="shared" si="13"/>
        <v>2308.7999999999997</v>
      </c>
      <c r="H63" s="25">
        <f t="shared" si="8"/>
        <v>19.25925925925926</v>
      </c>
      <c r="I63" s="25">
        <f t="shared" si="9"/>
        <v>712.59259259259261</v>
      </c>
      <c r="J63" s="25">
        <f t="shared" si="10"/>
        <v>9.6296296296296298</v>
      </c>
      <c r="K63" s="25">
        <f t="shared" si="11"/>
        <v>356.2962962962963</v>
      </c>
    </row>
    <row r="64" spans="2:19">
      <c r="B64" s="3" t="s">
        <v>0</v>
      </c>
      <c r="C64" s="21">
        <f>SUM(C52:C63)</f>
        <v>385</v>
      </c>
      <c r="D64" s="21"/>
      <c r="E64" s="22">
        <f>SUM(E52:E63)</f>
        <v>17499</v>
      </c>
      <c r="F64" s="22"/>
      <c r="G64" s="22">
        <f>SUM(G52:G63)</f>
        <v>20998.799999999999</v>
      </c>
      <c r="H64" s="21"/>
      <c r="I64" s="23">
        <f>SUM(I52:I63)</f>
        <v>6481.1111111111095</v>
      </c>
      <c r="J64" s="24"/>
      <c r="K64" s="23">
        <f>SUM(K52:K63)</f>
        <v>3240.5555555555547</v>
      </c>
    </row>
    <row r="68" ht="18" customHeight="1"/>
  </sheetData>
  <mergeCells count="37">
    <mergeCell ref="N22:S24"/>
    <mergeCell ref="N25:O28"/>
    <mergeCell ref="P25:Q28"/>
    <mergeCell ref="R25:S28"/>
    <mergeCell ref="N29:O30"/>
    <mergeCell ref="P29:Q30"/>
    <mergeCell ref="R29:S30"/>
    <mergeCell ref="N34:S36"/>
    <mergeCell ref="N37:O40"/>
    <mergeCell ref="P37:Q40"/>
    <mergeCell ref="R37:S40"/>
    <mergeCell ref="N41:O42"/>
    <mergeCell ref="P41:Q42"/>
    <mergeCell ref="R41:S42"/>
    <mergeCell ref="N46:S48"/>
    <mergeCell ref="N49:O52"/>
    <mergeCell ref="B2:K4"/>
    <mergeCell ref="B48:K50"/>
    <mergeCell ref="N2:S4"/>
    <mergeCell ref="N5:O5"/>
    <mergeCell ref="P5:Q5"/>
    <mergeCell ref="R5:S5"/>
    <mergeCell ref="N6:O6"/>
    <mergeCell ref="P6:Q6"/>
    <mergeCell ref="R6:S6"/>
    <mergeCell ref="P49:Q52"/>
    <mergeCell ref="R49:S52"/>
    <mergeCell ref="N10:S12"/>
    <mergeCell ref="N13:O16"/>
    <mergeCell ref="P13:Q16"/>
    <mergeCell ref="R13:S16"/>
    <mergeCell ref="N17:O18"/>
    <mergeCell ref="P17:Q18"/>
    <mergeCell ref="R17:S18"/>
    <mergeCell ref="R53:S54"/>
    <mergeCell ref="P53:Q54"/>
    <mergeCell ref="N53:O54"/>
  </mergeCells>
  <phoneticPr fontId="10" type="noConversion"/>
  <pageMargins left="0.75000000000000011" right="0.75000000000000011" top="1" bottom="1" header="0.5" footer="0.5"/>
  <pageSetup paperSize="9" scale="31" orientation="portrait" horizontalDpi="4294967292" verticalDpi="4294967292"/>
  <extLst>
    <ext xmlns:mx="http://schemas.microsoft.com/office/mac/excel/2008/main" uri="{64002731-A6B0-56B0-2670-7721B7C09600}">
      <mx:PLV Mode="0" OnePage="0" WScale="10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"/>
  <sheetData/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Sales plan</vt:lpstr>
      <vt:lpstr>Feuil1</vt:lpstr>
    </vt:vector>
  </TitlesOfParts>
  <Company>Financière Mozart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Charlotte Lachkar</dc:creator>
  <cp:lastModifiedBy>Charlotte Lachkar</cp:lastModifiedBy>
  <cp:lastPrinted>2015-02-25T15:20:25Z</cp:lastPrinted>
  <dcterms:created xsi:type="dcterms:W3CDTF">2015-02-25T14:52:36Z</dcterms:created>
  <dcterms:modified xsi:type="dcterms:W3CDTF">2015-02-25T15:59:28Z</dcterms:modified>
</cp:coreProperties>
</file>