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445"/>
  </bookViews>
  <sheets>
    <sheet name="Feuille 1" sheetId="1" r:id="rId1"/>
  </sheets>
  <calcPr calcId="145621"/>
</workbook>
</file>

<file path=xl/calcChain.xml><?xml version="1.0" encoding="utf-8"?>
<calcChain xmlns="http://schemas.openxmlformats.org/spreadsheetml/2006/main">
  <c r="AG22" i="1" l="1"/>
  <c r="AH4" i="1" s="1"/>
  <c r="AJ22" i="1"/>
  <c r="AK22" i="1"/>
  <c r="AF22" i="1"/>
  <c r="AJ7" i="1"/>
  <c r="AK7" i="1" s="1"/>
  <c r="AK4" i="1"/>
  <c r="AK8" i="1"/>
  <c r="AK12" i="1"/>
  <c r="AK16" i="1"/>
  <c r="AK20" i="1"/>
  <c r="AJ4" i="1"/>
  <c r="AJ5" i="1"/>
  <c r="AK5" i="1" s="1"/>
  <c r="AJ6" i="1"/>
  <c r="AK6" i="1" s="1"/>
  <c r="AJ8" i="1"/>
  <c r="AJ9" i="1"/>
  <c r="AK9" i="1" s="1"/>
  <c r="AJ10" i="1"/>
  <c r="AK10" i="1" s="1"/>
  <c r="AJ12" i="1"/>
  <c r="AJ13" i="1"/>
  <c r="AK13" i="1" s="1"/>
  <c r="AJ14" i="1"/>
  <c r="AK14" i="1" s="1"/>
  <c r="AJ16" i="1"/>
  <c r="AJ17" i="1"/>
  <c r="AK17" i="1" s="1"/>
  <c r="AJ18" i="1"/>
  <c r="AK18" i="1" s="1"/>
  <c r="AJ20" i="1"/>
  <c r="AJ21" i="1"/>
  <c r="AK21" i="1" s="1"/>
  <c r="AH5" i="1"/>
  <c r="AH6" i="1"/>
  <c r="AH7" i="1"/>
  <c r="AH9" i="1"/>
  <c r="AH10" i="1"/>
  <c r="AH11" i="1"/>
  <c r="AH13" i="1"/>
  <c r="AH14" i="1"/>
  <c r="AH15" i="1"/>
  <c r="AH17" i="1"/>
  <c r="AH18" i="1"/>
  <c r="AH19" i="1"/>
  <c r="AH21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C22" i="1"/>
  <c r="D22" i="1"/>
  <c r="D24" i="1" s="1"/>
  <c r="E22" i="1"/>
  <c r="F22" i="1"/>
  <c r="F24" i="1" s="1"/>
  <c r="G22" i="1"/>
  <c r="H22" i="1"/>
  <c r="H24" i="1" s="1"/>
  <c r="I22" i="1"/>
  <c r="J22" i="1"/>
  <c r="K22" i="1"/>
  <c r="K24" i="1" s="1"/>
  <c r="L22" i="1"/>
  <c r="M22" i="1"/>
  <c r="N22" i="1"/>
  <c r="O22" i="1"/>
  <c r="O24" i="1" s="1"/>
  <c r="P22" i="1"/>
  <c r="Q22" i="1"/>
  <c r="R22" i="1"/>
  <c r="S22" i="1"/>
  <c r="S24" i="1" s="1"/>
  <c r="T22" i="1"/>
  <c r="U22" i="1"/>
  <c r="V22" i="1"/>
  <c r="W22" i="1"/>
  <c r="W24" i="1" s="1"/>
  <c r="X22" i="1"/>
  <c r="Y22" i="1"/>
  <c r="Z22" i="1"/>
  <c r="AA22" i="1"/>
  <c r="AB22" i="1"/>
  <c r="AB24" i="1" s="1"/>
  <c r="AC22" i="1"/>
  <c r="AD22" i="1"/>
  <c r="B22" i="1"/>
  <c r="AE21" i="1"/>
  <c r="AF28" i="1"/>
  <c r="AF26" i="1"/>
  <c r="AF25" i="1"/>
  <c r="E24" i="1"/>
  <c r="I24" i="1"/>
  <c r="Z24" i="1"/>
  <c r="AD24" i="1"/>
  <c r="AC24" i="1"/>
  <c r="AA24" i="1"/>
  <c r="Y24" i="1"/>
  <c r="X24" i="1"/>
  <c r="V24" i="1"/>
  <c r="U24" i="1"/>
  <c r="T24" i="1"/>
  <c r="R24" i="1"/>
  <c r="Q24" i="1"/>
  <c r="P24" i="1"/>
  <c r="N24" i="1"/>
  <c r="M24" i="1"/>
  <c r="L24" i="1"/>
  <c r="J24" i="1"/>
  <c r="G24" i="1"/>
  <c r="C24" i="1"/>
  <c r="B24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G3" i="1"/>
  <c r="AF3" i="1"/>
  <c r="AE3" i="1"/>
  <c r="AH20" i="1" l="1"/>
  <c r="AH16" i="1"/>
  <c r="AH12" i="1"/>
  <c r="AH8" i="1"/>
  <c r="AJ19" i="1"/>
  <c r="AK19" i="1" s="1"/>
  <c r="AJ15" i="1"/>
  <c r="AK15" i="1" s="1"/>
  <c r="AJ11" i="1"/>
  <c r="AK11" i="1" s="1"/>
  <c r="AE24" i="1"/>
  <c r="AE22" i="1"/>
  <c r="AF27" i="1" l="1"/>
  <c r="AH3" i="1"/>
  <c r="AH22" i="1" s="1"/>
  <c r="AJ3" i="1"/>
  <c r="AI4" i="1" l="1"/>
  <c r="AL4" i="1" s="1"/>
  <c r="AM4" i="1" s="1"/>
  <c r="AI8" i="1"/>
  <c r="AL8" i="1" s="1"/>
  <c r="AM8" i="1" s="1"/>
  <c r="AI16" i="1"/>
  <c r="AL16" i="1" s="1"/>
  <c r="AM16" i="1" s="1"/>
  <c r="AI20" i="1"/>
  <c r="AL20" i="1" s="1"/>
  <c r="AM20" i="1" s="1"/>
  <c r="AI5" i="1"/>
  <c r="AL5" i="1" s="1"/>
  <c r="AM5" i="1" s="1"/>
  <c r="AI6" i="1"/>
  <c r="AL6" i="1" s="1"/>
  <c r="AM6" i="1" s="1"/>
  <c r="AI10" i="1"/>
  <c r="AL10" i="1" s="1"/>
  <c r="AM10" i="1" s="1"/>
  <c r="AI14" i="1"/>
  <c r="AL14" i="1" s="1"/>
  <c r="AM14" i="1" s="1"/>
  <c r="AI18" i="1"/>
  <c r="AL18" i="1" s="1"/>
  <c r="AM18" i="1" s="1"/>
  <c r="AI7" i="1"/>
  <c r="AL7" i="1" s="1"/>
  <c r="AM7" i="1" s="1"/>
  <c r="AI11" i="1"/>
  <c r="AL11" i="1" s="1"/>
  <c r="AM11" i="1" s="1"/>
  <c r="AI15" i="1"/>
  <c r="AL15" i="1" s="1"/>
  <c r="AM15" i="1" s="1"/>
  <c r="AI19" i="1"/>
  <c r="AL19" i="1" s="1"/>
  <c r="AM19" i="1" s="1"/>
  <c r="AI12" i="1"/>
  <c r="AL12" i="1" s="1"/>
  <c r="AM12" i="1" s="1"/>
  <c r="AI9" i="1"/>
  <c r="AL9" i="1" s="1"/>
  <c r="AM9" i="1" s="1"/>
  <c r="AI13" i="1"/>
  <c r="AL13" i="1" s="1"/>
  <c r="AM13" i="1" s="1"/>
  <c r="AI17" i="1"/>
  <c r="AL17" i="1" s="1"/>
  <c r="AM17" i="1" s="1"/>
  <c r="AI21" i="1"/>
  <c r="AL21" i="1" s="1"/>
  <c r="AM21" i="1" s="1"/>
  <c r="AK3" i="1"/>
  <c r="AI3" i="1"/>
  <c r="AI22" i="1" s="1"/>
  <c r="AL3" i="1" l="1"/>
  <c r="AL22" i="1" s="1"/>
  <c r="AM3" i="1" l="1"/>
  <c r="AM22" i="1" s="1"/>
</calcChain>
</file>

<file path=xl/sharedStrings.xml><?xml version="1.0" encoding="utf-8"?>
<sst xmlns="http://schemas.openxmlformats.org/spreadsheetml/2006/main" count="70" uniqueCount="70">
  <si>
    <t>Produit</t>
  </si>
  <si>
    <t>NES
Protec boitier</t>
  </si>
  <si>
    <t>NES Protec
small box</t>
  </si>
  <si>
    <t>SNES/N64 Protec boitier</t>
  </si>
  <si>
    <t>SNES
Insert</t>
  </si>
  <si>
    <t>N64
Insert</t>
  </si>
  <si>
    <t>GB
Protec boitier</t>
  </si>
  <si>
    <t>GB
Insert</t>
  </si>
  <si>
    <t>GBA
Insert</t>
  </si>
  <si>
    <t>Famicom
Protec boitier</t>
  </si>
  <si>
    <t>SFC
Protec boitier</t>
  </si>
  <si>
    <t>3DS Sac congel</t>
  </si>
  <si>
    <t>NES
notice bags</t>
  </si>
  <si>
    <t>SNES
notice bags</t>
  </si>
  <si>
    <t>N64 JAP
Protec boite</t>
  </si>
  <si>
    <t>Protec cartouche N64</t>
  </si>
  <si>
    <t>Protec cartouche SNES</t>
  </si>
  <si>
    <t>DS sac congel</t>
  </si>
  <si>
    <t>Stack up protec boite</t>
  </si>
  <si>
    <t>Format DVD
sac congel</t>
  </si>
  <si>
    <t>Format DVD
Protec boitier</t>
  </si>
  <si>
    <t>PS1/DC
Protec boitier</t>
  </si>
  <si>
    <t>PS1 Protec
boitier double</t>
  </si>
  <si>
    <t>PS1 US Single sac congel (CD)</t>
  </si>
  <si>
    <t>PS3/PS4
Protec boitier</t>
  </si>
  <si>
    <t>PS Vita Sac congel</t>
  </si>
  <si>
    <t>PSP Protec boitier</t>
  </si>
  <si>
    <t>Atari 26/52/7800 Protec boitier</t>
  </si>
  <si>
    <t>SEGA Game Gear</t>
  </si>
  <si>
    <t>Intellivision tall protec boitier</t>
  </si>
  <si>
    <t>Prix unité</t>
  </si>
  <si>
    <t>Collectorama</t>
  </si>
  <si>
    <t>Jupiter</t>
  </si>
  <si>
    <t>soulfred4</t>
  </si>
  <si>
    <t>le_spectre</t>
  </si>
  <si>
    <t>fabfab</t>
  </si>
  <si>
    <t>alexgames</t>
  </si>
  <si>
    <t>FF-FF-FF</t>
  </si>
  <si>
    <t>maxou13</t>
  </si>
  <si>
    <t>rom624</t>
  </si>
  <si>
    <t>dehorvie (en cours)</t>
  </si>
  <si>
    <t>filoufoin</t>
  </si>
  <si>
    <t>Stalifecrew</t>
  </si>
  <si>
    <t>Azerty</t>
  </si>
  <si>
    <t>Saphre</t>
  </si>
  <si>
    <t>pit56</t>
  </si>
  <si>
    <t>psykotik44</t>
  </si>
  <si>
    <t>lorentzo59</t>
  </si>
  <si>
    <t>Romain</t>
  </si>
  <si>
    <t>Total objets</t>
  </si>
  <si>
    <t>Indisponible</t>
  </si>
  <si>
    <t>Ajout 5 pit</t>
  </si>
  <si>
    <t>Gratuit ? :)</t>
  </si>
  <si>
    <t>ajout 45 rom</t>
  </si>
  <si>
    <t>Ajout aux 3</t>
  </si>
  <si>
    <t>enlever à tous</t>
  </si>
  <si>
    <t>Quantité objets</t>
  </si>
  <si>
    <t>Récalé:</t>
  </si>
  <si>
    <t>Part coût membre sur coût total</t>
  </si>
  <si>
    <t>Montant réduction:</t>
  </si>
  <si>
    <t>Réduction par membre</t>
  </si>
  <si>
    <t>Arrondi:</t>
  </si>
  <si>
    <t>Nombre colis:</t>
  </si>
  <si>
    <t xml:space="preserve">Montant fdp: </t>
  </si>
  <si>
    <t>Montant fdp par membre</t>
  </si>
  <si>
    <t>Montant total commande en dollar</t>
  </si>
  <si>
    <t>Montant total commande en euros</t>
  </si>
  <si>
    <t>Prix dollar sans fdp ni réduc</t>
  </si>
  <si>
    <t>Part nombre objet membre / total</t>
  </si>
  <si>
    <t>Eraclés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</si>
</sst>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</font>
    <font>
      <b/>
      <sz val="10"/>
      <color rgb="FFFF0000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/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/>
    <xf numFmtId="2" fontId="0" fillId="0" borderId="0" xfId="0" applyNumberFormat="1"/>
    <xf numFmtId="0" fontId="5" fillId="0" borderId="6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/>
    <xf numFmtId="0" fontId="5" fillId="0" borderId="5" xfId="0" applyFont="1" applyBorder="1" applyAlignment="1">
      <alignment horizontal="center" wrapText="1"/>
    </xf>
    <xf numFmtId="2" fontId="0" fillId="0" borderId="5" xfId="0" applyNumberFormat="1" applyBorder="1"/>
    <xf numFmtId="0" fontId="6" fillId="0" borderId="2" xfId="0" applyFont="1" applyBorder="1" applyAlignment="1"/>
    <xf numFmtId="0" fontId="6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tabSelected="1" topLeftCell="L1" workbookViewId="0">
      <selection activeCell="Z27" sqref="Z27"/>
    </sheetView>
  </sheetViews>
  <sheetFormatPr baseColWidth="10" defaultColWidth="14.42578125" defaultRowHeight="15.75" customHeight="1" x14ac:dyDescent="0.2"/>
  <cols>
    <col min="1" max="1" width="16.85546875" customWidth="1"/>
    <col min="2" max="4" width="14.42578125" customWidth="1"/>
    <col min="5" max="5" width="6" bestFit="1" customWidth="1"/>
    <col min="6" max="26" width="14.42578125" customWidth="1"/>
    <col min="30" max="31" width="17.42578125" customWidth="1"/>
    <col min="32" max="32" width="19" customWidth="1"/>
    <col min="34" max="37" width="14.5703125" bestFit="1" customWidth="1"/>
    <col min="38" max="38" width="15.5703125" bestFit="1" customWidth="1"/>
  </cols>
  <sheetData>
    <row r="1" spans="1:39" ht="35.2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12"/>
      <c r="AF1" s="12" t="s">
        <v>56</v>
      </c>
      <c r="AG1" s="16" t="s">
        <v>67</v>
      </c>
      <c r="AH1" s="19" t="s">
        <v>58</v>
      </c>
      <c r="AI1" s="19" t="s">
        <v>60</v>
      </c>
      <c r="AJ1" s="19" t="s">
        <v>68</v>
      </c>
      <c r="AK1" s="19" t="s">
        <v>64</v>
      </c>
      <c r="AL1" s="19" t="s">
        <v>65</v>
      </c>
      <c r="AM1" s="19" t="s">
        <v>66</v>
      </c>
    </row>
    <row r="2" spans="1:39" ht="15.75" customHeight="1" x14ac:dyDescent="0.2">
      <c r="A2" s="3" t="s">
        <v>30</v>
      </c>
      <c r="B2" s="4">
        <v>0.57999999999999996</v>
      </c>
      <c r="C2" s="4">
        <v>0.65</v>
      </c>
      <c r="D2" s="4">
        <v>0.67</v>
      </c>
      <c r="E2" s="4">
        <v>0.54</v>
      </c>
      <c r="F2" s="4">
        <v>0.56999999999999995</v>
      </c>
      <c r="G2" s="4">
        <v>0.53</v>
      </c>
      <c r="H2" s="4">
        <v>0.47</v>
      </c>
      <c r="I2" s="4">
        <v>0.7</v>
      </c>
      <c r="J2" s="4">
        <v>0.6</v>
      </c>
      <c r="K2" s="4">
        <v>0.65</v>
      </c>
      <c r="L2" s="4">
        <v>0</v>
      </c>
      <c r="M2" s="4">
        <v>5.7500000000000002E-2</v>
      </c>
      <c r="N2" s="4">
        <v>6.5000000000000002E-2</v>
      </c>
      <c r="O2" s="4">
        <v>0.8</v>
      </c>
      <c r="P2" s="4">
        <v>0.6</v>
      </c>
      <c r="Q2" s="4">
        <v>0.6</v>
      </c>
      <c r="R2" s="4">
        <v>0.05</v>
      </c>
      <c r="S2" s="4">
        <v>1.5</v>
      </c>
      <c r="T2" s="4">
        <v>6.7500000000000004E-2</v>
      </c>
      <c r="U2" s="4">
        <v>0.61</v>
      </c>
      <c r="V2" s="4">
        <v>0.6</v>
      </c>
      <c r="W2" s="4">
        <v>0.65</v>
      </c>
      <c r="X2" s="4">
        <v>5.7500000000000002E-2</v>
      </c>
      <c r="Y2" s="4">
        <v>0.64</v>
      </c>
      <c r="Z2" s="4">
        <v>0</v>
      </c>
      <c r="AA2" s="4">
        <v>0.54</v>
      </c>
      <c r="AB2" s="4">
        <v>0.87</v>
      </c>
      <c r="AC2" s="4">
        <v>0.4</v>
      </c>
      <c r="AD2" s="4">
        <v>0.9</v>
      </c>
      <c r="AE2" s="13"/>
      <c r="AF2" s="13"/>
      <c r="AG2" s="17"/>
      <c r="AH2" s="19"/>
      <c r="AI2" s="19"/>
      <c r="AJ2" s="19"/>
      <c r="AK2" s="19"/>
      <c r="AL2" s="19"/>
      <c r="AM2" s="19"/>
    </row>
    <row r="3" spans="1:39" ht="15.75" customHeight="1" x14ac:dyDescent="0.2">
      <c r="A3" s="5" t="s">
        <v>31</v>
      </c>
      <c r="B3" s="6">
        <v>40</v>
      </c>
      <c r="C3" s="6"/>
      <c r="D3" s="6">
        <v>85</v>
      </c>
      <c r="E3" s="6"/>
      <c r="F3" s="6"/>
      <c r="G3" s="6">
        <v>59</v>
      </c>
      <c r="H3" s="6"/>
      <c r="I3" s="6"/>
      <c r="J3" s="6"/>
      <c r="K3" s="6"/>
      <c r="L3" s="6">
        <v>54</v>
      </c>
      <c r="M3" s="6"/>
      <c r="N3" s="6"/>
      <c r="O3" s="6"/>
      <c r="P3" s="6"/>
      <c r="Q3" s="6"/>
      <c r="R3" s="6">
        <v>30</v>
      </c>
      <c r="S3" s="6"/>
      <c r="T3" s="6">
        <v>460</v>
      </c>
      <c r="U3" s="6"/>
      <c r="V3" s="6">
        <v>50</v>
      </c>
      <c r="W3" s="6">
        <v>5</v>
      </c>
      <c r="X3" s="6"/>
      <c r="Y3" s="6"/>
      <c r="Z3" s="5"/>
      <c r="AA3" s="5"/>
      <c r="AB3" s="5">
        <v>15</v>
      </c>
      <c r="AC3" s="5">
        <v>10</v>
      </c>
      <c r="AD3" s="5">
        <v>10</v>
      </c>
      <c r="AE3" s="7" t="str">
        <f>A3</f>
        <v>Collectorama</v>
      </c>
      <c r="AF3" s="7">
        <f>SUM(B3:AD3)</f>
        <v>818</v>
      </c>
      <c r="AG3" s="18">
        <f>$B$2*B3+$C$2*C3+$D$2*D3+$E$2*E3+$F$2*F3+$G$2*G3+$H$2*H3+$I$2*I3+$J$2*J3+$K$2*K3+$L$2*L3+$M$2*M3+$N$2*N3+$O$2*O3+$P$2*P3+$Q$2*Q3+$R$2*R3+$S$2*S3+$T$2*T3+$U$2*U3+$V$2*V3+$W$2*W3+$X$2*X3+$Y$2*Y3+$Z$2*Z3+$AA$2*AA3+$AB$2*AB3+$AC$2*AC3+$AD$2*AD3</f>
        <v>203.27000000000004</v>
      </c>
      <c r="AH3" s="20">
        <f>AG3/$AG$22</f>
        <v>9.670498011379855E-2</v>
      </c>
      <c r="AI3" s="20">
        <f>$AF$27*AH3</f>
        <v>40.654000000000011</v>
      </c>
      <c r="AJ3" s="20">
        <f>AF3/$AF$22</f>
        <v>0.14789369011028747</v>
      </c>
      <c r="AK3" s="20">
        <f>AJ3*$AF$28</f>
        <v>111.51184234315676</v>
      </c>
      <c r="AL3" s="20">
        <f>AG3-AI3+AK3</f>
        <v>274.12784234315677</v>
      </c>
      <c r="AM3" s="20">
        <f>AL3*0.91</f>
        <v>249.45633653227267</v>
      </c>
    </row>
    <row r="4" spans="1:39" ht="15.75" customHeight="1" x14ac:dyDescent="0.2">
      <c r="A4" s="5" t="s">
        <v>32</v>
      </c>
      <c r="B4" s="6">
        <v>10</v>
      </c>
      <c r="C4" s="8"/>
      <c r="D4" s="6">
        <v>10</v>
      </c>
      <c r="E4" s="8"/>
      <c r="F4" s="8"/>
      <c r="G4" s="6">
        <v>6</v>
      </c>
      <c r="H4" s="8"/>
      <c r="I4" s="6"/>
      <c r="J4" s="6">
        <v>10</v>
      </c>
      <c r="K4" s="6">
        <v>10</v>
      </c>
      <c r="L4" s="6">
        <v>100</v>
      </c>
      <c r="M4" s="8"/>
      <c r="N4" s="8"/>
      <c r="O4" s="8"/>
      <c r="P4" s="6">
        <v>1</v>
      </c>
      <c r="Q4" s="6">
        <v>25</v>
      </c>
      <c r="R4" s="6">
        <v>10</v>
      </c>
      <c r="S4" s="8"/>
      <c r="T4" s="6"/>
      <c r="U4" s="6">
        <v>100</v>
      </c>
      <c r="V4" s="6">
        <v>10</v>
      </c>
      <c r="W4" s="8"/>
      <c r="X4" s="8"/>
      <c r="Y4" s="8"/>
      <c r="Z4" s="9"/>
      <c r="AA4" s="9"/>
      <c r="AB4" s="9"/>
      <c r="AC4" s="5">
        <v>1</v>
      </c>
      <c r="AD4" s="9"/>
      <c r="AE4" s="7" t="str">
        <f>A4</f>
        <v>Jupiter</v>
      </c>
      <c r="AF4" s="9">
        <f t="shared" ref="AF4:AF21" si="0">SUM(B4:AD4)</f>
        <v>293</v>
      </c>
      <c r="AG4" s="18">
        <f t="shared" ref="AG4:AG21" si="1">$B$2*B4+$C$2*C4+$D$2*D4+$E$2*E4+$F$2*F4+$G$2*G4+$H$2*H4+$I$2*I4+$J$2*J4+$K$2*K4+$L$2*L4+$M$2*M4+$N$2*N4+$O$2*O4+$P$2*P4+$Q$2*Q4+$R$2*R4+$S$2*S4+$T$2*T4+$U$2*U4+$V$2*V4+$W$2*W4+$X$2*X4+$Y$2*Y4+$Z$2*Z4+$AA$2*AA4+$AB$2*AB4+$AC$2*AC4+$AD$2*AD4</f>
        <v>111.68</v>
      </c>
      <c r="AH4" s="20">
        <f t="shared" ref="AH4:AH21" si="2">AG4/$AG$22</f>
        <v>5.3131363108717571E-2</v>
      </c>
      <c r="AI4" s="20">
        <f t="shared" ref="AI4:AI21" si="3">$AF$27*AH4</f>
        <v>22.336000000000002</v>
      </c>
      <c r="AJ4" s="20">
        <f t="shared" ref="AJ4:AJ21" si="4">AF4/$AF$22</f>
        <v>5.2974145724100523E-2</v>
      </c>
      <c r="AK4" s="20">
        <f t="shared" ref="AK4:AK21" si="5">AJ4*$AF$28</f>
        <v>39.942505875971797</v>
      </c>
      <c r="AL4" s="20">
        <f t="shared" ref="AL4:AL21" si="6">AG4-AI4+AK4</f>
        <v>129.28650587597181</v>
      </c>
      <c r="AM4" s="20">
        <f t="shared" ref="AM4:AM21" si="7">AL4*0.91</f>
        <v>117.65072034713435</v>
      </c>
    </row>
    <row r="5" spans="1:39" ht="15.75" customHeight="1" x14ac:dyDescent="0.2">
      <c r="A5" s="5" t="s">
        <v>33</v>
      </c>
      <c r="B5" s="6">
        <v>10</v>
      </c>
      <c r="C5" s="6"/>
      <c r="D5" s="6"/>
      <c r="E5" s="6"/>
      <c r="F5" s="6"/>
      <c r="G5" s="6">
        <v>10</v>
      </c>
      <c r="H5" s="6">
        <v>15</v>
      </c>
      <c r="I5" s="6"/>
      <c r="J5" s="6"/>
      <c r="K5" s="6">
        <v>25</v>
      </c>
      <c r="L5" s="6"/>
      <c r="M5" s="6"/>
      <c r="N5" s="6"/>
      <c r="O5" s="6"/>
      <c r="P5" s="6"/>
      <c r="Q5" s="6"/>
      <c r="R5" s="6"/>
      <c r="S5" s="6"/>
      <c r="T5" s="6"/>
      <c r="U5" s="6">
        <v>10</v>
      </c>
      <c r="V5" s="6">
        <v>25</v>
      </c>
      <c r="W5" s="6">
        <v>25</v>
      </c>
      <c r="X5" s="6">
        <v>50</v>
      </c>
      <c r="Y5" s="6"/>
      <c r="Z5" s="5"/>
      <c r="AA5" s="5"/>
      <c r="AB5" s="9"/>
      <c r="AC5" s="9"/>
      <c r="AD5" s="9"/>
      <c r="AE5" s="7" t="str">
        <f>A5</f>
        <v>soulfred4</v>
      </c>
      <c r="AF5" s="9">
        <f t="shared" si="0"/>
        <v>170</v>
      </c>
      <c r="AG5" s="18">
        <f t="shared" si="1"/>
        <v>74.625</v>
      </c>
      <c r="AH5" s="20">
        <f t="shared" si="2"/>
        <v>3.5502578545738253E-2</v>
      </c>
      <c r="AI5" s="20">
        <f t="shared" si="3"/>
        <v>14.924999999999999</v>
      </c>
      <c r="AJ5" s="20">
        <f t="shared" si="4"/>
        <v>3.0735852467908154E-2</v>
      </c>
      <c r="AK5" s="20">
        <f t="shared" si="5"/>
        <v>23.174832760802747</v>
      </c>
      <c r="AL5" s="20">
        <f t="shared" si="6"/>
        <v>82.874832760802747</v>
      </c>
      <c r="AM5" s="20">
        <f t="shared" si="7"/>
        <v>75.416097812330506</v>
      </c>
    </row>
    <row r="6" spans="1:39" ht="15.75" customHeight="1" x14ac:dyDescent="0.2">
      <c r="A6" s="5" t="s">
        <v>34</v>
      </c>
      <c r="B6" s="6">
        <v>16</v>
      </c>
      <c r="C6" s="8"/>
      <c r="D6" s="6">
        <v>20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6">
        <v>100</v>
      </c>
      <c r="W6" s="6">
        <v>40</v>
      </c>
      <c r="X6" s="6">
        <v>20</v>
      </c>
      <c r="Y6" s="8"/>
      <c r="Z6" s="9"/>
      <c r="AA6" s="9"/>
      <c r="AB6" s="9"/>
      <c r="AC6" s="5">
        <v>25</v>
      </c>
      <c r="AD6" s="9"/>
      <c r="AE6" s="7" t="str">
        <f>A6</f>
        <v>le_spectre</v>
      </c>
      <c r="AF6" s="9">
        <f t="shared" si="0"/>
        <v>221</v>
      </c>
      <c r="AG6" s="18">
        <f t="shared" si="1"/>
        <v>119.83000000000001</v>
      </c>
      <c r="AH6" s="20">
        <f t="shared" si="2"/>
        <v>5.7008696645036057E-2</v>
      </c>
      <c r="AI6" s="20">
        <f t="shared" si="3"/>
        <v>23.966000000000005</v>
      </c>
      <c r="AJ6" s="20">
        <f t="shared" si="4"/>
        <v>3.9956608208280599E-2</v>
      </c>
      <c r="AK6" s="20">
        <f t="shared" si="5"/>
        <v>30.12728258904357</v>
      </c>
      <c r="AL6" s="20">
        <f t="shared" si="6"/>
        <v>125.99128258904358</v>
      </c>
      <c r="AM6" s="20">
        <f t="shared" si="7"/>
        <v>114.65206715602966</v>
      </c>
    </row>
    <row r="7" spans="1:39" ht="15.75" customHeight="1" x14ac:dyDescent="0.2">
      <c r="A7" s="5" t="s">
        <v>35</v>
      </c>
      <c r="B7" s="8"/>
      <c r="C7" s="8"/>
      <c r="D7" s="8"/>
      <c r="E7" s="8"/>
      <c r="F7" s="8"/>
      <c r="G7" s="8"/>
      <c r="H7" s="8"/>
      <c r="I7" s="8"/>
      <c r="J7" s="8"/>
      <c r="K7" s="6">
        <v>50</v>
      </c>
      <c r="L7" s="8"/>
      <c r="M7" s="8"/>
      <c r="N7" s="8"/>
      <c r="O7" s="6">
        <v>50</v>
      </c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/>
      <c r="AB7" s="9"/>
      <c r="AC7" s="9"/>
      <c r="AD7" s="9"/>
      <c r="AE7" s="7" t="str">
        <f>A7</f>
        <v>fabfab</v>
      </c>
      <c r="AF7" s="9">
        <f t="shared" si="0"/>
        <v>100</v>
      </c>
      <c r="AG7" s="18">
        <f t="shared" si="1"/>
        <v>72.5</v>
      </c>
      <c r="AH7" s="20">
        <f t="shared" si="2"/>
        <v>3.4491617347618408E-2</v>
      </c>
      <c r="AI7" s="20">
        <f t="shared" si="3"/>
        <v>14.500000000000002</v>
      </c>
      <c r="AJ7" s="20">
        <f t="shared" si="4"/>
        <v>1.8079913216416561E-2</v>
      </c>
      <c r="AK7" s="20">
        <f t="shared" si="5"/>
        <v>13.632254565178087</v>
      </c>
      <c r="AL7" s="20">
        <f t="shared" si="6"/>
        <v>71.632254565178087</v>
      </c>
      <c r="AM7" s="20">
        <f t="shared" si="7"/>
        <v>65.185351654312058</v>
      </c>
    </row>
    <row r="8" spans="1:39" ht="15.75" customHeight="1" x14ac:dyDescent="0.2">
      <c r="A8" s="5" t="s">
        <v>36</v>
      </c>
      <c r="B8" s="6">
        <v>15</v>
      </c>
      <c r="C8" s="6">
        <v>1</v>
      </c>
      <c r="D8" s="6">
        <v>20</v>
      </c>
      <c r="E8" s="6">
        <v>3</v>
      </c>
      <c r="F8" s="6">
        <v>2</v>
      </c>
      <c r="G8" s="6">
        <v>30</v>
      </c>
      <c r="H8" s="6">
        <v>5</v>
      </c>
      <c r="I8" s="6"/>
      <c r="J8" s="8"/>
      <c r="K8" s="8"/>
      <c r="L8" s="6">
        <v>10</v>
      </c>
      <c r="M8" s="8"/>
      <c r="N8" s="6">
        <v>10</v>
      </c>
      <c r="O8" s="8"/>
      <c r="P8" s="6"/>
      <c r="Q8" s="6"/>
      <c r="R8" s="6"/>
      <c r="S8" s="6"/>
      <c r="T8" s="6">
        <v>20</v>
      </c>
      <c r="U8" s="6">
        <v>10</v>
      </c>
      <c r="V8" s="6">
        <v>10</v>
      </c>
      <c r="W8" s="8"/>
      <c r="X8" s="8"/>
      <c r="Y8" s="6">
        <v>10</v>
      </c>
      <c r="Z8" s="9"/>
      <c r="AA8" s="5">
        <v>2</v>
      </c>
      <c r="AB8" s="9"/>
      <c r="AC8" s="9"/>
      <c r="AD8" s="9"/>
      <c r="AE8" s="7" t="str">
        <f>A8</f>
        <v>alexgames</v>
      </c>
      <c r="AF8" s="9">
        <f t="shared" si="0"/>
        <v>148</v>
      </c>
      <c r="AG8" s="18">
        <f t="shared" si="1"/>
        <v>65.34</v>
      </c>
      <c r="AH8" s="20">
        <f t="shared" si="2"/>
        <v>3.1085272793012229E-2</v>
      </c>
      <c r="AI8" s="20">
        <f t="shared" si="3"/>
        <v>13.068000000000001</v>
      </c>
      <c r="AJ8" s="20">
        <f t="shared" si="4"/>
        <v>2.6758271560296511E-2</v>
      </c>
      <c r="AK8" s="20">
        <f t="shared" si="5"/>
        <v>20.175736756463568</v>
      </c>
      <c r="AL8" s="20">
        <f t="shared" si="6"/>
        <v>72.44773675646357</v>
      </c>
      <c r="AM8" s="20">
        <f t="shared" si="7"/>
        <v>65.927440448381844</v>
      </c>
    </row>
    <row r="9" spans="1:39" ht="15.75" customHeight="1" x14ac:dyDescent="0.2">
      <c r="A9" s="5" t="s">
        <v>37</v>
      </c>
      <c r="B9" s="8"/>
      <c r="C9" s="8"/>
      <c r="D9" s="8"/>
      <c r="E9" s="8"/>
      <c r="F9" s="8"/>
      <c r="G9" s="6">
        <v>10</v>
      </c>
      <c r="H9" s="8"/>
      <c r="I9" s="8"/>
      <c r="J9" s="8"/>
      <c r="K9" s="8"/>
      <c r="L9" s="6">
        <v>10</v>
      </c>
      <c r="M9" s="8"/>
      <c r="N9" s="8"/>
      <c r="O9" s="8"/>
      <c r="P9" s="6"/>
      <c r="Q9" s="6"/>
      <c r="R9" s="6">
        <v>9</v>
      </c>
      <c r="S9" s="6"/>
      <c r="T9" s="6">
        <v>20</v>
      </c>
      <c r="U9" s="6">
        <v>15</v>
      </c>
      <c r="V9" s="6">
        <v>10</v>
      </c>
      <c r="W9" s="6">
        <v>20</v>
      </c>
      <c r="X9" s="6">
        <v>99</v>
      </c>
      <c r="Y9" s="6">
        <v>20</v>
      </c>
      <c r="Z9" s="5">
        <v>10</v>
      </c>
      <c r="AA9" s="5">
        <v>5</v>
      </c>
      <c r="AB9" s="9"/>
      <c r="AC9" s="9"/>
      <c r="AD9" s="9"/>
      <c r="AE9" s="7" t="str">
        <f>A9</f>
        <v>FF-FF-FF</v>
      </c>
      <c r="AF9" s="9">
        <f t="shared" si="0"/>
        <v>228</v>
      </c>
      <c r="AG9" s="18">
        <f t="shared" si="1"/>
        <v>56.44250000000001</v>
      </c>
      <c r="AH9" s="20">
        <f t="shared" si="2"/>
        <v>2.6852318788178651E-2</v>
      </c>
      <c r="AI9" s="20">
        <f t="shared" si="3"/>
        <v>11.288500000000003</v>
      </c>
      <c r="AJ9" s="20">
        <f t="shared" si="4"/>
        <v>4.122220213342976E-2</v>
      </c>
      <c r="AK9" s="20">
        <f t="shared" si="5"/>
        <v>31.081540408606038</v>
      </c>
      <c r="AL9" s="20">
        <f t="shared" si="6"/>
        <v>76.235540408606056</v>
      </c>
      <c r="AM9" s="20">
        <f t="shared" si="7"/>
        <v>69.37434177183151</v>
      </c>
    </row>
    <row r="10" spans="1:39" ht="15.75" customHeight="1" x14ac:dyDescent="0.2">
      <c r="A10" s="5" t="s">
        <v>38</v>
      </c>
      <c r="B10" s="6">
        <v>1</v>
      </c>
      <c r="C10" s="8"/>
      <c r="D10" s="8"/>
      <c r="E10" s="8"/>
      <c r="F10" s="8"/>
      <c r="G10" s="6">
        <v>12</v>
      </c>
      <c r="H10" s="6">
        <v>2</v>
      </c>
      <c r="I10" s="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">
        <v>5</v>
      </c>
      <c r="V10" s="8"/>
      <c r="W10" s="8"/>
      <c r="X10" s="8"/>
      <c r="Y10" s="8"/>
      <c r="Z10" s="9"/>
      <c r="AA10" s="9"/>
      <c r="AB10" s="9"/>
      <c r="AC10" s="9"/>
      <c r="AD10" s="9"/>
      <c r="AE10" s="7" t="str">
        <f>A10</f>
        <v>maxou13</v>
      </c>
      <c r="AF10" s="9">
        <f t="shared" si="0"/>
        <v>20</v>
      </c>
      <c r="AG10" s="18">
        <f t="shared" si="1"/>
        <v>10.93</v>
      </c>
      <c r="AH10" s="20">
        <f t="shared" si="2"/>
        <v>5.1999086566823331E-3</v>
      </c>
      <c r="AI10" s="20">
        <f t="shared" si="3"/>
        <v>2.1859999999999999</v>
      </c>
      <c r="AJ10" s="20">
        <f t="shared" si="4"/>
        <v>3.6159826432833123E-3</v>
      </c>
      <c r="AK10" s="20">
        <f t="shared" si="5"/>
        <v>2.7264509130356176</v>
      </c>
      <c r="AL10" s="20">
        <f t="shared" si="6"/>
        <v>11.470450913035616</v>
      </c>
      <c r="AM10" s="20">
        <f t="shared" si="7"/>
        <v>10.438110330862411</v>
      </c>
    </row>
    <row r="11" spans="1:39" ht="15.75" customHeight="1" x14ac:dyDescent="0.2">
      <c r="A11" s="5" t="s">
        <v>39</v>
      </c>
      <c r="B11" s="6">
        <v>0</v>
      </c>
      <c r="C11" s="6">
        <v>0</v>
      </c>
      <c r="D11" s="6">
        <v>25</v>
      </c>
      <c r="E11" s="6">
        <v>10</v>
      </c>
      <c r="F11" s="6">
        <v>0</v>
      </c>
      <c r="G11" s="6">
        <v>0</v>
      </c>
      <c r="H11" s="6">
        <v>0</v>
      </c>
      <c r="I11" s="6"/>
      <c r="J11" s="6">
        <v>0</v>
      </c>
      <c r="K11" s="6">
        <v>10</v>
      </c>
      <c r="L11" s="6">
        <v>0</v>
      </c>
      <c r="M11" s="6">
        <v>100</v>
      </c>
      <c r="N11" s="6">
        <v>110</v>
      </c>
      <c r="O11" s="6">
        <v>0</v>
      </c>
      <c r="P11" s="6"/>
      <c r="Q11" s="6"/>
      <c r="R11" s="6"/>
      <c r="S11" s="6"/>
      <c r="T11" s="6">
        <v>0</v>
      </c>
      <c r="U11" s="6">
        <v>20</v>
      </c>
      <c r="V11" s="6">
        <v>0</v>
      </c>
      <c r="W11" s="6">
        <v>0</v>
      </c>
      <c r="X11" s="6">
        <v>0</v>
      </c>
      <c r="Y11" s="6">
        <v>5</v>
      </c>
      <c r="Z11" s="5">
        <v>0</v>
      </c>
      <c r="AA11" s="5">
        <v>0</v>
      </c>
      <c r="AB11" s="9"/>
      <c r="AC11" s="9"/>
      <c r="AD11" s="9"/>
      <c r="AE11" s="7" t="str">
        <f>A11</f>
        <v>rom624</v>
      </c>
      <c r="AF11" s="9">
        <f t="shared" si="0"/>
        <v>280</v>
      </c>
      <c r="AG11" s="18">
        <f t="shared" si="1"/>
        <v>56.95</v>
      </c>
      <c r="AH11" s="20">
        <f t="shared" si="2"/>
        <v>2.7093760109611977E-2</v>
      </c>
      <c r="AI11" s="20">
        <f t="shared" si="3"/>
        <v>11.39</v>
      </c>
      <c r="AJ11" s="20">
        <f t="shared" si="4"/>
        <v>5.0623757005966372E-2</v>
      </c>
      <c r="AK11" s="20">
        <f t="shared" si="5"/>
        <v>38.170312782498641</v>
      </c>
      <c r="AL11" s="20">
        <f t="shared" si="6"/>
        <v>83.730312782498643</v>
      </c>
      <c r="AM11" s="20">
        <f t="shared" si="7"/>
        <v>76.19458463207377</v>
      </c>
    </row>
    <row r="12" spans="1:39" ht="15.75" customHeight="1" x14ac:dyDescent="0.2">
      <c r="A12" s="5" t="s">
        <v>40</v>
      </c>
      <c r="B12" s="8"/>
      <c r="C12" s="8"/>
      <c r="D12" s="6">
        <v>10</v>
      </c>
      <c r="E12" s="8"/>
      <c r="F12" s="8"/>
      <c r="G12" s="8"/>
      <c r="H12" s="8"/>
      <c r="I12" s="8"/>
      <c r="J12" s="8"/>
      <c r="K12" s="6">
        <v>2</v>
      </c>
      <c r="L12" s="8"/>
      <c r="M12" s="8"/>
      <c r="N12" s="6">
        <v>80</v>
      </c>
      <c r="O12" s="8"/>
      <c r="P12" s="8"/>
      <c r="Q12" s="8"/>
      <c r="R12" s="8"/>
      <c r="S12" s="8"/>
      <c r="T12" s="8"/>
      <c r="U12" s="6">
        <v>15</v>
      </c>
      <c r="V12" s="6">
        <v>15</v>
      </c>
      <c r="W12" s="6">
        <v>10</v>
      </c>
      <c r="X12" s="8"/>
      <c r="Y12" s="8"/>
      <c r="Z12" s="9"/>
      <c r="AA12" s="9"/>
      <c r="AB12" s="9"/>
      <c r="AC12" s="9"/>
      <c r="AD12" s="9"/>
      <c r="AE12" s="7" t="str">
        <f>A12</f>
        <v>dehorvie (en cours)</v>
      </c>
      <c r="AF12" s="9">
        <f t="shared" si="0"/>
        <v>132</v>
      </c>
      <c r="AG12" s="18">
        <f t="shared" si="1"/>
        <v>37.85</v>
      </c>
      <c r="AH12" s="20">
        <f t="shared" si="2"/>
        <v>1.8007002987687679E-2</v>
      </c>
      <c r="AI12" s="20">
        <f t="shared" si="3"/>
        <v>7.5700000000000012</v>
      </c>
      <c r="AJ12" s="20">
        <f t="shared" si="4"/>
        <v>2.3865485445669861E-2</v>
      </c>
      <c r="AK12" s="20">
        <f t="shared" si="5"/>
        <v>17.994576026035077</v>
      </c>
      <c r="AL12" s="20">
        <f t="shared" si="6"/>
        <v>48.274576026035078</v>
      </c>
      <c r="AM12" s="20">
        <f t="shared" si="7"/>
        <v>43.929864183691919</v>
      </c>
    </row>
    <row r="13" spans="1:39" ht="15.75" customHeight="1" x14ac:dyDescent="0.2">
      <c r="A13" s="5" t="s">
        <v>41</v>
      </c>
      <c r="B13" s="6">
        <v>10</v>
      </c>
      <c r="C13" s="8"/>
      <c r="D13" s="6">
        <v>15</v>
      </c>
      <c r="E13" s="8"/>
      <c r="F13" s="8"/>
      <c r="G13" s="6">
        <v>25</v>
      </c>
      <c r="H13" s="8"/>
      <c r="I13" s="8"/>
      <c r="J13" s="8"/>
      <c r="K13" s="8"/>
      <c r="L13" s="6">
        <v>100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9"/>
      <c r="AA13" s="5">
        <v>20</v>
      </c>
      <c r="AB13" s="9"/>
      <c r="AC13" s="9"/>
      <c r="AD13" s="9"/>
      <c r="AE13" s="7" t="str">
        <f>A13</f>
        <v>filoufoin</v>
      </c>
      <c r="AF13" s="9">
        <f t="shared" si="0"/>
        <v>170</v>
      </c>
      <c r="AG13" s="18">
        <f t="shared" si="1"/>
        <v>39.900000000000006</v>
      </c>
      <c r="AH13" s="20">
        <f t="shared" si="2"/>
        <v>1.8982283202344477E-2</v>
      </c>
      <c r="AI13" s="20">
        <f t="shared" si="3"/>
        <v>7.9800000000000013</v>
      </c>
      <c r="AJ13" s="20">
        <f t="shared" si="4"/>
        <v>3.0735852467908154E-2</v>
      </c>
      <c r="AK13" s="20">
        <f t="shared" si="5"/>
        <v>23.174832760802747</v>
      </c>
      <c r="AL13" s="20">
        <f t="shared" si="6"/>
        <v>55.094832760802753</v>
      </c>
      <c r="AM13" s="20">
        <f t="shared" si="7"/>
        <v>50.136297812330504</v>
      </c>
    </row>
    <row r="14" spans="1:39" ht="15.75" customHeight="1" x14ac:dyDescent="0.2">
      <c r="A14" s="5" t="s">
        <v>42</v>
      </c>
      <c r="B14" s="6">
        <v>1</v>
      </c>
      <c r="C14" s="6">
        <v>0</v>
      </c>
      <c r="D14" s="6">
        <v>5</v>
      </c>
      <c r="E14" s="6">
        <v>2</v>
      </c>
      <c r="F14" s="6">
        <v>0</v>
      </c>
      <c r="G14" s="6">
        <v>15</v>
      </c>
      <c r="H14" s="6">
        <v>0</v>
      </c>
      <c r="I14" s="6"/>
      <c r="J14" s="6">
        <v>10</v>
      </c>
      <c r="K14" s="6">
        <v>10</v>
      </c>
      <c r="L14" s="6">
        <v>25</v>
      </c>
      <c r="M14" s="6">
        <v>0</v>
      </c>
      <c r="N14" s="6">
        <v>0</v>
      </c>
      <c r="O14" s="6">
        <v>0</v>
      </c>
      <c r="P14" s="6"/>
      <c r="Q14" s="6"/>
      <c r="R14" s="6"/>
      <c r="S14" s="6"/>
      <c r="T14" s="6">
        <v>0</v>
      </c>
      <c r="U14" s="6">
        <v>25</v>
      </c>
      <c r="V14" s="6">
        <v>10</v>
      </c>
      <c r="W14" s="6">
        <v>10</v>
      </c>
      <c r="X14" s="6">
        <v>5</v>
      </c>
      <c r="Y14" s="6">
        <v>25</v>
      </c>
      <c r="Z14" s="5">
        <v>1</v>
      </c>
      <c r="AA14" s="5">
        <v>20</v>
      </c>
      <c r="AB14" s="5">
        <v>0</v>
      </c>
      <c r="AC14" s="9"/>
      <c r="AD14" s="9"/>
      <c r="AE14" s="7" t="str">
        <f>A14</f>
        <v>Stalifecrew</v>
      </c>
      <c r="AF14" s="9">
        <f t="shared" si="0"/>
        <v>164</v>
      </c>
      <c r="AG14" s="18">
        <f t="shared" si="1"/>
        <v>80.297499999999999</v>
      </c>
      <c r="AH14" s="20">
        <f t="shared" si="2"/>
        <v>3.820125026166054E-2</v>
      </c>
      <c r="AI14" s="20">
        <f t="shared" si="3"/>
        <v>16.059500000000003</v>
      </c>
      <c r="AJ14" s="20">
        <f t="shared" si="4"/>
        <v>2.9651057674923161E-2</v>
      </c>
      <c r="AK14" s="20">
        <f t="shared" si="5"/>
        <v>22.356897486892063</v>
      </c>
      <c r="AL14" s="20">
        <f t="shared" si="6"/>
        <v>86.594897486892066</v>
      </c>
      <c r="AM14" s="20">
        <f t="shared" si="7"/>
        <v>78.801356713071783</v>
      </c>
    </row>
    <row r="15" spans="1:39" ht="15.75" customHeight="1" x14ac:dyDescent="0.2">
      <c r="A15" s="5" t="s">
        <v>43</v>
      </c>
      <c r="B15" s="8"/>
      <c r="C15" s="8"/>
      <c r="D15" s="6">
        <v>30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  <c r="AA15" s="9"/>
      <c r="AB15" s="9"/>
      <c r="AC15" s="9"/>
      <c r="AD15" s="9"/>
      <c r="AE15" s="7" t="str">
        <f>A15</f>
        <v>Azerty</v>
      </c>
      <c r="AF15" s="9">
        <f t="shared" si="0"/>
        <v>30</v>
      </c>
      <c r="AG15" s="18">
        <f t="shared" si="1"/>
        <v>20.100000000000001</v>
      </c>
      <c r="AH15" s="20">
        <f t="shared" si="2"/>
        <v>9.5625035680983444E-3</v>
      </c>
      <c r="AI15" s="20">
        <f t="shared" si="3"/>
        <v>4.0200000000000005</v>
      </c>
      <c r="AJ15" s="20">
        <f t="shared" si="4"/>
        <v>5.4239739649249684E-3</v>
      </c>
      <c r="AK15" s="20">
        <f t="shared" si="5"/>
        <v>4.0896763695534259</v>
      </c>
      <c r="AL15" s="20">
        <f t="shared" si="6"/>
        <v>20.169676369553429</v>
      </c>
      <c r="AM15" s="20">
        <f t="shared" si="7"/>
        <v>18.354405496293619</v>
      </c>
    </row>
    <row r="16" spans="1:39" ht="15.75" customHeight="1" x14ac:dyDescent="0.2">
      <c r="A16" s="5" t="s">
        <v>44</v>
      </c>
      <c r="B16" s="6"/>
      <c r="C16" s="8"/>
      <c r="D16" s="6">
        <v>30</v>
      </c>
      <c r="E16" s="8"/>
      <c r="F16" s="8"/>
      <c r="G16" s="6">
        <v>14</v>
      </c>
      <c r="H16" s="8"/>
      <c r="I16" s="8"/>
      <c r="J16" s="8"/>
      <c r="K16" s="8"/>
      <c r="L16" s="6">
        <v>100</v>
      </c>
      <c r="M16" s="8"/>
      <c r="N16" s="8"/>
      <c r="O16" s="6">
        <v>30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9"/>
      <c r="AA16" s="9"/>
      <c r="AB16" s="5">
        <v>2</v>
      </c>
      <c r="AC16" s="9"/>
      <c r="AD16" s="9"/>
      <c r="AE16" s="7" t="str">
        <f>A16</f>
        <v>Saphre</v>
      </c>
      <c r="AF16" s="9">
        <f t="shared" si="0"/>
        <v>176</v>
      </c>
      <c r="AG16" s="18">
        <f t="shared" si="1"/>
        <v>53.260000000000005</v>
      </c>
      <c r="AH16" s="20">
        <f t="shared" si="2"/>
        <v>2.5338255723229744E-2</v>
      </c>
      <c r="AI16" s="20">
        <f t="shared" si="3"/>
        <v>10.652000000000001</v>
      </c>
      <c r="AJ16" s="20">
        <f t="shared" si="4"/>
        <v>3.1820647260893148E-2</v>
      </c>
      <c r="AK16" s="20">
        <f t="shared" si="5"/>
        <v>23.992768034713432</v>
      </c>
      <c r="AL16" s="20">
        <f t="shared" si="6"/>
        <v>66.60076803471344</v>
      </c>
      <c r="AM16" s="20">
        <f t="shared" si="7"/>
        <v>60.606698911589234</v>
      </c>
    </row>
    <row r="17" spans="1:39" ht="15.75" customHeight="1" x14ac:dyDescent="0.2">
      <c r="A17" s="5" t="s">
        <v>45</v>
      </c>
      <c r="B17" s="6">
        <v>600</v>
      </c>
      <c r="C17" s="6">
        <v>30</v>
      </c>
      <c r="D17" s="6">
        <v>500</v>
      </c>
      <c r="E17" s="6"/>
      <c r="F17" s="8"/>
      <c r="G17" s="6">
        <v>250</v>
      </c>
      <c r="H17" s="8"/>
      <c r="I17" s="8"/>
      <c r="J17" s="6">
        <v>30</v>
      </c>
      <c r="K17" s="6">
        <v>10</v>
      </c>
      <c r="L17" s="6">
        <v>100</v>
      </c>
      <c r="M17" s="8"/>
      <c r="N17" s="8"/>
      <c r="O17" s="6">
        <v>50</v>
      </c>
      <c r="P17" s="6">
        <v>10</v>
      </c>
      <c r="Q17" s="8"/>
      <c r="R17" s="6">
        <v>40</v>
      </c>
      <c r="S17" s="6">
        <v>7</v>
      </c>
      <c r="T17" s="6">
        <v>700</v>
      </c>
      <c r="U17" s="8"/>
      <c r="V17" s="8"/>
      <c r="W17" s="8"/>
      <c r="X17" s="6">
        <v>25</v>
      </c>
      <c r="Y17" s="8"/>
      <c r="Z17" s="9"/>
      <c r="AA17" s="9"/>
      <c r="AB17" s="9"/>
      <c r="AC17" s="9"/>
      <c r="AD17" s="9"/>
      <c r="AE17" s="7" t="str">
        <f>A17</f>
        <v>pit56</v>
      </c>
      <c r="AF17" s="9">
        <f t="shared" si="0"/>
        <v>2352</v>
      </c>
      <c r="AG17" s="18">
        <f t="shared" si="1"/>
        <v>966.6875</v>
      </c>
      <c r="AH17" s="20">
        <f t="shared" si="2"/>
        <v>0.45989814268587403</v>
      </c>
      <c r="AI17" s="20">
        <f t="shared" si="3"/>
        <v>193.33750000000001</v>
      </c>
      <c r="AJ17" s="20">
        <f t="shared" si="4"/>
        <v>0.42523955885011749</v>
      </c>
      <c r="AK17" s="20">
        <f t="shared" si="5"/>
        <v>320.63062737298861</v>
      </c>
      <c r="AL17" s="20">
        <f t="shared" si="6"/>
        <v>1093.9806273729887</v>
      </c>
      <c r="AM17" s="20">
        <f t="shared" si="7"/>
        <v>995.52237090941969</v>
      </c>
    </row>
    <row r="18" spans="1:39" ht="15.75" customHeight="1" x14ac:dyDescent="0.2">
      <c r="A18" s="5" t="s">
        <v>46</v>
      </c>
      <c r="B18" s="8"/>
      <c r="C18" s="8"/>
      <c r="D18" s="6">
        <v>25</v>
      </c>
      <c r="E18" s="8"/>
      <c r="F18" s="8"/>
      <c r="G18" s="6">
        <v>10</v>
      </c>
      <c r="H18" s="8"/>
      <c r="I18" s="8"/>
      <c r="J18" s="8"/>
      <c r="K18" s="8"/>
      <c r="L18" s="8"/>
      <c r="M18" s="8"/>
      <c r="N18" s="6"/>
      <c r="O18" s="6"/>
      <c r="P18" s="6"/>
      <c r="Q18" s="8"/>
      <c r="R18" s="6">
        <v>10</v>
      </c>
      <c r="S18" s="8"/>
      <c r="T18" s="8"/>
      <c r="U18" s="6">
        <v>10</v>
      </c>
      <c r="V18" s="6">
        <v>25</v>
      </c>
      <c r="W18" s="8"/>
      <c r="X18" s="8"/>
      <c r="Y18" s="6">
        <v>10</v>
      </c>
      <c r="Z18" s="9"/>
      <c r="AA18" s="9"/>
      <c r="AB18" s="9"/>
      <c r="AC18" s="9"/>
      <c r="AD18" s="9"/>
      <c r="AE18" s="7" t="str">
        <f>A18</f>
        <v>psykotik44</v>
      </c>
      <c r="AF18" s="9">
        <f t="shared" si="0"/>
        <v>90</v>
      </c>
      <c r="AG18" s="18">
        <f t="shared" si="1"/>
        <v>50.05</v>
      </c>
      <c r="AH18" s="20">
        <f t="shared" si="2"/>
        <v>2.3811109631011049E-2</v>
      </c>
      <c r="AI18" s="20">
        <f t="shared" si="3"/>
        <v>10.01</v>
      </c>
      <c r="AJ18" s="20">
        <f t="shared" si="4"/>
        <v>1.6271921894774905E-2</v>
      </c>
      <c r="AK18" s="20">
        <f t="shared" si="5"/>
        <v>12.269029108660279</v>
      </c>
      <c r="AL18" s="20">
        <f t="shared" si="6"/>
        <v>52.309029108660276</v>
      </c>
      <c r="AM18" s="20">
        <f t="shared" si="7"/>
        <v>47.601216488880851</v>
      </c>
    </row>
    <row r="19" spans="1:39" ht="15.75" customHeight="1" x14ac:dyDescent="0.2">
      <c r="A19" s="5" t="s">
        <v>47</v>
      </c>
      <c r="B19" s="6">
        <v>1</v>
      </c>
      <c r="C19" s="6">
        <v>0</v>
      </c>
      <c r="D19" s="6">
        <v>0</v>
      </c>
      <c r="E19" s="6">
        <v>0</v>
      </c>
      <c r="F19" s="6">
        <v>0</v>
      </c>
      <c r="G19" s="6">
        <v>9</v>
      </c>
      <c r="H19" s="6">
        <v>0</v>
      </c>
      <c r="I19" s="6">
        <v>0</v>
      </c>
      <c r="J19" s="6">
        <v>0</v>
      </c>
      <c r="K19" s="6">
        <v>9</v>
      </c>
      <c r="L19" s="6">
        <v>1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1</v>
      </c>
      <c r="S19" s="6">
        <v>0</v>
      </c>
      <c r="T19" s="6">
        <v>0</v>
      </c>
      <c r="U19" s="6">
        <v>5</v>
      </c>
      <c r="V19" s="6">
        <v>5</v>
      </c>
      <c r="W19" s="6">
        <v>5</v>
      </c>
      <c r="X19" s="6">
        <v>1</v>
      </c>
      <c r="Y19" s="6">
        <v>5</v>
      </c>
      <c r="Z19" s="5">
        <v>1</v>
      </c>
      <c r="AA19" s="5">
        <v>16</v>
      </c>
      <c r="AB19" s="5">
        <v>0</v>
      </c>
      <c r="AC19" s="5">
        <v>0</v>
      </c>
      <c r="AD19" s="9"/>
      <c r="AE19" s="7" t="str">
        <f>A19</f>
        <v>lorentzo59</v>
      </c>
      <c r="AF19" s="9">
        <f t="shared" si="0"/>
        <v>59</v>
      </c>
      <c r="AG19" s="18">
        <f t="shared" si="1"/>
        <v>32.447500000000005</v>
      </c>
      <c r="AH19" s="20">
        <f t="shared" si="2"/>
        <v>1.5436782812232392E-2</v>
      </c>
      <c r="AI19" s="20">
        <f t="shared" si="3"/>
        <v>6.4895000000000014</v>
      </c>
      <c r="AJ19" s="20">
        <f t="shared" si="4"/>
        <v>1.0667148797685771E-2</v>
      </c>
      <c r="AK19" s="20">
        <f t="shared" si="5"/>
        <v>8.0430301934550723</v>
      </c>
      <c r="AL19" s="20">
        <f t="shared" si="6"/>
        <v>34.00103019345508</v>
      </c>
      <c r="AM19" s="20">
        <f t="shared" si="7"/>
        <v>30.940937476044123</v>
      </c>
    </row>
    <row r="20" spans="1:39" ht="15.75" customHeight="1" x14ac:dyDescent="0.2">
      <c r="A20" s="5" t="s">
        <v>48</v>
      </c>
      <c r="B20" s="8"/>
      <c r="C20" s="8"/>
      <c r="D20" s="8"/>
      <c r="E20" s="8"/>
      <c r="F20" s="8"/>
      <c r="G20" s="8"/>
      <c r="H20" s="8"/>
      <c r="I20" s="8"/>
      <c r="J20" s="8"/>
      <c r="K20" s="6">
        <v>50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9"/>
      <c r="AA20" s="9"/>
      <c r="AB20" s="9"/>
      <c r="AC20" s="9"/>
      <c r="AD20" s="9"/>
      <c r="AE20" s="7" t="str">
        <f>A20</f>
        <v>Romain</v>
      </c>
      <c r="AF20" s="9">
        <f t="shared" si="0"/>
        <v>50</v>
      </c>
      <c r="AG20" s="18">
        <f t="shared" si="1"/>
        <v>32.5</v>
      </c>
      <c r="AH20" s="20">
        <f t="shared" si="2"/>
        <v>1.5461759500656527E-2</v>
      </c>
      <c r="AI20" s="20">
        <f t="shared" si="3"/>
        <v>6.5</v>
      </c>
      <c r="AJ20" s="20">
        <f t="shared" si="4"/>
        <v>9.0399566082082806E-3</v>
      </c>
      <c r="AK20" s="20">
        <f t="shared" si="5"/>
        <v>6.8161272825890435</v>
      </c>
      <c r="AL20" s="20">
        <f t="shared" si="6"/>
        <v>32.816127282589044</v>
      </c>
      <c r="AM20" s="20">
        <f t="shared" si="7"/>
        <v>29.862675827156032</v>
      </c>
    </row>
    <row r="21" spans="1:39" ht="15.75" customHeight="1" x14ac:dyDescent="0.2">
      <c r="A21" s="21" t="s">
        <v>69</v>
      </c>
      <c r="B21" s="11"/>
      <c r="C21" s="11"/>
      <c r="D21" s="11">
        <v>10</v>
      </c>
      <c r="E21" s="11"/>
      <c r="F21" s="11"/>
      <c r="G21" s="11">
        <v>20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9"/>
      <c r="AA21" s="9"/>
      <c r="AB21" s="9"/>
      <c r="AC21" s="9"/>
      <c r="AD21" s="9"/>
      <c r="AE21" s="22" t="str">
        <f>A21</f>
        <v>Eraclés</v>
      </c>
      <c r="AF21" s="9">
        <f t="shared" si="0"/>
        <v>30</v>
      </c>
      <c r="AG21" s="18">
        <f t="shared" si="1"/>
        <v>17.3</v>
      </c>
      <c r="AH21" s="20">
        <f t="shared" si="2"/>
        <v>8.2304135188110122E-3</v>
      </c>
      <c r="AI21" s="20">
        <f t="shared" si="3"/>
        <v>3.46</v>
      </c>
      <c r="AJ21" s="20">
        <f t="shared" si="4"/>
        <v>5.4239739649249684E-3</v>
      </c>
      <c r="AK21" s="20">
        <f t="shared" si="5"/>
        <v>4.0896763695534259</v>
      </c>
      <c r="AL21" s="20">
        <f t="shared" si="6"/>
        <v>17.929676369553427</v>
      </c>
      <c r="AM21" s="20">
        <f t="shared" si="7"/>
        <v>16.31600549629362</v>
      </c>
    </row>
    <row r="22" spans="1:39" ht="15.75" customHeight="1" x14ac:dyDescent="0.2">
      <c r="A22" s="10" t="s">
        <v>49</v>
      </c>
      <c r="B22" s="11">
        <f>SUM(B3:B21)</f>
        <v>704</v>
      </c>
      <c r="C22" s="11">
        <f t="shared" ref="C22:AD22" si="8">SUM(C3:C21)</f>
        <v>31</v>
      </c>
      <c r="D22" s="11">
        <f t="shared" si="8"/>
        <v>785</v>
      </c>
      <c r="E22" s="11">
        <f t="shared" si="8"/>
        <v>15</v>
      </c>
      <c r="F22" s="11">
        <f t="shared" si="8"/>
        <v>2</v>
      </c>
      <c r="G22" s="11">
        <f t="shared" si="8"/>
        <v>470</v>
      </c>
      <c r="H22" s="11">
        <f t="shared" si="8"/>
        <v>22</v>
      </c>
      <c r="I22" s="11">
        <f t="shared" si="8"/>
        <v>0</v>
      </c>
      <c r="J22" s="11">
        <f t="shared" si="8"/>
        <v>50</v>
      </c>
      <c r="K22" s="11">
        <f t="shared" si="8"/>
        <v>176</v>
      </c>
      <c r="L22" s="11">
        <f t="shared" si="8"/>
        <v>500</v>
      </c>
      <c r="M22" s="11">
        <f t="shared" si="8"/>
        <v>100</v>
      </c>
      <c r="N22" s="11">
        <f t="shared" si="8"/>
        <v>200</v>
      </c>
      <c r="O22" s="11">
        <f t="shared" si="8"/>
        <v>130</v>
      </c>
      <c r="P22" s="11">
        <f t="shared" si="8"/>
        <v>11</v>
      </c>
      <c r="Q22" s="11">
        <f t="shared" si="8"/>
        <v>25</v>
      </c>
      <c r="R22" s="11">
        <f t="shared" si="8"/>
        <v>100</v>
      </c>
      <c r="S22" s="11">
        <f t="shared" si="8"/>
        <v>7</v>
      </c>
      <c r="T22" s="11">
        <f t="shared" si="8"/>
        <v>1200</v>
      </c>
      <c r="U22" s="11">
        <f t="shared" si="8"/>
        <v>215</v>
      </c>
      <c r="V22" s="11">
        <f t="shared" si="8"/>
        <v>260</v>
      </c>
      <c r="W22" s="11">
        <f t="shared" si="8"/>
        <v>115</v>
      </c>
      <c r="X22" s="11">
        <f t="shared" si="8"/>
        <v>200</v>
      </c>
      <c r="Y22" s="11">
        <f t="shared" si="8"/>
        <v>75</v>
      </c>
      <c r="Z22" s="11">
        <f t="shared" si="8"/>
        <v>12</v>
      </c>
      <c r="AA22" s="11">
        <f t="shared" si="8"/>
        <v>63</v>
      </c>
      <c r="AB22" s="11">
        <f t="shared" si="8"/>
        <v>17</v>
      </c>
      <c r="AC22" s="11">
        <f t="shared" si="8"/>
        <v>36</v>
      </c>
      <c r="AD22" s="11">
        <f t="shared" si="8"/>
        <v>10</v>
      </c>
      <c r="AE22">
        <f>SUM(B22:AD22)</f>
        <v>5531</v>
      </c>
      <c r="AF22">
        <f>SUM(AF3:AF21)</f>
        <v>5531</v>
      </c>
      <c r="AG22">
        <f t="shared" ref="AG22:AM22" si="9">SUM(AG3:AG21)</f>
        <v>2101.9600000000005</v>
      </c>
      <c r="AH22">
        <f t="shared" si="9"/>
        <v>0.99999999999999989</v>
      </c>
      <c r="AI22" s="15">
        <f t="shared" si="9"/>
        <v>420.392</v>
      </c>
      <c r="AJ22">
        <f t="shared" si="9"/>
        <v>1</v>
      </c>
      <c r="AK22">
        <f t="shared" si="9"/>
        <v>754.00000000000011</v>
      </c>
      <c r="AL22" s="15">
        <f t="shared" si="9"/>
        <v>2435.5679999999998</v>
      </c>
      <c r="AM22" s="15">
        <f t="shared" si="9"/>
        <v>2216.36688</v>
      </c>
    </row>
    <row r="23" spans="1:39" ht="15.75" customHeight="1" x14ac:dyDescent="0.2">
      <c r="I23" t="s">
        <v>50</v>
      </c>
      <c r="J23" t="s">
        <v>51</v>
      </c>
      <c r="L23" t="s">
        <v>52</v>
      </c>
      <c r="M23" t="s">
        <v>53</v>
      </c>
      <c r="N23" t="s">
        <v>54</v>
      </c>
      <c r="R23" t="s">
        <v>55</v>
      </c>
      <c r="AE23" t="s">
        <v>57</v>
      </c>
      <c r="AF23">
        <v>3250</v>
      </c>
    </row>
    <row r="24" spans="1:39" ht="15.75" customHeight="1" x14ac:dyDescent="0.2">
      <c r="B24">
        <f>B2*B22</f>
        <v>408.32</v>
      </c>
      <c r="C24">
        <f t="shared" ref="C24:AD24" si="10">C2*C22</f>
        <v>20.150000000000002</v>
      </c>
      <c r="D24">
        <f t="shared" si="10"/>
        <v>525.95000000000005</v>
      </c>
      <c r="E24">
        <f t="shared" si="10"/>
        <v>8.1000000000000014</v>
      </c>
      <c r="F24">
        <f t="shared" si="10"/>
        <v>1.1399999999999999</v>
      </c>
      <c r="G24">
        <f t="shared" si="10"/>
        <v>249.10000000000002</v>
      </c>
      <c r="H24">
        <f t="shared" si="10"/>
        <v>10.34</v>
      </c>
      <c r="I24">
        <f t="shared" si="10"/>
        <v>0</v>
      </c>
      <c r="J24">
        <f t="shared" si="10"/>
        <v>30</v>
      </c>
      <c r="K24">
        <f t="shared" si="10"/>
        <v>114.4</v>
      </c>
      <c r="L24">
        <f t="shared" si="10"/>
        <v>0</v>
      </c>
      <c r="M24">
        <f t="shared" si="10"/>
        <v>5.75</v>
      </c>
      <c r="N24">
        <f t="shared" si="10"/>
        <v>13</v>
      </c>
      <c r="O24">
        <f t="shared" si="10"/>
        <v>104</v>
      </c>
      <c r="P24">
        <f t="shared" si="10"/>
        <v>6.6</v>
      </c>
      <c r="Q24">
        <f t="shared" si="10"/>
        <v>15</v>
      </c>
      <c r="R24">
        <f t="shared" si="10"/>
        <v>5</v>
      </c>
      <c r="S24">
        <f t="shared" si="10"/>
        <v>10.5</v>
      </c>
      <c r="T24">
        <f t="shared" si="10"/>
        <v>81</v>
      </c>
      <c r="U24">
        <f t="shared" si="10"/>
        <v>131.15</v>
      </c>
      <c r="V24">
        <f t="shared" si="10"/>
        <v>156</v>
      </c>
      <c r="W24">
        <f t="shared" si="10"/>
        <v>74.75</v>
      </c>
      <c r="X24">
        <f t="shared" si="10"/>
        <v>11.5</v>
      </c>
      <c r="Y24">
        <f t="shared" si="10"/>
        <v>48</v>
      </c>
      <c r="Z24">
        <f t="shared" si="10"/>
        <v>0</v>
      </c>
      <c r="AA24">
        <f t="shared" si="10"/>
        <v>34.020000000000003</v>
      </c>
      <c r="AB24">
        <f t="shared" si="10"/>
        <v>14.79</v>
      </c>
      <c r="AC24">
        <f t="shared" si="10"/>
        <v>14.4</v>
      </c>
      <c r="AD24">
        <f t="shared" si="10"/>
        <v>9</v>
      </c>
      <c r="AE24">
        <f>SUM(B24:AD24)</f>
        <v>2101.9600000000005</v>
      </c>
    </row>
    <row r="25" spans="1:39" ht="15.75" customHeight="1" x14ac:dyDescent="0.2">
      <c r="AE25" s="14" t="s">
        <v>61</v>
      </c>
      <c r="AF25">
        <f>250*13</f>
        <v>3250</v>
      </c>
    </row>
    <row r="26" spans="1:39" ht="15.75" customHeight="1" x14ac:dyDescent="0.2">
      <c r="AE26" s="14" t="s">
        <v>62</v>
      </c>
      <c r="AF26">
        <f>AF25/250</f>
        <v>13</v>
      </c>
    </row>
    <row r="27" spans="1:39" ht="15.75" customHeight="1" x14ac:dyDescent="0.2">
      <c r="AE27" s="14" t="s">
        <v>59</v>
      </c>
      <c r="AF27">
        <f>AG22*20%</f>
        <v>420.39200000000011</v>
      </c>
    </row>
    <row r="28" spans="1:39" ht="15.75" customHeight="1" x14ac:dyDescent="0.2">
      <c r="AE28" s="14" t="s">
        <v>63</v>
      </c>
      <c r="AF28">
        <f>AF26*58</f>
        <v>754</v>
      </c>
    </row>
  </sheetData>
  <mergeCells count="9">
    <mergeCell ref="AI1:AI2"/>
    <mergeCell ref="AJ1:AJ2"/>
    <mergeCell ref="AK1:AK2"/>
    <mergeCell ref="AL1:AL2"/>
    <mergeCell ref="AM1:AM2"/>
    <mergeCell ref="AF1:AF2"/>
    <mergeCell ref="AG1:AG2"/>
    <mergeCell ref="AE1:AE2"/>
    <mergeCell ref="AH1:A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Damien SENE</cp:lastModifiedBy>
  <dcterms:modified xsi:type="dcterms:W3CDTF">2015-03-25T12:31:27Z</dcterms:modified>
</cp:coreProperties>
</file>