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codeName="ThisWorkbook" hidePivotFieldList="1"/>
  <bookViews>
    <workbookView xWindow="-15" yWindow="-15" windowWidth="4770" windowHeight="5085" tabRatio="553" activeTab="6"/>
  </bookViews>
  <sheets>
    <sheet name="assiette" sheetId="29" r:id="rId1"/>
    <sheet name="Saisie-client" sheetId="13" r:id="rId2"/>
    <sheet name="Saisie-chiffres" sheetId="12" r:id="rId3"/>
    <sheet name="G.50-1" sheetId="7" r:id="rId4"/>
    <sheet name="G.50-2" sheetId="22" r:id="rId5"/>
    <sheet name="G.50-3" sheetId="10" r:id="rId6"/>
    <sheet name="Recap-TVA" sheetId="28" r:id="rId7"/>
    <sheet name="m_div" sheetId="4" state="veryHidden" r:id="rId8"/>
    <sheet name="Rs" sheetId="14" state="hidden" r:id="rId9"/>
    <sheet name="Ref" sheetId="11" state="hidden" r:id="rId10"/>
  </sheets>
  <externalReferences>
    <externalReference r:id="rId11"/>
  </externalReferences>
  <definedNames>
    <definedName name="_xlnm._FilterDatabase" localSheetId="2" hidden="1">'Saisie-chiffres'!$A$5:$B$80</definedName>
    <definedName name="_xlnm.Print_Area" localSheetId="3">'G.50-1'!$A$2:$M$43</definedName>
    <definedName name="_xlnm.Print_Area" localSheetId="4">'G.50-2'!$A$3:$K$31</definedName>
    <definedName name="_xlnm.Print_Area" localSheetId="5">'G.50-3'!$A$1:$L$41</definedName>
    <definedName name="_xlnm.Print_Area" localSheetId="6">'Recap-TVA'!$A$1:$K$35</definedName>
  </definedNames>
  <calcPr calcId="125725" fullPrecision="0"/>
  <customWorkbookViews>
    <customWorkbookView name="P3 V2" guid="{699209D4-A4C4-11D3-96ED-9BCF071D5F3E}" includePrintSettings="0" includeHiddenRowCol="0" maximized="1" windowWidth="636" windowHeight="364" tabRatio="895" activeSheetId="10" showStatusbar="0"/>
    <customWorkbookView name="P3 V1" guid="{699209D3-A4C4-11D3-96ED-9BCF071D5F3E}" includePrintSettings="0" includeHiddenRowCol="0" maximized="1" windowWidth="636" windowHeight="364" tabRatio="895" activeSheetId="10" showStatusbar="0"/>
    <customWorkbookView name="P1 V3" guid="{699209D0-A4C4-11D3-96ED-9BCF071D5F3E}" includePrintSettings="0" includeHiddenRowCol="0" maximized="1" windowWidth="636" windowHeight="364" tabRatio="895" activeSheetId="7" showStatusbar="0"/>
    <customWorkbookView name="P1 V1" guid="{699209CE-A4C4-11D3-96ED-9BCF071D5F3E}" includePrintSettings="0" includeHiddenRowCol="0" maximized="1" windowWidth="636" windowHeight="364" tabRatio="895" activeSheetId="7" showStatusbar="0"/>
    <customWorkbookView name="P1 V2" guid="{699209CD-A4C4-11D3-96ED-9BCF071D5F3E}" includePrintSettings="0" includeHiddenRowCol="0" maximized="1" windowWidth="636" windowHeight="364" tabRatio="895" activeSheetId="7" showStatusbar="0"/>
    <customWorkbookView name="P2 V1" guid="{560C9411-A7F4-11D3-96ED-9BCF071D5F3E}" includePrintSettings="0" includeHiddenRowCol="0" maximized="1" windowWidth="636" windowHeight="337" tabRatio="895" activeSheetId="22" showStatusbar="0"/>
    <customWorkbookView name="P2 V2" guid="{560C9412-A7F4-11D3-96ED-9BCF071D5F3E}" includePrintSettings="0" includeHiddenRowCol="0" maximized="1" windowWidth="636" windowHeight="337" tabRatio="895" activeSheetId="22" showStatusbar="0"/>
  </customWorkbookViews>
</workbook>
</file>

<file path=xl/calcChain.xml><?xml version="1.0" encoding="utf-8"?>
<calcChain xmlns="http://schemas.openxmlformats.org/spreadsheetml/2006/main">
  <c r="K1" i="28"/>
  <c r="A12" i="7"/>
  <c r="A11"/>
  <c r="B10"/>
  <c r="B9"/>
  <c r="B7"/>
  <c r="E3"/>
  <c r="L4" i="10" s="1"/>
  <c r="H76" i="29"/>
  <c r="G76"/>
  <c r="H67"/>
  <c r="G67"/>
  <c r="G60"/>
  <c r="H60"/>
  <c r="C56"/>
  <c r="G5" i="28"/>
  <c r="G9"/>
  <c r="I9"/>
  <c r="I29" s="1"/>
  <c r="E37" i="29"/>
  <c r="F44" i="12" s="1"/>
  <c r="E33" i="10" s="1"/>
  <c r="D34" i="29"/>
  <c r="D46" s="1"/>
  <c r="F46" s="1"/>
  <c r="H28"/>
  <c r="H25"/>
  <c r="G24" s="1"/>
  <c r="G28" s="1"/>
  <c r="E34"/>
  <c r="G34" s="1"/>
  <c r="G15"/>
  <c r="G18" s="1"/>
  <c r="I7" i="7"/>
  <c r="K10" i="28"/>
  <c r="K11"/>
  <c r="K12"/>
  <c r="K13"/>
  <c r="K14"/>
  <c r="K15"/>
  <c r="K16"/>
  <c r="K17"/>
  <c r="K18"/>
  <c r="K19"/>
  <c r="K20"/>
  <c r="K21"/>
  <c r="K22"/>
  <c r="K23"/>
  <c r="K24"/>
  <c r="K25"/>
  <c r="K26"/>
  <c r="K27"/>
  <c r="K28"/>
  <c r="G22" i="22"/>
  <c r="H32" i="28"/>
  <c r="F5"/>
  <c r="C2"/>
  <c r="C1"/>
  <c r="G23" i="22"/>
  <c r="I10" i="7"/>
  <c r="I9"/>
  <c r="I18" i="10"/>
  <c r="K18" s="1"/>
  <c r="K9"/>
  <c r="I25"/>
  <c r="F26"/>
  <c r="E4" i="7"/>
  <c r="L3" i="10" s="1"/>
  <c r="E35"/>
  <c r="E36"/>
  <c r="E37"/>
  <c r="E38"/>
  <c r="I22"/>
  <c r="K22" s="1"/>
  <c r="F22"/>
  <c r="F23"/>
  <c r="I23"/>
  <c r="I28"/>
  <c r="K28" s="1"/>
  <c r="I19"/>
  <c r="K19" s="1"/>
  <c r="I20"/>
  <c r="I21"/>
  <c r="I24"/>
  <c r="K24" s="1"/>
  <c r="I27"/>
  <c r="K27" s="1"/>
  <c r="I29"/>
  <c r="F28"/>
  <c r="J36" i="7"/>
  <c r="J37"/>
  <c r="J38"/>
  <c r="J39"/>
  <c r="J40"/>
  <c r="J41"/>
  <c r="J42"/>
  <c r="L36"/>
  <c r="E21" i="22" s="1"/>
  <c r="K41" i="7"/>
  <c r="L41" s="1"/>
  <c r="F5"/>
  <c r="E5"/>
  <c r="F4"/>
  <c r="I17"/>
  <c r="I19"/>
  <c r="I20"/>
  <c r="F8" i="10"/>
  <c r="D8" s="1"/>
  <c r="I8"/>
  <c r="K8" s="1"/>
  <c r="F9"/>
  <c r="F10"/>
  <c r="I10"/>
  <c r="F11"/>
  <c r="I11"/>
  <c r="D11" s="1"/>
  <c r="F12"/>
  <c r="I12"/>
  <c r="K12" s="1"/>
  <c r="F13"/>
  <c r="I13"/>
  <c r="F17"/>
  <c r="F18"/>
  <c r="D18"/>
  <c r="F19"/>
  <c r="D19" s="1"/>
  <c r="F20"/>
  <c r="D20" s="1"/>
  <c r="K20"/>
  <c r="F21"/>
  <c r="D21" s="1"/>
  <c r="K21"/>
  <c r="K23"/>
  <c r="F24"/>
  <c r="D24" s="1"/>
  <c r="F25"/>
  <c r="D25" s="1"/>
  <c r="D26"/>
  <c r="F27"/>
  <c r="F29"/>
  <c r="D29" s="1"/>
  <c r="K29"/>
  <c r="I5" i="22"/>
  <c r="J5"/>
  <c r="J8" s="1"/>
  <c r="D6"/>
  <c r="J6"/>
  <c r="D7"/>
  <c r="H7"/>
  <c r="H8" s="1"/>
  <c r="I7"/>
  <c r="J7"/>
  <c r="K8"/>
  <c r="H11"/>
  <c r="I11"/>
  <c r="J11"/>
  <c r="J12"/>
  <c r="J13"/>
  <c r="D12"/>
  <c r="H12"/>
  <c r="I12"/>
  <c r="D13"/>
  <c r="H13"/>
  <c r="I13"/>
  <c r="K14"/>
  <c r="A24"/>
  <c r="E26"/>
  <c r="A27"/>
  <c r="E27"/>
  <c r="B5" i="7"/>
  <c r="E6"/>
  <c r="L12"/>
  <c r="H16"/>
  <c r="I16"/>
  <c r="J16" s="1"/>
  <c r="H17"/>
  <c r="L19"/>
  <c r="L20"/>
  <c r="M23"/>
  <c r="D26"/>
  <c r="L27"/>
  <c r="L28" s="1"/>
  <c r="L31"/>
  <c r="J33"/>
  <c r="L33"/>
  <c r="M33"/>
  <c r="K37"/>
  <c r="K38"/>
  <c r="L38" s="1"/>
  <c r="K39"/>
  <c r="L39" s="1"/>
  <c r="K40"/>
  <c r="M43"/>
  <c r="C6" i="12"/>
  <c r="C7"/>
  <c r="C8"/>
  <c r="C9"/>
  <c r="G9"/>
  <c r="C10"/>
  <c r="G10"/>
  <c r="C11"/>
  <c r="C12"/>
  <c r="C15"/>
  <c r="C16"/>
  <c r="C17"/>
  <c r="C24"/>
  <c r="C25"/>
  <c r="C26"/>
  <c r="C27"/>
  <c r="C28"/>
  <c r="C29"/>
  <c r="C31"/>
  <c r="C32"/>
  <c r="C33"/>
  <c r="C34"/>
  <c r="C35"/>
  <c r="C36"/>
  <c r="C37"/>
  <c r="F41"/>
  <c r="C44"/>
  <c r="C45"/>
  <c r="C46"/>
  <c r="C47"/>
  <c r="C48"/>
  <c r="C49"/>
  <c r="C50"/>
  <c r="C51"/>
  <c r="G54"/>
  <c r="K26" i="10"/>
  <c r="K25"/>
  <c r="G62" i="12"/>
  <c r="G25"/>
  <c r="G41" s="1"/>
  <c r="H16" i="29"/>
  <c r="H18" s="1"/>
  <c r="I17" i="10" l="1"/>
  <c r="F8" i="12"/>
  <c r="E36" i="29"/>
  <c r="E38" s="1"/>
  <c r="H41" s="1"/>
  <c r="H44" s="1"/>
  <c r="H40"/>
  <c r="K11" i="10"/>
  <c r="D10"/>
  <c r="K9" i="28"/>
  <c r="K17" i="10"/>
  <c r="K30" s="1"/>
  <c r="F30"/>
  <c r="J17" i="7"/>
  <c r="L17" s="1"/>
  <c r="G7" i="12" s="1"/>
  <c r="D22" i="10"/>
  <c r="D28"/>
  <c r="L37" i="7"/>
  <c r="D27" i="10"/>
  <c r="D13"/>
  <c r="D23"/>
  <c r="J14" i="22"/>
  <c r="H14"/>
  <c r="J43" i="7"/>
  <c r="K29" i="28"/>
  <c r="F45" i="12" s="1"/>
  <c r="E34" i="10" s="1"/>
  <c r="E39" s="1"/>
  <c r="L37" s="1"/>
  <c r="G57" i="12"/>
  <c r="E19" i="22"/>
  <c r="L43" i="7"/>
  <c r="G58" i="12"/>
  <c r="E20" i="22"/>
  <c r="L16" i="7"/>
  <c r="G6" i="12" s="1"/>
  <c r="E22" i="22"/>
  <c r="E23"/>
  <c r="K10" i="10"/>
  <c r="K13"/>
  <c r="D12"/>
  <c r="I30" l="1"/>
  <c r="D17"/>
  <c r="D30" s="1"/>
  <c r="L32"/>
  <c r="L36" s="1"/>
  <c r="L40" s="1"/>
  <c r="G42" i="12"/>
  <c r="D42" s="1"/>
  <c r="I18" i="7"/>
  <c r="F13" i="12"/>
  <c r="H43" i="29"/>
  <c r="G13" i="12"/>
  <c r="L38" i="10" l="1"/>
  <c r="E28" i="22" s="1"/>
  <c r="J18" i="7"/>
  <c r="I23"/>
  <c r="L18" l="1"/>
  <c r="L23" s="1"/>
  <c r="E18" i="22" s="1"/>
  <c r="E30" s="1"/>
  <c r="J23" i="7"/>
</calcChain>
</file>

<file path=xl/comments1.xml><?xml version="1.0" encoding="utf-8"?>
<comments xmlns="http://schemas.openxmlformats.org/spreadsheetml/2006/main">
  <authors>
    <author>BK</author>
  </authors>
  <commentList>
    <comment ref="A1" authorId="0">
      <text>
        <r>
          <rPr>
            <b/>
            <sz val="8.5"/>
            <color indexed="81"/>
            <rFont val="Tahoma"/>
            <family val="2"/>
          </rPr>
          <t xml:space="preserve">Application G 50
</t>
        </r>
        <r>
          <rPr>
            <sz val="8.5"/>
            <color indexed="81"/>
            <rFont val="Tahoma"/>
            <family val="2"/>
          </rPr>
          <t xml:space="preserve">Cette application permet d'éditer la déclaration G 50. Cette déclaration est constituée par les feuilles P1, P2 et P3 du présent Classeur. 
</t>
        </r>
        <r>
          <rPr>
            <b/>
            <sz val="8.5"/>
            <color indexed="81"/>
            <rFont val="Tahoma"/>
            <family val="2"/>
          </rPr>
          <t>Pour utiliser cette application  :</t>
        </r>
        <r>
          <rPr>
            <sz val="8.5"/>
            <color indexed="81"/>
            <rFont val="Tahoma"/>
            <family val="2"/>
          </rPr>
          <t xml:space="preserve">
</t>
        </r>
        <r>
          <rPr>
            <b/>
            <sz val="8.5"/>
            <color indexed="81"/>
            <rFont val="Tahoma"/>
            <family val="2"/>
          </rPr>
          <t>A) Pour une première utilisation</t>
        </r>
        <r>
          <rPr>
            <sz val="8.5"/>
            <color indexed="81"/>
            <rFont val="Tahoma"/>
            <family val="2"/>
          </rPr>
          <t xml:space="preserve">
Remplir les donnés relatives à l'identification de l'entreprise dans la Feuille ID – 
Dans la feuille PCN, saisir les n° de comptes utilisés pour chaque rubrique de la déclaration. Ceci vous permettra d’éditer automatiquement dans la feuille « Ecrit » l’écriture comptable pour le  mois.
</t>
        </r>
        <r>
          <rPr>
            <b/>
            <sz val="8.5"/>
            <color indexed="81"/>
            <rFont val="Tahoma"/>
            <family val="2"/>
          </rPr>
          <t>B) Par la suite</t>
        </r>
        <r>
          <rPr>
            <sz val="8.5"/>
            <color indexed="81"/>
            <rFont val="Tahoma"/>
            <family val="2"/>
          </rPr>
          <t xml:space="preserve">
Pour saisir les donnés relatives à votre déclaration, utiliser la feuille «  Saisie  ». Lorsque vous aurez renseigné cette feuille, la déclaration (feuilles P1, P2 et P3) est automatiquement calculée. Vous pouvez l’imprimer sur format 21 / 29.7 ou un autre si vous le désirez. 
Après avoir contrôlé celle-ci, dans la feuille "saisie" cliquez sur le bouton « Arch » pour archiver votre déclaration. Cette opération transfert les données dans la feuille « Jal » qui constitue le journal de toutes les déclarations de l’année. 
La feuille « Tot_an », donne les montants cumulés de toutes les déclarations de l’année.
La feuille « Tab », vous présente un tableau croisé qui vous permet de voir les chiffres déclarés pour un mois donné.
En fin d’année faites une copie de l’application qui servira d’archive, remettez en suite à zéro votre application ( bouton «  remettre à zéro » de la feuille « ID »)</t>
        </r>
        <r>
          <rPr>
            <sz val="9"/>
            <color indexed="81"/>
            <rFont val="Tahoma"/>
            <family val="2"/>
          </rPr>
          <t xml:space="preserve">
</t>
        </r>
      </text>
    </comment>
  </commentList>
</comments>
</file>

<file path=xl/comments2.xml><?xml version="1.0" encoding="utf-8"?>
<comments xmlns="http://schemas.openxmlformats.org/spreadsheetml/2006/main">
  <authors>
    <author>K.BELAMIRI</author>
  </authors>
  <commentList>
    <comment ref="B3" authorId="0">
      <text>
        <r>
          <rPr>
            <sz val="8"/>
            <color indexed="81"/>
            <rFont val="Tahoma"/>
            <family val="2"/>
          </rPr>
          <t xml:space="preserve">
</t>
        </r>
        <r>
          <rPr>
            <b/>
            <u/>
            <sz val="8"/>
            <color indexed="81"/>
            <rFont val="Tahoma"/>
            <family val="2"/>
          </rPr>
          <t xml:space="preserve">Si paiement par trimestre : </t>
        </r>
        <r>
          <rPr>
            <sz val="8"/>
            <color indexed="81"/>
            <rFont val="Tahoma"/>
            <family val="2"/>
          </rPr>
          <t xml:space="preserve">
Saisir le chiffre correspondant au moie ou, 0 (zéro) si paiement trimestriel.
</t>
        </r>
      </text>
    </comment>
    <comment ref="B4" authorId="0">
      <text>
        <r>
          <rPr>
            <sz val="8"/>
            <color indexed="81"/>
            <rFont val="Tahoma"/>
            <family val="2"/>
          </rPr>
          <t xml:space="preserve">
</t>
        </r>
        <r>
          <rPr>
            <b/>
            <u/>
            <sz val="8"/>
            <color indexed="81"/>
            <rFont val="Tahoma"/>
            <family val="2"/>
          </rPr>
          <t xml:space="preserve">Si paiement par trimestre : </t>
        </r>
        <r>
          <rPr>
            <sz val="8"/>
            <color indexed="81"/>
            <rFont val="Tahoma"/>
            <family val="2"/>
          </rPr>
          <t xml:space="preserve">
Saisir le chiffre correspondant au trimestre ou, 0 (zéro) si paiement mensuel.
</t>
        </r>
      </text>
    </comment>
    <comment ref="A5" authorId="0">
      <text>
        <r>
          <rPr>
            <b/>
            <sz val="8"/>
            <color indexed="81"/>
            <rFont val="Tahoma"/>
            <family val="2"/>
          </rPr>
          <t xml:space="preserve">
    K.BELAMIRI:</t>
        </r>
        <r>
          <rPr>
            <sz val="8"/>
            <color indexed="81"/>
            <rFont val="Tahoma"/>
            <family val="2"/>
          </rPr>
          <t xml:space="preserve">
    Dans cette colonne taper :
    </t>
        </r>
        <r>
          <rPr>
            <b/>
            <sz val="8"/>
            <color indexed="81"/>
            <rFont val="Tahoma"/>
            <family val="2"/>
          </rPr>
          <t xml:space="preserve">    A    </t>
        </r>
        <r>
          <rPr>
            <sz val="8"/>
            <color indexed="81"/>
            <rFont val="Tahoma"/>
            <family val="2"/>
          </rPr>
          <t xml:space="preserve">: si Applicable
       </t>
        </r>
        <r>
          <rPr>
            <b/>
            <sz val="8"/>
            <color indexed="81"/>
            <rFont val="Tahoma"/>
            <family val="2"/>
          </rPr>
          <t xml:space="preserve">NA  </t>
        </r>
        <r>
          <rPr>
            <sz val="8"/>
            <color indexed="81"/>
            <rFont val="Tahoma"/>
            <family val="2"/>
          </rPr>
          <t>: si Non Applicable.
    De cette façon, en appelant une 
    rubrique (par le bouton "Impôt"),
     l'affichage pourra concerner
     uniquement sur ce que vous aurez
    déféni comme étant applicable.</t>
        </r>
      </text>
    </comment>
    <comment ref="A7" authorId="0">
      <text>
        <r>
          <rPr>
            <b/>
            <sz val="8"/>
            <color indexed="81"/>
            <rFont val="Tahoma"/>
            <family val="2"/>
          </rPr>
          <t>K.BELAMIRI:</t>
        </r>
        <r>
          <rPr>
            <sz val="8"/>
            <color indexed="81"/>
            <rFont val="Tahoma"/>
            <family val="2"/>
          </rPr>
          <t xml:space="preserve">
    Dans cette colonne taper :
        A    : si Applicable
       NA  : si Non Applicable.
    De cette façon, en appelant une 
    rubrique (par le bouton "Impôt"),
     l'affichage pourra concerner
     uniquement sur ce que vous aurez
    déféni comme étant applicable.</t>
        </r>
      </text>
    </comment>
    <comment ref="D42" authorId="0">
      <text>
        <r>
          <rPr>
            <b/>
            <sz val="8"/>
            <color indexed="81"/>
            <rFont val="Tahoma"/>
            <family val="2"/>
          </rPr>
          <t>K.BELAMIRI:</t>
        </r>
        <r>
          <rPr>
            <sz val="8"/>
            <color indexed="81"/>
            <rFont val="Tahoma"/>
            <family val="2"/>
          </rPr>
          <t xml:space="preserve">
Ecart de TVA collectée -
Un léger écart est normal.
 Il s'explique par le fait que sur la déclaration  la TVA est calculée sur des montants globaux.</t>
        </r>
      </text>
    </comment>
  </commentList>
</comments>
</file>

<file path=xl/sharedStrings.xml><?xml version="1.0" encoding="utf-8"?>
<sst xmlns="http://schemas.openxmlformats.org/spreadsheetml/2006/main" count="631" uniqueCount="409">
  <si>
    <t>Total</t>
  </si>
  <si>
    <t>Droits</t>
  </si>
  <si>
    <t>Déductions</t>
  </si>
  <si>
    <t>Prestations</t>
  </si>
  <si>
    <t>Autres</t>
  </si>
  <si>
    <t>TOTAL</t>
  </si>
  <si>
    <t>TVAC</t>
  </si>
  <si>
    <t>TAP</t>
  </si>
  <si>
    <t>Réfaction</t>
  </si>
  <si>
    <t>Exonéré</t>
  </si>
  <si>
    <t>Base</t>
  </si>
  <si>
    <t>VF</t>
  </si>
  <si>
    <t>C</t>
  </si>
  <si>
    <t>Dû</t>
  </si>
  <si>
    <t>AP</t>
  </si>
  <si>
    <t>Tbre</t>
  </si>
  <si>
    <t>Mois</t>
  </si>
  <si>
    <t xml:space="preserve">Nature </t>
  </si>
  <si>
    <t>Code</t>
  </si>
  <si>
    <t>Chiffre d'affaires</t>
  </si>
  <si>
    <t>Imposable</t>
  </si>
  <si>
    <t>Taux</t>
  </si>
  <si>
    <t>Montant à</t>
  </si>
  <si>
    <t>IRG/Salaires</t>
  </si>
  <si>
    <t xml:space="preserve">Autres </t>
  </si>
  <si>
    <t xml:space="preserve">retenues </t>
  </si>
  <si>
    <t>IRG</t>
  </si>
  <si>
    <t>Retenues</t>
  </si>
  <si>
    <t>IBS</t>
  </si>
  <si>
    <t>Droit de</t>
  </si>
  <si>
    <t>Timbre</t>
  </si>
  <si>
    <t>B</t>
  </si>
  <si>
    <t>Montant des</t>
  </si>
  <si>
    <t>droits (en DA)</t>
  </si>
  <si>
    <t>MONTANT</t>
  </si>
  <si>
    <t>- Total des droits dus</t>
  </si>
  <si>
    <t>- Total des déductions</t>
  </si>
  <si>
    <t xml:space="preserve">  Régularisation du prorata</t>
  </si>
  <si>
    <t xml:space="preserve">  (art.40 CTCA)</t>
  </si>
  <si>
    <t>Les chiffres d'affaires et les revenus sont inscrits</t>
  </si>
  <si>
    <t>Exemple 325.626 DA = 325.620</t>
  </si>
  <si>
    <t>TAXE SUR LA VALEUR AJOUTEE</t>
  </si>
  <si>
    <t>A/ Chiffres d'affaires imposables</t>
  </si>
  <si>
    <t xml:space="preserve"> Opérations de banques et assurances</t>
  </si>
  <si>
    <t xml:space="preserve"> Débits de boissons</t>
  </si>
  <si>
    <t xml:space="preserve"> Tabacs et allumettes</t>
  </si>
  <si>
    <t xml:space="preserve"> B/ Déductions à opérer</t>
  </si>
  <si>
    <t>C/ TVA à Payer</t>
  </si>
  <si>
    <t xml:space="preserve"> Précompte antérieur</t>
  </si>
  <si>
    <t>- Reversement (art.40 CTCA)</t>
  </si>
  <si>
    <t>C/500026/A</t>
  </si>
  <si>
    <t>C/201001/M1</t>
  </si>
  <si>
    <t>C/500026/C</t>
  </si>
  <si>
    <t>C/201001/M2 et 3</t>
  </si>
  <si>
    <t>C/……………</t>
  </si>
  <si>
    <t>Eenregistrée le :</t>
  </si>
  <si>
    <t>CA imposable</t>
  </si>
  <si>
    <t xml:space="preserve">TAP - Réfactions </t>
  </si>
  <si>
    <t xml:space="preserve">Chiffre d'affaires </t>
  </si>
  <si>
    <t xml:space="preserve">Avec réfaction de </t>
  </si>
  <si>
    <t>Sans réfaction</t>
  </si>
  <si>
    <t>Exonérées</t>
  </si>
  <si>
    <t>Montant</t>
  </si>
  <si>
    <t>Nature des opérations</t>
  </si>
  <si>
    <t>Téléphone et telex</t>
  </si>
  <si>
    <t xml:space="preserve"> Autres prestations de services</t>
  </si>
  <si>
    <t xml:space="preserve"> Prestations de téléphone et télex</t>
  </si>
  <si>
    <t>en dinars, le dernier chiffre étant ramené au zéro</t>
  </si>
  <si>
    <t>A</t>
  </si>
  <si>
    <t>NA</t>
  </si>
  <si>
    <t xml:space="preserve">               </t>
  </si>
  <si>
    <t>Identification de l'entreprise</t>
  </si>
  <si>
    <t>Dénomination</t>
  </si>
  <si>
    <t>Activités</t>
  </si>
  <si>
    <t>Adresse</t>
  </si>
  <si>
    <t>Identifiant</t>
  </si>
  <si>
    <t>Art d'imp.</t>
  </si>
  <si>
    <t>Cde activité</t>
  </si>
  <si>
    <t>Forme juridique</t>
  </si>
  <si>
    <t xml:space="preserve"> Régularisation du prorata</t>
  </si>
  <si>
    <t xml:space="preserve"> Autres déductions</t>
  </si>
  <si>
    <t xml:space="preserve"> Reversement (art.40 CTCA)</t>
  </si>
  <si>
    <t>TVA DR</t>
  </si>
  <si>
    <t xml:space="preserve"> Traitements, salaires, émoluments, rémunérations diverses</t>
  </si>
  <si>
    <t>Versement forfaitaire</t>
  </si>
  <si>
    <t>RS IRG</t>
  </si>
  <si>
    <t>RS IBS</t>
  </si>
  <si>
    <t>Retenues à la source IRG</t>
  </si>
  <si>
    <t>Retenues à la source IBS</t>
  </si>
  <si>
    <t xml:space="preserve"> Traitements, salaires</t>
  </si>
  <si>
    <t>A payer</t>
  </si>
  <si>
    <t>Droit de timbre</t>
  </si>
  <si>
    <t>Bons de caisse anonymes</t>
  </si>
  <si>
    <t>Acptes provisionnels</t>
  </si>
  <si>
    <t>DIRECTION GENERALE DES IMPOTS</t>
  </si>
  <si>
    <t>OU PAR VOIE DE RETENUE A LA SOURCE</t>
  </si>
  <si>
    <t>DECLARATION TENANT LIEU DE BORDEREAU-AVIS DE VERSEMENT</t>
  </si>
  <si>
    <t>M.</t>
  </si>
  <si>
    <t>Trim</t>
  </si>
  <si>
    <t>Inspection</t>
  </si>
  <si>
    <t>Recette</t>
  </si>
  <si>
    <t>Commune</t>
  </si>
  <si>
    <t>Barème</t>
  </si>
  <si>
    <t>des impôts</t>
  </si>
  <si>
    <t>Déductions - Reversements</t>
  </si>
  <si>
    <t>Reversements</t>
  </si>
  <si>
    <t>A rappeler</t>
  </si>
  <si>
    <t>obligatoirement</t>
  </si>
  <si>
    <t xml:space="preserve"> Opérations imposables</t>
  </si>
  <si>
    <t xml:space="preserve"> Affaires bénéficiant d'une réfaction de </t>
  </si>
  <si>
    <t xml:space="preserve"> Affaires sans réfaction</t>
  </si>
  <si>
    <t xml:space="preserve"> Affaires exonérées</t>
  </si>
  <si>
    <t xml:space="preserve"> Catégories de revenus soumis à une retenue à la source</t>
  </si>
  <si>
    <r>
      <t xml:space="preserve"> IRG </t>
    </r>
    <r>
      <rPr>
        <sz val="9"/>
        <rFont val="Geneva"/>
      </rPr>
      <t>/ Traitements,salaires, pensions et rentes viagères</t>
    </r>
  </si>
  <si>
    <r>
      <t xml:space="preserve"> IRG</t>
    </r>
    <r>
      <rPr>
        <sz val="9"/>
        <rFont val="Geneva"/>
      </rPr>
      <t xml:space="preserve"> / RCDC (titres nominatifs)</t>
    </r>
  </si>
  <si>
    <r>
      <t xml:space="preserve"> IRG</t>
    </r>
    <r>
      <rPr>
        <sz val="9"/>
        <rFont val="Geneva"/>
      </rPr>
      <t xml:space="preserve"> / Bénéfices distribués par les sociétés de capitaux</t>
    </r>
  </si>
  <si>
    <r>
      <t xml:space="preserve"> IRG</t>
    </r>
    <r>
      <rPr>
        <sz val="9"/>
        <rFont val="Geneva"/>
      </rPr>
      <t xml:space="preserve"> / Revenus des bons de caisse anonymes</t>
    </r>
  </si>
  <si>
    <r>
      <t xml:space="preserve"> IRG</t>
    </r>
    <r>
      <rPr>
        <sz val="9"/>
        <rFont val="Geneva"/>
      </rPr>
      <t xml:space="preserve"> / Autres retenues à la source</t>
    </r>
  </si>
  <si>
    <r>
      <t xml:space="preserve"> IBS</t>
    </r>
    <r>
      <rPr>
        <sz val="9"/>
        <rFont val="Geneva"/>
      </rPr>
      <t xml:space="preserve"> / Autres retenues à la source</t>
    </r>
  </si>
  <si>
    <t xml:space="preserve">  (1) Joindre relevé détaillé des retenues</t>
  </si>
  <si>
    <t xml:space="preserve"> 1 - TAP</t>
  </si>
  <si>
    <t xml:space="preserve"> 2 - AP/IBS</t>
  </si>
  <si>
    <t xml:space="preserve"> 3 - VF</t>
  </si>
  <si>
    <t xml:space="preserve"> 4/1 - IRG/Salaires</t>
  </si>
  <si>
    <t xml:space="preserve"> 4/2 - IRG/Autres retenues</t>
  </si>
  <si>
    <t xml:space="preserve"> 4/3 - IBS Ret. à la source</t>
  </si>
  <si>
    <t xml:space="preserve"> déclaration conforme</t>
  </si>
  <si>
    <t xml:space="preserve"> Le receveur des impôts</t>
  </si>
  <si>
    <r>
      <t xml:space="preserve"> TVA / </t>
    </r>
    <r>
      <rPr>
        <b/>
        <sz val="8"/>
        <rFont val="Geneva"/>
      </rPr>
      <t>factures annulées</t>
    </r>
    <r>
      <rPr>
        <sz val="8"/>
        <rFont val="Geneva"/>
      </rPr>
      <t xml:space="preserve"> ou imp (art.18 CTCA)</t>
    </r>
  </si>
  <si>
    <t>TOTAL A RAPPELER  (C)</t>
  </si>
  <si>
    <t xml:space="preserve"> Production biens et denrées  (art. 21 CTVA)</t>
  </si>
  <si>
    <t xml:space="preserve"> Spectacles jeux divertis autres</t>
  </si>
  <si>
    <t xml:space="preserve"> Reventes en l'état  (art. 21 CTVA)</t>
  </si>
  <si>
    <r>
      <t xml:space="preserve"> TVA / achats </t>
    </r>
    <r>
      <rPr>
        <b/>
        <sz val="8"/>
        <rFont val="Geneva"/>
      </rPr>
      <t>biens amortissables</t>
    </r>
    <r>
      <rPr>
        <sz val="8"/>
        <rFont val="Geneva"/>
      </rPr>
      <t xml:space="preserve"> </t>
    </r>
    <r>
      <rPr>
        <sz val="6"/>
        <rFont val="Geneva"/>
      </rPr>
      <t>(art.38 CTCA)</t>
    </r>
  </si>
  <si>
    <r>
      <t xml:space="preserve"> Autres déductions</t>
    </r>
    <r>
      <rPr>
        <sz val="6"/>
        <rFont val="Geneva"/>
      </rPr>
      <t xml:space="preserve"> (Notification de précomptes, etc.)</t>
    </r>
  </si>
  <si>
    <r>
      <t xml:space="preserve"> TVA / </t>
    </r>
    <r>
      <rPr>
        <b/>
        <sz val="8"/>
        <rFont val="Geneva"/>
      </rPr>
      <t>achats</t>
    </r>
    <r>
      <rPr>
        <sz val="8"/>
        <rFont val="Geneva"/>
      </rPr>
      <t xml:space="preserve"> de matières et </t>
    </r>
    <r>
      <rPr>
        <b/>
        <sz val="8"/>
        <rFont val="Geneva"/>
      </rPr>
      <t>services</t>
    </r>
    <r>
      <rPr>
        <sz val="8"/>
        <rFont val="Geneva"/>
      </rPr>
      <t xml:space="preserve"> </t>
    </r>
    <r>
      <rPr>
        <sz val="6"/>
        <rFont val="Geneva"/>
      </rPr>
      <t>(art.29 CTCA)</t>
    </r>
  </si>
  <si>
    <r>
      <t xml:space="preserve"> Régularisation </t>
    </r>
    <r>
      <rPr>
        <b/>
        <sz val="8"/>
        <rFont val="Geneva"/>
      </rPr>
      <t>prorata</t>
    </r>
    <r>
      <rPr>
        <sz val="8"/>
        <rFont val="Geneva"/>
      </rPr>
      <t xml:space="preserve"> déduction (art.40 CTCA)</t>
    </r>
  </si>
  <si>
    <t>(A porter dans cadre récapitulation)</t>
  </si>
  <si>
    <t>A PAYER au titre du mois (C-B)</t>
  </si>
  <si>
    <t xml:space="preserve">  PRECOMPTE à reporter(B-C)</t>
  </si>
  <si>
    <t>Travaux immobiliers</t>
  </si>
  <si>
    <t>Production biens, denrées</t>
  </si>
  <si>
    <t>Traitements,salaires</t>
  </si>
  <si>
    <t>Autres retenues</t>
  </si>
  <si>
    <t>EE - Prest. Serv - (1)</t>
  </si>
  <si>
    <t>IBS de l'exercice n - 1</t>
  </si>
  <si>
    <t>Hors échéance</t>
  </si>
  <si>
    <t>Acomptes versés</t>
  </si>
  <si>
    <t>IBS dû</t>
  </si>
  <si>
    <t>Solde</t>
  </si>
  <si>
    <t>0prations imposables</t>
  </si>
  <si>
    <t>Liquidation  (20/04)</t>
  </si>
  <si>
    <t>An</t>
  </si>
  <si>
    <t>Saisir les données du mois</t>
  </si>
  <si>
    <t>Recap annuelle</t>
  </si>
  <si>
    <t>Déclaration du mois</t>
  </si>
  <si>
    <t>Journal des déclarations</t>
  </si>
  <si>
    <t>M E N U</t>
  </si>
  <si>
    <t>D I W</t>
  </si>
  <si>
    <t>Ecriture comptable</t>
  </si>
  <si>
    <t>Comptes à utiliser</t>
  </si>
  <si>
    <t xml:space="preserve"> Article d'imposition</t>
  </si>
  <si>
    <t>Novembre</t>
  </si>
  <si>
    <t>Décembre</t>
  </si>
  <si>
    <t>Mois :</t>
  </si>
  <si>
    <t>Wilaya de :</t>
  </si>
  <si>
    <t>Trimestre</t>
  </si>
  <si>
    <t>AP  / IBS</t>
  </si>
  <si>
    <t>non repris</t>
  </si>
  <si>
    <t>ci-dessus</t>
  </si>
  <si>
    <t xml:space="preserve"> Certifie sincère et véritable</t>
  </si>
  <si>
    <t xml:space="preserve"> aux documents comptables</t>
  </si>
  <si>
    <t xml:space="preserve"> le contenu de la présente</t>
  </si>
  <si>
    <t xml:space="preserve"> déclaration enregistrée</t>
  </si>
  <si>
    <t xml:space="preserve"> Payée par</t>
  </si>
  <si>
    <r>
      <t xml:space="preserve"> Reçu</t>
    </r>
    <r>
      <rPr>
        <sz val="9"/>
        <rFont val="Arial"/>
        <family val="2"/>
      </rPr>
      <t xml:space="preserve"> ce jour la présente </t>
    </r>
  </si>
  <si>
    <r>
      <t xml:space="preserve"> Prise en recette</t>
    </r>
    <r>
      <rPr>
        <sz val="9"/>
        <rFont val="Arial"/>
        <family val="2"/>
      </rPr>
      <t xml:space="preserve"> </t>
    </r>
  </si>
  <si>
    <t>………………………………………</t>
  </si>
  <si>
    <t xml:space="preserve"> sous le n° …………………..</t>
  </si>
  <si>
    <t xml:space="preserve"> A ………..…le………………</t>
  </si>
  <si>
    <t xml:space="preserve"> En numéraire……………….</t>
  </si>
  <si>
    <t xml:space="preserve"> par quit. N° …………………</t>
  </si>
  <si>
    <t>Opérations immobilières</t>
  </si>
  <si>
    <t>Ville</t>
  </si>
  <si>
    <t>Observarions éventuelles</t>
  </si>
  <si>
    <t>Échéances : 2, 5, et 10</t>
  </si>
  <si>
    <t xml:space="preserve">Pour toutes les feuilles, </t>
  </si>
  <si>
    <t>Il faut modifier uniquement</t>
  </si>
  <si>
    <t>les cellules en jaune !</t>
  </si>
  <si>
    <t>Solde de liquidation</t>
  </si>
  <si>
    <t>TIC</t>
  </si>
  <si>
    <t>C/201001/100</t>
  </si>
  <si>
    <t>C/201001/A.B.C</t>
  </si>
  <si>
    <t>C/201003/303/A/B</t>
  </si>
  <si>
    <t>C/201002/201</t>
  </si>
  <si>
    <t>C/201003/300/A/B/C</t>
  </si>
  <si>
    <t>Professions libérales</t>
  </si>
  <si>
    <t>Banques et assurances</t>
  </si>
  <si>
    <t>E3B12</t>
  </si>
  <si>
    <t>E3B13</t>
  </si>
  <si>
    <t>E3B21</t>
  </si>
  <si>
    <t>E3B22</t>
  </si>
  <si>
    <t>E3B23</t>
  </si>
  <si>
    <t>E3B24</t>
  </si>
  <si>
    <t>E3B25</t>
  </si>
  <si>
    <t>E3B26</t>
  </si>
  <si>
    <t>E3B28</t>
  </si>
  <si>
    <t>E3B31</t>
  </si>
  <si>
    <t>E3B32</t>
  </si>
  <si>
    <t>E3B33</t>
  </si>
  <si>
    <t>E3B34</t>
  </si>
  <si>
    <t>E3B35</t>
  </si>
  <si>
    <t>E3B36</t>
  </si>
  <si>
    <t>E3B37</t>
  </si>
  <si>
    <t>E3B91</t>
  </si>
  <si>
    <t>E3B92</t>
  </si>
  <si>
    <t>E3B93</t>
  </si>
  <si>
    <t>E3B94</t>
  </si>
  <si>
    <t>E3B95</t>
  </si>
  <si>
    <t>E3B96</t>
  </si>
  <si>
    <t>E3B11</t>
  </si>
  <si>
    <t>Consommations sur place</t>
  </si>
  <si>
    <t>C1A12</t>
  </si>
  <si>
    <t>C1A13</t>
  </si>
  <si>
    <t>C1A14</t>
  </si>
  <si>
    <t>C1A20</t>
  </si>
  <si>
    <t>E1M10</t>
  </si>
  <si>
    <t>E1M20</t>
  </si>
  <si>
    <t>C1C10</t>
  </si>
  <si>
    <t>E1L20</t>
  </si>
  <si>
    <t>E1L30</t>
  </si>
  <si>
    <t>E1L40</t>
  </si>
  <si>
    <t>E1L60</t>
  </si>
  <si>
    <t>E1L80</t>
  </si>
  <si>
    <t>E1M30</t>
  </si>
  <si>
    <t>E1M40</t>
  </si>
  <si>
    <t>C1A11</t>
  </si>
  <si>
    <t>Cpta</t>
  </si>
  <si>
    <t>E3B97</t>
  </si>
  <si>
    <t>E3B98</t>
  </si>
  <si>
    <t>E3B00</t>
  </si>
  <si>
    <t>E3B99</t>
  </si>
  <si>
    <t>RCDC (titres nominatifs)</t>
  </si>
  <si>
    <t>Bénéfices distribués</t>
  </si>
  <si>
    <t xml:space="preserve"> Production biens et denrées</t>
  </si>
  <si>
    <t xml:space="preserve"> Reventes en l'état</t>
  </si>
  <si>
    <t>E2E00</t>
  </si>
  <si>
    <t>Timbre de quittances</t>
  </si>
  <si>
    <t>Base AP</t>
  </si>
  <si>
    <t>Juillet</t>
  </si>
  <si>
    <t>Août</t>
  </si>
  <si>
    <t>Septembre</t>
  </si>
  <si>
    <t>Octobre</t>
  </si>
  <si>
    <t>Janvier</t>
  </si>
  <si>
    <t>Février</t>
  </si>
  <si>
    <t>Mars</t>
  </si>
  <si>
    <t>Avril</t>
  </si>
  <si>
    <t>Mai</t>
  </si>
  <si>
    <t>Juin</t>
  </si>
  <si>
    <t xml:space="preserve">Hors G50 </t>
  </si>
  <si>
    <t>Depuis 2000</t>
  </si>
  <si>
    <t>15-03, 15-06, 15-11</t>
  </si>
  <si>
    <t>Acomptes provisionnels</t>
  </si>
  <si>
    <t xml:space="preserve">Les cellules signalées par un triangle rouge comportent des commentaires, par ex. la cellule </t>
  </si>
  <si>
    <t>A1 de cette feuille. Pour afficher ceux-ci, placer le curseur de la souris au-dessus de ce triangle.</t>
  </si>
  <si>
    <t>N°</t>
  </si>
  <si>
    <t>Date</t>
  </si>
  <si>
    <t>N° RC</t>
  </si>
  <si>
    <t>Montant H.T</t>
  </si>
  <si>
    <t>TVA</t>
  </si>
  <si>
    <t xml:space="preserve"> Catégories de revenus soumis au versement forfaitaire</t>
  </si>
  <si>
    <t xml:space="preserve"> Identifiant fiscal / N.I.S</t>
  </si>
  <si>
    <t>Impôts et taxes</t>
  </si>
  <si>
    <t xml:space="preserve">             Détermination des acomptes et du solde de liquidation</t>
  </si>
  <si>
    <t xml:space="preserve">       Acomptes et solde I.B.S</t>
  </si>
  <si>
    <t>payer (D.A)</t>
  </si>
  <si>
    <t>A payer (D.A)</t>
  </si>
  <si>
    <t>CODE ACTIVITE</t>
  </si>
  <si>
    <t>Activité:</t>
  </si>
  <si>
    <t>Adresse:</t>
  </si>
  <si>
    <t>Commune:</t>
  </si>
  <si>
    <t xml:space="preserve"> 5 - Droit de timbre</t>
  </si>
  <si>
    <t xml:space="preserve"> 7 - TVA</t>
  </si>
  <si>
    <t xml:space="preserve">          MONTANT TOTAL A PAYER </t>
  </si>
  <si>
    <t xml:space="preserve"> du …….......Agence………</t>
  </si>
  <si>
    <t>RECAPITULATION (EN D.A)</t>
  </si>
  <si>
    <t>"</t>
  </si>
  <si>
    <t xml:space="preserve"> Biens produits et denrées (art. 23 du CTVA)</t>
  </si>
  <si>
    <t xml:space="preserve"> Prestations de services (art. 23 du CTVA)</t>
  </si>
  <si>
    <t xml:space="preserve"> Opérations immobilières (art. 23 du CTVA)</t>
  </si>
  <si>
    <t xml:space="preserve"> Recettes professionnelles (Professions libérales)</t>
  </si>
  <si>
    <t>Actes Médicaux</t>
  </si>
  <si>
    <t>Commissionnaires &amp; Courtiers</t>
  </si>
  <si>
    <t>Fournitures d'énergie</t>
  </si>
  <si>
    <t>Production : biens, produits, denrées</t>
  </si>
  <si>
    <t>Revente en l'état</t>
  </si>
  <si>
    <t xml:space="preserve"> Spectacles jeux divertissements</t>
  </si>
  <si>
    <t>E3B14</t>
  </si>
  <si>
    <t>E3B15</t>
  </si>
  <si>
    <t>E3B16</t>
  </si>
  <si>
    <t>Revente en l'état : biens, produits, denrées</t>
  </si>
  <si>
    <t>Travaux immobiliers autres que ceux de 7%</t>
  </si>
  <si>
    <t>Professions Libérales</t>
  </si>
  <si>
    <t xml:space="preserve">       TOTAL GENERAL DES C.A</t>
  </si>
  <si>
    <t xml:space="preserve"> NATURE DES DEDUCTIONS</t>
  </si>
  <si>
    <t xml:space="preserve">     Total des déductions a opérer(B)</t>
  </si>
  <si>
    <t>Autres Prestations de Services</t>
  </si>
  <si>
    <r>
      <t>Opérations assujetties à la</t>
    </r>
    <r>
      <rPr>
        <b/>
        <sz val="10"/>
        <rFont val="Geneva"/>
      </rPr>
      <t xml:space="preserve"> </t>
    </r>
    <r>
      <rPr>
        <sz val="10"/>
        <rFont val="Geneva"/>
      </rPr>
      <t>TVA</t>
    </r>
  </si>
  <si>
    <t>Recettes professionnelles (Professions Libérales)</t>
  </si>
  <si>
    <t>T.V.A sur achats de biens, matières et services</t>
  </si>
  <si>
    <t>T.V.A sur achats de biens amortissables (investissements)</t>
  </si>
  <si>
    <t xml:space="preserve"> TVA / Factures annulées ou impayées</t>
  </si>
  <si>
    <t>Année:</t>
  </si>
  <si>
    <t xml:space="preserve">        Recette des impôts </t>
  </si>
  <si>
    <t xml:space="preserve">            Inspection des impôts</t>
  </si>
  <si>
    <t xml:space="preserve">    Direction des Impôts</t>
  </si>
  <si>
    <t>de :</t>
  </si>
  <si>
    <t>IMPOTS ET TAXES PERCUS AU COMPTANT</t>
  </si>
  <si>
    <t xml:space="preserve">           TOTAL</t>
  </si>
  <si>
    <t xml:space="preserve">                         TOTAL</t>
  </si>
  <si>
    <t xml:space="preserve">      Serie G. N°50 (2004)</t>
  </si>
  <si>
    <r>
      <t xml:space="preserve"> IBS</t>
    </r>
    <r>
      <rPr>
        <sz val="9"/>
        <rFont val="Geneva"/>
      </rPr>
      <t xml:space="preserve"> / Entreprises étrangères non installées (Prest. services) (1)</t>
    </r>
  </si>
  <si>
    <t xml:space="preserve">               Opérations imposables</t>
  </si>
  <si>
    <t xml:space="preserve">  Cadre resérvé à l'inspection</t>
  </si>
  <si>
    <t xml:space="preserve">         Cadre réservé à la recette</t>
  </si>
  <si>
    <t xml:space="preserve">     Cadre réservé au contribuable</t>
  </si>
  <si>
    <t xml:space="preserve"> A :</t>
  </si>
  <si>
    <t xml:space="preserve"> le :</t>
  </si>
  <si>
    <t xml:space="preserve">    Cachet,                     Signature</t>
  </si>
  <si>
    <t xml:space="preserve">  Cachet,         Signature</t>
  </si>
  <si>
    <t xml:space="preserve"> Chq poste……… du………….</t>
  </si>
  <si>
    <t xml:space="preserve"> Chq banque N°…………………</t>
  </si>
  <si>
    <t>Commissionnaire £ cortiers</t>
  </si>
  <si>
    <t>Fournitured'énergie</t>
  </si>
  <si>
    <t>N°Fac</t>
  </si>
  <si>
    <t>Revenus Nets imposables</t>
  </si>
  <si>
    <t>Chiffre d'Affaire Brut</t>
  </si>
  <si>
    <t>Recettes Proffessionelles Imposables</t>
  </si>
  <si>
    <t>Sur Etat</t>
  </si>
  <si>
    <t xml:space="preserve"> Autres prestations de services visées (art. 21 C/TCA)</t>
  </si>
  <si>
    <t>( Régistre secondaire)</t>
  </si>
  <si>
    <t>Nom &amp; Prénom</t>
  </si>
  <si>
    <t>Fournisseurs</t>
  </si>
  <si>
    <t>%</t>
  </si>
  <si>
    <t>Factures</t>
  </si>
  <si>
    <t>N°AI</t>
  </si>
  <si>
    <t>N°MF</t>
  </si>
  <si>
    <t>Dénomination :</t>
  </si>
  <si>
    <t>Identification fiscale :</t>
  </si>
  <si>
    <t>AI :</t>
  </si>
  <si>
    <t>RC :</t>
  </si>
  <si>
    <t>Total des déductions à opérer</t>
  </si>
  <si>
    <t>Fait le :</t>
  </si>
  <si>
    <t xml:space="preserve">        Le Contribuable</t>
  </si>
  <si>
    <t>MOIS DE JANVIER VOUS AVEZ EFFECTUE DEUX OPERATIONS ACHAT VENTE</t>
  </si>
  <si>
    <t>ACHAT</t>
  </si>
  <si>
    <t>TTC</t>
  </si>
  <si>
    <t>VENTE</t>
  </si>
  <si>
    <t>PRECOMPTE DEC-11</t>
  </si>
  <si>
    <t xml:space="preserve">Journal Achat </t>
  </si>
  <si>
    <t>Opération</t>
  </si>
  <si>
    <t>001/12</t>
  </si>
  <si>
    <t>Compte</t>
  </si>
  <si>
    <t>Débit</t>
  </si>
  <si>
    <t>Crédit</t>
  </si>
  <si>
    <t>Désignations</t>
  </si>
  <si>
    <t>Fournitures d'atelier et d'usine</t>
  </si>
  <si>
    <t>TVA sur autres biens et services</t>
  </si>
  <si>
    <t>Fournisseurs de stocks</t>
  </si>
  <si>
    <t>sv fct n°001/12 HAOUES-H</t>
  </si>
  <si>
    <t>Journal Vente</t>
  </si>
  <si>
    <t>Clients : Ventes de biens et de services</t>
  </si>
  <si>
    <t>Ventes de produits finis</t>
  </si>
  <si>
    <t>sv récap vente 01/12</t>
  </si>
  <si>
    <t>VOTRE DECLARATION</t>
  </si>
  <si>
    <t>CA</t>
  </si>
  <si>
    <t>ht</t>
  </si>
  <si>
    <t>tva</t>
  </si>
  <si>
    <t>tmb</t>
  </si>
  <si>
    <t>ttc</t>
  </si>
  <si>
    <t>CA-01/2012</t>
  </si>
  <si>
    <t>TVA/Achat</t>
  </si>
  <si>
    <t>Précompte Ant</t>
  </si>
  <si>
    <t>TVA a Récupérer</t>
  </si>
  <si>
    <t>TVA collectée</t>
  </si>
  <si>
    <t>TVA A RECUPERER</t>
  </si>
  <si>
    <t>TVA A PAYER</t>
  </si>
  <si>
    <t>CREDIT TVA</t>
  </si>
  <si>
    <t>Fact 01/2012</t>
  </si>
  <si>
    <t>Iirg/s</t>
  </si>
  <si>
    <t xml:space="preserve">Comptabilisation </t>
  </si>
  <si>
    <t>G50</t>
  </si>
  <si>
    <t>Journal OD</t>
  </si>
  <si>
    <t>TVA sur achat biens et services</t>
  </si>
  <si>
    <t>Précompte de TVA</t>
  </si>
  <si>
    <t>Crédit de TVA à reporter</t>
  </si>
  <si>
    <t>Suivant G50 DU MOIS DE JANVIER 2012</t>
  </si>
  <si>
    <t>002/12</t>
  </si>
  <si>
    <t>Constat TAP</t>
  </si>
  <si>
    <t>(TAP) à payer</t>
  </si>
  <si>
    <t>REGT IRG/S 01/2012 CHQ 000000</t>
  </si>
  <si>
    <t>REGT TAP   01/2012 CHQ 000000</t>
  </si>
  <si>
    <t>BEA-CHQ 00000-QUIT- N°10200001-RCD-</t>
  </si>
  <si>
    <t>REGT DECLARATION G50 01/2012</t>
  </si>
  <si>
    <t xml:space="preserve">NB, G50 UTILISE  DANS CETEE EXEMPLE EST TELECHARGE DE CE FORUM </t>
  </si>
  <si>
    <t xml:space="preserve">J'espère que c'est clair </t>
  </si>
  <si>
    <t>MERCI</t>
  </si>
  <si>
    <t>BAREME</t>
  </si>
  <si>
    <t>Journal BANQUE</t>
  </si>
</sst>
</file>

<file path=xl/styles.xml><?xml version="1.0" encoding="utf-8"?>
<styleSheet xmlns="http://schemas.openxmlformats.org/spreadsheetml/2006/main">
  <numFmts count="11">
    <numFmt numFmtId="164" formatCode="_-* #,##0.00\ _€_-;\-* #,##0.00\ _€_-;_-* &quot;-&quot;??\ _€_-;_-@_-"/>
    <numFmt numFmtId="165" formatCode="#,##0.00\ &quot;F&quot;;[Red]\-#,##0.00\ &quot;F&quot;"/>
    <numFmt numFmtId="166" formatCode="_-* #,##0\ _F_-;\-* #,##0\ _F_-;_-* &quot;-&quot;\ _F_-;_-@_-"/>
    <numFmt numFmtId="167" formatCode="###,##0.00\ &quot;F&quot;;\-###,##0.00\ &quot;F&quot;"/>
    <numFmt numFmtId="168" formatCode="_-* #,##0\ _-;\-* #,##0\ _-;_-* &quot;-&quot;\ _F_-;_-@_-"/>
    <numFmt numFmtId="169" formatCode="#,##0.00;[Red]#,##0.00"/>
    <numFmt numFmtId="170" formatCode="#&quot; &quot;##0.00"/>
    <numFmt numFmtId="171" formatCode="[$-40C]mmmm\-yy;@"/>
    <numFmt numFmtId="172" formatCode="#&quot; &quot;##0.00_ ;[Red]\-#&quot; &quot;##0.00\ "/>
    <numFmt numFmtId="173" formatCode="&quot; &quot;#&quot; &quot;###&quot; &quot;##0.00\ _ ;[Red]\-#&quot; &quot;##0.00\ _ "/>
    <numFmt numFmtId="174" formatCode="_-* #,##0.00\ _F_-;\-* #,##0.00\ _F_-;_-* &quot;-&quot;??\ _F_-;_-@_-"/>
  </numFmts>
  <fonts count="84">
    <font>
      <sz val="10"/>
      <name val="Geneva"/>
    </font>
    <font>
      <b/>
      <sz val="10"/>
      <name val="Geneva"/>
    </font>
    <font>
      <sz val="10"/>
      <name val="Geneva"/>
    </font>
    <font>
      <sz val="9"/>
      <name val="Geneva"/>
    </font>
    <font>
      <sz val="8"/>
      <name val="Geneva"/>
    </font>
    <font>
      <b/>
      <sz val="8"/>
      <name val="Geneva"/>
    </font>
    <font>
      <sz val="8"/>
      <name val="Arial"/>
      <family val="2"/>
    </font>
    <font>
      <b/>
      <sz val="8"/>
      <name val="Arial"/>
      <family val="2"/>
    </font>
    <font>
      <sz val="8"/>
      <name val="Times New Roman"/>
      <family val="1"/>
    </font>
    <font>
      <b/>
      <sz val="10"/>
      <color indexed="9"/>
      <name val="Geneva"/>
    </font>
    <font>
      <b/>
      <sz val="9"/>
      <name val="Geneva"/>
    </font>
    <font>
      <sz val="10"/>
      <name val="Times New Roman"/>
      <family val="1"/>
    </font>
    <font>
      <sz val="10"/>
      <name val="Arial"/>
      <family val="2"/>
    </font>
    <font>
      <b/>
      <sz val="12"/>
      <name val="Geneva"/>
    </font>
    <font>
      <sz val="11"/>
      <name val="Geneva"/>
    </font>
    <font>
      <b/>
      <sz val="14"/>
      <name val="Geneva"/>
    </font>
    <font>
      <sz val="10"/>
      <name val="Geneva"/>
    </font>
    <font>
      <sz val="12"/>
      <name val="Times New Roman"/>
      <family val="1"/>
    </font>
    <font>
      <sz val="11"/>
      <name val="Times New Roman"/>
      <family val="1"/>
    </font>
    <font>
      <sz val="10"/>
      <name val="Arial"/>
      <family val="2"/>
    </font>
    <font>
      <sz val="8"/>
      <color indexed="81"/>
      <name val="Tahoma"/>
      <family val="2"/>
    </font>
    <font>
      <sz val="10"/>
      <color indexed="8"/>
      <name val="Arial"/>
      <family val="2"/>
    </font>
    <font>
      <sz val="9"/>
      <name val="Arial"/>
      <family val="2"/>
    </font>
    <font>
      <b/>
      <sz val="11"/>
      <color indexed="9"/>
      <name val="Arial"/>
      <family val="2"/>
    </font>
    <font>
      <b/>
      <sz val="10"/>
      <color indexed="8"/>
      <name val="Arial"/>
      <family val="2"/>
    </font>
    <font>
      <b/>
      <sz val="8"/>
      <color indexed="25"/>
      <name val="Arial"/>
      <family val="2"/>
    </font>
    <font>
      <b/>
      <sz val="8"/>
      <color indexed="25"/>
      <name val="Arial"/>
      <family val="2"/>
    </font>
    <font>
      <b/>
      <sz val="12"/>
      <name val="Arial"/>
      <family val="2"/>
    </font>
    <font>
      <b/>
      <sz val="12"/>
      <name val="Times New Roman"/>
      <family val="1"/>
    </font>
    <font>
      <b/>
      <sz val="11"/>
      <name val="Geneva"/>
    </font>
    <font>
      <sz val="8"/>
      <color indexed="8"/>
      <name val="Arial"/>
      <family val="2"/>
    </font>
    <font>
      <b/>
      <sz val="8"/>
      <color indexed="8"/>
      <name val="Arial"/>
      <family val="2"/>
    </font>
    <font>
      <b/>
      <sz val="9"/>
      <color indexed="18"/>
      <name val="Geneva"/>
    </font>
    <font>
      <b/>
      <sz val="8"/>
      <color indexed="81"/>
      <name val="Tahoma"/>
      <family val="2"/>
    </font>
    <font>
      <sz val="6"/>
      <name val="Geneva"/>
    </font>
    <font>
      <sz val="9"/>
      <name val="Times New Roman"/>
      <family val="1"/>
    </font>
    <font>
      <b/>
      <sz val="9"/>
      <color indexed="9"/>
      <name val="Arial"/>
      <family val="2"/>
    </font>
    <font>
      <b/>
      <sz val="9"/>
      <name val="Arial"/>
      <family val="2"/>
    </font>
    <font>
      <b/>
      <sz val="7"/>
      <name val="Arial"/>
      <family val="2"/>
    </font>
    <font>
      <sz val="8"/>
      <color indexed="16"/>
      <name val="Arial"/>
      <family val="2"/>
    </font>
    <font>
      <b/>
      <u/>
      <sz val="8"/>
      <color indexed="81"/>
      <name val="Tahoma"/>
      <family val="2"/>
    </font>
    <font>
      <b/>
      <sz val="6"/>
      <name val="Geneva"/>
    </font>
    <font>
      <sz val="7"/>
      <name val="Geneva"/>
    </font>
    <font>
      <sz val="9"/>
      <color indexed="9"/>
      <name val="arial"/>
      <family val="2"/>
    </font>
    <font>
      <sz val="7"/>
      <name val="Arial"/>
      <family val="2"/>
    </font>
    <font>
      <b/>
      <sz val="8"/>
      <color indexed="9"/>
      <name val="Arial"/>
      <family val="2"/>
    </font>
    <font>
      <b/>
      <sz val="10"/>
      <color indexed="16"/>
      <name val="Arial"/>
      <family val="2"/>
    </font>
    <font>
      <sz val="9"/>
      <color indexed="81"/>
      <name val="Tahoma"/>
      <family val="2"/>
    </font>
    <font>
      <b/>
      <sz val="8.5"/>
      <color indexed="81"/>
      <name val="Tahoma"/>
      <family val="2"/>
    </font>
    <font>
      <sz val="8.5"/>
      <color indexed="81"/>
      <name val="Tahoma"/>
      <family val="2"/>
    </font>
    <font>
      <i/>
      <sz val="9"/>
      <color indexed="18"/>
      <name val="Geneva"/>
    </font>
    <font>
      <sz val="8"/>
      <color indexed="18"/>
      <name val="Geneva"/>
    </font>
    <font>
      <b/>
      <sz val="8.5"/>
      <color indexed="18"/>
      <name val="Geneva"/>
    </font>
    <font>
      <sz val="10"/>
      <name val="Webdings"/>
      <family val="1"/>
      <charset val="2"/>
    </font>
    <font>
      <b/>
      <u/>
      <sz val="12"/>
      <name val="Geneva"/>
    </font>
    <font>
      <b/>
      <sz val="6"/>
      <name val="Times New Roman"/>
      <family val="1"/>
    </font>
    <font>
      <b/>
      <i/>
      <sz val="11"/>
      <name val="Times New Roman"/>
      <family val="1"/>
    </font>
    <font>
      <b/>
      <i/>
      <sz val="9"/>
      <name val="Geneva"/>
    </font>
    <font>
      <b/>
      <i/>
      <sz val="11"/>
      <name val="Comic Sans MS"/>
      <family val="4"/>
    </font>
    <font>
      <sz val="12"/>
      <name val="Geneva"/>
    </font>
    <font>
      <b/>
      <i/>
      <sz val="9"/>
      <name val="Comic Sans MS"/>
      <family val="4"/>
    </font>
    <font>
      <b/>
      <sz val="14"/>
      <name val="Times"/>
      <family val="1"/>
    </font>
    <font>
      <sz val="12"/>
      <name val="Times"/>
      <family val="1"/>
    </font>
    <font>
      <b/>
      <sz val="12"/>
      <name val="Times"/>
      <family val="1"/>
    </font>
    <font>
      <b/>
      <i/>
      <sz val="12"/>
      <name val="Times"/>
      <family val="1"/>
    </font>
    <font>
      <b/>
      <sz val="10"/>
      <name val="Times"/>
      <family val="1"/>
    </font>
    <font>
      <sz val="10"/>
      <name val="Times"/>
      <family val="1"/>
    </font>
    <font>
      <b/>
      <u/>
      <sz val="14"/>
      <name val="Times"/>
      <family val="1"/>
    </font>
    <font>
      <sz val="11"/>
      <name val="Times"/>
      <family val="1"/>
    </font>
    <font>
      <b/>
      <sz val="11"/>
      <name val="Times"/>
      <family val="1"/>
    </font>
    <font>
      <sz val="10"/>
      <color indexed="13"/>
      <name val="Arial"/>
      <family val="2"/>
    </font>
    <font>
      <b/>
      <sz val="10"/>
      <color indexed="10"/>
      <name val="Arial"/>
      <family val="2"/>
    </font>
    <font>
      <sz val="10"/>
      <color indexed="10"/>
      <name val="Arial"/>
      <family val="2"/>
    </font>
    <font>
      <sz val="10"/>
      <color rgb="FF0070C0"/>
      <name val="Arial"/>
      <family val="2"/>
    </font>
    <font>
      <sz val="10"/>
      <color rgb="FFFFFF00"/>
      <name val="Arial"/>
      <family val="2"/>
    </font>
    <font>
      <sz val="10"/>
      <color rgb="FFFF0000"/>
      <name val="Arial"/>
      <family val="2"/>
    </font>
    <font>
      <sz val="10"/>
      <color theme="1"/>
      <name val="Arial"/>
      <family val="2"/>
    </font>
    <font>
      <sz val="9"/>
      <color rgb="FFC00000"/>
      <name val="Geneva"/>
    </font>
    <font>
      <b/>
      <sz val="9"/>
      <color indexed="18"/>
      <name val="Geneva"/>
      <family val="2"/>
    </font>
    <font>
      <sz val="10"/>
      <name val="Geneva"/>
      <family val="2"/>
    </font>
    <font>
      <sz val="8"/>
      <name val="Geneva"/>
      <family val="2"/>
    </font>
    <font>
      <b/>
      <sz val="8"/>
      <name val="Geneva"/>
      <family val="2"/>
    </font>
    <font>
      <b/>
      <sz val="9"/>
      <name val="Geneva"/>
      <family val="2"/>
    </font>
    <font>
      <b/>
      <sz val="8"/>
      <color indexed="18"/>
      <name val="Geneva"/>
      <family val="2"/>
    </font>
  </fonts>
  <fills count="15">
    <fill>
      <patternFill patternType="none"/>
    </fill>
    <fill>
      <patternFill patternType="gray125"/>
    </fill>
    <fill>
      <patternFill patternType="solid">
        <fgColor indexed="15"/>
        <bgColor indexed="24"/>
      </patternFill>
    </fill>
    <fill>
      <patternFill patternType="solid">
        <fgColor indexed="21"/>
        <bgColor indexed="64"/>
      </patternFill>
    </fill>
    <fill>
      <patternFill patternType="solid">
        <fgColor indexed="26"/>
        <bgColor indexed="64"/>
      </patternFill>
    </fill>
    <fill>
      <patternFill patternType="solid">
        <fgColor indexed="22"/>
        <bgColor indexed="24"/>
      </patternFill>
    </fill>
    <fill>
      <patternFill patternType="solid">
        <fgColor indexed="22"/>
        <bgColor indexed="64"/>
      </patternFill>
    </fill>
    <fill>
      <patternFill patternType="solid">
        <fgColor indexed="15"/>
        <bgColor indexed="64"/>
      </patternFill>
    </fill>
    <fill>
      <patternFill patternType="solid">
        <fgColor indexed="9"/>
        <bgColor indexed="64"/>
      </patternFill>
    </fill>
    <fill>
      <patternFill patternType="solid">
        <fgColor indexed="63"/>
        <bgColor indexed="64"/>
      </patternFill>
    </fill>
    <fill>
      <patternFill patternType="solid">
        <fgColor indexed="32"/>
        <bgColor indexed="24"/>
      </patternFill>
    </fill>
    <fill>
      <patternFill patternType="solid">
        <fgColor indexed="18"/>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s>
  <borders count="148">
    <border>
      <left/>
      <right/>
      <top/>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bottom/>
      <diagonal/>
    </border>
    <border>
      <left/>
      <right style="thin">
        <color indexed="23"/>
      </right>
      <top/>
      <bottom/>
      <diagonal/>
    </border>
    <border>
      <left style="thin">
        <color indexed="9"/>
      </left>
      <right/>
      <top/>
      <bottom style="thin">
        <color indexed="23"/>
      </bottom>
      <diagonal/>
    </border>
    <border>
      <left/>
      <right style="thin">
        <color indexed="23"/>
      </right>
      <top/>
      <bottom style="thin">
        <color indexed="23"/>
      </bottom>
      <diagonal/>
    </border>
    <border>
      <left style="thin">
        <color indexed="64"/>
      </left>
      <right/>
      <top/>
      <bottom style="hair">
        <color indexed="64"/>
      </bottom>
      <diagonal/>
    </border>
    <border>
      <left/>
      <right/>
      <top/>
      <bottom style="thin">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bottom/>
      <diagonal/>
    </border>
    <border>
      <left/>
      <right/>
      <top style="thin">
        <color indexed="22"/>
      </top>
      <bottom/>
      <diagonal/>
    </border>
    <border>
      <left/>
      <right style="thin">
        <color indexed="22"/>
      </right>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right/>
      <top style="thin">
        <color indexed="63"/>
      </top>
      <bottom style="thin">
        <color indexed="63"/>
      </bottom>
      <diagonal/>
    </border>
    <border>
      <left/>
      <right/>
      <top style="thin">
        <color indexed="63"/>
      </top>
      <bottom/>
      <diagonal/>
    </border>
    <border>
      <left style="thin">
        <color indexed="9"/>
      </left>
      <right style="thin">
        <color indexed="23"/>
      </right>
      <top/>
      <bottom/>
      <diagonal/>
    </border>
    <border>
      <left style="thin">
        <color indexed="64"/>
      </left>
      <right style="thin">
        <color indexed="64"/>
      </right>
      <top style="hair">
        <color indexed="64"/>
      </top>
      <bottom/>
      <diagonal/>
    </border>
    <border>
      <left style="thin">
        <color indexed="9"/>
      </left>
      <right style="thin">
        <color indexed="23"/>
      </right>
      <top/>
      <bottom style="thin">
        <color indexed="23"/>
      </bottom>
      <diagonal/>
    </border>
    <border>
      <left style="thin">
        <color indexed="9"/>
      </left>
      <right style="thin">
        <color indexed="64"/>
      </right>
      <top style="thin">
        <color indexed="9"/>
      </top>
      <bottom/>
      <diagonal/>
    </border>
    <border>
      <left style="thin">
        <color indexed="9"/>
      </left>
      <right style="thin">
        <color indexed="64"/>
      </right>
      <top/>
      <bottom/>
      <diagonal/>
    </border>
    <border>
      <left style="thin">
        <color indexed="9"/>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9"/>
      </left>
      <right/>
      <top style="thin">
        <color indexed="9"/>
      </top>
      <bottom style="thick">
        <color indexed="22"/>
      </bottom>
      <diagonal/>
    </border>
    <border>
      <left/>
      <right/>
      <top style="thin">
        <color indexed="9"/>
      </top>
      <bottom style="thick">
        <color indexed="22"/>
      </bottom>
      <diagonal/>
    </border>
    <border>
      <left/>
      <right style="thin">
        <color indexed="23"/>
      </right>
      <top style="thin">
        <color indexed="9"/>
      </top>
      <bottom style="thick">
        <color indexed="22"/>
      </bottom>
      <diagonal/>
    </border>
    <border>
      <left style="thin">
        <color indexed="9"/>
      </left>
      <right/>
      <top style="thin">
        <color indexed="9"/>
      </top>
      <bottom style="thin">
        <color indexed="9"/>
      </bottom>
      <diagonal/>
    </border>
    <border>
      <left/>
      <right style="thin">
        <color indexed="64"/>
      </right>
      <top style="thin">
        <color indexed="9"/>
      </top>
      <bottom style="thin">
        <color indexed="9"/>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hair">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style="medium">
        <color indexed="64"/>
      </bottom>
      <diagonal/>
    </border>
    <border>
      <left style="thin">
        <color rgb="FFFFFF00"/>
      </left>
      <right style="thin">
        <color rgb="FFFFFF00"/>
      </right>
      <top style="thin">
        <color rgb="FFFFFF00"/>
      </top>
      <bottom style="thin">
        <color rgb="FFFFFF00"/>
      </bottom>
      <diagonal/>
    </border>
    <border>
      <left style="thin">
        <color rgb="FFFFFF00"/>
      </left>
      <right/>
      <top style="thin">
        <color rgb="FFFFFF00"/>
      </top>
      <bottom style="thin">
        <color rgb="FFFFFF00"/>
      </bottom>
      <diagonal/>
    </border>
    <border>
      <left/>
      <right/>
      <top style="thin">
        <color rgb="FFFFFF00"/>
      </top>
      <bottom style="thin">
        <color rgb="FFFFFF00"/>
      </bottom>
      <diagonal/>
    </border>
    <border>
      <left/>
      <right style="thin">
        <color rgb="FFFFFF00"/>
      </right>
      <top style="thin">
        <color rgb="FFFFFF00"/>
      </top>
      <bottom style="thin">
        <color rgb="FFFFFF00"/>
      </bottom>
      <diagonal/>
    </border>
    <border>
      <left style="double">
        <color theme="3" tint="-0.24994659260841701"/>
      </left>
      <right/>
      <top style="double">
        <color theme="3" tint="-0.24994659260841701"/>
      </top>
      <bottom/>
      <diagonal/>
    </border>
    <border>
      <left/>
      <right/>
      <top style="double">
        <color theme="3" tint="-0.24994659260841701"/>
      </top>
      <bottom/>
      <diagonal/>
    </border>
    <border>
      <left/>
      <right style="double">
        <color theme="3" tint="-0.24994659260841701"/>
      </right>
      <top style="double">
        <color theme="3" tint="-0.24994659260841701"/>
      </top>
      <bottom/>
      <diagonal/>
    </border>
    <border>
      <left style="double">
        <color theme="3" tint="-0.24994659260841701"/>
      </left>
      <right/>
      <top/>
      <bottom/>
      <diagonal/>
    </border>
    <border>
      <left/>
      <right style="double">
        <color theme="3" tint="-0.24994659260841701"/>
      </right>
      <top/>
      <bottom/>
      <diagonal/>
    </border>
    <border>
      <left style="double">
        <color theme="3" tint="-0.24994659260841701"/>
      </left>
      <right/>
      <top/>
      <bottom style="double">
        <color theme="3" tint="-0.24994659260841701"/>
      </bottom>
      <diagonal/>
    </border>
    <border>
      <left/>
      <right/>
      <top/>
      <bottom style="double">
        <color theme="3" tint="-0.24994659260841701"/>
      </bottom>
      <diagonal/>
    </border>
    <border>
      <left/>
      <right style="double">
        <color theme="3" tint="-0.24994659260841701"/>
      </right>
      <top/>
      <bottom style="double">
        <color theme="3" tint="-0.24994659260841701"/>
      </bottom>
      <diagonal/>
    </border>
    <border>
      <left style="double">
        <color theme="9" tint="-0.24994659260841701"/>
      </left>
      <right/>
      <top style="double">
        <color theme="9" tint="-0.24994659260841701"/>
      </top>
      <bottom/>
      <diagonal/>
    </border>
    <border>
      <left/>
      <right/>
      <top style="double">
        <color theme="9" tint="-0.24994659260841701"/>
      </top>
      <bottom/>
      <diagonal/>
    </border>
    <border>
      <left/>
      <right style="double">
        <color theme="9" tint="-0.24994659260841701"/>
      </right>
      <top style="double">
        <color theme="9" tint="-0.24994659260841701"/>
      </top>
      <bottom/>
      <diagonal/>
    </border>
    <border>
      <left style="double">
        <color theme="9" tint="-0.24994659260841701"/>
      </left>
      <right/>
      <top/>
      <bottom/>
      <diagonal/>
    </border>
    <border>
      <left/>
      <right style="double">
        <color theme="9" tint="-0.24994659260841701"/>
      </right>
      <top/>
      <bottom/>
      <diagonal/>
    </border>
    <border>
      <left style="double">
        <color theme="9" tint="-0.24994659260841701"/>
      </left>
      <right style="thin">
        <color rgb="FFFFFF00"/>
      </right>
      <top style="thin">
        <color rgb="FFFFFF00"/>
      </top>
      <bottom style="thin">
        <color rgb="FFFFFF00"/>
      </bottom>
      <diagonal/>
    </border>
    <border>
      <left style="double">
        <color theme="9" tint="-0.24994659260841701"/>
      </left>
      <right/>
      <top/>
      <bottom style="double">
        <color theme="9" tint="-0.24994659260841701"/>
      </bottom>
      <diagonal/>
    </border>
    <border>
      <left/>
      <right/>
      <top/>
      <bottom style="double">
        <color theme="9" tint="-0.24994659260841701"/>
      </bottom>
      <diagonal/>
    </border>
    <border>
      <left/>
      <right style="double">
        <color theme="9" tint="-0.24994659260841701"/>
      </right>
      <top/>
      <bottom style="double">
        <color theme="9"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1" fontId="19" fillId="0" borderId="1" applyFill="0">
      <alignment horizontal="center" vertical="center"/>
    </xf>
    <xf numFmtId="14" fontId="21" fillId="2" borderId="1" applyFill="0">
      <alignment vertical="center"/>
    </xf>
    <xf numFmtId="40" fontId="2" fillId="0" borderId="0" applyFont="0" applyFill="0" applyBorder="0" applyAlignment="0" applyProtection="0"/>
    <xf numFmtId="165" fontId="12" fillId="0" borderId="1" applyFill="0">
      <alignment vertical="center"/>
    </xf>
    <xf numFmtId="0" fontId="19" fillId="0" borderId="0"/>
    <xf numFmtId="0" fontId="2" fillId="0" borderId="0"/>
    <xf numFmtId="0" fontId="2" fillId="0" borderId="0"/>
    <xf numFmtId="0" fontId="19" fillId="0" borderId="0"/>
    <xf numFmtId="167" fontId="12" fillId="0" borderId="0" applyFill="0" applyBorder="0">
      <alignment vertical="center"/>
    </xf>
    <xf numFmtId="0" fontId="12" fillId="0" borderId="1" applyFill="0">
      <alignment vertical="center"/>
    </xf>
  </cellStyleXfs>
  <cellXfs count="686">
    <xf numFmtId="0" fontId="0" fillId="0" borderId="0" xfId="0"/>
    <xf numFmtId="0" fontId="0" fillId="3" borderId="0" xfId="0" applyFill="1"/>
    <xf numFmtId="0" fontId="4" fillId="0" borderId="0" xfId="0" applyFont="1" applyFill="1"/>
    <xf numFmtId="0" fontId="0" fillId="0" borderId="0" xfId="0" applyFill="1"/>
    <xf numFmtId="0" fontId="0" fillId="0" borderId="0" xfId="0" applyBorder="1"/>
    <xf numFmtId="0" fontId="4" fillId="0" borderId="1" xfId="0" applyFont="1" applyBorder="1"/>
    <xf numFmtId="0" fontId="19" fillId="4" borderId="0" xfId="5" applyFill="1"/>
    <xf numFmtId="0" fontId="24" fillId="5" borderId="4" xfId="8" applyFont="1" applyFill="1" applyBorder="1" applyAlignment="1">
      <alignment horizontal="left"/>
    </xf>
    <xf numFmtId="0" fontId="24" fillId="5" borderId="0" xfId="8" applyFont="1" applyFill="1" applyBorder="1" applyAlignment="1">
      <alignment horizontal="left"/>
    </xf>
    <xf numFmtId="0" fontId="21" fillId="5" borderId="5" xfId="8" applyFont="1" applyFill="1" applyBorder="1" applyAlignment="1"/>
    <xf numFmtId="0" fontId="25" fillId="5" borderId="6" xfId="8" applyFont="1" applyFill="1" applyBorder="1" applyAlignment="1">
      <alignment horizontal="right"/>
    </xf>
    <xf numFmtId="0" fontId="21" fillId="5" borderId="7" xfId="8" applyFont="1" applyFill="1" applyBorder="1" applyAlignment="1"/>
    <xf numFmtId="0" fontId="0" fillId="4" borderId="0" xfId="0" applyFill="1"/>
    <xf numFmtId="0" fontId="13" fillId="4" borderId="0" xfId="0" applyFont="1" applyFill="1"/>
    <xf numFmtId="0" fontId="27" fillId="4" borderId="0" xfId="5" applyFont="1" applyFill="1"/>
    <xf numFmtId="9" fontId="17" fillId="0" borderId="8" xfId="0" applyNumberFormat="1" applyFont="1" applyBorder="1"/>
    <xf numFmtId="0" fontId="6" fillId="4" borderId="3" xfId="8" applyFont="1" applyFill="1" applyBorder="1" applyAlignment="1" applyProtection="1">
      <alignment horizontal="center"/>
      <protection locked="0"/>
    </xf>
    <xf numFmtId="0" fontId="7" fillId="4" borderId="3" xfId="8" applyFont="1" applyFill="1" applyBorder="1" applyAlignment="1" applyProtection="1">
      <alignment horizontal="center"/>
      <protection locked="0"/>
    </xf>
    <xf numFmtId="0" fontId="31" fillId="5" borderId="4" xfId="8" applyFont="1" applyFill="1" applyBorder="1" applyAlignment="1">
      <alignment horizontal="right"/>
    </xf>
    <xf numFmtId="0" fontId="26" fillId="5" borderId="9" xfId="8" applyFont="1" applyFill="1" applyBorder="1" applyAlignment="1">
      <alignment horizontal="center"/>
    </xf>
    <xf numFmtId="0" fontId="3" fillId="0" borderId="0" xfId="0" applyFont="1"/>
    <xf numFmtId="0" fontId="3" fillId="0" borderId="10" xfId="0" quotePrefix="1" applyFont="1" applyBorder="1" applyAlignment="1"/>
    <xf numFmtId="0" fontId="3" fillId="0" borderId="11" xfId="0" applyFont="1" applyBorder="1" applyAlignment="1"/>
    <xf numFmtId="0" fontId="3" fillId="0" borderId="12" xfId="0" applyFont="1" applyBorder="1" applyAlignment="1"/>
    <xf numFmtId="0" fontId="3" fillId="0" borderId="13" xfId="0" applyFont="1" applyBorder="1" applyAlignment="1"/>
    <xf numFmtId="0" fontId="3" fillId="0" borderId="14" xfId="0" applyFont="1" applyBorder="1" applyAlignment="1"/>
    <xf numFmtId="0" fontId="3" fillId="0" borderId="15" xfId="0" applyFont="1" applyBorder="1" applyAlignment="1"/>
    <xf numFmtId="16" fontId="1" fillId="0" borderId="16" xfId="0" applyNumberFormat="1" applyFont="1" applyBorder="1"/>
    <xf numFmtId="168" fontId="17" fillId="0" borderId="8" xfId="0" applyNumberFormat="1" applyFont="1" applyFill="1" applyBorder="1"/>
    <xf numFmtId="168" fontId="18" fillId="0" borderId="17" xfId="0" applyNumberFormat="1" applyFont="1" applyFill="1" applyBorder="1"/>
    <xf numFmtId="0" fontId="4" fillId="0" borderId="18" xfId="0" applyFont="1" applyBorder="1" applyAlignment="1">
      <alignment horizontal="left"/>
    </xf>
    <xf numFmtId="0" fontId="4" fillId="0" borderId="19" xfId="0" applyFont="1" applyBorder="1" applyAlignment="1">
      <alignment horizontal="left"/>
    </xf>
    <xf numFmtId="0" fontId="4" fillId="0" borderId="20" xfId="0" applyFont="1" applyBorder="1" applyAlignment="1"/>
    <xf numFmtId="0" fontId="4" fillId="0" borderId="21" xfId="0" applyFont="1" applyBorder="1" applyAlignment="1"/>
    <xf numFmtId="0" fontId="4" fillId="0" borderId="18" xfId="0" applyFont="1" applyBorder="1" applyAlignment="1"/>
    <xf numFmtId="0" fontId="30" fillId="4" borderId="3" xfId="8" applyNumberFormat="1" applyFont="1" applyFill="1" applyBorder="1" applyAlignment="1" applyProtection="1">
      <alignment horizontal="center"/>
      <protection locked="0"/>
    </xf>
    <xf numFmtId="0" fontId="0" fillId="3" borderId="0" xfId="0" applyFill="1" applyBorder="1"/>
    <xf numFmtId="0" fontId="2" fillId="6" borderId="22" xfId="7" applyFill="1" applyBorder="1"/>
    <xf numFmtId="0" fontId="2" fillId="6" borderId="10" xfId="7" applyFill="1" applyBorder="1"/>
    <xf numFmtId="0" fontId="2" fillId="6" borderId="13" xfId="7" applyFill="1" applyBorder="1"/>
    <xf numFmtId="166" fontId="1" fillId="0" borderId="0" xfId="0" applyNumberFormat="1" applyFont="1" applyAlignment="1">
      <alignment horizontal="center"/>
    </xf>
    <xf numFmtId="0" fontId="1" fillId="0" borderId="0" xfId="0" applyFont="1" applyAlignment="1">
      <alignment horizontal="center"/>
    </xf>
    <xf numFmtId="49" fontId="7" fillId="4" borderId="3" xfId="8" applyNumberFormat="1" applyFont="1" applyFill="1" applyBorder="1" applyAlignment="1" applyProtection="1">
      <alignment horizontal="center"/>
      <protection locked="0"/>
    </xf>
    <xf numFmtId="0" fontId="0" fillId="0" borderId="0" xfId="0" applyFill="1" applyBorder="1"/>
    <xf numFmtId="0" fontId="0" fillId="0" borderId="11" xfId="0" applyFill="1" applyBorder="1"/>
    <xf numFmtId="0" fontId="0" fillId="0" borderId="0" xfId="0" applyFill="1" applyAlignment="1">
      <alignment horizontal="left"/>
    </xf>
    <xf numFmtId="0" fontId="5" fillId="0" borderId="23" xfId="0" applyFont="1" applyFill="1" applyBorder="1" applyAlignment="1">
      <alignment horizontal="centerContinuous"/>
    </xf>
    <xf numFmtId="0" fontId="4" fillId="0" borderId="24" xfId="0" applyFont="1" applyFill="1" applyBorder="1" applyAlignment="1">
      <alignment horizontal="centerContinuous"/>
    </xf>
    <xf numFmtId="0" fontId="5" fillId="0" borderId="25" xfId="0" applyFont="1" applyFill="1" applyBorder="1" applyAlignment="1">
      <alignment horizontal="centerContinuous"/>
    </xf>
    <xf numFmtId="0" fontId="0" fillId="0" borderId="0" xfId="0" applyFill="1" applyAlignment="1"/>
    <xf numFmtId="0" fontId="5" fillId="0" borderId="26" xfId="0" applyFont="1" applyFill="1" applyBorder="1" applyAlignment="1">
      <alignment horizontal="centerContinuous"/>
    </xf>
    <xf numFmtId="0" fontId="4" fillId="0" borderId="0" xfId="0" applyFont="1" applyFill="1" applyBorder="1" applyAlignment="1">
      <alignment horizontal="centerContinuous"/>
    </xf>
    <xf numFmtId="0" fontId="5" fillId="0" borderId="27" xfId="0" applyFont="1" applyFill="1" applyBorder="1" applyAlignment="1">
      <alignment horizontal="centerContinuous"/>
    </xf>
    <xf numFmtId="0" fontId="0" fillId="0" borderId="0" xfId="0" applyFill="1" applyAlignment="1">
      <alignment horizontal="centerContinuous"/>
    </xf>
    <xf numFmtId="0" fontId="41" fillId="0" borderId="28" xfId="0" applyFont="1" applyFill="1" applyBorder="1" applyAlignment="1">
      <alignment horizontal="centerContinuous"/>
    </xf>
    <xf numFmtId="0" fontId="4" fillId="0" borderId="29" xfId="0" applyFont="1" applyFill="1" applyBorder="1" applyAlignment="1">
      <alignment horizontal="centerContinuous"/>
    </xf>
    <xf numFmtId="0" fontId="5" fillId="0" borderId="30" xfId="0" applyFont="1" applyFill="1" applyBorder="1" applyAlignment="1">
      <alignment horizontal="centerContinuous"/>
    </xf>
    <xf numFmtId="166" fontId="29" fillId="0" borderId="29" xfId="0" applyNumberFormat="1" applyFont="1" applyFill="1" applyBorder="1" applyAlignment="1">
      <alignment horizontal="right"/>
    </xf>
    <xf numFmtId="166" fontId="29" fillId="0" borderId="30" xfId="0" applyNumberFormat="1" applyFont="1" applyFill="1" applyBorder="1" applyAlignment="1">
      <alignment horizontal="center"/>
    </xf>
    <xf numFmtId="0" fontId="14" fillId="0" borderId="31" xfId="0" applyFont="1" applyFill="1" applyBorder="1"/>
    <xf numFmtId="0" fontId="0" fillId="0" borderId="25" xfId="0" applyFill="1" applyBorder="1"/>
    <xf numFmtId="0" fontId="2" fillId="0" borderId="23" xfId="0" applyFont="1" applyFill="1" applyBorder="1" applyAlignment="1">
      <alignment horizontal="centerContinuous"/>
    </xf>
    <xf numFmtId="0" fontId="0" fillId="0" borderId="24" xfId="0" applyFill="1" applyBorder="1" applyAlignment="1">
      <alignment horizontal="centerContinuous"/>
    </xf>
    <xf numFmtId="0" fontId="0" fillId="0" borderId="25" xfId="0" applyFill="1" applyBorder="1" applyAlignment="1">
      <alignment horizontal="centerContinuous"/>
    </xf>
    <xf numFmtId="0" fontId="0" fillId="0" borderId="26" xfId="0" applyFill="1" applyBorder="1" applyAlignment="1">
      <alignment horizontal="left"/>
    </xf>
    <xf numFmtId="0" fontId="14" fillId="0" borderId="32" xfId="0" applyFont="1" applyFill="1" applyBorder="1"/>
    <xf numFmtId="0" fontId="0" fillId="0" borderId="27" xfId="0" applyFill="1" applyBorder="1"/>
    <xf numFmtId="0" fontId="2" fillId="0" borderId="28" xfId="0" applyFont="1" applyFill="1" applyBorder="1" applyAlignment="1">
      <alignment horizontal="centerContinuous"/>
    </xf>
    <xf numFmtId="0" fontId="0" fillId="0" borderId="29" xfId="0" applyFill="1" applyBorder="1" applyAlignment="1">
      <alignment horizontal="centerContinuous"/>
    </xf>
    <xf numFmtId="0" fontId="0" fillId="0" borderId="30" xfId="0" applyFill="1" applyBorder="1" applyAlignment="1">
      <alignment horizontal="centerContinuous"/>
    </xf>
    <xf numFmtId="0" fontId="4" fillId="0" borderId="26" xfId="0" applyFont="1" applyFill="1" applyBorder="1" applyAlignment="1">
      <alignment horizontal="left"/>
    </xf>
    <xf numFmtId="0" fontId="14" fillId="0" borderId="33" xfId="0" applyFont="1" applyFill="1" applyBorder="1"/>
    <xf numFmtId="0" fontId="4" fillId="0" borderId="0" xfId="0" applyFont="1" applyFill="1" applyAlignment="1">
      <alignment horizontal="left"/>
    </xf>
    <xf numFmtId="0" fontId="1" fillId="0" borderId="0" xfId="0" applyFont="1" applyFill="1"/>
    <xf numFmtId="0" fontId="0" fillId="0" borderId="30" xfId="0" applyFill="1" applyBorder="1"/>
    <xf numFmtId="0" fontId="0" fillId="0" borderId="33" xfId="0" applyNumberFormat="1" applyFill="1" applyBorder="1" applyAlignment="1">
      <alignment horizontal="center"/>
    </xf>
    <xf numFmtId="0" fontId="10" fillId="0" borderId="23" xfId="0" applyFont="1" applyFill="1" applyBorder="1" applyAlignment="1">
      <alignment horizontal="centerContinuous"/>
    </xf>
    <xf numFmtId="0" fontId="0" fillId="0" borderId="34" xfId="0" applyFill="1" applyBorder="1" applyAlignment="1">
      <alignment horizontal="centerContinuous"/>
    </xf>
    <xf numFmtId="0" fontId="1" fillId="0" borderId="35" xfId="0" applyFont="1" applyFill="1" applyBorder="1"/>
    <xf numFmtId="0" fontId="1" fillId="0" borderId="24" xfId="0" applyFont="1" applyFill="1" applyBorder="1"/>
    <xf numFmtId="0" fontId="5" fillId="0" borderId="34" xfId="0" applyFont="1" applyFill="1" applyBorder="1"/>
    <xf numFmtId="0" fontId="10" fillId="0" borderId="36" xfId="0" applyFont="1" applyFill="1" applyBorder="1" applyAlignment="1">
      <alignment horizontal="center"/>
    </xf>
    <xf numFmtId="0" fontId="10" fillId="0" borderId="37" xfId="0" applyFont="1" applyFill="1" applyBorder="1" applyAlignment="1">
      <alignment horizontal="center"/>
    </xf>
    <xf numFmtId="0" fontId="0" fillId="0" borderId="38" xfId="0" applyFill="1" applyBorder="1"/>
    <xf numFmtId="0" fontId="10" fillId="0" borderId="39" xfId="0" applyFont="1" applyFill="1" applyBorder="1" applyAlignment="1">
      <alignment horizontal="centerContinuous"/>
    </xf>
    <xf numFmtId="0" fontId="0" fillId="0" borderId="12" xfId="0" applyFill="1" applyBorder="1" applyAlignment="1">
      <alignment horizontal="centerContinuous"/>
    </xf>
    <xf numFmtId="0" fontId="1" fillId="0" borderId="10" xfId="0" applyFont="1" applyFill="1" applyBorder="1"/>
    <xf numFmtId="0" fontId="1" fillId="0" borderId="11" xfId="0" applyFont="1" applyFill="1" applyBorder="1"/>
    <xf numFmtId="0" fontId="5" fillId="0" borderId="12" xfId="0" applyFont="1" applyFill="1" applyBorder="1"/>
    <xf numFmtId="0" fontId="10" fillId="0" borderId="16" xfId="0" applyFont="1" applyFill="1" applyBorder="1" applyAlignment="1">
      <alignment horizontal="center"/>
    </xf>
    <xf numFmtId="0" fontId="10" fillId="0" borderId="40" xfId="0" applyFont="1" applyFill="1" applyBorder="1" applyAlignment="1">
      <alignment horizontal="center"/>
    </xf>
    <xf numFmtId="0" fontId="0" fillId="0" borderId="41" xfId="0" applyFill="1" applyBorder="1"/>
    <xf numFmtId="0" fontId="0" fillId="0" borderId="26" xfId="0" applyFill="1" applyBorder="1"/>
    <xf numFmtId="168" fontId="18" fillId="0" borderId="42" xfId="0" applyNumberFormat="1" applyFont="1" applyFill="1" applyBorder="1"/>
    <xf numFmtId="168" fontId="18" fillId="0" borderId="43" xfId="0" applyNumberFormat="1" applyFont="1" applyFill="1" applyBorder="1"/>
    <xf numFmtId="0" fontId="0" fillId="0" borderId="44" xfId="0" applyFill="1" applyBorder="1"/>
    <xf numFmtId="0" fontId="13" fillId="0" borderId="45" xfId="0" applyFont="1" applyFill="1" applyBorder="1" applyAlignment="1">
      <alignment horizontal="center"/>
    </xf>
    <xf numFmtId="0" fontId="0" fillId="0" borderId="46" xfId="0" applyFill="1" applyBorder="1" applyAlignment="1">
      <alignment horizontal="left" indent="1"/>
    </xf>
    <xf numFmtId="168" fontId="18" fillId="0" borderId="47" xfId="0" applyNumberFormat="1" applyFont="1" applyFill="1" applyBorder="1"/>
    <xf numFmtId="0" fontId="0" fillId="0" borderId="0" xfId="0" applyFill="1" applyAlignment="1">
      <alignment horizontal="left" indent="1"/>
    </xf>
    <xf numFmtId="3" fontId="0" fillId="0" borderId="48" xfId="0" applyNumberFormat="1" applyFill="1" applyBorder="1"/>
    <xf numFmtId="0" fontId="0" fillId="0" borderId="23" xfId="0" applyFill="1" applyBorder="1"/>
    <xf numFmtId="0" fontId="0" fillId="0" borderId="24" xfId="0" applyFill="1" applyBorder="1"/>
    <xf numFmtId="0" fontId="0" fillId="0" borderId="36" xfId="0" applyFill="1" applyBorder="1" applyAlignment="1">
      <alignment horizontal="left" indent="1"/>
    </xf>
    <xf numFmtId="0" fontId="3" fillId="0" borderId="49" xfId="0" applyFont="1" applyFill="1" applyBorder="1" applyAlignment="1">
      <alignment horizontal="left" indent="1"/>
    </xf>
    <xf numFmtId="0" fontId="3" fillId="0" borderId="50" xfId="0" applyFont="1" applyFill="1" applyBorder="1" applyAlignment="1">
      <alignment horizontal="left"/>
    </xf>
    <xf numFmtId="0" fontId="4" fillId="0" borderId="51" xfId="0" applyFont="1" applyFill="1" applyBorder="1" applyAlignment="1">
      <alignment horizontal="left"/>
    </xf>
    <xf numFmtId="0" fontId="0" fillId="0" borderId="50" xfId="0" applyFill="1" applyBorder="1"/>
    <xf numFmtId="0" fontId="0" fillId="0" borderId="51" xfId="0" applyFill="1" applyBorder="1"/>
    <xf numFmtId="0" fontId="3" fillId="0" borderId="52" xfId="0" applyFont="1" applyFill="1" applyBorder="1" applyAlignment="1">
      <alignment horizontal="left" indent="1"/>
    </xf>
    <xf numFmtId="0" fontId="4" fillId="0" borderId="32" xfId="0" applyFont="1" applyFill="1" applyBorder="1" applyAlignment="1">
      <alignment horizontal="left"/>
    </xf>
    <xf numFmtId="0" fontId="4" fillId="0" borderId="53" xfId="0" applyFont="1" applyFill="1" applyBorder="1" applyAlignment="1">
      <alignment horizontal="left"/>
    </xf>
    <xf numFmtId="0" fontId="0" fillId="0" borderId="52" xfId="0" applyFill="1" applyBorder="1"/>
    <xf numFmtId="0" fontId="0" fillId="0" borderId="32" xfId="0" applyFill="1" applyBorder="1"/>
    <xf numFmtId="0" fontId="0" fillId="0" borderId="53" xfId="0" applyFill="1" applyBorder="1"/>
    <xf numFmtId="0" fontId="0" fillId="0" borderId="29" xfId="0" applyFill="1" applyBorder="1"/>
    <xf numFmtId="0" fontId="0" fillId="0" borderId="54" xfId="0" applyFill="1" applyBorder="1"/>
    <xf numFmtId="0" fontId="0" fillId="0" borderId="55" xfId="0" applyFill="1" applyBorder="1"/>
    <xf numFmtId="0" fontId="4" fillId="0" borderId="29" xfId="0" applyFont="1" applyFill="1" applyBorder="1"/>
    <xf numFmtId="0" fontId="1" fillId="0" borderId="0" xfId="0" applyFont="1" applyFill="1" applyBorder="1" applyAlignment="1">
      <alignment horizontal="left"/>
    </xf>
    <xf numFmtId="0" fontId="0" fillId="0" borderId="0" xfId="0" applyFill="1" applyBorder="1" applyAlignment="1">
      <alignment horizontal="left" indent="1"/>
    </xf>
    <xf numFmtId="0" fontId="4" fillId="0" borderId="0" xfId="0" applyFont="1" applyFill="1" applyBorder="1"/>
    <xf numFmtId="0" fontId="3" fillId="0" borderId="49" xfId="0" applyFont="1" applyFill="1" applyBorder="1"/>
    <xf numFmtId="0" fontId="4" fillId="0" borderId="50" xfId="0" applyFont="1" applyFill="1" applyBorder="1"/>
    <xf numFmtId="168" fontId="18" fillId="0" borderId="56" xfId="0" applyNumberFormat="1" applyFont="1" applyFill="1" applyBorder="1"/>
    <xf numFmtId="9" fontId="0" fillId="0" borderId="56" xfId="0" applyNumberFormat="1" applyFill="1" applyBorder="1" applyAlignment="1">
      <alignment horizontal="center"/>
    </xf>
    <xf numFmtId="0" fontId="3" fillId="0" borderId="52" xfId="0" applyFont="1" applyFill="1" applyBorder="1"/>
    <xf numFmtId="9" fontId="0" fillId="0" borderId="42" xfId="0" applyNumberFormat="1" applyFill="1" applyBorder="1" applyAlignment="1">
      <alignment horizontal="center"/>
    </xf>
    <xf numFmtId="168" fontId="18" fillId="0" borderId="47" xfId="0" applyNumberFormat="1" applyFont="1" applyFill="1" applyBorder="1" applyAlignment="1">
      <alignment horizontal="center"/>
    </xf>
    <xf numFmtId="0" fontId="10" fillId="0" borderId="8" xfId="0" applyFont="1" applyFill="1" applyBorder="1" applyAlignment="1">
      <alignment horizontal="left"/>
    </xf>
    <xf numFmtId="0" fontId="0" fillId="0" borderId="8" xfId="0" applyFill="1" applyBorder="1"/>
    <xf numFmtId="0" fontId="0" fillId="0" borderId="33" xfId="0" applyFill="1" applyBorder="1"/>
    <xf numFmtId="0" fontId="0" fillId="0" borderId="57" xfId="0" applyFill="1" applyBorder="1"/>
    <xf numFmtId="9" fontId="4" fillId="0" borderId="17" xfId="0" applyNumberFormat="1" applyFont="1" applyFill="1" applyBorder="1" applyAlignment="1">
      <alignment horizontal="center"/>
    </xf>
    <xf numFmtId="168" fontId="18" fillId="0" borderId="58" xfId="0" applyNumberFormat="1" applyFont="1" applyFill="1" applyBorder="1"/>
    <xf numFmtId="0" fontId="10" fillId="0" borderId="52" xfId="0" applyFont="1" applyFill="1" applyBorder="1" applyAlignment="1">
      <alignment horizontal="left"/>
    </xf>
    <xf numFmtId="0" fontId="0" fillId="0" borderId="29" xfId="0" quotePrefix="1" applyFill="1" applyBorder="1"/>
    <xf numFmtId="0" fontId="4" fillId="0" borderId="29" xfId="0" applyFont="1" applyFill="1" applyBorder="1" applyAlignment="1">
      <alignment horizontal="center"/>
    </xf>
    <xf numFmtId="168" fontId="18" fillId="0" borderId="59" xfId="0" applyNumberFormat="1" applyFont="1" applyFill="1" applyBorder="1"/>
    <xf numFmtId="0" fontId="0" fillId="0" borderId="23" xfId="0" applyFill="1" applyBorder="1" applyAlignment="1">
      <alignment vertical="center"/>
    </xf>
    <xf numFmtId="0" fontId="0" fillId="0" borderId="34" xfId="0" applyFill="1" applyBorder="1" applyAlignment="1">
      <alignment vertical="center"/>
    </xf>
    <xf numFmtId="0" fontId="3" fillId="0" borderId="36" xfId="0" applyFont="1" applyFill="1" applyBorder="1" applyAlignment="1">
      <alignment horizontal="center" vertical="center"/>
    </xf>
    <xf numFmtId="0" fontId="3" fillId="0" borderId="60" xfId="0" applyFont="1" applyFill="1" applyBorder="1" applyAlignment="1">
      <alignment vertical="center"/>
    </xf>
    <xf numFmtId="0" fontId="3" fillId="0" borderId="61" xfId="0" applyFont="1" applyFill="1" applyBorder="1" applyAlignment="1">
      <alignment vertical="center"/>
    </xf>
    <xf numFmtId="0" fontId="3" fillId="0" borderId="62" xfId="0" applyFont="1" applyFill="1" applyBorder="1" applyAlignment="1">
      <alignment vertical="center"/>
    </xf>
    <xf numFmtId="0" fontId="3"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38" xfId="0" applyFill="1" applyBorder="1" applyAlignment="1">
      <alignment vertical="center"/>
    </xf>
    <xf numFmtId="0" fontId="3" fillId="0" borderId="1" xfId="0" applyFont="1" applyFill="1" applyBorder="1" applyAlignment="1">
      <alignment horizontal="center" vertical="center"/>
    </xf>
    <xf numFmtId="168" fontId="3" fillId="0" borderId="42" xfId="0" applyNumberFormat="1" applyFont="1" applyFill="1" applyBorder="1" applyAlignment="1">
      <alignment vertical="center"/>
    </xf>
    <xf numFmtId="166" fontId="3" fillId="0" borderId="42" xfId="0" applyNumberFormat="1" applyFont="1" applyFill="1" applyBorder="1" applyAlignment="1">
      <alignment vertical="center"/>
    </xf>
    <xf numFmtId="0" fontId="0" fillId="0" borderId="41" xfId="0" applyFill="1" applyBorder="1" applyAlignment="1">
      <alignment vertical="center"/>
    </xf>
    <xf numFmtId="0" fontId="3" fillId="0" borderId="33" xfId="0" applyFont="1" applyFill="1" applyBorder="1" applyAlignment="1">
      <alignment horizontal="center" vertical="center"/>
    </xf>
    <xf numFmtId="0" fontId="0" fillId="0" borderId="44" xfId="0" applyFill="1" applyBorder="1" applyAlignment="1">
      <alignment vertical="center"/>
    </xf>
    <xf numFmtId="0" fontId="13" fillId="0" borderId="45" xfId="0" applyFont="1" applyFill="1" applyBorder="1" applyAlignment="1">
      <alignment horizontal="center" vertical="center"/>
    </xf>
    <xf numFmtId="0" fontId="0" fillId="0" borderId="65" xfId="0" applyFill="1" applyBorder="1" applyAlignment="1">
      <alignment vertical="center"/>
    </xf>
    <xf numFmtId="0" fontId="3" fillId="0" borderId="46" xfId="0" applyFont="1" applyFill="1" applyBorder="1" applyAlignment="1">
      <alignment horizontal="center" vertical="center"/>
    </xf>
    <xf numFmtId="0" fontId="3" fillId="0" borderId="66" xfId="0" applyFont="1" applyFill="1" applyBorder="1" applyAlignment="1">
      <alignment horizontal="left" vertical="center"/>
    </xf>
    <xf numFmtId="0" fontId="3" fillId="0" borderId="67" xfId="0" applyFont="1" applyFill="1" applyBorder="1" applyAlignment="1">
      <alignment vertical="center"/>
    </xf>
    <xf numFmtId="0" fontId="3" fillId="0" borderId="67" xfId="0" applyFont="1" applyFill="1" applyBorder="1" applyAlignment="1">
      <alignment horizontal="left" vertical="center"/>
    </xf>
    <xf numFmtId="168" fontId="3" fillId="0" borderId="47" xfId="0" applyNumberFormat="1" applyFont="1" applyFill="1" applyBorder="1" applyAlignment="1">
      <alignment vertical="center"/>
    </xf>
    <xf numFmtId="0" fontId="13" fillId="0" borderId="68" xfId="0" applyFont="1" applyFill="1" applyBorder="1" applyAlignment="1">
      <alignment horizontal="center" vertical="center"/>
    </xf>
    <xf numFmtId="0" fontId="0" fillId="0" borderId="0" xfId="0" applyFill="1" applyAlignment="1">
      <alignment vertical="center"/>
    </xf>
    <xf numFmtId="0" fontId="3" fillId="0" borderId="0" xfId="0" applyFont="1" applyFill="1" applyAlignment="1">
      <alignment horizontal="center" vertical="center"/>
    </xf>
    <xf numFmtId="0" fontId="3" fillId="0" borderId="24" xfId="0" applyFont="1" applyFill="1" applyBorder="1" applyAlignment="1">
      <alignment vertical="center"/>
    </xf>
    <xf numFmtId="0" fontId="3" fillId="0" borderId="34" xfId="0" applyFont="1" applyFill="1" applyBorder="1" applyAlignment="1">
      <alignment vertical="center"/>
    </xf>
    <xf numFmtId="166" fontId="3" fillId="0" borderId="8" xfId="0" applyNumberFormat="1" applyFont="1" applyFill="1" applyBorder="1" applyAlignment="1">
      <alignment horizontal="left" vertical="center"/>
    </xf>
    <xf numFmtId="0" fontId="4" fillId="0" borderId="50" xfId="0" applyFont="1" applyFill="1" applyBorder="1" applyAlignment="1">
      <alignment horizontal="left" vertical="center"/>
    </xf>
    <xf numFmtId="0" fontId="4" fillId="0" borderId="51" xfId="0" applyFont="1" applyFill="1" applyBorder="1" applyAlignment="1">
      <alignment horizontal="left" vertical="center"/>
    </xf>
    <xf numFmtId="168" fontId="0" fillId="0" borderId="17" xfId="0" applyNumberFormat="1" applyFill="1" applyBorder="1" applyAlignment="1">
      <alignment vertical="center"/>
    </xf>
    <xf numFmtId="0" fontId="0" fillId="0" borderId="33" xfId="0" applyFill="1" applyBorder="1" applyAlignment="1">
      <alignment horizontal="left" vertical="center"/>
    </xf>
    <xf numFmtId="0" fontId="0" fillId="0" borderId="57" xfId="0" applyFill="1" applyBorder="1" applyAlignment="1">
      <alignment horizontal="left" vertical="center"/>
    </xf>
    <xf numFmtId="0" fontId="4" fillId="0" borderId="32" xfId="0" applyFont="1" applyFill="1" applyBorder="1" applyAlignment="1">
      <alignment horizontal="left" vertical="center"/>
    </xf>
    <xf numFmtId="0" fontId="4" fillId="0" borderId="53" xfId="0" applyFont="1" applyFill="1" applyBorder="1" applyAlignment="1">
      <alignment horizontal="left" vertical="center"/>
    </xf>
    <xf numFmtId="0" fontId="4" fillId="0" borderId="66" xfId="0" applyFont="1" applyFill="1" applyBorder="1" applyAlignment="1">
      <alignment horizontal="left" vertical="center"/>
    </xf>
    <xf numFmtId="0" fontId="0" fillId="0" borderId="67" xfId="0" applyFill="1" applyBorder="1" applyAlignment="1">
      <alignment horizontal="left" vertical="center"/>
    </xf>
    <xf numFmtId="0" fontId="4" fillId="0" borderId="55" xfId="0" applyFont="1" applyFill="1" applyBorder="1" applyAlignment="1">
      <alignment horizontal="left" vertical="center"/>
    </xf>
    <xf numFmtId="0" fontId="0" fillId="0" borderId="29" xfId="0" applyFill="1" applyBorder="1" applyAlignment="1">
      <alignment vertical="center"/>
    </xf>
    <xf numFmtId="0" fontId="3" fillId="0" borderId="0" xfId="0" applyFont="1" applyFill="1" applyAlignment="1">
      <alignment vertical="center"/>
    </xf>
    <xf numFmtId="0" fontId="0" fillId="0" borderId="24" xfId="0" applyFill="1" applyBorder="1" applyAlignment="1">
      <alignment vertical="center"/>
    </xf>
    <xf numFmtId="0" fontId="4" fillId="0" borderId="63" xfId="0" applyFont="1" applyFill="1" applyBorder="1" applyAlignment="1">
      <alignment horizontal="center" vertical="center"/>
    </xf>
    <xf numFmtId="0" fontId="0" fillId="0" borderId="69" xfId="0" applyFill="1" applyBorder="1" applyAlignment="1">
      <alignment vertical="center"/>
    </xf>
    <xf numFmtId="0" fontId="3" fillId="0" borderId="33" xfId="0" applyFont="1" applyFill="1" applyBorder="1" applyAlignment="1">
      <alignment vertical="center"/>
    </xf>
    <xf numFmtId="0" fontId="3" fillId="0" borderId="57" xfId="0" applyFont="1" applyFill="1" applyBorder="1" applyAlignment="1">
      <alignment horizontal="center" vertical="center"/>
    </xf>
    <xf numFmtId="168" fontId="0" fillId="0" borderId="70" xfId="0" applyNumberFormat="1" applyFill="1" applyBorder="1" applyAlignment="1">
      <alignment vertical="center"/>
    </xf>
    <xf numFmtId="0" fontId="0" fillId="0" borderId="71" xfId="0" applyFill="1" applyBorder="1" applyAlignment="1">
      <alignment vertical="center"/>
    </xf>
    <xf numFmtId="0" fontId="0" fillId="0" borderId="72" xfId="0" applyFill="1" applyBorder="1" applyAlignment="1">
      <alignment vertical="center"/>
    </xf>
    <xf numFmtId="0" fontId="3" fillId="0" borderId="55" xfId="0" applyFont="1" applyFill="1" applyBorder="1" applyAlignment="1">
      <alignment horizontal="left" vertical="center"/>
    </xf>
    <xf numFmtId="168" fontId="0" fillId="0" borderId="59" xfId="0" applyNumberFormat="1" applyFill="1" applyBorder="1" applyAlignment="1">
      <alignment vertical="center"/>
    </xf>
    <xf numFmtId="0" fontId="13" fillId="0" borderId="73" xfId="0" applyFont="1" applyFill="1" applyBorder="1" applyAlignment="1">
      <alignment horizontal="center"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35" fillId="0" borderId="26" xfId="0" applyFont="1" applyFill="1" applyBorder="1" applyAlignment="1">
      <alignment vertical="center"/>
    </xf>
    <xf numFmtId="0" fontId="3" fillId="0" borderId="0" xfId="0" applyFont="1" applyFill="1" applyBorder="1" applyAlignment="1">
      <alignment vertical="center"/>
    </xf>
    <xf numFmtId="0" fontId="8" fillId="0" borderId="26" xfId="0" applyFont="1" applyFill="1" applyBorder="1" applyAlignment="1">
      <alignment vertical="center"/>
    </xf>
    <xf numFmtId="0" fontId="4" fillId="0" borderId="28" xfId="0" applyFont="1" applyFill="1" applyBorder="1"/>
    <xf numFmtId="168" fontId="11" fillId="0" borderId="29" xfId="0" applyNumberFormat="1" applyFont="1" applyFill="1" applyBorder="1"/>
    <xf numFmtId="0" fontId="4" fillId="0" borderId="30" xfId="0" applyFont="1" applyFill="1" applyBorder="1" applyAlignment="1">
      <alignment horizontal="center"/>
    </xf>
    <xf numFmtId="49" fontId="0" fillId="0" borderId="49" xfId="0" applyNumberFormat="1" applyFill="1" applyBorder="1" applyAlignment="1">
      <alignment horizontal="left" indent="2"/>
    </xf>
    <xf numFmtId="0" fontId="6" fillId="7" borderId="0" xfId="0" applyFont="1" applyFill="1" applyBorder="1" applyAlignment="1">
      <alignment horizontal="center"/>
    </xf>
    <xf numFmtId="0" fontId="6" fillId="7" borderId="0" xfId="0" applyFont="1" applyFill="1" applyBorder="1"/>
    <xf numFmtId="0" fontId="2" fillId="7" borderId="0" xfId="7" applyFill="1"/>
    <xf numFmtId="0" fontId="22" fillId="7" borderId="0" xfId="7" applyFont="1" applyFill="1"/>
    <xf numFmtId="0" fontId="2" fillId="7" borderId="74" xfId="7" applyFill="1" applyBorder="1"/>
    <xf numFmtId="0" fontId="43" fillId="7" borderId="0" xfId="7" applyFont="1" applyFill="1" applyAlignment="1">
      <alignment horizontal="center"/>
    </xf>
    <xf numFmtId="0" fontId="2" fillId="7" borderId="0" xfId="7" applyFont="1" applyFill="1"/>
    <xf numFmtId="0" fontId="2" fillId="0" borderId="26" xfId="6" applyFill="1" applyBorder="1"/>
    <xf numFmtId="0" fontId="2" fillId="0" borderId="0" xfId="6" applyFill="1" applyBorder="1"/>
    <xf numFmtId="0" fontId="2" fillId="0" borderId="1" xfId="6" applyFill="1" applyBorder="1" applyAlignment="1">
      <alignment horizontal="left" indent="1"/>
    </xf>
    <xf numFmtId="0" fontId="3" fillId="0" borderId="32" xfId="6" applyFont="1" applyFill="1" applyBorder="1"/>
    <xf numFmtId="0" fontId="4" fillId="0" borderId="32" xfId="6" applyFont="1" applyFill="1" applyBorder="1"/>
    <xf numFmtId="9" fontId="2" fillId="0" borderId="53" xfId="6" applyNumberFormat="1" applyFill="1" applyBorder="1" applyAlignment="1">
      <alignment horizontal="center"/>
    </xf>
    <xf numFmtId="168" fontId="18" fillId="0" borderId="53" xfId="6" applyNumberFormat="1" applyFont="1" applyFill="1" applyBorder="1"/>
    <xf numFmtId="168" fontId="18" fillId="0" borderId="42" xfId="6" applyNumberFormat="1" applyFont="1" applyFill="1" applyBorder="1"/>
    <xf numFmtId="10" fontId="2" fillId="0" borderId="42" xfId="6" applyNumberFormat="1" applyFill="1" applyBorder="1" applyAlignment="1">
      <alignment horizontal="center"/>
    </xf>
    <xf numFmtId="168" fontId="18" fillId="0" borderId="43" xfId="6" applyNumberFormat="1" applyFont="1" applyFill="1" applyBorder="1"/>
    <xf numFmtId="0" fontId="2" fillId="0" borderId="41" xfId="6" applyFill="1" applyBorder="1"/>
    <xf numFmtId="9" fontId="2" fillId="0" borderId="53" xfId="6" applyNumberFormat="1" applyFill="1" applyBorder="1"/>
    <xf numFmtId="0" fontId="13" fillId="0" borderId="45" xfId="6" applyFont="1" applyFill="1" applyBorder="1" applyAlignment="1">
      <alignment horizontal="center"/>
    </xf>
    <xf numFmtId="0" fontId="1" fillId="0" borderId="29" xfId="6" applyFont="1" applyFill="1" applyBorder="1" applyAlignment="1">
      <alignment horizontal="left"/>
    </xf>
    <xf numFmtId="0" fontId="2" fillId="0" borderId="46" xfId="6" applyFill="1" applyBorder="1" applyAlignment="1">
      <alignment horizontal="left" indent="1"/>
    </xf>
    <xf numFmtId="0" fontId="4" fillId="0" borderId="75" xfId="6" applyFont="1" applyFill="1" applyBorder="1" applyAlignment="1">
      <alignment horizontal="right"/>
    </xf>
    <xf numFmtId="0" fontId="2" fillId="0" borderId="75" xfId="6" applyFill="1" applyBorder="1" applyAlignment="1">
      <alignment horizontal="right"/>
    </xf>
    <xf numFmtId="0" fontId="2" fillId="0" borderId="76" xfId="6" applyFill="1" applyBorder="1"/>
    <xf numFmtId="168" fontId="18" fillId="0" borderId="76" xfId="6" applyNumberFormat="1" applyFont="1" applyFill="1" applyBorder="1"/>
    <xf numFmtId="168" fontId="18" fillId="0" borderId="47" xfId="6" applyNumberFormat="1" applyFont="1" applyFill="1" applyBorder="1"/>
    <xf numFmtId="0" fontId="2" fillId="0" borderId="47" xfId="6" applyFill="1" applyBorder="1"/>
    <xf numFmtId="168" fontId="17" fillId="0" borderId="74" xfId="0" applyNumberFormat="1" applyFont="1" applyFill="1" applyBorder="1" applyAlignment="1"/>
    <xf numFmtId="168" fontId="17" fillId="0" borderId="0" xfId="0" applyNumberFormat="1" applyFont="1" applyFill="1" applyBorder="1" applyAlignment="1"/>
    <xf numFmtId="168" fontId="17" fillId="0" borderId="19" xfId="0" applyNumberFormat="1" applyFont="1" applyFill="1" applyBorder="1" applyAlignment="1"/>
    <xf numFmtId="168" fontId="17" fillId="0" borderId="74" xfId="0" applyNumberFormat="1" applyFont="1" applyFill="1" applyBorder="1"/>
    <xf numFmtId="0" fontId="6" fillId="6" borderId="77" xfId="0" applyFont="1" applyFill="1" applyBorder="1" applyAlignment="1">
      <alignment horizontal="left"/>
    </xf>
    <xf numFmtId="0" fontId="6" fillId="6" borderId="78" xfId="6" applyFont="1" applyFill="1" applyBorder="1" applyAlignment="1">
      <alignment horizontal="center"/>
    </xf>
    <xf numFmtId="0" fontId="38" fillId="6" borderId="0" xfId="0" applyFont="1" applyFill="1" applyBorder="1"/>
    <xf numFmtId="4" fontId="37" fillId="6" borderId="2" xfId="0" applyNumberFormat="1" applyFont="1" applyFill="1" applyBorder="1"/>
    <xf numFmtId="0" fontId="22" fillId="6" borderId="0" xfId="0" applyFont="1" applyFill="1" applyBorder="1" applyProtection="1">
      <protection locked="0"/>
    </xf>
    <xf numFmtId="0" fontId="12" fillId="7" borderId="0" xfId="0" applyFont="1" applyFill="1" applyBorder="1"/>
    <xf numFmtId="0" fontId="0" fillId="7" borderId="0" xfId="0" applyFill="1"/>
    <xf numFmtId="0" fontId="6" fillId="7" borderId="0" xfId="0" applyFont="1" applyFill="1"/>
    <xf numFmtId="0" fontId="6" fillId="4" borderId="3" xfId="0" applyNumberFormat="1" applyFont="1" applyFill="1" applyBorder="1" applyAlignment="1" applyProtection="1">
      <alignment horizontal="center"/>
      <protection locked="0"/>
    </xf>
    <xf numFmtId="0" fontId="22" fillId="7" borderId="0" xfId="0" applyFont="1" applyFill="1" applyBorder="1" applyAlignment="1">
      <alignment horizontal="right"/>
    </xf>
    <xf numFmtId="0" fontId="6" fillId="4" borderId="79" xfId="0" applyFont="1" applyFill="1" applyBorder="1" applyAlignment="1" applyProtection="1">
      <alignment horizontal="center"/>
      <protection locked="0"/>
    </xf>
    <xf numFmtId="0" fontId="7" fillId="6" borderId="80" xfId="6" applyFont="1" applyFill="1" applyBorder="1" applyAlignment="1">
      <alignment horizontal="left"/>
    </xf>
    <xf numFmtId="0" fontId="38" fillId="6" borderId="2" xfId="0" applyFont="1" applyFill="1" applyBorder="1"/>
    <xf numFmtId="0" fontId="38" fillId="6" borderId="78" xfId="6" applyFont="1" applyFill="1" applyBorder="1"/>
    <xf numFmtId="0" fontId="38" fillId="6" borderId="81" xfId="6" applyFont="1" applyFill="1" applyBorder="1"/>
    <xf numFmtId="0" fontId="44" fillId="6" borderId="78" xfId="0" applyFont="1" applyFill="1" applyBorder="1"/>
    <xf numFmtId="0" fontId="38" fillId="6" borderId="78" xfId="0" applyFont="1" applyFill="1" applyBorder="1"/>
    <xf numFmtId="0" fontId="6" fillId="6" borderId="78" xfId="0" applyFont="1" applyFill="1" applyBorder="1"/>
    <xf numFmtId="166" fontId="22" fillId="6" borderId="0" xfId="0" applyNumberFormat="1" applyFont="1" applyFill="1" applyBorder="1"/>
    <xf numFmtId="0" fontId="22" fillId="6" borderId="0" xfId="0" applyFont="1" applyFill="1" applyBorder="1"/>
    <xf numFmtId="0" fontId="7" fillId="6" borderId="80" xfId="0" applyFont="1" applyFill="1" applyBorder="1" applyAlignment="1">
      <alignment horizontal="left"/>
    </xf>
    <xf numFmtId="0" fontId="6" fillId="6" borderId="78" xfId="0" applyFont="1" applyFill="1" applyBorder="1" applyAlignment="1">
      <alignment horizontal="left"/>
    </xf>
    <xf numFmtId="0" fontId="6" fillId="6" borderId="2" xfId="0" applyFont="1" applyFill="1" applyBorder="1" applyAlignment="1">
      <alignment horizontal="left"/>
    </xf>
    <xf numFmtId="0" fontId="7" fillId="6" borderId="77" xfId="6" applyFont="1" applyFill="1" applyBorder="1" applyAlignment="1">
      <alignment horizontal="left"/>
    </xf>
    <xf numFmtId="0" fontId="44" fillId="6" borderId="0" xfId="6" applyFont="1" applyFill="1" applyBorder="1" applyAlignment="1">
      <alignment horizontal="center"/>
    </xf>
    <xf numFmtId="0" fontId="6" fillId="6" borderId="0" xfId="6" applyFont="1" applyFill="1" applyBorder="1" applyAlignment="1">
      <alignment horizontal="left"/>
    </xf>
    <xf numFmtId="4" fontId="39" fillId="6" borderId="82" xfId="0" applyNumberFormat="1" applyFont="1" applyFill="1" applyBorder="1" applyAlignment="1">
      <alignment horizontal="center"/>
    </xf>
    <xf numFmtId="0" fontId="7" fillId="6" borderId="82" xfId="0" applyFont="1" applyFill="1" applyBorder="1" applyAlignment="1">
      <alignment horizontal="center"/>
    </xf>
    <xf numFmtId="166" fontId="6" fillId="6" borderId="82" xfId="0" applyNumberFormat="1" applyFont="1" applyFill="1" applyBorder="1"/>
    <xf numFmtId="0" fontId="44" fillId="6" borderId="83" xfId="6" applyFont="1" applyFill="1" applyBorder="1" applyAlignment="1">
      <alignment horizontal="center"/>
    </xf>
    <xf numFmtId="0" fontId="6" fillId="6" borderId="83" xfId="6" applyFont="1" applyFill="1" applyBorder="1" applyAlignment="1">
      <alignment horizontal="left"/>
    </xf>
    <xf numFmtId="0" fontId="6" fillId="6" borderId="81" xfId="6" applyFont="1" applyFill="1" applyBorder="1" applyAlignment="1">
      <alignment horizontal="left"/>
    </xf>
    <xf numFmtId="0" fontId="6" fillId="6" borderId="84" xfId="6" applyFont="1" applyFill="1" applyBorder="1" applyAlignment="1">
      <alignment horizontal="left"/>
    </xf>
    <xf numFmtId="0" fontId="6" fillId="6" borderId="85" xfId="6" applyFont="1" applyFill="1" applyBorder="1" applyAlignment="1">
      <alignment horizontal="left"/>
    </xf>
    <xf numFmtId="0" fontId="6" fillId="6" borderId="86" xfId="6" applyFont="1" applyFill="1" applyBorder="1" applyAlignment="1">
      <alignment horizontal="left"/>
    </xf>
    <xf numFmtId="0" fontId="38" fillId="6" borderId="86" xfId="6" applyFont="1" applyFill="1" applyBorder="1"/>
    <xf numFmtId="4" fontId="6" fillId="8" borderId="2" xfId="0" applyNumberFormat="1" applyFont="1" applyFill="1" applyBorder="1" applyProtection="1">
      <protection locked="0"/>
    </xf>
    <xf numFmtId="0" fontId="44" fillId="6" borderId="87" xfId="6" applyFont="1" applyFill="1" applyBorder="1" applyAlignment="1">
      <alignment horizontal="center"/>
    </xf>
    <xf numFmtId="0" fontId="44" fillId="6" borderId="88" xfId="6" applyFont="1" applyFill="1" applyBorder="1" applyAlignment="1">
      <alignment horizontal="center"/>
    </xf>
    <xf numFmtId="0" fontId="44" fillId="6" borderId="89" xfId="6" applyFont="1" applyFill="1" applyBorder="1" applyAlignment="1">
      <alignment horizontal="center"/>
    </xf>
    <xf numFmtId="0" fontId="44" fillId="6" borderId="2" xfId="6" applyFont="1" applyFill="1" applyBorder="1" applyAlignment="1">
      <alignment horizontal="center"/>
    </xf>
    <xf numFmtId="9" fontId="7" fillId="6" borderId="78" xfId="0" applyNumberFormat="1" applyFont="1" applyFill="1" applyBorder="1" applyAlignment="1" applyProtection="1">
      <alignment horizontal="right"/>
      <protection locked="0"/>
    </xf>
    <xf numFmtId="0" fontId="6" fillId="6" borderId="77" xfId="0" applyFont="1" applyFill="1" applyBorder="1"/>
    <xf numFmtId="0" fontId="6" fillId="6" borderId="0" xfId="0" applyFont="1" applyFill="1" applyBorder="1" applyAlignment="1">
      <alignment horizontal="left"/>
    </xf>
    <xf numFmtId="0" fontId="6" fillId="6" borderId="0" xfId="0" applyFont="1" applyFill="1" applyBorder="1"/>
    <xf numFmtId="4" fontId="6" fillId="6" borderId="90" xfId="0" applyNumberFormat="1" applyFont="1" applyFill="1" applyBorder="1" applyProtection="1">
      <protection locked="0"/>
    </xf>
    <xf numFmtId="4" fontId="6" fillId="6" borderId="82" xfId="0" applyNumberFormat="1" applyFont="1" applyFill="1" applyBorder="1" applyProtection="1">
      <protection locked="0"/>
    </xf>
    <xf numFmtId="4" fontId="6" fillId="6" borderId="91" xfId="0" applyNumberFormat="1" applyFont="1" applyFill="1" applyBorder="1" applyProtection="1">
      <protection locked="0"/>
    </xf>
    <xf numFmtId="9" fontId="6" fillId="6" borderId="2" xfId="0" applyNumberFormat="1" applyFont="1" applyFill="1" applyBorder="1" applyAlignment="1" applyProtection="1">
      <alignment horizontal="center"/>
      <protection locked="0"/>
    </xf>
    <xf numFmtId="0" fontId="44" fillId="6" borderId="80" xfId="6" applyFont="1" applyFill="1" applyBorder="1" applyAlignment="1">
      <alignment horizontal="center"/>
    </xf>
    <xf numFmtId="0" fontId="6" fillId="6" borderId="77" xfId="6" applyFont="1" applyFill="1" applyBorder="1" applyAlignment="1">
      <alignment horizontal="left"/>
    </xf>
    <xf numFmtId="0" fontId="6" fillId="6" borderId="81" xfId="6" applyFont="1" applyFill="1" applyBorder="1" applyAlignment="1">
      <alignment horizontal="center"/>
    </xf>
    <xf numFmtId="0" fontId="6" fillId="6" borderId="78" xfId="6" applyFont="1" applyFill="1" applyBorder="1" applyAlignment="1">
      <alignment horizontal="left"/>
    </xf>
    <xf numFmtId="166" fontId="6" fillId="6" borderId="91" xfId="6" applyNumberFormat="1" applyFont="1" applyFill="1" applyBorder="1"/>
    <xf numFmtId="166" fontId="6" fillId="6" borderId="2" xfId="6" applyNumberFormat="1" applyFont="1" applyFill="1" applyBorder="1"/>
    <xf numFmtId="0" fontId="6" fillId="6" borderId="80" xfId="0" applyFont="1" applyFill="1" applyBorder="1" applyAlignment="1">
      <alignment horizontal="left"/>
    </xf>
    <xf numFmtId="4" fontId="7" fillId="7" borderId="2" xfId="6" applyNumberFormat="1" applyFont="1" applyFill="1" applyBorder="1"/>
    <xf numFmtId="168" fontId="17" fillId="0" borderId="74" xfId="0" applyNumberFormat="1" applyFont="1" applyBorder="1" applyAlignment="1"/>
    <xf numFmtId="9" fontId="6" fillId="6" borderId="78" xfId="0" applyNumberFormat="1" applyFont="1" applyFill="1" applyBorder="1" applyAlignment="1" applyProtection="1">
      <alignment horizontal="center"/>
      <protection locked="0"/>
    </xf>
    <xf numFmtId="0" fontId="0" fillId="0" borderId="47" xfId="0" applyFill="1" applyBorder="1" applyAlignment="1">
      <alignment horizontal="center"/>
    </xf>
    <xf numFmtId="0" fontId="44" fillId="6" borderId="81" xfId="0" applyFont="1" applyFill="1" applyBorder="1"/>
    <xf numFmtId="0" fontId="44" fillId="6" borderId="86" xfId="0" applyFont="1" applyFill="1" applyBorder="1"/>
    <xf numFmtId="0" fontId="44" fillId="6" borderId="91" xfId="6" applyFont="1" applyFill="1" applyBorder="1" applyAlignment="1">
      <alignment horizontal="center"/>
    </xf>
    <xf numFmtId="0" fontId="6" fillId="6" borderId="85" xfId="0" applyFont="1" applyFill="1" applyBorder="1" applyAlignment="1">
      <alignment horizontal="left"/>
    </xf>
    <xf numFmtId="9" fontId="7" fillId="6" borderId="86" xfId="0" applyNumberFormat="1" applyFont="1" applyFill="1" applyBorder="1" applyAlignment="1" applyProtection="1">
      <alignment horizontal="right"/>
      <protection locked="0"/>
    </xf>
    <xf numFmtId="0" fontId="36" fillId="9" borderId="92" xfId="0" applyFont="1" applyFill="1" applyBorder="1" applyAlignment="1">
      <alignment vertical="center"/>
    </xf>
    <xf numFmtId="0" fontId="45" fillId="9" borderId="92" xfId="0" applyFont="1" applyFill="1" applyBorder="1" applyAlignment="1">
      <alignment horizontal="center" vertical="center"/>
    </xf>
    <xf numFmtId="0" fontId="45" fillId="9" borderId="92" xfId="0" applyFont="1" applyFill="1" applyBorder="1" applyAlignment="1">
      <alignment vertical="center"/>
    </xf>
    <xf numFmtId="0" fontId="0" fillId="0" borderId="47" xfId="0" applyFill="1" applyBorder="1" applyAlignment="1">
      <alignment vertical="center"/>
    </xf>
    <xf numFmtId="0" fontId="22" fillId="6" borderId="2" xfId="0" applyFont="1" applyFill="1" applyBorder="1" applyProtection="1">
      <protection locked="0"/>
    </xf>
    <xf numFmtId="9" fontId="6" fillId="4" borderId="85" xfId="6" applyNumberFormat="1" applyFont="1" applyFill="1" applyBorder="1" applyAlignment="1" applyProtection="1">
      <alignment horizontal="center"/>
      <protection locked="0"/>
    </xf>
    <xf numFmtId="4" fontId="6" fillId="4" borderId="2" xfId="6" applyNumberFormat="1" applyFont="1" applyFill="1" applyBorder="1" applyProtection="1">
      <protection locked="0"/>
    </xf>
    <xf numFmtId="9" fontId="6" fillId="4" borderId="80" xfId="6" applyNumberFormat="1" applyFont="1" applyFill="1" applyBorder="1" applyAlignment="1" applyProtection="1">
      <alignment horizontal="center"/>
      <protection locked="0"/>
    </xf>
    <xf numFmtId="4" fontId="6" fillId="4" borderId="2" xfId="0" applyNumberFormat="1" applyFont="1" applyFill="1" applyBorder="1" applyProtection="1">
      <protection locked="0"/>
    </xf>
    <xf numFmtId="4" fontId="6" fillId="4" borderId="91" xfId="0" applyNumberFormat="1" applyFont="1" applyFill="1" applyBorder="1" applyProtection="1">
      <protection locked="0"/>
    </xf>
    <xf numFmtId="9" fontId="6" fillId="4" borderId="2" xfId="0" applyNumberFormat="1" applyFont="1" applyFill="1" applyBorder="1" applyAlignment="1">
      <alignment horizontal="center"/>
    </xf>
    <xf numFmtId="0" fontId="6" fillId="4" borderId="2" xfId="0" applyFont="1" applyFill="1" applyBorder="1" applyAlignment="1">
      <alignment horizontal="left"/>
    </xf>
    <xf numFmtId="4" fontId="6" fillId="4" borderId="78" xfId="0" applyNumberFormat="1" applyFont="1" applyFill="1" applyBorder="1" applyProtection="1">
      <protection locked="0"/>
    </xf>
    <xf numFmtId="0" fontId="22" fillId="4" borderId="80" xfId="0" applyFont="1" applyFill="1" applyBorder="1" applyProtection="1">
      <protection locked="0"/>
    </xf>
    <xf numFmtId="9" fontId="3" fillId="0" borderId="32" xfId="6" applyNumberFormat="1" applyFont="1" applyFill="1" applyBorder="1"/>
    <xf numFmtId="168" fontId="0" fillId="0" borderId="0" xfId="0" applyNumberFormat="1" applyFill="1"/>
    <xf numFmtId="0" fontId="45" fillId="9" borderId="93" xfId="0" applyFont="1" applyFill="1" applyBorder="1" applyAlignment="1" applyProtection="1">
      <alignment horizontal="center" vertical="center"/>
      <protection locked="0"/>
    </xf>
    <xf numFmtId="0" fontId="6" fillId="4" borderId="2" xfId="6"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38" fillId="4" borderId="2" xfId="0" applyFont="1" applyFill="1" applyBorder="1"/>
    <xf numFmtId="0" fontId="7" fillId="4" borderId="2" xfId="0" applyFont="1" applyFill="1" applyBorder="1" applyAlignment="1" applyProtection="1">
      <alignment horizontal="center" vertical="center"/>
      <protection locked="0"/>
    </xf>
    <xf numFmtId="0" fontId="4" fillId="0" borderId="0" xfId="0" applyFont="1" applyBorder="1"/>
    <xf numFmtId="4" fontId="6" fillId="6" borderId="2" xfId="0" applyNumberFormat="1" applyFont="1" applyFill="1" applyBorder="1" applyProtection="1">
      <protection locked="0"/>
    </xf>
    <xf numFmtId="4" fontId="22" fillId="6" borderId="0" xfId="0" applyNumberFormat="1" applyFont="1" applyFill="1" applyBorder="1"/>
    <xf numFmtId="0" fontId="1" fillId="7" borderId="0" xfId="7" applyFont="1" applyFill="1" applyAlignment="1">
      <alignment horizontal="center"/>
    </xf>
    <xf numFmtId="0" fontId="32" fillId="6" borderId="94" xfId="7" applyFont="1" applyFill="1" applyBorder="1" applyAlignment="1">
      <alignment horizontal="center"/>
    </xf>
    <xf numFmtId="168" fontId="3" fillId="0" borderId="95" xfId="0" applyNumberFormat="1" applyFont="1" applyFill="1" applyBorder="1" applyAlignment="1">
      <alignment vertical="center"/>
    </xf>
    <xf numFmtId="3" fontId="46" fillId="5" borderId="96" xfId="8" applyNumberFormat="1" applyFont="1" applyFill="1" applyBorder="1" applyAlignment="1">
      <alignment horizontal="center"/>
    </xf>
    <xf numFmtId="0" fontId="50" fillId="7" borderId="0" xfId="7" applyFont="1" applyFill="1"/>
    <xf numFmtId="0" fontId="51" fillId="7" borderId="56" xfId="7" applyFont="1" applyFill="1" applyBorder="1" applyAlignment="1">
      <alignment horizontal="center"/>
    </xf>
    <xf numFmtId="0" fontId="51" fillId="7" borderId="1" xfId="7" applyFont="1" applyFill="1" applyBorder="1" applyAlignment="1">
      <alignment horizontal="center"/>
    </xf>
    <xf numFmtId="0" fontId="51" fillId="7" borderId="16" xfId="7" applyFont="1" applyFill="1" applyBorder="1" applyAlignment="1">
      <alignment horizontal="center"/>
    </xf>
    <xf numFmtId="0" fontId="52" fillId="6" borderId="97" xfId="7" applyFont="1" applyFill="1" applyBorder="1" applyAlignment="1">
      <alignment horizontal="left" indent="1"/>
    </xf>
    <xf numFmtId="0" fontId="52" fillId="6" borderId="98" xfId="7" applyFont="1" applyFill="1" applyBorder="1" applyAlignment="1">
      <alignment horizontal="left" indent="1"/>
    </xf>
    <xf numFmtId="0" fontId="52" fillId="6" borderId="99" xfId="7" applyFont="1" applyFill="1" applyBorder="1" applyAlignment="1">
      <alignment horizontal="left" indent="1"/>
    </xf>
    <xf numFmtId="0" fontId="4" fillId="0" borderId="27" xfId="0" applyFont="1" applyFill="1" applyBorder="1" applyAlignment="1">
      <alignment horizontal="center" vertical="center"/>
    </xf>
    <xf numFmtId="0" fontId="0" fillId="0" borderId="28" xfId="0" applyFill="1" applyBorder="1"/>
    <xf numFmtId="168" fontId="0" fillId="0" borderId="29" xfId="0" applyNumberFormat="1" applyFill="1" applyBorder="1"/>
    <xf numFmtId="0" fontId="29" fillId="0" borderId="26" xfId="0" applyFont="1" applyFill="1" applyBorder="1"/>
    <xf numFmtId="0" fontId="14" fillId="0" borderId="0" xfId="0" applyFont="1" applyFill="1" applyBorder="1"/>
    <xf numFmtId="0" fontId="53" fillId="0" borderId="0" xfId="0" applyFont="1" applyFill="1"/>
    <xf numFmtId="0" fontId="0" fillId="0" borderId="28" xfId="0" applyBorder="1"/>
    <xf numFmtId="9" fontId="2" fillId="0" borderId="42" xfId="6" applyNumberFormat="1" applyFill="1" applyBorder="1" applyAlignment="1">
      <alignment horizontal="center"/>
    </xf>
    <xf numFmtId="0" fontId="5" fillId="0" borderId="64" xfId="0" applyFont="1" applyFill="1" applyBorder="1" applyAlignment="1">
      <alignment horizontal="center"/>
    </xf>
    <xf numFmtId="0" fontId="4" fillId="0" borderId="63" xfId="0" applyFont="1" applyFill="1" applyBorder="1" applyAlignment="1">
      <alignment horizontal="center"/>
    </xf>
    <xf numFmtId="0" fontId="2" fillId="0" borderId="16" xfId="0" applyFont="1" applyBorder="1" applyAlignment="1">
      <alignment horizontal="center"/>
    </xf>
    <xf numFmtId="0" fontId="2" fillId="0" borderId="1" xfId="6" applyFill="1" applyBorder="1" applyAlignment="1">
      <alignment horizontal="center"/>
    </xf>
    <xf numFmtId="0" fontId="0" fillId="0" borderId="1" xfId="0" applyFill="1" applyBorder="1" applyAlignment="1">
      <alignment horizontal="center"/>
    </xf>
    <xf numFmtId="0" fontId="1" fillId="0" borderId="35" xfId="0" applyFont="1" applyFill="1" applyBorder="1" applyAlignment="1">
      <alignment horizontal="center"/>
    </xf>
    <xf numFmtId="0" fontId="1" fillId="0" borderId="24" xfId="0" applyFont="1" applyFill="1" applyBorder="1" applyAlignment="1">
      <alignment horizontal="center"/>
    </xf>
    <xf numFmtId="0" fontId="3" fillId="0" borderId="33" xfId="0" applyNumberFormat="1" applyFont="1" applyFill="1" applyBorder="1" applyAlignment="1">
      <alignment horizontal="center"/>
    </xf>
    <xf numFmtId="0" fontId="14" fillId="0" borderId="23" xfId="0" applyFont="1" applyFill="1" applyBorder="1" applyAlignment="1">
      <alignment horizontal="left"/>
    </xf>
    <xf numFmtId="0" fontId="0" fillId="0" borderId="0" xfId="0" applyFill="1" applyAlignment="1">
      <alignment horizontal="center"/>
    </xf>
    <xf numFmtId="0" fontId="3" fillId="0" borderId="0" xfId="0" applyFont="1" applyFill="1" applyAlignment="1">
      <alignment horizontal="center"/>
    </xf>
    <xf numFmtId="0" fontId="10" fillId="0" borderId="0" xfId="0" applyFont="1" applyFill="1" applyBorder="1" applyAlignment="1"/>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4" fillId="0" borderId="25"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4" fillId="0" borderId="27" xfId="0" applyFont="1" applyFill="1" applyBorder="1" applyAlignment="1">
      <alignment vertical="center"/>
    </xf>
    <xf numFmtId="0" fontId="4" fillId="0" borderId="26" xfId="0" applyFont="1" applyFill="1" applyBorder="1" applyAlignment="1">
      <alignment vertical="center"/>
    </xf>
    <xf numFmtId="0" fontId="4" fillId="0" borderId="30" xfId="0" applyFont="1" applyFill="1" applyBorder="1"/>
    <xf numFmtId="0" fontId="4" fillId="0" borderId="0" xfId="0" applyFont="1" applyFill="1" applyBorder="1" applyAlignment="1">
      <alignment horizontal="center" vertical="center"/>
    </xf>
    <xf numFmtId="0" fontId="37" fillId="0" borderId="23" xfId="0" applyFont="1" applyFill="1" applyBorder="1" applyAlignment="1">
      <alignment vertical="center"/>
    </xf>
    <xf numFmtId="0" fontId="22" fillId="0" borderId="25" xfId="0" applyFont="1" applyFill="1" applyBorder="1" applyAlignment="1">
      <alignment vertical="center"/>
    </xf>
    <xf numFmtId="0" fontId="22" fillId="0" borderId="26" xfId="0" applyFont="1" applyFill="1" applyBorder="1" applyAlignment="1">
      <alignment vertical="center"/>
    </xf>
    <xf numFmtId="0" fontId="22" fillId="0" borderId="27" xfId="0" applyFont="1" applyFill="1" applyBorder="1" applyAlignment="1">
      <alignment vertical="center"/>
    </xf>
    <xf numFmtId="0" fontId="37" fillId="0" borderId="26" xfId="0" applyFont="1" applyFill="1" applyBorder="1" applyAlignment="1">
      <alignment vertical="center"/>
    </xf>
    <xf numFmtId="0" fontId="22" fillId="0" borderId="27" xfId="0" applyFont="1" applyFill="1" applyBorder="1"/>
    <xf numFmtId="0" fontId="22" fillId="0" borderId="27" xfId="0" applyFont="1" applyFill="1" applyBorder="1" applyAlignment="1">
      <alignment horizontal="right" vertical="center"/>
    </xf>
    <xf numFmtId="0" fontId="22" fillId="0" borderId="28" xfId="0" applyFont="1" applyFill="1" applyBorder="1"/>
    <xf numFmtId="0" fontId="22" fillId="0" borderId="30" xfId="0" applyFont="1" applyFill="1" applyBorder="1"/>
    <xf numFmtId="168" fontId="2" fillId="0" borderId="24" xfId="0" applyNumberFormat="1" applyFont="1" applyFill="1" applyBorder="1" applyAlignment="1">
      <alignment vertical="center"/>
    </xf>
    <xf numFmtId="168" fontId="28" fillId="0" borderId="29" xfId="0" applyNumberFormat="1" applyFont="1" applyFill="1" applyBorder="1" applyAlignment="1">
      <alignment vertical="center"/>
    </xf>
    <xf numFmtId="168" fontId="28" fillId="0" borderId="0" xfId="0" applyNumberFormat="1" applyFont="1" applyFill="1" applyBorder="1" applyAlignment="1"/>
    <xf numFmtId="0" fontId="8" fillId="0" borderId="70" xfId="0" applyFont="1" applyFill="1" applyBorder="1" applyAlignment="1">
      <alignment vertical="center"/>
    </xf>
    <xf numFmtId="0" fontId="8" fillId="0" borderId="103" xfId="0" applyFont="1" applyFill="1" applyBorder="1" applyAlignment="1">
      <alignment vertical="center"/>
    </xf>
    <xf numFmtId="0" fontId="8" fillId="0" borderId="104" xfId="0" applyFont="1" applyFill="1" applyBorder="1" applyAlignment="1">
      <alignment vertical="center"/>
    </xf>
    <xf numFmtId="0" fontId="35" fillId="0" borderId="27" xfId="0" applyFont="1" applyFill="1" applyBorder="1" applyAlignment="1">
      <alignment vertical="center"/>
    </xf>
    <xf numFmtId="0" fontId="4" fillId="0" borderId="100" xfId="0" applyFont="1" applyFill="1" applyBorder="1" applyAlignment="1">
      <alignment vertical="center"/>
    </xf>
    <xf numFmtId="9" fontId="17" fillId="0" borderId="8" xfId="0" applyNumberFormat="1" applyFont="1" applyBorder="1" applyAlignment="1">
      <alignment horizontal="center"/>
    </xf>
    <xf numFmtId="0" fontId="17" fillId="0" borderId="52" xfId="0" applyFont="1" applyBorder="1" applyAlignment="1">
      <alignment horizontal="center"/>
    </xf>
    <xf numFmtId="0" fontId="4" fillId="0" borderId="46" xfId="0" applyFont="1" applyBorder="1"/>
    <xf numFmtId="168" fontId="17" fillId="0" borderId="54" xfId="0" applyNumberFormat="1" applyFont="1" applyFill="1" applyBorder="1" applyAlignment="1"/>
    <xf numFmtId="168" fontId="17" fillId="0" borderId="29" xfId="0" applyNumberFormat="1" applyFont="1" applyFill="1" applyBorder="1" applyAlignment="1"/>
    <xf numFmtId="168" fontId="17" fillId="0" borderId="66" xfId="0" applyNumberFormat="1" applyFont="1" applyFill="1" applyBorder="1" applyAlignment="1"/>
    <xf numFmtId="168" fontId="17" fillId="0" borderId="67" xfId="0" applyNumberFormat="1" applyFont="1" applyFill="1" applyBorder="1" applyAlignment="1"/>
    <xf numFmtId="168" fontId="17" fillId="0" borderId="55" xfId="0" applyNumberFormat="1" applyFont="1" applyFill="1" applyBorder="1" applyAlignment="1"/>
    <xf numFmtId="168" fontId="17" fillId="0" borderId="54" xfId="0" applyNumberFormat="1" applyFont="1" applyFill="1" applyBorder="1"/>
    <xf numFmtId="0" fontId="17" fillId="0" borderId="66" xfId="0" applyFont="1" applyBorder="1" applyAlignment="1">
      <alignment horizontal="center"/>
    </xf>
    <xf numFmtId="168" fontId="17" fillId="0" borderId="66" xfId="0" applyNumberFormat="1" applyFont="1" applyBorder="1" applyAlignment="1"/>
    <xf numFmtId="0" fontId="17" fillId="0" borderId="105" xfId="0" applyFont="1" applyBorder="1" applyAlignment="1">
      <alignment horizontal="center"/>
    </xf>
    <xf numFmtId="0" fontId="17" fillId="0" borderId="74" xfId="0" applyFont="1" applyBorder="1" applyAlignment="1">
      <alignment horizontal="center"/>
    </xf>
    <xf numFmtId="0" fontId="16" fillId="0" borderId="0" xfId="0" applyFont="1" applyBorder="1"/>
    <xf numFmtId="0" fontId="3" fillId="0" borderId="38" xfId="0" applyFont="1" applyBorder="1" applyAlignment="1">
      <alignment horizontal="center"/>
    </xf>
    <xf numFmtId="168" fontId="28" fillId="0" borderId="106" xfId="0" applyNumberFormat="1" applyFont="1" applyBorder="1"/>
    <xf numFmtId="0" fontId="3" fillId="0" borderId="41" xfId="0" applyFont="1" applyBorder="1" applyAlignment="1">
      <alignment horizontal="center"/>
    </xf>
    <xf numFmtId="168" fontId="17" fillId="0" borderId="43" xfId="0" applyNumberFormat="1" applyFont="1" applyFill="1" applyBorder="1"/>
    <xf numFmtId="166" fontId="17" fillId="0" borderId="107" xfId="0" applyNumberFormat="1" applyFont="1" applyBorder="1"/>
    <xf numFmtId="168" fontId="28" fillId="0" borderId="108" xfId="0" applyNumberFormat="1" applyFont="1" applyBorder="1"/>
    <xf numFmtId="168" fontId="28" fillId="0" borderId="40" xfId="0" applyNumberFormat="1" applyFont="1" applyBorder="1"/>
    <xf numFmtId="0" fontId="3" fillId="0" borderId="26" xfId="0" applyFont="1" applyBorder="1" applyAlignment="1">
      <alignment horizontal="center"/>
    </xf>
    <xf numFmtId="166" fontId="17" fillId="0" borderId="27" xfId="0" applyNumberFormat="1" applyFont="1" applyBorder="1"/>
    <xf numFmtId="168" fontId="28" fillId="0" borderId="27" xfId="0" applyNumberFormat="1" applyFont="1" applyBorder="1"/>
    <xf numFmtId="0" fontId="4" fillId="0" borderId="54" xfId="0" applyFont="1" applyBorder="1" applyAlignment="1"/>
    <xf numFmtId="0" fontId="4" fillId="0" borderId="29" xfId="0" applyFont="1" applyBorder="1" applyAlignment="1"/>
    <xf numFmtId="0" fontId="4" fillId="0" borderId="65" xfId="0" applyFont="1" applyBorder="1" applyAlignment="1"/>
    <xf numFmtId="0" fontId="14" fillId="0" borderId="30" xfId="0" applyFont="1" applyBorder="1"/>
    <xf numFmtId="0" fontId="0" fillId="0" borderId="62" xfId="0" applyBorder="1"/>
    <xf numFmtId="0" fontId="0" fillId="0" borderId="64" xfId="0" applyBorder="1" applyAlignment="1">
      <alignment horizontal="center"/>
    </xf>
    <xf numFmtId="168" fontId="18" fillId="0" borderId="109" xfId="0" applyNumberFormat="1" applyFont="1" applyFill="1" applyBorder="1"/>
    <xf numFmtId="0" fontId="4" fillId="0" borderId="65" xfId="0" applyFont="1" applyBorder="1" applyAlignment="1">
      <alignment horizontal="left"/>
    </xf>
    <xf numFmtId="0" fontId="14" fillId="0" borderId="71" xfId="0" applyFont="1" applyBorder="1" applyAlignment="1">
      <alignment horizontal="center"/>
    </xf>
    <xf numFmtId="0" fontId="3" fillId="0" borderId="71" xfId="0" applyFont="1" applyBorder="1" applyAlignment="1">
      <alignment horizontal="center"/>
    </xf>
    <xf numFmtId="0" fontId="0" fillId="0" borderId="73" xfId="0" applyBorder="1"/>
    <xf numFmtId="0" fontId="3" fillId="0" borderId="71" xfId="0" applyFont="1" applyBorder="1"/>
    <xf numFmtId="0" fontId="0" fillId="0" borderId="61" xfId="0" applyBorder="1"/>
    <xf numFmtId="0" fontId="14" fillId="0" borderId="21" xfId="0" applyFont="1" applyBorder="1" applyAlignment="1">
      <alignment horizontal="left"/>
    </xf>
    <xf numFmtId="0" fontId="4" fillId="0" borderId="0" xfId="0" applyFont="1" applyBorder="1" applyAlignment="1">
      <alignment horizontal="left"/>
    </xf>
    <xf numFmtId="0" fontId="4" fillId="0" borderId="29" xfId="0" applyFont="1" applyBorder="1" applyAlignment="1">
      <alignment horizontal="left"/>
    </xf>
    <xf numFmtId="0" fontId="54" fillId="0" borderId="0" xfId="0" applyFont="1" applyBorder="1"/>
    <xf numFmtId="0" fontId="1" fillId="0" borderId="110" xfId="0" applyFont="1" applyBorder="1"/>
    <xf numFmtId="168" fontId="28" fillId="0" borderId="47" xfId="0" applyNumberFormat="1" applyFont="1" applyBorder="1"/>
    <xf numFmtId="0" fontId="17" fillId="0" borderId="75" xfId="0" applyFont="1" applyBorder="1"/>
    <xf numFmtId="0" fontId="3" fillId="0" borderId="36" xfId="0" applyFont="1" applyBorder="1"/>
    <xf numFmtId="0" fontId="0" fillId="0" borderId="36" xfId="0" applyBorder="1" applyAlignment="1">
      <alignment horizontal="center"/>
    </xf>
    <xf numFmtId="0" fontId="3" fillId="0" borderId="44" xfId="0" applyFont="1" applyBorder="1"/>
    <xf numFmtId="0" fontId="14" fillId="0" borderId="41" xfId="0" applyFont="1" applyBorder="1" applyAlignment="1">
      <alignment horizontal="center"/>
    </xf>
    <xf numFmtId="0" fontId="14" fillId="0" borderId="68" xfId="0" applyFont="1" applyBorder="1" applyAlignment="1">
      <alignment horizontal="center"/>
    </xf>
    <xf numFmtId="168" fontId="17" fillId="0" borderId="111" xfId="0" applyNumberFormat="1" applyFont="1" applyBorder="1" applyAlignment="1"/>
    <xf numFmtId="168" fontId="17" fillId="0" borderId="27" xfId="0" applyNumberFormat="1" applyFont="1" applyBorder="1" applyAlignment="1"/>
    <xf numFmtId="0" fontId="3" fillId="0" borderId="68" xfId="0" applyFont="1" applyBorder="1"/>
    <xf numFmtId="0" fontId="2" fillId="0" borderId="36" xfId="0" applyFont="1" applyBorder="1" applyAlignment="1">
      <alignment horizontal="center"/>
    </xf>
    <xf numFmtId="9" fontId="7" fillId="6" borderId="2" xfId="0" applyNumberFormat="1" applyFont="1" applyFill="1" applyBorder="1" applyAlignment="1" applyProtection="1">
      <alignment horizontal="center"/>
      <protection locked="0"/>
    </xf>
    <xf numFmtId="0" fontId="5" fillId="0" borderId="0" xfId="0" applyFont="1" applyFill="1" applyBorder="1"/>
    <xf numFmtId="0" fontId="5" fillId="0" borderId="65" xfId="0" applyFont="1" applyFill="1" applyBorder="1" applyAlignment="1">
      <alignment horizontal="center"/>
    </xf>
    <xf numFmtId="0" fontId="5" fillId="0" borderId="29" xfId="0" applyFont="1" applyFill="1" applyBorder="1" applyAlignment="1">
      <alignment horizontal="center"/>
    </xf>
    <xf numFmtId="0" fontId="4" fillId="0" borderId="29" xfId="0" applyFont="1" applyFill="1" applyBorder="1" applyAlignment="1">
      <alignment horizontal="left"/>
    </xf>
    <xf numFmtId="0" fontId="13" fillId="0" borderId="68" xfId="0" applyFont="1" applyFill="1" applyBorder="1" applyAlignment="1">
      <alignment horizontal="center"/>
    </xf>
    <xf numFmtId="168" fontId="17" fillId="0" borderId="33" xfId="0" applyNumberFormat="1" applyFont="1" applyFill="1" applyBorder="1" applyAlignment="1">
      <alignment vertical="center"/>
    </xf>
    <xf numFmtId="168" fontId="17" fillId="0" borderId="32" xfId="0" applyNumberFormat="1" applyFont="1" applyFill="1" applyBorder="1" applyAlignment="1">
      <alignment vertical="center"/>
    </xf>
    <xf numFmtId="1" fontId="1" fillId="0" borderId="0" xfId="0" applyNumberFormat="1" applyFont="1"/>
    <xf numFmtId="0" fontId="55" fillId="0" borderId="15" xfId="0" applyFont="1" applyFill="1" applyBorder="1" applyAlignment="1">
      <alignment horizontal="center" vertical="center"/>
    </xf>
    <xf numFmtId="0" fontId="55" fillId="0" borderId="22" xfId="0" applyFont="1" applyFill="1" applyBorder="1" applyAlignment="1">
      <alignment horizontal="center" vertical="center"/>
    </xf>
    <xf numFmtId="16" fontId="57" fillId="0" borderId="0" xfId="0" applyNumberFormat="1" applyFont="1" applyFill="1" applyAlignment="1">
      <alignment horizontal="left"/>
    </xf>
    <xf numFmtId="0" fontId="57" fillId="0" borderId="0" xfId="0" applyFont="1" applyFill="1" applyAlignment="1">
      <alignment horizontal="left"/>
    </xf>
    <xf numFmtId="0" fontId="57" fillId="0" borderId="11" xfId="0" applyFont="1" applyFill="1" applyBorder="1" applyAlignment="1"/>
    <xf numFmtId="0" fontId="10" fillId="0" borderId="63" xfId="0" applyFont="1" applyFill="1" applyBorder="1" applyAlignment="1">
      <alignment horizontal="center"/>
    </xf>
    <xf numFmtId="0" fontId="58" fillId="0" borderId="33" xfId="0" applyFont="1" applyFill="1" applyBorder="1"/>
    <xf numFmtId="0" fontId="58" fillId="0" borderId="31" xfId="0" applyFont="1" applyFill="1" applyBorder="1" applyAlignment="1"/>
    <xf numFmtId="9" fontId="17" fillId="0" borderId="52" xfId="0" applyNumberFormat="1" applyFont="1" applyBorder="1" applyAlignment="1">
      <alignment horizontal="center"/>
    </xf>
    <xf numFmtId="168" fontId="59" fillId="0" borderId="42" xfId="0" applyNumberFormat="1" applyFont="1" applyFill="1" applyBorder="1" applyAlignment="1">
      <alignment vertical="center"/>
    </xf>
    <xf numFmtId="168" fontId="59" fillId="0" borderId="47" xfId="0" applyNumberFormat="1" applyFont="1" applyFill="1" applyBorder="1" applyAlignment="1">
      <alignment vertical="center"/>
    </xf>
    <xf numFmtId="166" fontId="3" fillId="0" borderId="17" xfId="0" applyNumberFormat="1" applyFont="1" applyFill="1" applyBorder="1" applyAlignment="1">
      <alignment vertical="center"/>
    </xf>
    <xf numFmtId="0" fontId="60" fillId="0" borderId="70" xfId="0" applyFont="1" applyFill="1" applyBorder="1" applyAlignment="1">
      <alignment horizontal="left" vertical="center"/>
    </xf>
    <xf numFmtId="0" fontId="3" fillId="0" borderId="27" xfId="0" applyFont="1" applyFill="1" applyBorder="1" applyAlignment="1">
      <alignment horizontal="left" vertical="center"/>
    </xf>
    <xf numFmtId="166" fontId="22" fillId="4" borderId="0" xfId="0" applyNumberFormat="1" applyFont="1" applyFill="1" applyBorder="1"/>
    <xf numFmtId="0" fontId="0" fillId="0" borderId="25" xfId="0" applyFill="1" applyBorder="1" applyAlignment="1">
      <alignment horizontal="center"/>
    </xf>
    <xf numFmtId="0" fontId="3" fillId="0" borderId="28" xfId="0" applyFont="1" applyFill="1" applyBorder="1" applyAlignment="1">
      <alignment horizontal="left"/>
    </xf>
    <xf numFmtId="4" fontId="0" fillId="0" borderId="0" xfId="0" applyNumberFormat="1"/>
    <xf numFmtId="170" fontId="0" fillId="0" borderId="0" xfId="0" applyNumberFormat="1"/>
    <xf numFmtId="49" fontId="4" fillId="0" borderId="26" xfId="0" applyNumberFormat="1" applyFont="1" applyFill="1" applyBorder="1" applyAlignment="1">
      <alignment vertical="center"/>
    </xf>
    <xf numFmtId="49" fontId="4" fillId="0" borderId="27" xfId="0" applyNumberFormat="1" applyFont="1" applyFill="1" applyBorder="1" applyAlignment="1">
      <alignment vertical="center"/>
    </xf>
    <xf numFmtId="49" fontId="4" fillId="0" borderId="28" xfId="0" applyNumberFormat="1" applyFont="1" applyFill="1" applyBorder="1"/>
    <xf numFmtId="49" fontId="4" fillId="0" borderId="30" xfId="0" applyNumberFormat="1" applyFont="1" applyFill="1" applyBorder="1"/>
    <xf numFmtId="14" fontId="10" fillId="0" borderId="70" xfId="0" applyNumberFormat="1" applyFont="1" applyFill="1" applyBorder="1" applyAlignment="1">
      <alignment horizontal="left"/>
    </xf>
    <xf numFmtId="0" fontId="1" fillId="0" borderId="32" xfId="0" applyFont="1" applyFill="1" applyBorder="1"/>
    <xf numFmtId="9" fontId="4" fillId="0" borderId="42" xfId="0" applyNumberFormat="1" applyFont="1" applyFill="1" applyBorder="1" applyAlignment="1">
      <alignment horizontal="center"/>
    </xf>
    <xf numFmtId="168" fontId="0" fillId="0" borderId="0" xfId="0" applyNumberFormat="1"/>
    <xf numFmtId="0" fontId="63" fillId="0" borderId="22" xfId="0" applyFont="1" applyBorder="1" applyAlignment="1">
      <alignment horizontal="center"/>
    </xf>
    <xf numFmtId="0" fontId="64" fillId="0" borderId="22" xfId="0" applyFont="1" applyBorder="1" applyAlignment="1">
      <alignment horizontal="center"/>
    </xf>
    <xf numFmtId="0" fontId="64" fillId="0" borderId="56" xfId="0" applyFont="1" applyBorder="1" applyAlignment="1">
      <alignment horizontal="center"/>
    </xf>
    <xf numFmtId="0" fontId="63" fillId="0" borderId="0" xfId="0" applyFont="1"/>
    <xf numFmtId="0" fontId="65" fillId="0" borderId="0" xfId="0" applyFont="1"/>
    <xf numFmtId="49" fontId="63" fillId="0" borderId="0" xfId="0" applyNumberFormat="1" applyFont="1" applyAlignment="1">
      <alignment horizontal="right"/>
    </xf>
    <xf numFmtId="9" fontId="65" fillId="0" borderId="0" xfId="0" applyNumberFormat="1" applyFont="1"/>
    <xf numFmtId="38" fontId="63" fillId="0" borderId="0" xfId="3" applyNumberFormat="1" applyFont="1" applyAlignment="1">
      <alignment horizontal="right"/>
    </xf>
    <xf numFmtId="0" fontId="66" fillId="0" borderId="0" xfId="0" applyFont="1"/>
    <xf numFmtId="0" fontId="67" fillId="0" borderId="0" xfId="0" applyFont="1"/>
    <xf numFmtId="0" fontId="66" fillId="0" borderId="0" xfId="0" applyFont="1" applyAlignment="1">
      <alignment horizontal="center"/>
    </xf>
    <xf numFmtId="169" fontId="66" fillId="0" borderId="0" xfId="0" applyNumberFormat="1" applyFont="1"/>
    <xf numFmtId="172" fontId="66" fillId="0" borderId="0" xfId="0" applyNumberFormat="1" applyFont="1"/>
    <xf numFmtId="49" fontId="65" fillId="0" borderId="0" xfId="0" applyNumberFormat="1" applyFont="1"/>
    <xf numFmtId="0" fontId="65" fillId="0" borderId="0" xfId="0" applyFont="1" applyAlignment="1">
      <alignment horizontal="center"/>
    </xf>
    <xf numFmtId="0" fontId="65" fillId="0" borderId="0" xfId="0" applyFont="1" applyAlignment="1">
      <alignment horizontal="right"/>
    </xf>
    <xf numFmtId="0" fontId="65" fillId="0" borderId="0" xfId="0" applyFont="1" applyAlignment="1">
      <alignment horizontal="left"/>
    </xf>
    <xf numFmtId="49" fontId="63" fillId="0" borderId="0" xfId="0" applyNumberFormat="1" applyFont="1" applyAlignment="1">
      <alignment horizontal="left"/>
    </xf>
    <xf numFmtId="0" fontId="63" fillId="0" borderId="0" xfId="0" applyFont="1" applyAlignment="1">
      <alignment horizontal="center"/>
    </xf>
    <xf numFmtId="0" fontId="62" fillId="0" borderId="0" xfId="0" applyFont="1" applyAlignment="1">
      <alignment horizontal="right"/>
    </xf>
    <xf numFmtId="14" fontId="62" fillId="0" borderId="0" xfId="0" applyNumberFormat="1" applyFont="1" applyAlignment="1">
      <alignment horizontal="center"/>
    </xf>
    <xf numFmtId="0" fontId="62" fillId="0" borderId="0" xfId="0" applyFont="1" applyAlignment="1"/>
    <xf numFmtId="4" fontId="6" fillId="4" borderId="2" xfId="0" applyNumberFormat="1" applyFont="1" applyFill="1" applyBorder="1" applyProtection="1"/>
    <xf numFmtId="0" fontId="0" fillId="0" borderId="20" xfId="0" applyBorder="1" applyAlignment="1"/>
    <xf numFmtId="0" fontId="0" fillId="0" borderId="18" xfId="0" applyBorder="1" applyAlignment="1"/>
    <xf numFmtId="0" fontId="0" fillId="0" borderId="56" xfId="0" applyBorder="1" applyAlignment="1">
      <alignment horizontal="center"/>
    </xf>
    <xf numFmtId="0" fontId="0" fillId="0" borderId="21" xfId="0" applyBorder="1" applyAlignment="1"/>
    <xf numFmtId="164" fontId="0" fillId="0" borderId="56" xfId="3" applyNumberFormat="1" applyFont="1" applyBorder="1"/>
    <xf numFmtId="0" fontId="73" fillId="0" borderId="1" xfId="0" applyFont="1" applyBorder="1" applyAlignment="1">
      <alignment horizontal="center"/>
    </xf>
    <xf numFmtId="0" fontId="0" fillId="0" borderId="74" xfId="0" applyBorder="1" applyAlignment="1"/>
    <xf numFmtId="0" fontId="0" fillId="0" borderId="0" xfId="0" applyBorder="1" applyAlignment="1"/>
    <xf numFmtId="0" fontId="0" fillId="0" borderId="19" xfId="0" applyBorder="1" applyAlignment="1"/>
    <xf numFmtId="164" fontId="73" fillId="0" borderId="1" xfId="3" applyNumberFormat="1" applyFont="1" applyBorder="1"/>
    <xf numFmtId="164" fontId="0" fillId="0" borderId="1" xfId="3" applyNumberFormat="1" applyFont="1" applyBorder="1"/>
    <xf numFmtId="0" fontId="0" fillId="0" borderId="1" xfId="0" applyBorder="1" applyAlignment="1">
      <alignment horizontal="center"/>
    </xf>
    <xf numFmtId="0" fontId="0" fillId="0" borderId="74" xfId="0" applyBorder="1"/>
    <xf numFmtId="0" fontId="0" fillId="0" borderId="19" xfId="0" applyBorder="1"/>
    <xf numFmtId="0" fontId="0" fillId="0" borderId="16" xfId="0" applyBorder="1" applyAlignment="1">
      <alignment horizontal="center"/>
    </xf>
    <xf numFmtId="164" fontId="0" fillId="0" borderId="22" xfId="3" applyNumberFormat="1" applyFont="1" applyBorder="1"/>
    <xf numFmtId="0" fontId="74" fillId="13" borderId="125" xfId="0" applyFont="1" applyFill="1" applyBorder="1"/>
    <xf numFmtId="164" fontId="74" fillId="13" borderId="125" xfId="3" applyNumberFormat="1" applyFont="1" applyFill="1" applyBorder="1"/>
    <xf numFmtId="164" fontId="74" fillId="13" borderId="125" xfId="0" applyNumberFormat="1" applyFont="1" applyFill="1" applyBorder="1"/>
    <xf numFmtId="0" fontId="76" fillId="0" borderId="1" xfId="0" applyFont="1" applyBorder="1" applyAlignment="1">
      <alignment horizontal="center"/>
    </xf>
    <xf numFmtId="17" fontId="0" fillId="0" borderId="21" xfId="0" applyNumberFormat="1" applyBorder="1" applyAlignment="1"/>
    <xf numFmtId="17" fontId="0" fillId="0" borderId="0" xfId="0" applyNumberFormat="1" applyBorder="1" applyAlignment="1"/>
    <xf numFmtId="164" fontId="12" fillId="0" borderId="1" xfId="3" applyNumberFormat="1" applyFont="1" applyBorder="1"/>
    <xf numFmtId="0" fontId="0" fillId="0" borderId="129" xfId="0" applyBorder="1"/>
    <xf numFmtId="0" fontId="0" fillId="0" borderId="130" xfId="0" applyBorder="1"/>
    <xf numFmtId="0" fontId="0" fillId="0" borderId="131" xfId="0" applyBorder="1"/>
    <xf numFmtId="0" fontId="0" fillId="0" borderId="132" xfId="0" applyBorder="1"/>
    <xf numFmtId="0" fontId="0" fillId="0" borderId="133" xfId="0" applyBorder="1"/>
    <xf numFmtId="164" fontId="0" fillId="0" borderId="0" xfId="3" applyNumberFormat="1" applyFont="1" applyBorder="1"/>
    <xf numFmtId="164" fontId="73" fillId="0" borderId="0" xfId="3" applyNumberFormat="1" applyFont="1" applyBorder="1"/>
    <xf numFmtId="0" fontId="0" fillId="0" borderId="0" xfId="0" applyBorder="1" applyAlignment="1">
      <alignment horizontal="center"/>
    </xf>
    <xf numFmtId="0" fontId="74" fillId="13" borderId="0" xfId="0" applyFont="1" applyFill="1" applyBorder="1"/>
    <xf numFmtId="164" fontId="74" fillId="13" borderId="0" xfId="0" applyNumberFormat="1" applyFont="1" applyFill="1" applyBorder="1"/>
    <xf numFmtId="164" fontId="74" fillId="13" borderId="0" xfId="3" applyNumberFormat="1" applyFont="1" applyFill="1" applyBorder="1"/>
    <xf numFmtId="0" fontId="0" fillId="13" borderId="0" xfId="0" applyFill="1" applyBorder="1"/>
    <xf numFmtId="0" fontId="70" fillId="13" borderId="0" xfId="0" applyFont="1" applyFill="1" applyBorder="1"/>
    <xf numFmtId="0" fontId="71" fillId="13" borderId="0" xfId="0" applyFont="1" applyFill="1" applyBorder="1"/>
    <xf numFmtId="9" fontId="74" fillId="13" borderId="0" xfId="0" applyNumberFormat="1" applyFont="1" applyFill="1" applyBorder="1" applyAlignment="1">
      <alignment horizontal="center"/>
    </xf>
    <xf numFmtId="0" fontId="0" fillId="0" borderId="134" xfId="0" applyBorder="1"/>
    <xf numFmtId="0" fontId="0" fillId="0" borderId="135" xfId="0" applyBorder="1"/>
    <xf numFmtId="0" fontId="0" fillId="0" borderId="136" xfId="0" applyBorder="1"/>
    <xf numFmtId="0" fontId="0" fillId="0" borderId="137" xfId="0" applyBorder="1"/>
    <xf numFmtId="0" fontId="0" fillId="0" borderId="138" xfId="0" applyBorder="1"/>
    <xf numFmtId="164" fontId="2" fillId="0" borderId="138" xfId="3" applyNumberFormat="1" applyFont="1" applyBorder="1"/>
    <xf numFmtId="164" fontId="2" fillId="0" borderId="139" xfId="3" applyNumberFormat="1" applyFont="1" applyBorder="1"/>
    <xf numFmtId="0" fontId="0" fillId="0" borderId="140" xfId="0" applyBorder="1"/>
    <xf numFmtId="164" fontId="2" fillId="0" borderId="141" xfId="3" applyNumberFormat="1" applyFont="1" applyBorder="1"/>
    <xf numFmtId="0" fontId="74" fillId="13" borderId="142" xfId="0" applyFont="1" applyFill="1" applyBorder="1"/>
    <xf numFmtId="0" fontId="74" fillId="13" borderId="140" xfId="0" applyFont="1" applyFill="1" applyBorder="1" applyAlignment="1"/>
    <xf numFmtId="0" fontId="0" fillId="0" borderId="141" xfId="0" applyBorder="1"/>
    <xf numFmtId="164" fontId="74" fillId="13" borderId="141" xfId="0" applyNumberFormat="1" applyFont="1" applyFill="1" applyBorder="1"/>
    <xf numFmtId="0" fontId="74" fillId="13" borderId="141" xfId="0" applyFont="1" applyFill="1" applyBorder="1"/>
    <xf numFmtId="174" fontId="71" fillId="12" borderId="141" xfId="0" applyNumberFormat="1" applyFont="1" applyFill="1" applyBorder="1"/>
    <xf numFmtId="174" fontId="72" fillId="12" borderId="141" xfId="3" applyNumberFormat="1" applyFont="1" applyFill="1" applyBorder="1"/>
    <xf numFmtId="0" fontId="74" fillId="13" borderId="140" xfId="0" applyFont="1" applyFill="1" applyBorder="1"/>
    <xf numFmtId="0" fontId="0" fillId="0" borderId="143" xfId="0" applyBorder="1"/>
    <xf numFmtId="0" fontId="0" fillId="0" borderId="144" xfId="0" applyBorder="1"/>
    <xf numFmtId="0" fontId="0" fillId="13" borderId="144" xfId="0" applyFill="1" applyBorder="1"/>
    <xf numFmtId="0" fontId="0" fillId="0" borderId="145" xfId="0" applyBorder="1"/>
    <xf numFmtId="0" fontId="68" fillId="0" borderId="146" xfId="0" applyFont="1" applyBorder="1" applyAlignment="1">
      <alignment horizontal="right"/>
    </xf>
    <xf numFmtId="0" fontId="68" fillId="8" borderId="146" xfId="0" applyFont="1" applyFill="1" applyBorder="1" applyAlignment="1">
      <alignment horizontal="left"/>
    </xf>
    <xf numFmtId="0" fontId="68" fillId="0" borderId="146" xfId="0" applyFont="1" applyBorder="1" applyAlignment="1">
      <alignment horizontal="left"/>
    </xf>
    <xf numFmtId="49" fontId="68" fillId="0" borderId="146" xfId="0" applyNumberFormat="1" applyFont="1" applyBorder="1" applyAlignment="1">
      <alignment horizontal="center"/>
    </xf>
    <xf numFmtId="14" fontId="68" fillId="8" borderId="146" xfId="0" applyNumberFormat="1" applyFont="1" applyFill="1" applyBorder="1" applyAlignment="1">
      <alignment horizontal="center"/>
    </xf>
    <xf numFmtId="0" fontId="68" fillId="0" borderId="146" xfId="0" applyFont="1" applyBorder="1" applyAlignment="1">
      <alignment horizontal="center"/>
    </xf>
    <xf numFmtId="40" fontId="68" fillId="0" borderId="146" xfId="3" applyFont="1" applyBorder="1" applyAlignment="1">
      <alignment horizontal="right" vertical="top"/>
    </xf>
    <xf numFmtId="9" fontId="68" fillId="0" borderId="146" xfId="3" applyNumberFormat="1" applyFont="1" applyBorder="1"/>
    <xf numFmtId="173" fontId="68" fillId="0" borderId="146" xfId="3" applyNumberFormat="1" applyFont="1" applyBorder="1" applyAlignment="1">
      <alignment horizontal="right" vertical="top"/>
    </xf>
    <xf numFmtId="0" fontId="68" fillId="0" borderId="42" xfId="0" applyFont="1" applyBorder="1" applyAlignment="1">
      <alignment horizontal="right"/>
    </xf>
    <xf numFmtId="0" fontId="68" fillId="0" borderId="42" xfId="0" applyFont="1" applyBorder="1" applyAlignment="1">
      <alignment horizontal="left"/>
    </xf>
    <xf numFmtId="49" fontId="68" fillId="0" borderId="42" xfId="0" applyNumberFormat="1" applyFont="1" applyBorder="1" applyAlignment="1">
      <alignment horizontal="center"/>
    </xf>
    <xf numFmtId="0" fontId="68" fillId="0" borderId="42" xfId="0" applyFont="1" applyBorder="1" applyAlignment="1">
      <alignment horizontal="center"/>
    </xf>
    <xf numFmtId="14" fontId="68" fillId="8" borderId="42" xfId="0" applyNumberFormat="1" applyFont="1" applyFill="1" applyBorder="1" applyAlignment="1">
      <alignment horizontal="center"/>
    </xf>
    <xf numFmtId="40" fontId="68" fillId="0" borderId="42" xfId="3" applyFont="1" applyBorder="1" applyAlignment="1">
      <alignment horizontal="right" vertical="top"/>
    </xf>
    <xf numFmtId="9" fontId="68" fillId="0" borderId="42" xfId="3" applyNumberFormat="1" applyFont="1" applyBorder="1" applyAlignment="1">
      <alignment horizontal="right"/>
    </xf>
    <xf numFmtId="173" fontId="68" fillId="0" borderId="42" xfId="3" applyNumberFormat="1" applyFont="1" applyBorder="1" applyAlignment="1">
      <alignment horizontal="right" vertical="top"/>
    </xf>
    <xf numFmtId="0" fontId="68" fillId="8" borderId="42" xfId="0" applyFont="1" applyFill="1" applyBorder="1" applyAlignment="1">
      <alignment horizontal="left"/>
    </xf>
    <xf numFmtId="40" fontId="68" fillId="0" borderId="42" xfId="3" applyFont="1" applyFill="1" applyBorder="1" applyAlignment="1">
      <alignment horizontal="right" vertical="top"/>
    </xf>
    <xf numFmtId="9" fontId="68" fillId="0" borderId="42" xfId="3" applyNumberFormat="1" applyFont="1" applyFill="1" applyBorder="1" applyAlignment="1"/>
    <xf numFmtId="49" fontId="68" fillId="0" borderId="42" xfId="0" applyNumberFormat="1" applyFont="1" applyFill="1" applyBorder="1" applyAlignment="1">
      <alignment horizontal="center"/>
    </xf>
    <xf numFmtId="9" fontId="68" fillId="0" borderId="42" xfId="3" applyNumberFormat="1" applyFont="1" applyFill="1" applyBorder="1" applyAlignment="1">
      <alignment horizontal="right"/>
    </xf>
    <xf numFmtId="14" fontId="68" fillId="0" borderId="42" xfId="0" applyNumberFormat="1" applyFont="1" applyBorder="1" applyAlignment="1">
      <alignment horizontal="center"/>
    </xf>
    <xf numFmtId="0" fontId="68" fillId="0" borderId="42" xfId="0" applyNumberFormat="1" applyFont="1" applyBorder="1" applyAlignment="1">
      <alignment horizontal="center"/>
    </xf>
    <xf numFmtId="9" fontId="68" fillId="0" borderId="42" xfId="3" applyNumberFormat="1" applyFont="1" applyBorder="1"/>
    <xf numFmtId="0" fontId="68" fillId="0" borderId="147" xfId="0" applyFont="1" applyBorder="1" applyAlignment="1">
      <alignment horizontal="center"/>
    </xf>
    <xf numFmtId="40" fontId="68" fillId="0" borderId="147" xfId="3" applyFont="1" applyBorder="1" applyAlignment="1">
      <alignment horizontal="right" vertical="top"/>
    </xf>
    <xf numFmtId="40" fontId="68" fillId="0" borderId="147" xfId="3" applyFont="1" applyBorder="1"/>
    <xf numFmtId="173" fontId="68" fillId="0" borderId="147" xfId="3" applyNumberFormat="1" applyFont="1" applyBorder="1" applyAlignment="1">
      <alignment horizontal="right" vertical="top"/>
    </xf>
    <xf numFmtId="14" fontId="0" fillId="0" borderId="0" xfId="0" applyNumberFormat="1" applyBorder="1" applyAlignment="1">
      <alignment horizontal="center" vertical="center"/>
    </xf>
    <xf numFmtId="0" fontId="0" fillId="0" borderId="56"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75" fillId="13" borderId="0" xfId="0" applyFont="1" applyFill="1" applyBorder="1" applyAlignment="1">
      <alignment horizontal="center"/>
    </xf>
    <xf numFmtId="0" fontId="75" fillId="13" borderId="126" xfId="0" applyFont="1" applyFill="1" applyBorder="1" applyAlignment="1">
      <alignment horizontal="center"/>
    </xf>
    <xf numFmtId="0" fontId="75" fillId="13" borderId="127" xfId="0" applyFont="1" applyFill="1" applyBorder="1" applyAlignment="1">
      <alignment horizontal="center"/>
    </xf>
    <xf numFmtId="0" fontId="75" fillId="13" borderId="128" xfId="0" applyFont="1" applyFill="1" applyBorder="1" applyAlignment="1">
      <alignment horizontal="center"/>
    </xf>
    <xf numFmtId="14" fontId="0" fillId="14" borderId="0" xfId="0" applyNumberFormat="1" applyFont="1" applyFill="1" applyBorder="1" applyAlignment="1">
      <alignment horizontal="center" vertical="center"/>
    </xf>
    <xf numFmtId="0" fontId="77" fillId="0" borderId="10" xfId="0" applyFont="1" applyBorder="1" applyAlignment="1">
      <alignment horizontal="left" wrapText="1"/>
    </xf>
    <xf numFmtId="0" fontId="77" fillId="0" borderId="11" xfId="0" applyFont="1" applyBorder="1" applyAlignment="1">
      <alignment horizontal="left"/>
    </xf>
    <xf numFmtId="0" fontId="77" fillId="0" borderId="12" xfId="0" applyFont="1" applyBorder="1" applyAlignment="1">
      <alignment horizontal="left"/>
    </xf>
    <xf numFmtId="0" fontId="23" fillId="10" borderId="112" xfId="8" applyFont="1" applyFill="1" applyBorder="1" applyAlignment="1">
      <alignment horizontal="center" vertical="center"/>
    </xf>
    <xf numFmtId="0" fontId="23" fillId="10" borderId="113" xfId="8" applyFont="1" applyFill="1" applyBorder="1" applyAlignment="1">
      <alignment horizontal="center" vertical="center"/>
    </xf>
    <xf numFmtId="0" fontId="23" fillId="10" borderId="114" xfId="8" applyFont="1" applyFill="1" applyBorder="1" applyAlignment="1">
      <alignment horizontal="center" vertical="center"/>
    </xf>
    <xf numFmtId="0" fontId="9" fillId="11" borderId="115" xfId="7" applyFont="1" applyFill="1" applyBorder="1" applyAlignment="1">
      <alignment horizontal="center"/>
    </xf>
    <xf numFmtId="0" fontId="9" fillId="11" borderId="116" xfId="7" applyFont="1" applyFill="1" applyBorder="1" applyAlignment="1">
      <alignment horizontal="center"/>
    </xf>
    <xf numFmtId="0" fontId="10" fillId="0" borderId="60" xfId="0" applyFont="1" applyFill="1" applyBorder="1" applyAlignment="1">
      <alignment horizontal="center"/>
    </xf>
    <xf numFmtId="0" fontId="10" fillId="0" borderId="61" xfId="0" applyFont="1" applyFill="1" applyBorder="1" applyAlignment="1">
      <alignment horizontal="center"/>
    </xf>
    <xf numFmtId="0" fontId="10" fillId="0" borderId="62" xfId="0" applyFont="1" applyFill="1" applyBorder="1" applyAlignment="1">
      <alignment horizontal="center"/>
    </xf>
    <xf numFmtId="0" fontId="29" fillId="0" borderId="26" xfId="0" applyFont="1" applyFill="1" applyBorder="1" applyAlignment="1">
      <alignment horizontal="center"/>
    </xf>
    <xf numFmtId="0" fontId="29" fillId="0" borderId="19" xfId="0" applyFont="1" applyFill="1" applyBorder="1" applyAlignment="1">
      <alignment horizontal="center"/>
    </xf>
    <xf numFmtId="0" fontId="14" fillId="0" borderId="26" xfId="0" applyFont="1" applyFill="1" applyBorder="1" applyAlignment="1">
      <alignment horizontal="left" vertical="center"/>
    </xf>
    <xf numFmtId="171" fontId="29" fillId="0" borderId="0" xfId="0" applyNumberFormat="1" applyFont="1" applyFill="1" applyBorder="1" applyAlignment="1">
      <alignment horizontal="left" vertical="center"/>
    </xf>
    <xf numFmtId="171" fontId="29" fillId="0" borderId="27" xfId="0" applyNumberFormat="1" applyFont="1" applyFill="1" applyBorder="1" applyAlignment="1">
      <alignment horizontal="left" vertical="center"/>
    </xf>
    <xf numFmtId="49" fontId="56" fillId="0" borderId="13" xfId="0" applyNumberFormat="1" applyFont="1" applyFill="1" applyBorder="1" applyAlignment="1">
      <alignment horizontal="center"/>
    </xf>
    <xf numFmtId="0" fontId="56" fillId="0" borderId="14" xfId="0" applyNumberFormat="1" applyFont="1" applyFill="1" applyBorder="1" applyAlignment="1">
      <alignment horizontal="center"/>
    </xf>
    <xf numFmtId="0" fontId="56" fillId="0" borderId="15" xfId="0" applyNumberFormat="1" applyFont="1" applyFill="1" applyBorder="1" applyAlignment="1">
      <alignment horizontal="center"/>
    </xf>
    <xf numFmtId="0" fontId="13" fillId="0" borderId="117" xfId="6" applyFont="1" applyFill="1" applyBorder="1" applyAlignment="1">
      <alignment horizontal="center" vertical="center"/>
    </xf>
    <xf numFmtId="0" fontId="13" fillId="0" borderId="18" xfId="6" applyFont="1" applyFill="1" applyBorder="1" applyAlignment="1">
      <alignment horizontal="center" vertical="center"/>
    </xf>
    <xf numFmtId="0" fontId="13" fillId="0" borderId="26" xfId="6" applyFont="1" applyFill="1" applyBorder="1" applyAlignment="1">
      <alignment horizontal="center" vertical="center"/>
    </xf>
    <xf numFmtId="0" fontId="13" fillId="0" borderId="19" xfId="6" applyFont="1" applyFill="1" applyBorder="1" applyAlignment="1">
      <alignment horizontal="center" vertical="center"/>
    </xf>
    <xf numFmtId="0" fontId="1" fillId="0" borderId="26" xfId="0" applyFont="1" applyFill="1" applyBorder="1" applyAlignment="1">
      <alignment horizontal="center"/>
    </xf>
    <xf numFmtId="0" fontId="1" fillId="0" borderId="19" xfId="0" applyFont="1" applyFill="1" applyBorder="1" applyAlignment="1">
      <alignment horizontal="center"/>
    </xf>
    <xf numFmtId="0" fontId="13" fillId="0" borderId="26" xfId="0" applyFont="1" applyFill="1" applyBorder="1" applyAlignment="1">
      <alignment horizontal="center"/>
    </xf>
    <xf numFmtId="0" fontId="13" fillId="0" borderId="19" xfId="0" applyFont="1" applyFill="1" applyBorder="1" applyAlignment="1">
      <alignment horizont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2" fillId="0" borderId="26" xfId="0" applyFont="1" applyFill="1" applyBorder="1" applyAlignment="1">
      <alignment horizontal="center" vertical="top"/>
    </xf>
    <xf numFmtId="0" fontId="42" fillId="0" borderId="27" xfId="0" applyFont="1" applyFill="1" applyBorder="1" applyAlignment="1">
      <alignment horizontal="center" vertical="top"/>
    </xf>
    <xf numFmtId="166" fontId="29" fillId="0" borderId="26" xfId="0" applyNumberFormat="1" applyFont="1" applyFill="1" applyBorder="1" applyAlignment="1">
      <alignment horizontal="center"/>
    </xf>
    <xf numFmtId="166" fontId="29" fillId="0" borderId="0" xfId="0" applyNumberFormat="1" applyFont="1" applyFill="1" applyBorder="1" applyAlignment="1">
      <alignment horizontal="center"/>
    </xf>
    <xf numFmtId="166" fontId="29" fillId="0" borderId="19" xfId="0" applyNumberFormat="1" applyFont="1" applyFill="1" applyBorder="1" applyAlignment="1">
      <alignment horizontal="center"/>
    </xf>
    <xf numFmtId="0" fontId="29" fillId="0" borderId="26" xfId="0" applyFont="1" applyFill="1" applyBorder="1" applyAlignment="1">
      <alignment horizontal="center" vertical="center"/>
    </xf>
    <xf numFmtId="0" fontId="29" fillId="0" borderId="19" xfId="0" applyFont="1" applyFill="1" applyBorder="1" applyAlignment="1">
      <alignment horizontal="center" vertical="center"/>
    </xf>
    <xf numFmtId="168" fontId="28" fillId="0" borderId="110" xfId="0" applyNumberFormat="1" applyFont="1" applyBorder="1" applyAlignment="1"/>
    <xf numFmtId="168" fontId="28" fillId="0" borderId="124" xfId="0" applyNumberFormat="1" applyFont="1" applyBorder="1" applyAlignment="1"/>
    <xf numFmtId="168" fontId="17" fillId="0" borderId="8" xfId="0" applyNumberFormat="1" applyFont="1" applyFill="1" applyBorder="1" applyAlignment="1"/>
    <xf numFmtId="168" fontId="17" fillId="0" borderId="33" xfId="0" applyNumberFormat="1" applyFont="1" applyFill="1" applyBorder="1" applyAlignment="1"/>
    <xf numFmtId="168" fontId="17" fillId="0" borderId="57" xfId="0" applyNumberFormat="1" applyFont="1" applyFill="1" applyBorder="1" applyAlignment="1"/>
    <xf numFmtId="168" fontId="17" fillId="0" borderId="52" xfId="0" applyNumberFormat="1" applyFont="1" applyBorder="1" applyAlignment="1"/>
    <xf numFmtId="168" fontId="17" fillId="0" borderId="103" xfId="0" applyNumberFormat="1" applyFont="1" applyBorder="1" applyAlignment="1"/>
    <xf numFmtId="0" fontId="15" fillId="0" borderId="100" xfId="0" applyFont="1" applyBorder="1" applyAlignment="1">
      <alignment horizontal="center" vertical="center"/>
    </xf>
    <xf numFmtId="0" fontId="15" fillId="0" borderId="101" xfId="0" applyFont="1" applyBorder="1" applyAlignment="1">
      <alignment horizontal="center" vertical="center"/>
    </xf>
    <xf numFmtId="0" fontId="15" fillId="0" borderId="102" xfId="0" applyFont="1" applyBorder="1" applyAlignment="1">
      <alignment horizontal="center" vertical="center"/>
    </xf>
    <xf numFmtId="0" fontId="54" fillId="0" borderId="0" xfId="0" applyFont="1" applyBorder="1" applyAlignment="1">
      <alignment horizontal="center"/>
    </xf>
    <xf numFmtId="0" fontId="2" fillId="0" borderId="35" xfId="0" applyFont="1" applyBorder="1" applyAlignment="1">
      <alignment horizontal="center"/>
    </xf>
    <xf numFmtId="0" fontId="2" fillId="0" borderId="34" xfId="0" applyFont="1" applyBorder="1" applyAlignment="1">
      <alignment horizontal="center"/>
    </xf>
    <xf numFmtId="0" fontId="2" fillId="0" borderId="24" xfId="0" applyFont="1" applyBorder="1" applyAlignment="1">
      <alignment horizontal="center"/>
    </xf>
    <xf numFmtId="168" fontId="17" fillId="0" borderId="52" xfId="0" applyNumberFormat="1" applyFont="1" applyFill="1" applyBorder="1" applyAlignment="1"/>
    <xf numFmtId="168" fontId="17" fillId="0" borderId="53" xfId="0" applyNumberFormat="1" applyFont="1" applyFill="1" applyBorder="1" applyAlignment="1"/>
    <xf numFmtId="0" fontId="3" fillId="0" borderId="122" xfId="0" quotePrefix="1" applyFont="1" applyBorder="1" applyAlignment="1"/>
    <xf numFmtId="0" fontId="3" fillId="0" borderId="31" xfId="0" applyFont="1" applyBorder="1" applyAlignment="1"/>
    <xf numFmtId="0" fontId="3" fillId="0" borderId="123" xfId="0" applyFont="1" applyBorder="1" applyAlignment="1"/>
    <xf numFmtId="0" fontId="4" fillId="0" borderId="33" xfId="0" applyFont="1" applyBorder="1" applyAlignment="1">
      <alignment horizontal="left"/>
    </xf>
    <xf numFmtId="0" fontId="4" fillId="0" borderId="57" xfId="0" applyFont="1" applyBorder="1" applyAlignment="1">
      <alignment horizontal="left"/>
    </xf>
    <xf numFmtId="0" fontId="4" fillId="0" borderId="32" xfId="0" applyFont="1" applyBorder="1" applyAlignment="1">
      <alignment horizontal="left"/>
    </xf>
    <xf numFmtId="0" fontId="4" fillId="0" borderId="53" xfId="0" applyFont="1" applyBorder="1" applyAlignment="1">
      <alignment horizontal="left"/>
    </xf>
    <xf numFmtId="0" fontId="3" fillId="0" borderId="52" xfId="0" applyFont="1" applyBorder="1" applyAlignment="1"/>
    <xf numFmtId="0" fontId="3" fillId="0" borderId="32" xfId="0" applyFont="1" applyBorder="1" applyAlignment="1"/>
    <xf numFmtId="0" fontId="3" fillId="0" borderId="53" xfId="0" applyFont="1" applyBorder="1" applyAlignment="1"/>
    <xf numFmtId="0" fontId="4" fillId="0" borderId="74" xfId="0" applyFont="1" applyBorder="1" applyAlignment="1"/>
    <xf numFmtId="0" fontId="4" fillId="0" borderId="0" xfId="0" applyFont="1" applyBorder="1" applyAlignment="1"/>
    <xf numFmtId="0" fontId="4" fillId="0" borderId="19" xfId="0" applyFont="1" applyBorder="1" applyAlignment="1"/>
    <xf numFmtId="0" fontId="3" fillId="0" borderId="121" xfId="0" applyFont="1" applyBorder="1" applyAlignment="1">
      <alignment horizontal="left"/>
    </xf>
    <xf numFmtId="0" fontId="4" fillId="0" borderId="121" xfId="0" applyFont="1" applyBorder="1" applyAlignment="1">
      <alignment horizontal="left"/>
    </xf>
    <xf numFmtId="0" fontId="3" fillId="0" borderId="13" xfId="0" applyFont="1" applyBorder="1" applyAlignment="1"/>
    <xf numFmtId="0" fontId="3" fillId="0" borderId="14" xfId="0" applyFont="1" applyBorder="1" applyAlignment="1"/>
    <xf numFmtId="0" fontId="3" fillId="0" borderId="15" xfId="0" applyFont="1" applyBorder="1" applyAlignment="1"/>
    <xf numFmtId="0" fontId="3" fillId="0" borderId="74" xfId="0" applyFont="1" applyBorder="1" applyAlignment="1"/>
    <xf numFmtId="0" fontId="3" fillId="0" borderId="0" xfId="0" applyFont="1" applyBorder="1" applyAlignment="1"/>
    <xf numFmtId="0" fontId="3" fillId="0" borderId="19" xfId="0" applyFont="1" applyBorder="1" applyAlignment="1"/>
    <xf numFmtId="0" fontId="3" fillId="0" borderId="13" xfId="0" quotePrefix="1"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168" fontId="28" fillId="0" borderId="48" xfId="0" applyNumberFormat="1" applyFont="1" applyBorder="1" applyAlignment="1">
      <alignment horizontal="center" vertical="center"/>
    </xf>
    <xf numFmtId="168" fontId="28" fillId="0" borderId="109" xfId="0" applyNumberFormat="1" applyFont="1" applyBorder="1" applyAlignment="1">
      <alignment horizontal="center" vertical="center"/>
    </xf>
    <xf numFmtId="168" fontId="28" fillId="0" borderId="119" xfId="0" applyNumberFormat="1" applyFont="1" applyBorder="1" applyAlignment="1">
      <alignment horizontal="center" vertical="center"/>
    </xf>
    <xf numFmtId="0" fontId="0" fillId="0" borderId="35" xfId="0" applyBorder="1" applyAlignment="1">
      <alignment horizontal="center"/>
    </xf>
    <xf numFmtId="0" fontId="0" fillId="0" borderId="25" xfId="0"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20" xfId="0" applyFont="1" applyBorder="1" applyAlignment="1">
      <alignment horizontal="center"/>
    </xf>
    <xf numFmtId="168" fontId="28" fillId="0" borderId="110" xfId="0" applyNumberFormat="1" applyFont="1" applyBorder="1" applyAlignment="1">
      <alignment horizontal="center"/>
    </xf>
    <xf numFmtId="168" fontId="28" fillId="0" borderId="75" xfId="0" applyNumberFormat="1" applyFont="1" applyBorder="1" applyAlignment="1">
      <alignment horizontal="center"/>
    </xf>
    <xf numFmtId="168" fontId="28" fillId="0" borderId="76" xfId="0" applyNumberFormat="1" applyFont="1" applyBorder="1" applyAlignment="1">
      <alignment horizontal="center"/>
    </xf>
    <xf numFmtId="168" fontId="17" fillId="0" borderId="49" xfId="0" applyNumberFormat="1" applyFont="1" applyBorder="1" applyAlignment="1"/>
    <xf numFmtId="168" fontId="17" fillId="0" borderId="118" xfId="0" applyNumberFormat="1" applyFont="1" applyBorder="1" applyAlignment="1"/>
    <xf numFmtId="168" fontId="17" fillId="0" borderId="8" xfId="0" applyNumberFormat="1" applyFont="1" applyBorder="1" applyAlignment="1"/>
    <xf numFmtId="168" fontId="17" fillId="0" borderId="70" xfId="0" applyNumberFormat="1" applyFont="1" applyBorder="1" applyAlignment="1"/>
    <xf numFmtId="0" fontId="61" fillId="0" borderId="22" xfId="0" applyFont="1" applyBorder="1" applyAlignment="1">
      <alignment horizontal="center"/>
    </xf>
    <xf numFmtId="0" fontId="69" fillId="0" borderId="147" xfId="0" applyFont="1" applyBorder="1" applyAlignment="1">
      <alignment horizontal="center"/>
    </xf>
    <xf numFmtId="0" fontId="62" fillId="0" borderId="0" xfId="0" applyFont="1" applyAlignment="1">
      <alignment horizontal="right"/>
    </xf>
  </cellXfs>
  <cellStyles count="11">
    <cellStyle name="Centré" xfId="1"/>
    <cellStyle name="Dates" xfId="2"/>
    <cellStyle name="Milliers" xfId="3" builtinId="3"/>
    <cellStyle name="Montants" xfId="4"/>
    <cellStyle name="Normal" xfId="0" builtinId="0"/>
    <cellStyle name="Normal_Classeur1" xfId="5"/>
    <cellStyle name="Normal_Dclfisc" xfId="6"/>
    <cellStyle name="Normal_DclfiscNew" xfId="7"/>
    <cellStyle name="Normal_ID" xfId="8"/>
    <cellStyle name="Somme" xfId="9"/>
    <cellStyle name="Standard"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342900</xdr:colOff>
      <xdr:row>9</xdr:row>
      <xdr:rowOff>19050</xdr:rowOff>
    </xdr:from>
    <xdr:to>
      <xdr:col>5</xdr:col>
      <xdr:colOff>342900</xdr:colOff>
      <xdr:row>12</xdr:row>
      <xdr:rowOff>0</xdr:rowOff>
    </xdr:to>
    <xdr:sp macro="" textlink="">
      <xdr:nvSpPr>
        <xdr:cNvPr id="11942" name="Line 12"/>
        <xdr:cNvSpPr>
          <a:spLocks noChangeShapeType="1"/>
        </xdr:cNvSpPr>
      </xdr:nvSpPr>
      <xdr:spPr bwMode="auto">
        <a:xfrm>
          <a:off x="3467100" y="1695450"/>
          <a:ext cx="0" cy="581025"/>
        </a:xfrm>
        <a:prstGeom prst="line">
          <a:avLst/>
        </a:prstGeom>
        <a:noFill/>
        <a:ln w="19050">
          <a:solidFill>
            <a:srgbClr val="000000"/>
          </a:solidFill>
          <a:round/>
          <a:headEnd/>
          <a:tailEnd/>
        </a:ln>
      </xdr:spPr>
    </xdr:sp>
    <xdr:clientData/>
  </xdr:twoCellAnchor>
  <xdr:twoCellAnchor>
    <xdr:from>
      <xdr:col>5</xdr:col>
      <xdr:colOff>38100</xdr:colOff>
      <xdr:row>12</xdr:row>
      <xdr:rowOff>0</xdr:rowOff>
    </xdr:from>
    <xdr:to>
      <xdr:col>5</xdr:col>
      <xdr:colOff>352425</xdr:colOff>
      <xdr:row>12</xdr:row>
      <xdr:rowOff>0</xdr:rowOff>
    </xdr:to>
    <xdr:sp macro="" textlink="">
      <xdr:nvSpPr>
        <xdr:cNvPr id="11943" name="Line 14"/>
        <xdr:cNvSpPr>
          <a:spLocks noChangeShapeType="1"/>
        </xdr:cNvSpPr>
      </xdr:nvSpPr>
      <xdr:spPr bwMode="auto">
        <a:xfrm flipH="1">
          <a:off x="3162300" y="2276475"/>
          <a:ext cx="314325" cy="0"/>
        </a:xfrm>
        <a:prstGeom prst="line">
          <a:avLst/>
        </a:prstGeom>
        <a:noFill/>
        <a:ln w="19050">
          <a:solidFill>
            <a:srgbClr val="000000"/>
          </a:solidFill>
          <a:round/>
          <a:headEnd/>
          <a:tailEnd type="triangle" w="med" len="med"/>
        </a:ln>
      </xdr:spPr>
    </xdr:sp>
    <xdr:clientData/>
  </xdr:twoCellAnchor>
  <xdr:twoCellAnchor>
    <xdr:from>
      <xdr:col>11</xdr:col>
      <xdr:colOff>114300</xdr:colOff>
      <xdr:row>2</xdr:row>
      <xdr:rowOff>28575</xdr:rowOff>
    </xdr:from>
    <xdr:to>
      <xdr:col>12</xdr:col>
      <xdr:colOff>76200</xdr:colOff>
      <xdr:row>10</xdr:row>
      <xdr:rowOff>28575</xdr:rowOff>
    </xdr:to>
    <xdr:sp macro="" textlink="">
      <xdr:nvSpPr>
        <xdr:cNvPr id="11279" name="Rectangle 15"/>
        <xdr:cNvSpPr>
          <a:spLocks noChangeArrowheads="1"/>
        </xdr:cNvSpPr>
      </xdr:nvSpPr>
      <xdr:spPr bwMode="auto">
        <a:xfrm>
          <a:off x="7515225" y="371475"/>
          <a:ext cx="981075" cy="1381125"/>
        </a:xfrm>
        <a:prstGeom prst="rect">
          <a:avLst/>
        </a:prstGeom>
        <a:solidFill>
          <a:srgbClr val="FFFFFF"/>
        </a:solidFill>
        <a:ln w="19050">
          <a:solidFill>
            <a:srgbClr val="000000"/>
          </a:solidFill>
          <a:miter lim="800000"/>
          <a:headEnd/>
          <a:tailEnd/>
        </a:ln>
      </xdr:spPr>
      <xdr:txBody>
        <a:bodyPr vertOverflow="clip" wrap="square" lIns="27432" tIns="22860" rIns="27432" bIns="0" anchor="t" upright="1"/>
        <a:lstStyle/>
        <a:p>
          <a:pPr algn="ctr" rtl="0">
            <a:defRPr sz="1000"/>
          </a:pPr>
          <a:r>
            <a:rPr lang="en-US" sz="900" b="0" i="0" strike="noStrike">
              <a:solidFill>
                <a:srgbClr val="000000"/>
              </a:solidFill>
              <a:latin typeface="Geneva"/>
            </a:rPr>
            <a:t>La présente déclaration doit être déposée à la recette des impôts dans les </a:t>
          </a:r>
          <a:r>
            <a:rPr lang="en-US" sz="900" b="1" i="0" strike="noStrike">
              <a:solidFill>
                <a:srgbClr val="000000"/>
              </a:solidFill>
              <a:latin typeface="Geneva"/>
            </a:rPr>
            <a:t>VINGT PREMIERS JOURS DU MOIS</a:t>
          </a:r>
        </a:p>
      </xdr:txBody>
    </xdr:sp>
    <xdr:clientData/>
  </xdr:twoCellAnchor>
  <xdr:twoCellAnchor>
    <xdr:from>
      <xdr:col>7</xdr:col>
      <xdr:colOff>0</xdr:colOff>
      <xdr:row>12</xdr:row>
      <xdr:rowOff>0</xdr:rowOff>
    </xdr:from>
    <xdr:to>
      <xdr:col>10</xdr:col>
      <xdr:colOff>257175</xdr:colOff>
      <xdr:row>12</xdr:row>
      <xdr:rowOff>19050</xdr:rowOff>
    </xdr:to>
    <xdr:sp macro="" textlink="">
      <xdr:nvSpPr>
        <xdr:cNvPr id="11303" name="Rectangle 39"/>
        <xdr:cNvSpPr>
          <a:spLocks noChangeArrowheads="1"/>
        </xdr:cNvSpPr>
      </xdr:nvSpPr>
      <xdr:spPr bwMode="auto">
        <a:xfrm>
          <a:off x="3676650" y="2124075"/>
          <a:ext cx="3381375" cy="19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1" i="0" strike="noStrike">
              <a:solidFill>
                <a:srgbClr val="000000"/>
              </a:solidFill>
              <a:latin typeface="Geneva"/>
            </a:rPr>
            <a:t>Déclaration établie par le Cabinet </a:t>
          </a:r>
        </a:p>
        <a:p>
          <a:pPr algn="ctr" rtl="0">
            <a:defRPr sz="1000"/>
          </a:pPr>
          <a:r>
            <a:rPr lang="en-US" sz="800" b="1" i="0" strike="noStrike">
              <a:solidFill>
                <a:srgbClr val="000000"/>
              </a:solidFill>
              <a:latin typeface="Geneva"/>
            </a:rPr>
            <a:t>comptable BOUHALI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26</xdr:row>
      <xdr:rowOff>47625</xdr:rowOff>
    </xdr:from>
    <xdr:to>
      <xdr:col>6</xdr:col>
      <xdr:colOff>847725</xdr:colOff>
      <xdr:row>28</xdr:row>
      <xdr:rowOff>47625</xdr:rowOff>
    </xdr:to>
    <xdr:sp macro="" textlink="">
      <xdr:nvSpPr>
        <xdr:cNvPr id="19471" name="Rectangle 15"/>
        <xdr:cNvSpPr>
          <a:spLocks noChangeArrowheads="1"/>
        </xdr:cNvSpPr>
      </xdr:nvSpPr>
      <xdr:spPr bwMode="auto">
        <a:xfrm>
          <a:off x="3467100" y="4286250"/>
          <a:ext cx="1266825" cy="323850"/>
        </a:xfrm>
        <a:prstGeom prst="rect">
          <a:avLst/>
        </a:prstGeom>
        <a:solidFill>
          <a:srgbClr val="FFFFFF"/>
        </a:solid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Geneva"/>
            </a:rPr>
            <a:t>SOCOMIB</a:t>
          </a:r>
        </a:p>
      </xdr:txBody>
    </xdr:sp>
    <xdr:clientData/>
  </xdr:twoCellAnchor>
  <xdr:twoCellAnchor>
    <xdr:from>
      <xdr:col>5</xdr:col>
      <xdr:colOff>76200</xdr:colOff>
      <xdr:row>26</xdr:row>
      <xdr:rowOff>47625</xdr:rowOff>
    </xdr:from>
    <xdr:to>
      <xdr:col>6</xdr:col>
      <xdr:colOff>847725</xdr:colOff>
      <xdr:row>28</xdr:row>
      <xdr:rowOff>47625</xdr:rowOff>
    </xdr:to>
    <xdr:sp macro="" textlink="">
      <xdr:nvSpPr>
        <xdr:cNvPr id="19952" name="Rectangle 16"/>
        <xdr:cNvSpPr>
          <a:spLocks noChangeArrowheads="1"/>
        </xdr:cNvSpPr>
      </xdr:nvSpPr>
      <xdr:spPr bwMode="auto">
        <a:xfrm>
          <a:off x="3419475" y="4286250"/>
          <a:ext cx="1257300" cy="323850"/>
        </a:xfrm>
        <a:prstGeom prst="rect">
          <a:avLst/>
        </a:prstGeom>
        <a:solidFill>
          <a:srgbClr val="FFFFFF"/>
        </a:solidFill>
        <a:ln w="9525">
          <a:noFill/>
          <a:miter lim="800000"/>
          <a:headEnd/>
          <a:tailEnd/>
        </a:ln>
      </xdr:spPr>
    </xdr:sp>
    <xdr:clientData/>
  </xdr:twoCellAnchor>
  <xdr:twoCellAnchor>
    <xdr:from>
      <xdr:col>5</xdr:col>
      <xdr:colOff>76200</xdr:colOff>
      <xdr:row>30</xdr:row>
      <xdr:rowOff>0</xdr:rowOff>
    </xdr:from>
    <xdr:to>
      <xdr:col>6</xdr:col>
      <xdr:colOff>847725</xdr:colOff>
      <xdr:row>30</xdr:row>
      <xdr:rowOff>47625</xdr:rowOff>
    </xdr:to>
    <xdr:sp macro="" textlink="">
      <xdr:nvSpPr>
        <xdr:cNvPr id="19473" name="Rectangle 17"/>
        <xdr:cNvSpPr>
          <a:spLocks noChangeArrowheads="1"/>
        </xdr:cNvSpPr>
      </xdr:nvSpPr>
      <xdr:spPr bwMode="auto">
        <a:xfrm>
          <a:off x="3467100" y="5029200"/>
          <a:ext cx="1266825" cy="476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strike="noStrike">
              <a:solidFill>
                <a:srgbClr val="000000"/>
              </a:solidFill>
              <a:latin typeface="Geneva"/>
            </a:rPr>
            <a:t>Déclaration établie par le Cabinet comptable BOUHALI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36</xdr:row>
      <xdr:rowOff>114300</xdr:rowOff>
    </xdr:from>
    <xdr:to>
      <xdr:col>6</xdr:col>
      <xdr:colOff>19050</xdr:colOff>
      <xdr:row>36</xdr:row>
      <xdr:rowOff>114300</xdr:rowOff>
    </xdr:to>
    <xdr:sp macro="" textlink="">
      <xdr:nvSpPr>
        <xdr:cNvPr id="28808" name="Line 5"/>
        <xdr:cNvSpPr>
          <a:spLocks noChangeShapeType="1"/>
        </xdr:cNvSpPr>
      </xdr:nvSpPr>
      <xdr:spPr bwMode="auto">
        <a:xfrm>
          <a:off x="5086350" y="6057900"/>
          <a:ext cx="123825" cy="0"/>
        </a:xfrm>
        <a:prstGeom prst="line">
          <a:avLst/>
        </a:prstGeom>
        <a:noFill/>
        <a:ln w="19050">
          <a:solidFill>
            <a:srgbClr val="000000"/>
          </a:solidFill>
          <a:round/>
          <a:headEnd/>
          <a:tailEnd type="triangle" w="med" len="med"/>
        </a:ln>
      </xdr:spPr>
    </xdr:sp>
    <xdr:clientData/>
  </xdr:twoCellAnchor>
  <xdr:twoCellAnchor>
    <xdr:from>
      <xdr:col>5</xdr:col>
      <xdr:colOff>142875</xdr:colOff>
      <xdr:row>36</xdr:row>
      <xdr:rowOff>114300</xdr:rowOff>
    </xdr:from>
    <xdr:to>
      <xdr:col>5</xdr:col>
      <xdr:colOff>142875</xdr:colOff>
      <xdr:row>38</xdr:row>
      <xdr:rowOff>133350</xdr:rowOff>
    </xdr:to>
    <xdr:sp macro="" textlink="">
      <xdr:nvSpPr>
        <xdr:cNvPr id="28809" name="Line 6"/>
        <xdr:cNvSpPr>
          <a:spLocks noChangeShapeType="1"/>
        </xdr:cNvSpPr>
      </xdr:nvSpPr>
      <xdr:spPr bwMode="auto">
        <a:xfrm>
          <a:off x="5086350" y="6057900"/>
          <a:ext cx="0" cy="542925"/>
        </a:xfrm>
        <a:prstGeom prst="line">
          <a:avLst/>
        </a:prstGeom>
        <a:noFill/>
        <a:ln w="19050">
          <a:solidFill>
            <a:srgbClr val="000000"/>
          </a:solidFill>
          <a:round/>
          <a:headEnd/>
          <a:tailEnd/>
        </a:ln>
      </xdr:spPr>
    </xdr:sp>
    <xdr:clientData/>
  </xdr:twoCellAnchor>
  <xdr:twoCellAnchor>
    <xdr:from>
      <xdr:col>5</xdr:col>
      <xdr:colOff>0</xdr:colOff>
      <xdr:row>38</xdr:row>
      <xdr:rowOff>133350</xdr:rowOff>
    </xdr:from>
    <xdr:to>
      <xdr:col>5</xdr:col>
      <xdr:colOff>152400</xdr:colOff>
      <xdr:row>38</xdr:row>
      <xdr:rowOff>133350</xdr:rowOff>
    </xdr:to>
    <xdr:sp macro="" textlink="">
      <xdr:nvSpPr>
        <xdr:cNvPr id="28810" name="Line 7"/>
        <xdr:cNvSpPr>
          <a:spLocks noChangeShapeType="1"/>
        </xdr:cNvSpPr>
      </xdr:nvSpPr>
      <xdr:spPr bwMode="auto">
        <a:xfrm flipV="1">
          <a:off x="4943475" y="6600825"/>
          <a:ext cx="152400" cy="0"/>
        </a:xfrm>
        <a:prstGeom prst="line">
          <a:avLst/>
        </a:prstGeom>
        <a:noFill/>
        <a:ln w="19050">
          <a:solidFill>
            <a:srgbClr val="000000"/>
          </a:solidFill>
          <a:round/>
          <a:headEnd/>
          <a:tailEnd/>
        </a:ln>
      </xdr:spPr>
    </xdr:sp>
    <xdr:clientData/>
  </xdr:twoCellAnchor>
  <xdr:twoCellAnchor>
    <xdr:from>
      <xdr:col>12</xdr:col>
      <xdr:colOff>0</xdr:colOff>
      <xdr:row>31</xdr:row>
      <xdr:rowOff>0</xdr:rowOff>
    </xdr:from>
    <xdr:to>
      <xdr:col>12</xdr:col>
      <xdr:colOff>0</xdr:colOff>
      <xdr:row>31</xdr:row>
      <xdr:rowOff>0</xdr:rowOff>
    </xdr:to>
    <xdr:sp macro="" textlink="">
      <xdr:nvSpPr>
        <xdr:cNvPr id="28811" name="Line 8"/>
        <xdr:cNvSpPr>
          <a:spLocks noChangeShapeType="1"/>
        </xdr:cNvSpPr>
      </xdr:nvSpPr>
      <xdr:spPr bwMode="auto">
        <a:xfrm flipV="1">
          <a:off x="9677400" y="4857750"/>
          <a:ext cx="0" cy="0"/>
        </a:xfrm>
        <a:prstGeom prst="line">
          <a:avLst/>
        </a:prstGeom>
        <a:noFill/>
        <a:ln w="19050">
          <a:solidFill>
            <a:srgbClr val="000000"/>
          </a:solidFill>
          <a:round/>
          <a:headEnd/>
          <a:tailEnd/>
        </a:ln>
      </xdr:spPr>
    </xdr:sp>
    <xdr:clientData/>
  </xdr:twoCellAnchor>
  <xdr:twoCellAnchor>
    <xdr:from>
      <xdr:col>12</xdr:col>
      <xdr:colOff>0</xdr:colOff>
      <xdr:row>31</xdr:row>
      <xdr:rowOff>0</xdr:rowOff>
    </xdr:from>
    <xdr:to>
      <xdr:col>12</xdr:col>
      <xdr:colOff>0</xdr:colOff>
      <xdr:row>33</xdr:row>
      <xdr:rowOff>161925</xdr:rowOff>
    </xdr:to>
    <xdr:sp macro="" textlink="">
      <xdr:nvSpPr>
        <xdr:cNvPr id="28812" name="Line 9"/>
        <xdr:cNvSpPr>
          <a:spLocks noChangeShapeType="1"/>
        </xdr:cNvSpPr>
      </xdr:nvSpPr>
      <xdr:spPr bwMode="auto">
        <a:xfrm>
          <a:off x="9677400" y="4857750"/>
          <a:ext cx="0" cy="619125"/>
        </a:xfrm>
        <a:prstGeom prst="line">
          <a:avLst/>
        </a:prstGeom>
        <a:noFill/>
        <a:ln w="19050">
          <a:solidFill>
            <a:srgbClr val="000000"/>
          </a:solidFill>
          <a:round/>
          <a:headEnd/>
          <a:tailEnd/>
        </a:ln>
      </xdr:spPr>
    </xdr:sp>
    <xdr:clientData/>
  </xdr:twoCellAnchor>
  <xdr:twoCellAnchor>
    <xdr:from>
      <xdr:col>11</xdr:col>
      <xdr:colOff>1152525</xdr:colOff>
      <xdr:row>33</xdr:row>
      <xdr:rowOff>152400</xdr:rowOff>
    </xdr:from>
    <xdr:to>
      <xdr:col>12</xdr:col>
      <xdr:colOff>0</xdr:colOff>
      <xdr:row>33</xdr:row>
      <xdr:rowOff>152400</xdr:rowOff>
    </xdr:to>
    <xdr:sp macro="" textlink="">
      <xdr:nvSpPr>
        <xdr:cNvPr id="28813" name="Line 11"/>
        <xdr:cNvSpPr>
          <a:spLocks noChangeShapeType="1"/>
        </xdr:cNvSpPr>
      </xdr:nvSpPr>
      <xdr:spPr bwMode="auto">
        <a:xfrm flipH="1" flipV="1">
          <a:off x="9677400" y="5467350"/>
          <a:ext cx="0" cy="0"/>
        </a:xfrm>
        <a:prstGeom prst="line">
          <a:avLst/>
        </a:prstGeom>
        <a:noFill/>
        <a:ln w="19050">
          <a:solidFill>
            <a:srgbClr val="000000"/>
          </a:solidFill>
          <a:round/>
          <a:headEnd/>
          <a:tailEnd type="triangle" w="med" len="med"/>
        </a:ln>
      </xdr:spPr>
    </xdr:sp>
    <xdr:clientData/>
  </xdr:twoCellAnchor>
  <xdr:twoCellAnchor>
    <xdr:from>
      <xdr:col>2</xdr:col>
      <xdr:colOff>1857375</xdr:colOff>
      <xdr:row>42</xdr:row>
      <xdr:rowOff>0</xdr:rowOff>
    </xdr:from>
    <xdr:to>
      <xdr:col>9</xdr:col>
      <xdr:colOff>323850</xdr:colOff>
      <xdr:row>42</xdr:row>
      <xdr:rowOff>28575</xdr:rowOff>
    </xdr:to>
    <xdr:sp macro="" textlink="">
      <xdr:nvSpPr>
        <xdr:cNvPr id="3118" name="Rectangle 46"/>
        <xdr:cNvSpPr>
          <a:spLocks noChangeArrowheads="1"/>
        </xdr:cNvSpPr>
      </xdr:nvSpPr>
      <xdr:spPr bwMode="auto">
        <a:xfrm>
          <a:off x="2686050" y="7143750"/>
          <a:ext cx="4076700" cy="285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800" b="0" i="0" strike="noStrike">
              <a:solidFill>
                <a:srgbClr val="000000"/>
              </a:solidFill>
              <a:latin typeface="Geneva"/>
            </a:rPr>
            <a:t>Déclaration établie par le Cabinet comptable BOUHALI</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649447</xdr:colOff>
      <xdr:row>2</xdr:row>
      <xdr:rowOff>5303</xdr:rowOff>
    </xdr:from>
    <xdr:ext cx="2646204" cy="342786"/>
    <xdr:sp macro="" textlink="">
      <xdr:nvSpPr>
        <xdr:cNvPr id="4" name="Rectangle 3"/>
        <xdr:cNvSpPr/>
      </xdr:nvSpPr>
      <xdr:spPr>
        <a:xfrm>
          <a:off x="4554697" y="405353"/>
          <a:ext cx="2646204" cy="342786"/>
        </a:xfrm>
        <a:prstGeom prst="rect">
          <a:avLst/>
        </a:prstGeom>
        <a:noFill/>
      </xdr:spPr>
      <xdr:txBody>
        <a:bodyPr wrap="squar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r-FR" sz="16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Etat</a:t>
          </a:r>
          <a:r>
            <a:rPr lang="fr-FR" sz="16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 de taxes récupérées</a:t>
          </a:r>
          <a:endParaRPr lang="fr-FR" sz="16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oneCellAnchor>
    <xdr:from>
      <xdr:col>4</xdr:col>
      <xdr:colOff>30321</xdr:colOff>
      <xdr:row>3</xdr:row>
      <xdr:rowOff>129127</xdr:rowOff>
    </xdr:from>
    <xdr:ext cx="931704" cy="311496"/>
    <xdr:sp macro="" textlink="">
      <xdr:nvSpPr>
        <xdr:cNvPr id="5" name="Rectangle 4"/>
        <xdr:cNvSpPr/>
      </xdr:nvSpPr>
      <xdr:spPr>
        <a:xfrm>
          <a:off x="4992846" y="729202"/>
          <a:ext cx="931704" cy="311496"/>
        </a:xfrm>
        <a:prstGeom prst="rect">
          <a:avLst/>
        </a:prstGeom>
        <a:noFill/>
      </xdr:spPr>
      <xdr:txBody>
        <a:bodyPr wrap="squar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r-FR" sz="14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Mois</a:t>
          </a:r>
          <a:r>
            <a:rPr lang="fr-FR" sz="14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 de :</a:t>
          </a:r>
          <a:endParaRPr lang="fr-FR" sz="14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6</xdr:col>
      <xdr:colOff>1028700</xdr:colOff>
      <xdr:row>111</xdr:row>
      <xdr:rowOff>9525</xdr:rowOff>
    </xdr:to>
    <xdr:sp macro="" textlink="">
      <xdr:nvSpPr>
        <xdr:cNvPr id="6145" name="Rectangle 1"/>
        <xdr:cNvSpPr>
          <a:spLocks noChangeArrowheads="1"/>
        </xdr:cNvSpPr>
      </xdr:nvSpPr>
      <xdr:spPr bwMode="auto">
        <a:xfrm>
          <a:off x="123825" y="285750"/>
          <a:ext cx="4838700" cy="17792700"/>
        </a:xfrm>
        <a:prstGeom prst="rect">
          <a:avLst/>
        </a:prstGeom>
        <a:solidFill>
          <a:srgbClr val="FFFFC0"/>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Geneva"/>
            </a:rPr>
            <a:t>CID - Art. 150 - </a:t>
          </a:r>
          <a:endParaRPr lang="en-US" sz="1000" b="0" i="0" strike="noStrike">
            <a:solidFill>
              <a:srgbClr val="000000"/>
            </a:solidFill>
            <a:latin typeface="Geneva"/>
          </a:endParaRPr>
        </a:p>
        <a:p>
          <a:pPr algn="l" rtl="0">
            <a:defRPr sz="1000"/>
          </a:pPr>
          <a:r>
            <a:rPr lang="en-US" sz="1000" b="0" i="0" strike="noStrike">
              <a:solidFill>
                <a:srgbClr val="000000"/>
              </a:solidFill>
              <a:latin typeface="Geneva"/>
            </a:rPr>
            <a:t>2) Les taux des retenues à la source de l'impôt sur les bénéfices des sociétés sont fixés ainsi qu'il suit : </a:t>
          </a:r>
        </a:p>
        <a:p>
          <a:pPr algn="l" rtl="0">
            <a:defRPr sz="1000"/>
          </a:pPr>
          <a:r>
            <a:rPr lang="en-US" sz="1000" b="0" i="0" strike="noStrike">
              <a:solidFill>
                <a:srgbClr val="000000"/>
              </a:solidFill>
              <a:latin typeface="Geneva"/>
            </a:rPr>
            <a:t>- 10% pour les revenus des créances, dépôts et cautionnement. La retenue y relative constitue un crédit d'impôt qui s'impute sur l'imposition définitive. </a:t>
          </a:r>
        </a:p>
        <a:p>
          <a:pPr algn="l" rtl="0">
            <a:defRPr sz="1000"/>
          </a:pPr>
          <a:r>
            <a:rPr lang="en-US" sz="1000" b="0" i="0" strike="noStrike">
              <a:solidFill>
                <a:srgbClr val="000000"/>
              </a:solidFill>
              <a:latin typeface="Geneva"/>
            </a:rPr>
            <a:t>- 30% pour les revenus provenant des bons de caisse anonymes. Ce taux revêt un caractère libératoire;</a:t>
          </a:r>
        </a:p>
        <a:p>
          <a:pPr algn="l" rtl="0">
            <a:defRPr sz="1000"/>
          </a:pPr>
          <a:r>
            <a:rPr lang="en-US" sz="1000" b="0" i="0" strike="noStrike">
              <a:solidFill>
                <a:srgbClr val="000000"/>
              </a:solidFill>
              <a:latin typeface="Geneva"/>
            </a:rPr>
            <a:t>- 20 % pour les sommes perçues par les entreprises dans le cadre d'un contrat de management dont l'imposition est opérée par voie de retenue à la source. La retenue revêt un caractère libératoire.</a:t>
          </a:r>
        </a:p>
        <a:p>
          <a:pPr algn="l" rtl="0">
            <a:defRPr sz="1000"/>
          </a:pPr>
          <a:r>
            <a:rPr lang="en-US" sz="1000" b="0" i="0" strike="noStrike">
              <a:solidFill>
                <a:srgbClr val="000000"/>
              </a:solidFill>
              <a:latin typeface="Geneva"/>
            </a:rPr>
            <a:t>- 18 % pour :</a:t>
          </a:r>
        </a:p>
        <a:p>
          <a:pPr algn="l" rtl="0">
            <a:defRPr sz="1000"/>
          </a:pPr>
          <a:r>
            <a:rPr lang="en-US" sz="1000" b="0" i="0" strike="noStrike">
              <a:solidFill>
                <a:srgbClr val="000000"/>
              </a:solidFill>
              <a:latin typeface="Geneva"/>
            </a:rPr>
            <a:t>- . les sommes perçues par les entreprises étrangères n'ayant pas en Algérie d'installations professionnelles permanentes dans le cadre de marchés de prestations de services ;</a:t>
          </a:r>
        </a:p>
        <a:p>
          <a:pPr algn="l" rtl="0">
            <a:defRPr sz="1000"/>
          </a:pPr>
          <a:r>
            <a:rPr lang="en-US" sz="1000" b="0" i="0" strike="noStrike">
              <a:solidFill>
                <a:srgbClr val="000000"/>
              </a:solidFill>
              <a:latin typeface="Geneva"/>
            </a:rPr>
            <a:t>- . les sommes payées en rémunération de prestations de toute nature fournies ou utilisées en Algérie ;</a:t>
          </a:r>
        </a:p>
        <a:p>
          <a:pPr algn="l" rtl="0">
            <a:defRPr sz="1000"/>
          </a:pPr>
          <a:r>
            <a:rPr lang="en-US" sz="1000" b="0" i="0" strike="noStrike">
              <a:solidFill>
                <a:srgbClr val="000000"/>
              </a:solidFill>
              <a:latin typeface="Geneva"/>
            </a:rPr>
            <a:t>- . les produits versés à des inventeurs situés à l'étranger au titre, soit de la concession de licence de l'exploitation de leurs brevets, soit de la cession ou concession de marque de fabrique, procédé ou formule de fabrication.</a:t>
          </a:r>
        </a:p>
        <a:p>
          <a:pPr algn="l" rtl="0">
            <a:defRPr sz="1000"/>
          </a:pPr>
          <a:r>
            <a:rPr lang="en-US" sz="1000" b="0" i="0" strike="noStrike">
              <a:solidFill>
                <a:srgbClr val="000000"/>
              </a:solidFill>
              <a:latin typeface="Geneva"/>
            </a:rPr>
            <a:t>- 10 % pour les sommes perçues par les sociétés étrangères de transport maritime lorsque leurs pays d'origine imposent les entreprises algériennes de transport maritime. </a:t>
          </a:r>
        </a:p>
        <a:p>
          <a:pPr algn="l" rtl="0">
            <a:defRPr sz="1000"/>
          </a:pPr>
          <a:r>
            <a:rPr lang="en-US" sz="1000" b="0" i="0" strike="noStrike">
              <a:solidFill>
                <a:srgbClr val="000000"/>
              </a:solidFill>
              <a:latin typeface="Geneva"/>
            </a:rPr>
            <a:t>Toutefois, dès lors que lesdits pays appliquent un taux supérieur ou inférieur, la règle de réciprocité sera appliquée.</a:t>
          </a:r>
        </a:p>
        <a:p>
          <a:pPr algn="l" rtl="0">
            <a:defRPr sz="1000"/>
          </a:pPr>
          <a:endParaRPr lang="en-US" sz="1000" b="0" i="0" strike="noStrike">
            <a:solidFill>
              <a:srgbClr val="000000"/>
            </a:solidFill>
            <a:latin typeface="Genev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66675</xdr:colOff>
      <xdr:row>1</xdr:row>
      <xdr:rowOff>28575</xdr:rowOff>
    </xdr:from>
    <xdr:to>
      <xdr:col>7</xdr:col>
      <xdr:colOff>752475</xdr:colOff>
      <xdr:row>52</xdr:row>
      <xdr:rowOff>47625</xdr:rowOff>
    </xdr:to>
    <xdr:sp macro="" textlink="">
      <xdr:nvSpPr>
        <xdr:cNvPr id="4097" name="Rectangle 1"/>
        <xdr:cNvSpPr>
          <a:spLocks noChangeArrowheads="1"/>
        </xdr:cNvSpPr>
      </xdr:nvSpPr>
      <xdr:spPr bwMode="auto">
        <a:xfrm>
          <a:off x="133350" y="257175"/>
          <a:ext cx="5105400" cy="8277225"/>
        </a:xfrm>
        <a:prstGeom prst="rect">
          <a:avLst/>
        </a:prstGeom>
        <a:solidFill>
          <a:srgbClr val="FFFFC0"/>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CID - Art. 219 – </a:t>
          </a:r>
          <a:r>
            <a:rPr lang="en-US" sz="1000" b="0" i="0" strike="noStrike">
              <a:solidFill>
                <a:srgbClr val="000000"/>
              </a:solidFill>
              <a:latin typeface="Arial"/>
              <a:cs typeface="Arial"/>
            </a:rPr>
            <a:t>Sous réserve des dispositions des articles 13-1, 138-1 et 221, la taxe est établie sur le total du montant des recettes professionnelles globales ou le chiffre d'affaires, hors TVA, lorsqu'il s'agit de redevables soumis à cette taxe, réalisés pendant l'année.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Toutefois, </a:t>
          </a:r>
          <a:r>
            <a:rPr lang="en-US" sz="1000" b="1" i="0" strike="noStrike">
              <a:solidFill>
                <a:srgbClr val="000000"/>
              </a:solidFill>
              <a:latin typeface="Arial"/>
              <a:cs typeface="Arial"/>
            </a:rPr>
            <a:t>bénéficient d'une réfaction de 30%</a:t>
          </a:r>
          <a:r>
            <a:rPr lang="en-US" sz="1000" b="0" i="0" strike="noStrike">
              <a:solidFill>
                <a:srgbClr val="000000"/>
              </a:solidFill>
              <a:latin typeface="Arial"/>
              <a:cs typeface="Arial"/>
            </a:rPr>
            <a:t> :</a:t>
          </a:r>
        </a:p>
        <a:p>
          <a:pPr algn="l" rtl="0">
            <a:defRPr sz="1000"/>
          </a:pPr>
          <a:r>
            <a:rPr lang="en-US" sz="1000" b="0" i="0" strike="noStrike">
              <a:solidFill>
                <a:srgbClr val="000000"/>
              </a:solidFill>
              <a:latin typeface="Arial"/>
              <a:cs typeface="Arial"/>
            </a:rPr>
            <a:t> le montant des opérations de ventes en gros ;</a:t>
          </a:r>
        </a:p>
        <a:p>
          <a:pPr algn="l" rtl="0">
            <a:defRPr sz="1000"/>
          </a:pPr>
          <a:r>
            <a:rPr lang="en-US" sz="1000" b="0" i="0" strike="noStrike">
              <a:solidFill>
                <a:srgbClr val="000000"/>
              </a:solidFill>
              <a:latin typeface="Arial"/>
              <a:cs typeface="Arial"/>
            </a:rPr>
            <a:t> le montant des opérations de vente au détail portant sur les produits dont le prix de vente au détail comporte plus de 50% de droits indirects. </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Bénéficient d'une réfaction de 50% :</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le montant des opérations de vente en gros portant sur les produits dont le prix de vente au détail comporte plus de 50% de droits indirects ;</a:t>
          </a:r>
        </a:p>
        <a:p>
          <a:pPr algn="l" rtl="0">
            <a:defRPr sz="1000"/>
          </a:pPr>
          <a:r>
            <a:rPr lang="en-US" sz="1000" b="0" i="0" strike="noStrike">
              <a:solidFill>
                <a:srgbClr val="000000"/>
              </a:solidFill>
              <a:latin typeface="Arial"/>
              <a:cs typeface="Arial"/>
            </a:rPr>
            <a:t> le montant des opérations de vente au détail portant sur le médicament à la double condition : </a:t>
          </a:r>
        </a:p>
        <a:p>
          <a:pPr algn="l" rtl="0">
            <a:defRPr sz="1000"/>
          </a:pPr>
          <a:r>
            <a:rPr lang="en-US" sz="1000" b="0" i="0" strike="noStrike">
              <a:solidFill>
                <a:srgbClr val="000000"/>
              </a:solidFill>
              <a:latin typeface="Arial"/>
              <a:cs typeface="Arial"/>
            </a:rPr>
            <a:t>. d’être classé bien stratégique tel que défini par le décret exécutif n° 96-31 du 15 janvier 1996 ;</a:t>
          </a:r>
        </a:p>
        <a:p>
          <a:pPr algn="l" rtl="0">
            <a:defRPr sz="1000"/>
          </a:pPr>
          <a:r>
            <a:rPr lang="en-US" sz="1000" b="0" i="0" strike="noStrike">
              <a:solidFill>
                <a:srgbClr val="000000"/>
              </a:solidFill>
              <a:latin typeface="Arial"/>
              <a:cs typeface="Arial"/>
            </a:rPr>
            <a:t>. et que la marge de vente au détail soit située entre 10% et 30%.</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Bénéficient d'une réfaction de 75% :</a:t>
          </a:r>
        </a:p>
        <a:p>
          <a:pPr algn="l" rtl="0">
            <a:defRPr sz="1000"/>
          </a:pPr>
          <a:r>
            <a:rPr lang="en-US" sz="1000" b="0" i="0" strike="noStrike">
              <a:solidFill>
                <a:srgbClr val="000000"/>
              </a:solidFill>
              <a:latin typeface="Arial"/>
              <a:cs typeface="Arial"/>
            </a:rPr>
            <a:t>le montant des opérations de vente au détail de l'essence super et normale et du gas-oil.</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Sont considérées comme ventes en gros, les ventes faites par les producteurs ou les commerçants grossistes soit à des commerçants en vue de la revente, soit dans les mêmes conditions de prix et de quantité, à des entreprises publiques ou privées, exploitations ou collectivités territoriales ou administrations publiques.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Le bénéfice des réfactions ci-dessus n'est pas cumulable.</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Une réduction de 25%</a:t>
          </a:r>
          <a:r>
            <a:rPr lang="en-US" sz="1000" b="0" i="0" strike="noStrike">
              <a:solidFill>
                <a:srgbClr val="000000"/>
              </a:solidFill>
              <a:latin typeface="Arial"/>
              <a:cs typeface="Arial"/>
            </a:rPr>
            <a:t> du chiffre d'affaires imposable est accordée aux commerçants détaillants ayant la qualité de membre de l'Armée de Libération Nationale ou de l'Organisation Civile du Front de Libération Nationale et les veuves de chouhada.</a:t>
          </a:r>
        </a:p>
        <a:p>
          <a:pPr algn="l" rtl="0">
            <a:defRPr sz="1000"/>
          </a:pPr>
          <a:r>
            <a:rPr lang="en-US" sz="1000" b="0" i="0" strike="noStrike">
              <a:solidFill>
                <a:srgbClr val="000000"/>
              </a:solidFill>
              <a:latin typeface="Arial"/>
              <a:cs typeface="Arial"/>
            </a:rPr>
            <a:t>Toutefois, cette réduction, applicable seulement pour les deux premières années d'activité, ne peut bénéficier aux contribuables soumis au régime d'imposition d'après le bénéfice réel.</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Art. 219 bis – </a:t>
          </a:r>
          <a:r>
            <a:rPr lang="en-US" sz="1000" b="1" i="0" strike="noStrike">
              <a:solidFill>
                <a:srgbClr val="000000"/>
              </a:solidFill>
              <a:latin typeface="Arial"/>
              <a:cs typeface="Arial"/>
            </a:rPr>
            <a:t>Une réfaction de 50%</a:t>
          </a:r>
          <a:r>
            <a:rPr lang="en-US" sz="1000" b="0" i="0" strike="noStrike">
              <a:solidFill>
                <a:srgbClr val="000000"/>
              </a:solidFill>
              <a:latin typeface="Arial"/>
              <a:cs typeface="Arial"/>
            </a:rPr>
            <a:t> sur le chiffre d'affaires soumis à la TAP est accordée aux opérations réalisées entre les sociétés membres du groupe définies à l'article 138 bis.</a:t>
          </a:r>
        </a:p>
        <a:p>
          <a:pPr algn="l" rtl="0">
            <a:defRPr sz="1000"/>
          </a:pPr>
          <a:endParaRPr lang="en-US" sz="10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Fichier%20bureau\DOCUMENT%20TYRANS%20AIDLI\TRANS%20AIDLI%201\VIERGE_G5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ssiette"/>
      <sheetName val="Saisie-client"/>
      <sheetName val="Saisie-chiffres"/>
      <sheetName val="G.50-1"/>
      <sheetName val="G.50-2"/>
      <sheetName val="G.50-3"/>
      <sheetName val="Recap-TVA"/>
      <sheetName val="m_div"/>
      <sheetName val="Rs"/>
      <sheetName val="Ref"/>
    </sheetNames>
    <sheetDataSet>
      <sheetData sheetId="0"/>
      <sheetData sheetId="1">
        <row r="20">
          <cell r="F20" t="str">
            <v>Janvier</v>
          </cell>
        </row>
        <row r="21">
          <cell r="F21" t="str">
            <v>Février</v>
          </cell>
        </row>
        <row r="22">
          <cell r="F22" t="str">
            <v>Mars</v>
          </cell>
        </row>
        <row r="23">
          <cell r="F23" t="str">
            <v>Avril</v>
          </cell>
        </row>
        <row r="24">
          <cell r="F24" t="str">
            <v>Mai</v>
          </cell>
        </row>
        <row r="25">
          <cell r="F25" t="str">
            <v>Juin</v>
          </cell>
        </row>
        <row r="26">
          <cell r="F26" t="str">
            <v>Juillet</v>
          </cell>
        </row>
        <row r="27">
          <cell r="F27" t="str">
            <v>Août</v>
          </cell>
        </row>
        <row r="28">
          <cell r="F28" t="str">
            <v>Septembre</v>
          </cell>
        </row>
        <row r="29">
          <cell r="F29" t="str">
            <v>Octobre</v>
          </cell>
        </row>
        <row r="30">
          <cell r="F30" t="str">
            <v>Novembre</v>
          </cell>
        </row>
        <row r="31">
          <cell r="F31" t="str">
            <v>Décembre</v>
          </cell>
        </row>
      </sheetData>
      <sheetData sheetId="2">
        <row r="2">
          <cell r="C2">
            <v>0</v>
          </cell>
        </row>
        <row r="3">
          <cell r="B3">
            <v>2</v>
          </cell>
          <cell r="C3">
            <v>0</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dimension ref="B1:I85"/>
  <sheetViews>
    <sheetView topLeftCell="A46" workbookViewId="0">
      <selection activeCell="H81" sqref="H81"/>
    </sheetView>
  </sheetViews>
  <sheetFormatPr baseColWidth="10" defaultRowHeight="12.75"/>
  <cols>
    <col min="4" max="4" width="11.88671875" bestFit="1" customWidth="1"/>
    <col min="6" max="6" width="12.6640625" customWidth="1"/>
  </cols>
  <sheetData>
    <row r="1" spans="2:9" ht="13.5" thickBot="1"/>
    <row r="2" spans="2:9" ht="13.5" thickTop="1">
      <c r="B2" s="513"/>
      <c r="C2" s="514"/>
      <c r="D2" s="514"/>
      <c r="E2" s="514"/>
      <c r="F2" s="514"/>
      <c r="G2" s="514"/>
      <c r="H2" s="514"/>
      <c r="I2" s="515"/>
    </row>
    <row r="3" spans="2:9">
      <c r="B3" s="516"/>
      <c r="C3" s="4" t="s">
        <v>354</v>
      </c>
      <c r="D3" s="4"/>
      <c r="E3" s="4"/>
      <c r="F3" s="4"/>
      <c r="G3" s="4"/>
      <c r="H3" s="4"/>
      <c r="I3" s="517"/>
    </row>
    <row r="4" spans="2:9">
      <c r="B4" s="516"/>
      <c r="C4" s="4"/>
      <c r="D4" s="4"/>
      <c r="E4" s="4"/>
      <c r="F4" s="4"/>
      <c r="G4" s="4"/>
      <c r="H4" s="4"/>
      <c r="I4" s="517"/>
    </row>
    <row r="5" spans="2:9">
      <c r="B5" s="516"/>
      <c r="C5" s="4" t="s">
        <v>355</v>
      </c>
      <c r="D5" s="518">
        <v>0</v>
      </c>
      <c r="E5" s="4" t="s">
        <v>356</v>
      </c>
      <c r="F5" s="4"/>
      <c r="G5" s="4"/>
      <c r="H5" s="4"/>
      <c r="I5" s="517"/>
    </row>
    <row r="6" spans="2:9">
      <c r="B6" s="516"/>
      <c r="C6" s="4"/>
      <c r="D6" s="518"/>
      <c r="E6" s="4"/>
      <c r="F6" s="4"/>
      <c r="G6" s="4"/>
      <c r="H6" s="4"/>
      <c r="I6" s="517"/>
    </row>
    <row r="7" spans="2:9">
      <c r="B7" s="516"/>
      <c r="C7" s="4" t="s">
        <v>357</v>
      </c>
      <c r="D7" s="518">
        <v>0</v>
      </c>
      <c r="E7" s="4" t="s">
        <v>356</v>
      </c>
      <c r="F7" s="4"/>
      <c r="G7" s="4"/>
      <c r="H7" s="4"/>
      <c r="I7" s="517"/>
    </row>
    <row r="8" spans="2:9">
      <c r="B8" s="516"/>
      <c r="C8" s="4"/>
      <c r="D8" s="4"/>
      <c r="E8" s="4"/>
      <c r="F8" s="4"/>
      <c r="G8" s="4"/>
      <c r="H8" s="4"/>
      <c r="I8" s="517"/>
    </row>
    <row r="9" spans="2:9">
      <c r="B9" s="516"/>
      <c r="C9" s="4" t="s">
        <v>358</v>
      </c>
      <c r="D9" s="4"/>
      <c r="E9" s="519">
        <v>0</v>
      </c>
      <c r="F9" s="4"/>
      <c r="G9" s="4"/>
      <c r="H9" s="4"/>
      <c r="I9" s="517"/>
    </row>
    <row r="10" spans="2:9">
      <c r="B10" s="516"/>
      <c r="C10" s="4"/>
      <c r="D10" s="4"/>
      <c r="E10" s="518"/>
      <c r="F10" s="4"/>
      <c r="G10" s="4"/>
      <c r="H10" s="4"/>
      <c r="I10" s="517"/>
    </row>
    <row r="11" spans="2:9">
      <c r="B11" s="516"/>
      <c r="C11" s="4" t="s">
        <v>359</v>
      </c>
      <c r="D11" s="4"/>
      <c r="E11" s="578">
        <v>39459</v>
      </c>
      <c r="F11" s="4"/>
      <c r="G11" s="4" t="s">
        <v>360</v>
      </c>
      <c r="H11" s="4" t="s">
        <v>361</v>
      </c>
      <c r="I11" s="517"/>
    </row>
    <row r="12" spans="2:9">
      <c r="B12" s="516"/>
      <c r="C12" s="579" t="s">
        <v>362</v>
      </c>
      <c r="D12" s="490"/>
      <c r="E12" s="578"/>
      <c r="F12" s="491"/>
      <c r="G12" s="581" t="s">
        <v>363</v>
      </c>
      <c r="H12" s="579" t="s">
        <v>364</v>
      </c>
      <c r="I12" s="517"/>
    </row>
    <row r="13" spans="2:9">
      <c r="B13" s="516"/>
      <c r="C13" s="580"/>
      <c r="D13" s="583" t="s">
        <v>365</v>
      </c>
      <c r="E13" s="583"/>
      <c r="F13" s="583"/>
      <c r="G13" s="582"/>
      <c r="H13" s="580"/>
      <c r="I13" s="517"/>
    </row>
    <row r="14" spans="2:9">
      <c r="B14" s="516"/>
      <c r="C14" s="492">
        <v>602230</v>
      </c>
      <c r="D14" s="490" t="s">
        <v>366</v>
      </c>
      <c r="E14" s="493"/>
      <c r="F14" s="491"/>
      <c r="G14" s="494">
        <v>0</v>
      </c>
      <c r="H14" s="494"/>
      <c r="I14" s="517"/>
    </row>
    <row r="15" spans="2:9">
      <c r="B15" s="516"/>
      <c r="C15" s="495">
        <v>445660</v>
      </c>
      <c r="D15" s="496" t="s">
        <v>393</v>
      </c>
      <c r="E15" s="497"/>
      <c r="F15" s="498"/>
      <c r="G15" s="499">
        <f>G14*17%</f>
        <v>0</v>
      </c>
      <c r="H15" s="500"/>
      <c r="I15" s="517"/>
    </row>
    <row r="16" spans="2:9">
      <c r="B16" s="516"/>
      <c r="C16" s="501">
        <v>401100</v>
      </c>
      <c r="D16" s="496" t="s">
        <v>368</v>
      </c>
      <c r="E16" s="497"/>
      <c r="F16" s="498"/>
      <c r="G16" s="500"/>
      <c r="H16" s="500">
        <f>G14+G15</f>
        <v>0</v>
      </c>
      <c r="I16" s="517"/>
    </row>
    <row r="17" spans="2:9">
      <c r="B17" s="516"/>
      <c r="C17" s="501"/>
      <c r="D17" s="502"/>
      <c r="E17" s="4"/>
      <c r="F17" s="503"/>
      <c r="G17" s="500"/>
      <c r="H17" s="500"/>
      <c r="I17" s="517"/>
    </row>
    <row r="18" spans="2:9">
      <c r="B18" s="516"/>
      <c r="C18" s="504"/>
      <c r="D18" s="584" t="s">
        <v>369</v>
      </c>
      <c r="E18" s="583"/>
      <c r="F18" s="585"/>
      <c r="G18" s="505">
        <f>G14+G15</f>
        <v>0</v>
      </c>
      <c r="H18" s="505">
        <f>H16</f>
        <v>0</v>
      </c>
      <c r="I18" s="517"/>
    </row>
    <row r="19" spans="2:9">
      <c r="B19" s="516"/>
      <c r="C19" s="520"/>
      <c r="D19" s="4"/>
      <c r="E19" s="4"/>
      <c r="F19" s="4"/>
      <c r="G19" s="518"/>
      <c r="H19" s="518"/>
      <c r="I19" s="517"/>
    </row>
    <row r="20" spans="2:9">
      <c r="B20" s="516"/>
      <c r="C20" s="520"/>
      <c r="D20" s="4"/>
      <c r="E20" s="4"/>
      <c r="F20" s="4"/>
      <c r="G20" s="518"/>
      <c r="H20" s="518"/>
      <c r="I20" s="517"/>
    </row>
    <row r="21" spans="2:9">
      <c r="B21" s="516"/>
      <c r="C21" s="4" t="s">
        <v>370</v>
      </c>
      <c r="D21" s="4"/>
      <c r="E21" s="578">
        <v>40938</v>
      </c>
      <c r="F21" s="4"/>
      <c r="G21" s="4" t="s">
        <v>360</v>
      </c>
      <c r="H21" s="4" t="s">
        <v>361</v>
      </c>
      <c r="I21" s="517"/>
    </row>
    <row r="22" spans="2:9">
      <c r="B22" s="516"/>
      <c r="C22" s="579" t="s">
        <v>362</v>
      </c>
      <c r="D22" s="490"/>
      <c r="E22" s="578"/>
      <c r="F22" s="491"/>
      <c r="G22" s="581" t="s">
        <v>363</v>
      </c>
      <c r="H22" s="579" t="s">
        <v>364</v>
      </c>
      <c r="I22" s="517"/>
    </row>
    <row r="23" spans="2:9">
      <c r="B23" s="516"/>
      <c r="C23" s="580"/>
      <c r="D23" s="583" t="s">
        <v>365</v>
      </c>
      <c r="E23" s="583"/>
      <c r="F23" s="583"/>
      <c r="G23" s="582"/>
      <c r="H23" s="580"/>
      <c r="I23" s="517"/>
    </row>
    <row r="24" spans="2:9">
      <c r="B24" s="516"/>
      <c r="C24" s="492">
        <v>411100</v>
      </c>
      <c r="D24" s="490" t="s">
        <v>371</v>
      </c>
      <c r="E24" s="493"/>
      <c r="F24" s="491"/>
      <c r="G24" s="494">
        <f>H26+H25</f>
        <v>0</v>
      </c>
      <c r="H24" s="494"/>
      <c r="I24" s="517"/>
    </row>
    <row r="25" spans="2:9">
      <c r="B25" s="516"/>
      <c r="C25" s="495">
        <v>445710</v>
      </c>
      <c r="D25" s="496" t="s">
        <v>384</v>
      </c>
      <c r="E25" s="497"/>
      <c r="F25" s="498"/>
      <c r="G25" s="500"/>
      <c r="H25" s="499">
        <f>H26*17%</f>
        <v>0</v>
      </c>
      <c r="I25" s="517"/>
    </row>
    <row r="26" spans="2:9">
      <c r="B26" s="516"/>
      <c r="C26" s="501">
        <v>701100</v>
      </c>
      <c r="D26" s="496" t="s">
        <v>372</v>
      </c>
      <c r="E26" s="497"/>
      <c r="F26" s="498"/>
      <c r="G26" s="500"/>
      <c r="H26" s="500">
        <v>0</v>
      </c>
      <c r="I26" s="517"/>
    </row>
    <row r="27" spans="2:9">
      <c r="B27" s="516"/>
      <c r="C27" s="501"/>
      <c r="D27" s="502"/>
      <c r="E27" s="4"/>
      <c r="F27" s="503"/>
      <c r="G27" s="500"/>
      <c r="H27" s="500"/>
      <c r="I27" s="517"/>
    </row>
    <row r="28" spans="2:9">
      <c r="B28" s="516"/>
      <c r="C28" s="504"/>
      <c r="D28" s="584" t="s">
        <v>373</v>
      </c>
      <c r="E28" s="583"/>
      <c r="F28" s="585"/>
      <c r="G28" s="505">
        <f>G24+G25</f>
        <v>0</v>
      </c>
      <c r="H28" s="505">
        <f>H26</f>
        <v>0</v>
      </c>
      <c r="I28" s="517"/>
    </row>
    <row r="29" spans="2:9" ht="13.5" thickBot="1">
      <c r="B29" s="516"/>
      <c r="C29" s="4"/>
      <c r="D29" s="4"/>
      <c r="E29" s="4"/>
      <c r="F29" s="4"/>
      <c r="G29" s="518"/>
      <c r="H29" s="518"/>
      <c r="I29" s="517"/>
    </row>
    <row r="30" spans="2:9" ht="13.5" thickTop="1">
      <c r="B30" s="516"/>
      <c r="C30" s="531"/>
      <c r="D30" s="532"/>
      <c r="E30" s="532"/>
      <c r="F30" s="532"/>
      <c r="G30" s="533"/>
      <c r="H30" s="534"/>
      <c r="I30" s="517"/>
    </row>
    <row r="31" spans="2:9">
      <c r="B31" s="516"/>
      <c r="C31" s="535"/>
      <c r="D31" s="586" t="s">
        <v>374</v>
      </c>
      <c r="E31" s="586"/>
      <c r="F31" s="586"/>
      <c r="G31" s="518"/>
      <c r="H31" s="536"/>
      <c r="I31" s="517"/>
    </row>
    <row r="32" spans="2:9">
      <c r="B32" s="516"/>
      <c r="C32" s="537"/>
      <c r="D32" s="587" t="s">
        <v>375</v>
      </c>
      <c r="E32" s="588"/>
      <c r="F32" s="589"/>
      <c r="G32" s="507"/>
      <c r="H32" s="536"/>
      <c r="I32" s="517"/>
    </row>
    <row r="33" spans="2:9">
      <c r="B33" s="516"/>
      <c r="C33" s="537"/>
      <c r="D33" s="506" t="s">
        <v>376</v>
      </c>
      <c r="E33" s="506" t="s">
        <v>377</v>
      </c>
      <c r="F33" s="506" t="s">
        <v>378</v>
      </c>
      <c r="G33" s="507" t="s">
        <v>379</v>
      </c>
      <c r="H33" s="536"/>
      <c r="I33" s="517"/>
    </row>
    <row r="34" spans="2:9">
      <c r="B34" s="516"/>
      <c r="C34" s="537" t="s">
        <v>380</v>
      </c>
      <c r="D34" s="508">
        <f>H26</f>
        <v>0</v>
      </c>
      <c r="E34" s="508">
        <f>H25</f>
        <v>0</v>
      </c>
      <c r="F34" s="508">
        <v>0</v>
      </c>
      <c r="G34" s="507">
        <f>D34+E34+F34</f>
        <v>0</v>
      </c>
      <c r="H34" s="536"/>
      <c r="I34" s="517"/>
    </row>
    <row r="35" spans="2:9">
      <c r="B35" s="516"/>
      <c r="C35" s="535"/>
      <c r="D35" s="4"/>
      <c r="E35" s="4"/>
      <c r="F35" s="4"/>
      <c r="G35" s="518"/>
      <c r="H35" s="536"/>
      <c r="I35" s="517"/>
    </row>
    <row r="36" spans="2:9">
      <c r="B36" s="516"/>
      <c r="C36" s="538" t="s">
        <v>381</v>
      </c>
      <c r="D36" s="521"/>
      <c r="E36" s="522">
        <f>G15</f>
        <v>0</v>
      </c>
      <c r="F36" s="521"/>
      <c r="G36" s="523"/>
      <c r="H36" s="536"/>
      <c r="I36" s="517"/>
    </row>
    <row r="37" spans="2:9">
      <c r="B37" s="516"/>
      <c r="C37" s="538" t="s">
        <v>382</v>
      </c>
      <c r="D37" s="521"/>
      <c r="E37" s="522">
        <f>E9</f>
        <v>0</v>
      </c>
      <c r="F37" s="521"/>
      <c r="G37" s="523"/>
      <c r="H37" s="536"/>
      <c r="I37" s="517"/>
    </row>
    <row r="38" spans="2:9">
      <c r="B38" s="516"/>
      <c r="C38" s="538" t="s">
        <v>383</v>
      </c>
      <c r="D38" s="521"/>
      <c r="E38" s="522">
        <f>E36+E37</f>
        <v>0</v>
      </c>
      <c r="F38" s="521"/>
      <c r="G38" s="521"/>
      <c r="H38" s="539"/>
      <c r="I38" s="517"/>
    </row>
    <row r="39" spans="2:9">
      <c r="B39" s="516"/>
      <c r="C39" s="535"/>
      <c r="D39" s="4"/>
      <c r="E39" s="4"/>
      <c r="F39" s="524"/>
      <c r="G39" s="524"/>
      <c r="H39" s="539"/>
      <c r="I39" s="517"/>
    </row>
    <row r="40" spans="2:9">
      <c r="B40" s="516"/>
      <c r="C40" s="535"/>
      <c r="D40" s="4"/>
      <c r="E40" s="4"/>
      <c r="F40" s="525" t="s">
        <v>384</v>
      </c>
      <c r="G40" s="524"/>
      <c r="H40" s="540">
        <f>E34</f>
        <v>0</v>
      </c>
      <c r="I40" s="517"/>
    </row>
    <row r="41" spans="2:9">
      <c r="B41" s="516"/>
      <c r="C41" s="535"/>
      <c r="D41" s="4"/>
      <c r="E41" s="4"/>
      <c r="F41" s="525" t="s">
        <v>385</v>
      </c>
      <c r="G41" s="524"/>
      <c r="H41" s="540">
        <f>E38</f>
        <v>0</v>
      </c>
      <c r="I41" s="517"/>
    </row>
    <row r="42" spans="2:9">
      <c r="B42" s="516"/>
      <c r="C42" s="535"/>
      <c r="D42" s="4"/>
      <c r="E42" s="4"/>
      <c r="F42" s="525"/>
      <c r="G42" s="524"/>
      <c r="H42" s="541"/>
      <c r="I42" s="517"/>
    </row>
    <row r="43" spans="2:9">
      <c r="B43" s="516"/>
      <c r="C43" s="535"/>
      <c r="D43" s="4"/>
      <c r="E43" s="4"/>
      <c r="F43" s="525" t="s">
        <v>386</v>
      </c>
      <c r="G43" s="524"/>
      <c r="H43" s="542" t="str">
        <f>IF(H40&gt;H41,H40-H41,"0")</f>
        <v>0</v>
      </c>
      <c r="I43" s="517"/>
    </row>
    <row r="44" spans="2:9">
      <c r="B44" s="516"/>
      <c r="C44" s="535"/>
      <c r="D44" s="4"/>
      <c r="E44" s="4"/>
      <c r="F44" s="526" t="s">
        <v>387</v>
      </c>
      <c r="G44" s="524"/>
      <c r="H44" s="543" t="str">
        <f>IF(H41&gt;H40,H41-H40,"0")</f>
        <v>0</v>
      </c>
      <c r="I44" s="517"/>
    </row>
    <row r="45" spans="2:9">
      <c r="B45" s="516"/>
      <c r="C45" s="535"/>
      <c r="D45" s="4"/>
      <c r="E45" s="4"/>
      <c r="F45" s="4"/>
      <c r="G45" s="4"/>
      <c r="H45" s="539"/>
      <c r="I45" s="517"/>
    </row>
    <row r="46" spans="2:9">
      <c r="B46" s="516"/>
      <c r="C46" s="544" t="s">
        <v>7</v>
      </c>
      <c r="D46" s="522">
        <f>D34</f>
        <v>0</v>
      </c>
      <c r="E46" s="527">
        <v>0</v>
      </c>
      <c r="F46" s="522">
        <f>D46*E46</f>
        <v>0</v>
      </c>
      <c r="G46" s="4"/>
      <c r="H46" s="539"/>
      <c r="I46" s="517"/>
    </row>
    <row r="47" spans="2:9">
      <c r="B47" s="516"/>
      <c r="C47" s="544" t="s">
        <v>389</v>
      </c>
      <c r="D47" s="522">
        <v>0</v>
      </c>
      <c r="E47" s="527" t="s">
        <v>407</v>
      </c>
      <c r="F47" s="522">
        <v>0</v>
      </c>
      <c r="G47" s="4"/>
      <c r="H47" s="539"/>
      <c r="I47" s="517"/>
    </row>
    <row r="48" spans="2:9">
      <c r="B48" s="516"/>
      <c r="C48" s="535"/>
      <c r="D48" s="4"/>
      <c r="E48" s="4"/>
      <c r="F48" s="4"/>
      <c r="G48" s="4"/>
      <c r="H48" s="539"/>
      <c r="I48" s="517"/>
    </row>
    <row r="49" spans="2:9">
      <c r="B49" s="516"/>
      <c r="C49" s="535"/>
      <c r="D49" s="4"/>
      <c r="E49" s="4"/>
      <c r="F49" s="4"/>
      <c r="G49" s="4"/>
      <c r="H49" s="539"/>
      <c r="I49" s="517"/>
    </row>
    <row r="50" spans="2:9">
      <c r="B50" s="516"/>
      <c r="C50" s="535"/>
      <c r="D50" s="586" t="s">
        <v>390</v>
      </c>
      <c r="E50" s="586"/>
      <c r="F50" s="586"/>
      <c r="G50" s="4"/>
      <c r="H50" s="539"/>
      <c r="I50" s="517"/>
    </row>
    <row r="51" spans="2:9">
      <c r="B51" s="516"/>
      <c r="C51" s="535"/>
      <c r="D51" s="587" t="s">
        <v>391</v>
      </c>
      <c r="E51" s="588"/>
      <c r="F51" s="589"/>
      <c r="G51" s="4"/>
      <c r="H51" s="539"/>
      <c r="I51" s="517"/>
    </row>
    <row r="52" spans="2:9" ht="13.5" thickBot="1">
      <c r="B52" s="516"/>
      <c r="C52" s="545"/>
      <c r="D52" s="546"/>
      <c r="E52" s="547"/>
      <c r="F52" s="546"/>
      <c r="G52" s="546"/>
      <c r="H52" s="548"/>
      <c r="I52" s="517"/>
    </row>
    <row r="53" spans="2:9" ht="13.5" thickTop="1">
      <c r="B53" s="516"/>
      <c r="C53" s="4" t="s">
        <v>392</v>
      </c>
      <c r="D53" s="4"/>
      <c r="E53" s="590">
        <v>39477</v>
      </c>
      <c r="F53" s="4"/>
      <c r="G53" s="4" t="s">
        <v>360</v>
      </c>
      <c r="H53" s="4" t="s">
        <v>361</v>
      </c>
      <c r="I53" s="517"/>
    </row>
    <row r="54" spans="2:9">
      <c r="B54" s="516"/>
      <c r="C54" s="579" t="s">
        <v>362</v>
      </c>
      <c r="D54" s="490"/>
      <c r="E54" s="590"/>
      <c r="F54" s="491"/>
      <c r="G54" s="581" t="s">
        <v>363</v>
      </c>
      <c r="H54" s="579" t="s">
        <v>364</v>
      </c>
      <c r="I54" s="517"/>
    </row>
    <row r="55" spans="2:9">
      <c r="B55" s="516"/>
      <c r="C55" s="580"/>
      <c r="D55" s="583" t="s">
        <v>365</v>
      </c>
      <c r="E55" s="583"/>
      <c r="F55" s="583"/>
      <c r="G55" s="582"/>
      <c r="H55" s="580"/>
      <c r="I55" s="517"/>
    </row>
    <row r="56" spans="2:9">
      <c r="B56" s="516"/>
      <c r="C56" s="492">
        <f>C25</f>
        <v>445710</v>
      </c>
      <c r="D56" s="496" t="s">
        <v>367</v>
      </c>
      <c r="E56" s="493"/>
      <c r="F56" s="491"/>
      <c r="G56" s="494">
        <v>0</v>
      </c>
      <c r="H56" s="494"/>
      <c r="I56" s="517"/>
    </row>
    <row r="57" spans="2:9">
      <c r="B57" s="516"/>
      <c r="C57" s="509">
        <v>445660</v>
      </c>
      <c r="D57" s="496" t="s">
        <v>393</v>
      </c>
      <c r="E57" s="497"/>
      <c r="F57" s="498"/>
      <c r="G57" s="499">
        <v>0</v>
      </c>
      <c r="H57" s="500">
        <v>0</v>
      </c>
      <c r="I57" s="517"/>
    </row>
    <row r="58" spans="2:9">
      <c r="B58" s="516"/>
      <c r="C58" s="501">
        <v>445661</v>
      </c>
      <c r="D58" s="496" t="s">
        <v>394</v>
      </c>
      <c r="E58" s="497"/>
      <c r="F58" s="498"/>
      <c r="G58" s="500"/>
      <c r="H58" s="500">
        <v>0</v>
      </c>
      <c r="I58" s="517"/>
    </row>
    <row r="59" spans="2:9">
      <c r="B59" s="516"/>
      <c r="C59" s="501">
        <v>445670</v>
      </c>
      <c r="D59" s="502" t="s">
        <v>395</v>
      </c>
      <c r="E59" s="4"/>
      <c r="F59" s="503"/>
      <c r="G59" s="500">
        <v>0</v>
      </c>
      <c r="H59" s="500"/>
      <c r="I59" s="517"/>
    </row>
    <row r="60" spans="2:9">
      <c r="B60" s="516"/>
      <c r="C60" s="504"/>
      <c r="D60" s="591" t="s">
        <v>396</v>
      </c>
      <c r="E60" s="592"/>
      <c r="F60" s="593"/>
      <c r="G60" s="505">
        <f>SUM(G56:G59)</f>
        <v>0</v>
      </c>
      <c r="H60" s="505">
        <f>SUM(H56:H59)</f>
        <v>0</v>
      </c>
      <c r="I60" s="517"/>
    </row>
    <row r="61" spans="2:9">
      <c r="B61" s="516"/>
      <c r="C61" s="4"/>
      <c r="D61" s="4"/>
      <c r="E61" s="4"/>
      <c r="F61" s="4"/>
      <c r="G61" s="4"/>
      <c r="H61" s="4"/>
      <c r="I61" s="517"/>
    </row>
    <row r="62" spans="2:9">
      <c r="B62" s="516"/>
      <c r="C62" s="4" t="s">
        <v>392</v>
      </c>
      <c r="D62" s="4"/>
      <c r="E62" s="590">
        <v>39477</v>
      </c>
      <c r="F62" s="4"/>
      <c r="G62" s="4" t="s">
        <v>360</v>
      </c>
      <c r="H62" s="4" t="s">
        <v>397</v>
      </c>
      <c r="I62" s="517"/>
    </row>
    <row r="63" spans="2:9">
      <c r="B63" s="516"/>
      <c r="C63" s="579" t="s">
        <v>362</v>
      </c>
      <c r="D63" s="490"/>
      <c r="E63" s="590"/>
      <c r="F63" s="491"/>
      <c r="G63" s="581" t="s">
        <v>363</v>
      </c>
      <c r="H63" s="579" t="s">
        <v>364</v>
      </c>
      <c r="I63" s="517"/>
    </row>
    <row r="64" spans="2:9">
      <c r="B64" s="516"/>
      <c r="C64" s="580"/>
      <c r="D64" s="583" t="s">
        <v>365</v>
      </c>
      <c r="E64" s="583"/>
      <c r="F64" s="583"/>
      <c r="G64" s="582"/>
      <c r="H64" s="580"/>
      <c r="I64" s="517"/>
    </row>
    <row r="65" spans="2:9">
      <c r="B65" s="516"/>
      <c r="C65" s="492">
        <v>642100</v>
      </c>
      <c r="D65" s="496" t="s">
        <v>398</v>
      </c>
      <c r="E65" s="510">
        <v>39447</v>
      </c>
      <c r="F65" s="491"/>
      <c r="G65" s="494">
        <v>0</v>
      </c>
      <c r="H65" s="494"/>
      <c r="I65" s="517"/>
    </row>
    <row r="66" spans="2:9">
      <c r="B66" s="516"/>
      <c r="C66" s="509">
        <v>448610</v>
      </c>
      <c r="D66" s="496" t="s">
        <v>399</v>
      </c>
      <c r="E66" s="511">
        <v>39447</v>
      </c>
      <c r="F66" s="498"/>
      <c r="G66" s="499">
        <v>0</v>
      </c>
      <c r="H66" s="500">
        <v>0</v>
      </c>
      <c r="I66" s="517"/>
    </row>
    <row r="67" spans="2:9">
      <c r="B67" s="516"/>
      <c r="C67" s="504"/>
      <c r="D67" s="591" t="s">
        <v>396</v>
      </c>
      <c r="E67" s="592"/>
      <c r="F67" s="593"/>
      <c r="G67" s="505">
        <f>SUM(G65:G66)</f>
        <v>0</v>
      </c>
      <c r="H67" s="505">
        <f>SUM(H65:H66)</f>
        <v>0</v>
      </c>
      <c r="I67" s="517"/>
    </row>
    <row r="68" spans="2:9">
      <c r="B68" s="516"/>
      <c r="C68" s="4"/>
      <c r="D68" s="4"/>
      <c r="E68" s="4"/>
      <c r="F68" s="4"/>
      <c r="G68" s="4"/>
      <c r="H68" s="4"/>
      <c r="I68" s="517"/>
    </row>
    <row r="69" spans="2:9">
      <c r="B69" s="516"/>
      <c r="C69" s="4" t="s">
        <v>408</v>
      </c>
      <c r="D69" s="4"/>
      <c r="E69" s="590">
        <v>39497</v>
      </c>
      <c r="F69" s="4"/>
      <c r="G69" s="4" t="s">
        <v>360</v>
      </c>
      <c r="H69" s="4" t="s">
        <v>361</v>
      </c>
      <c r="I69" s="517"/>
    </row>
    <row r="70" spans="2:9">
      <c r="B70" s="516"/>
      <c r="C70" s="579" t="s">
        <v>362</v>
      </c>
      <c r="D70" s="490"/>
      <c r="E70" s="590"/>
      <c r="F70" s="491"/>
      <c r="G70" s="581" t="s">
        <v>363</v>
      </c>
      <c r="H70" s="579" t="s">
        <v>364</v>
      </c>
      <c r="I70" s="517"/>
    </row>
    <row r="71" spans="2:9">
      <c r="B71" s="516"/>
      <c r="C71" s="580"/>
      <c r="D71" s="583" t="s">
        <v>365</v>
      </c>
      <c r="E71" s="583"/>
      <c r="F71" s="583"/>
      <c r="G71" s="582"/>
      <c r="H71" s="580"/>
      <c r="I71" s="517"/>
    </row>
    <row r="72" spans="2:9">
      <c r="B72" s="516"/>
      <c r="C72" s="492">
        <v>448610</v>
      </c>
      <c r="D72" s="496" t="s">
        <v>401</v>
      </c>
      <c r="E72" s="493"/>
      <c r="F72" s="491"/>
      <c r="G72" s="494">
        <v>0</v>
      </c>
      <c r="H72" s="494"/>
      <c r="I72" s="517"/>
    </row>
    <row r="73" spans="2:9">
      <c r="B73" s="516"/>
      <c r="C73" s="509">
        <v>442300</v>
      </c>
      <c r="D73" s="496" t="s">
        <v>400</v>
      </c>
      <c r="E73" s="497"/>
      <c r="F73" s="498"/>
      <c r="G73" s="512">
        <v>0</v>
      </c>
      <c r="H73" s="500"/>
      <c r="I73" s="517"/>
    </row>
    <row r="74" spans="2:9">
      <c r="B74" s="516"/>
      <c r="C74" s="501">
        <v>512000</v>
      </c>
      <c r="D74" s="496" t="s">
        <v>402</v>
      </c>
      <c r="E74" s="497"/>
      <c r="F74" s="498"/>
      <c r="G74" s="500"/>
      <c r="H74" s="500">
        <v>0</v>
      </c>
      <c r="I74" s="517"/>
    </row>
    <row r="75" spans="2:9">
      <c r="B75" s="516"/>
      <c r="C75" s="501"/>
      <c r="D75" s="502"/>
      <c r="E75" s="4"/>
      <c r="F75" s="503"/>
      <c r="G75" s="500">
        <v>0</v>
      </c>
      <c r="H75" s="500"/>
      <c r="I75" s="517"/>
    </row>
    <row r="76" spans="2:9">
      <c r="B76" s="516"/>
      <c r="C76" s="504"/>
      <c r="D76" s="591" t="s">
        <v>403</v>
      </c>
      <c r="E76" s="592"/>
      <c r="F76" s="593"/>
      <c r="G76" s="505">
        <f>SUM(G72:G75)</f>
        <v>0</v>
      </c>
      <c r="H76" s="505">
        <f>SUM(H72:H75)</f>
        <v>0</v>
      </c>
      <c r="I76" s="517"/>
    </row>
    <row r="77" spans="2:9">
      <c r="B77" s="516"/>
      <c r="C77" s="4"/>
      <c r="D77" s="4"/>
      <c r="E77" s="4"/>
      <c r="F77" s="4"/>
      <c r="G77" s="4"/>
      <c r="H77" s="4"/>
      <c r="I77" s="517"/>
    </row>
    <row r="78" spans="2:9">
      <c r="B78" s="516"/>
      <c r="C78" s="4"/>
      <c r="D78" s="4"/>
      <c r="E78" s="4"/>
      <c r="F78" s="4"/>
      <c r="G78" s="4"/>
      <c r="H78" s="4"/>
      <c r="I78" s="517"/>
    </row>
    <row r="79" spans="2:9">
      <c r="B79" s="516"/>
      <c r="C79" s="4" t="s">
        <v>405</v>
      </c>
      <c r="D79" s="4"/>
      <c r="E79" s="4"/>
      <c r="F79" s="4"/>
      <c r="G79" s="4"/>
      <c r="H79" s="4"/>
      <c r="I79" s="517"/>
    </row>
    <row r="80" spans="2:9">
      <c r="B80" s="516"/>
      <c r="C80" s="4" t="s">
        <v>404</v>
      </c>
      <c r="D80" s="4"/>
      <c r="E80" s="4"/>
      <c r="F80" s="4"/>
      <c r="G80" s="4"/>
      <c r="H80" s="4"/>
      <c r="I80" s="517"/>
    </row>
    <row r="81" spans="2:9">
      <c r="B81" s="516"/>
      <c r="C81" s="4"/>
      <c r="D81" s="4"/>
      <c r="E81" s="4"/>
      <c r="F81" s="4"/>
      <c r="G81" s="4"/>
      <c r="H81" s="4"/>
      <c r="I81" s="517"/>
    </row>
    <row r="82" spans="2:9">
      <c r="B82" s="516"/>
      <c r="C82" s="4" t="s">
        <v>406</v>
      </c>
      <c r="D82" s="4"/>
      <c r="E82" s="4"/>
      <c r="F82" s="4"/>
      <c r="G82" s="4"/>
      <c r="H82" s="4"/>
      <c r="I82" s="517"/>
    </row>
    <row r="83" spans="2:9">
      <c r="B83" s="516"/>
      <c r="C83" s="4"/>
      <c r="D83" s="4"/>
      <c r="E83" s="4"/>
      <c r="F83" s="4"/>
      <c r="G83" s="4"/>
      <c r="H83" s="4"/>
      <c r="I83" s="517"/>
    </row>
    <row r="84" spans="2:9" ht="13.5" thickBot="1">
      <c r="B84" s="528"/>
      <c r="C84" s="529"/>
      <c r="D84" s="529"/>
      <c r="E84" s="529"/>
      <c r="F84" s="529"/>
      <c r="G84" s="529"/>
      <c r="H84" s="529"/>
      <c r="I84" s="530"/>
    </row>
    <row r="85" spans="2:9" ht="13.5" thickTop="1"/>
  </sheetData>
  <mergeCells count="34">
    <mergeCell ref="H70:H71"/>
    <mergeCell ref="D71:F71"/>
    <mergeCell ref="D76:F76"/>
    <mergeCell ref="D67:F67"/>
    <mergeCell ref="E69:E70"/>
    <mergeCell ref="C70:C71"/>
    <mergeCell ref="G70:G71"/>
    <mergeCell ref="D60:F60"/>
    <mergeCell ref="E62:E63"/>
    <mergeCell ref="C63:C64"/>
    <mergeCell ref="G63:G64"/>
    <mergeCell ref="H63:H64"/>
    <mergeCell ref="D64:F64"/>
    <mergeCell ref="E53:E54"/>
    <mergeCell ref="C54:C55"/>
    <mergeCell ref="G54:G55"/>
    <mergeCell ref="H54:H55"/>
    <mergeCell ref="D55:F55"/>
    <mergeCell ref="D28:F28"/>
    <mergeCell ref="D31:F31"/>
    <mergeCell ref="D32:F32"/>
    <mergeCell ref="D50:F50"/>
    <mergeCell ref="D51:F51"/>
    <mergeCell ref="D18:F18"/>
    <mergeCell ref="E21:E22"/>
    <mergeCell ref="C22:C23"/>
    <mergeCell ref="G22:G23"/>
    <mergeCell ref="H22:H23"/>
    <mergeCell ref="D23:F23"/>
    <mergeCell ref="E11:E12"/>
    <mergeCell ref="C12:C13"/>
    <mergeCell ref="G12:G13"/>
    <mergeCell ref="H12:H13"/>
    <mergeCell ref="D13:F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Feuil19"/>
  <dimension ref="B1"/>
  <sheetViews>
    <sheetView showRuler="0" workbookViewId="0">
      <pane ySplit="1" topLeftCell="A2" activePane="bottomLeft" state="frozen"/>
      <selection pane="bottomLeft" activeCell="F1" sqref="F1"/>
    </sheetView>
  </sheetViews>
  <sheetFormatPr baseColWidth="10" defaultColWidth="11.44140625" defaultRowHeight="12.75"/>
  <cols>
    <col min="1" max="1" width="1" style="6" customWidth="1"/>
    <col min="2" max="6" width="11.44140625" style="6"/>
    <col min="7" max="7" width="9.109375" style="6" customWidth="1"/>
    <col min="8" max="16384" width="11.44140625" style="6"/>
  </cols>
  <sheetData>
    <row r="1" spans="2:2" ht="18" customHeight="1">
      <c r="B1" s="14" t="s">
        <v>57</v>
      </c>
    </row>
  </sheetData>
  <customSheetViews>
    <customSheetView guid="{699209D4-A4C4-11D3-96ED-9BCF071D5F3E}" state="hidden" showRuler="0">
      <pane ySplit="1" topLeftCell="A2" activePane="bottomLeft" state="frozen"/>
      <selection pane="bottomLeft" activeCell="F1" sqref="F1"/>
    </customSheetView>
    <customSheetView guid="{699209D3-A4C4-11D3-96ED-9BCF071D5F3E}" state="hidden" showRuler="0">
      <pane ySplit="1" topLeftCell="A2" activePane="bottomLeft" state="frozen"/>
      <selection pane="bottomLeft" activeCell="F1" sqref="F1"/>
    </customSheetView>
    <customSheetView guid="{699209D0-A4C4-11D3-96ED-9BCF071D5F3E}" state="hidden" showRuler="0">
      <pane ySplit="1" topLeftCell="A2" activePane="bottomLeft" state="frozen"/>
      <selection pane="bottomLeft" activeCell="F1" sqref="F1"/>
    </customSheetView>
    <customSheetView guid="{699209CE-A4C4-11D3-96ED-9BCF071D5F3E}" state="hidden" showRuler="0">
      <pane ySplit="1" topLeftCell="A2" activePane="bottomLeft" state="frozen"/>
      <selection pane="bottomLeft" activeCell="F1" sqref="F1"/>
    </customSheetView>
    <customSheetView guid="{699209CD-A4C4-11D3-96ED-9BCF071D5F3E}" state="hidden" showRuler="0">
      <pane ySplit="1" topLeftCell="A2" activePane="bottomLeft" state="frozen"/>
      <selection pane="bottomLeft" activeCell="F1" sqref="F1"/>
    </customSheetView>
    <customSheetView guid="{560C9411-A7F4-11D3-96ED-9BCF071D5F3E}" state="hidden" showRuler="0">
      <pane ySplit="1" topLeftCell="A2" activePane="bottomLeft" state="frozen"/>
      <selection pane="bottomLeft" activeCell="F1" sqref="F1"/>
    </customSheetView>
    <customSheetView guid="{560C9412-A7F4-11D3-96ED-9BCF071D5F3E}" state="hidden" showRuler="0">
      <pane ySplit="1" topLeftCell="A2" activePane="bottomLeft" state="frozen"/>
      <selection pane="bottomLeft" activeCell="F1" sqref="F1"/>
    </customSheetView>
  </customSheetViews>
  <phoneticPr fontId="4" type="noConversion"/>
  <pageMargins left="0.75" right="0.75" top="1" bottom="1" header="0.4921259845" footer="0.4921259845"/>
  <pageSetup paperSize="9" orientation="portrait" horizontalDpi="180" verticalDpi="18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codeName="Feuil10"/>
  <dimension ref="A1:H31"/>
  <sheetViews>
    <sheetView showRuler="0" workbookViewId="0">
      <selection activeCell="F36" sqref="F36"/>
    </sheetView>
  </sheetViews>
  <sheetFormatPr baseColWidth="10" defaultColWidth="11.44140625" defaultRowHeight="12.75"/>
  <cols>
    <col min="1" max="1" width="3.6640625" style="201" customWidth="1"/>
    <col min="2" max="2" width="13.5546875" style="201" bestFit="1" customWidth="1"/>
    <col min="3" max="3" width="24.6640625" style="201" customWidth="1"/>
    <col min="4" max="4" width="2.109375" style="201" customWidth="1"/>
    <col min="5" max="5" width="2.5546875" style="201" customWidth="1"/>
    <col min="6" max="6" width="25.44140625" style="201" customWidth="1"/>
    <col min="7" max="7" width="7.5546875" style="201" customWidth="1"/>
    <col min="8" max="16384" width="11.44140625" style="201"/>
  </cols>
  <sheetData>
    <row r="1" spans="1:8" ht="7.5" customHeight="1"/>
    <row r="2" spans="1:8" ht="15.75" thickBot="1">
      <c r="A2" s="202"/>
      <c r="B2" s="594" t="s">
        <v>71</v>
      </c>
      <c r="C2" s="595"/>
      <c r="D2" s="596"/>
      <c r="F2" s="597" t="s">
        <v>157</v>
      </c>
      <c r="G2" s="598"/>
    </row>
    <row r="3" spans="1:8" ht="12" customHeight="1" thickTop="1">
      <c r="A3" s="202"/>
      <c r="B3" s="7"/>
      <c r="C3" s="8"/>
      <c r="D3" s="9"/>
      <c r="F3" s="328" t="s">
        <v>153</v>
      </c>
      <c r="G3" s="38"/>
      <c r="H3" s="203"/>
    </row>
    <row r="4" spans="1:8" ht="12" customHeight="1">
      <c r="A4" s="202"/>
      <c r="B4" s="18" t="s">
        <v>72</v>
      </c>
      <c r="C4" s="17"/>
      <c r="D4" s="9"/>
      <c r="F4" s="329" t="s">
        <v>156</v>
      </c>
      <c r="G4" s="39"/>
      <c r="H4" s="203"/>
    </row>
    <row r="5" spans="1:8" ht="12" customHeight="1">
      <c r="A5" s="202"/>
      <c r="B5" s="18" t="s">
        <v>73</v>
      </c>
      <c r="C5" s="16"/>
      <c r="D5" s="9"/>
      <c r="F5" s="329" t="s">
        <v>154</v>
      </c>
      <c r="G5" s="39"/>
      <c r="H5" s="203"/>
    </row>
    <row r="6" spans="1:8" ht="12" customHeight="1">
      <c r="A6" s="202"/>
      <c r="B6" s="18" t="s">
        <v>74</v>
      </c>
      <c r="C6" s="16"/>
      <c r="D6" s="9"/>
      <c r="F6" s="329" t="s">
        <v>155</v>
      </c>
      <c r="G6" s="39"/>
      <c r="H6" s="203"/>
    </row>
    <row r="7" spans="1:8" ht="12" customHeight="1">
      <c r="A7" s="202"/>
      <c r="B7" s="18" t="s">
        <v>183</v>
      </c>
      <c r="C7" s="16"/>
      <c r="D7" s="9"/>
      <c r="F7" s="329" t="s">
        <v>159</v>
      </c>
      <c r="G7" s="39"/>
      <c r="H7" s="203"/>
    </row>
    <row r="8" spans="1:8" ht="12" customHeight="1">
      <c r="A8" s="202"/>
      <c r="B8" s="18" t="s">
        <v>101</v>
      </c>
      <c r="C8" s="16"/>
      <c r="D8" s="9"/>
      <c r="F8" s="330" t="s">
        <v>160</v>
      </c>
      <c r="G8" s="37"/>
      <c r="H8" s="203"/>
    </row>
    <row r="9" spans="1:8" ht="12" customHeight="1">
      <c r="A9" s="202"/>
      <c r="B9" s="18" t="s">
        <v>158</v>
      </c>
      <c r="C9" s="16"/>
      <c r="D9" s="9"/>
    </row>
    <row r="10" spans="1:8" ht="12" customHeight="1">
      <c r="A10" s="202"/>
      <c r="B10" s="18" t="s">
        <v>99</v>
      </c>
      <c r="C10" s="16"/>
      <c r="D10" s="9"/>
    </row>
    <row r="11" spans="1:8" ht="12" customHeight="1">
      <c r="A11" s="202"/>
      <c r="B11" s="18" t="s">
        <v>100</v>
      </c>
      <c r="C11" s="16"/>
      <c r="D11" s="9"/>
      <c r="F11" s="325" t="s">
        <v>186</v>
      </c>
    </row>
    <row r="12" spans="1:8" ht="12" customHeight="1">
      <c r="A12" s="204"/>
      <c r="B12" s="18" t="s">
        <v>75</v>
      </c>
      <c r="C12" s="42"/>
      <c r="D12" s="9"/>
      <c r="F12" s="326" t="s">
        <v>187</v>
      </c>
    </row>
    <row r="13" spans="1:8" ht="12" customHeight="1">
      <c r="A13" s="204"/>
      <c r="B13" s="18" t="s">
        <v>76</v>
      </c>
      <c r="C13" s="42"/>
      <c r="D13" s="9"/>
      <c r="F13" s="327" t="s">
        <v>188</v>
      </c>
    </row>
    <row r="14" spans="1:8" ht="12" customHeight="1">
      <c r="A14" s="202"/>
      <c r="B14" s="18" t="s">
        <v>77</v>
      </c>
      <c r="C14" s="17"/>
      <c r="D14" s="9"/>
      <c r="F14" s="320"/>
    </row>
    <row r="15" spans="1:8" ht="12" customHeight="1">
      <c r="A15" s="202"/>
      <c r="B15" s="18" t="s">
        <v>78</v>
      </c>
      <c r="C15" s="17"/>
      <c r="D15" s="9"/>
      <c r="F15" s="321" t="s">
        <v>262</v>
      </c>
    </row>
    <row r="16" spans="1:8" ht="12" customHeight="1">
      <c r="A16" s="202"/>
      <c r="B16" s="18" t="s">
        <v>152</v>
      </c>
      <c r="C16" s="35"/>
      <c r="D16" s="9"/>
      <c r="F16" s="323" t="s">
        <v>261</v>
      </c>
    </row>
    <row r="17" spans="2:6" ht="12" customHeight="1">
      <c r="B17" s="10"/>
      <c r="C17" s="19"/>
      <c r="D17" s="11"/>
    </row>
    <row r="18" spans="2:6" ht="17.25" customHeight="1">
      <c r="B18" s="324" t="s">
        <v>263</v>
      </c>
    </row>
    <row r="19" spans="2:6" ht="12" customHeight="1">
      <c r="B19" s="324" t="s">
        <v>264</v>
      </c>
    </row>
    <row r="20" spans="2:6" ht="13.5" hidden="1" customHeight="1">
      <c r="F20" s="205" t="s">
        <v>253</v>
      </c>
    </row>
    <row r="21" spans="2:6" ht="13.5" hidden="1" customHeight="1">
      <c r="F21" s="205" t="s">
        <v>254</v>
      </c>
    </row>
    <row r="22" spans="2:6" ht="13.5" hidden="1" customHeight="1">
      <c r="F22" s="205" t="s">
        <v>255</v>
      </c>
    </row>
    <row r="23" spans="2:6" ht="13.5" hidden="1" customHeight="1">
      <c r="F23" s="205" t="s">
        <v>256</v>
      </c>
    </row>
    <row r="24" spans="2:6" ht="13.5" hidden="1" customHeight="1">
      <c r="F24" s="205" t="s">
        <v>257</v>
      </c>
    </row>
    <row r="25" spans="2:6" ht="13.5" hidden="1" customHeight="1">
      <c r="F25" s="205" t="s">
        <v>258</v>
      </c>
    </row>
    <row r="26" spans="2:6" ht="13.5" hidden="1" customHeight="1">
      <c r="F26" s="205" t="s">
        <v>249</v>
      </c>
    </row>
    <row r="27" spans="2:6" ht="13.5" hidden="1" customHeight="1">
      <c r="F27" s="205" t="s">
        <v>250</v>
      </c>
    </row>
    <row r="28" spans="2:6" ht="13.5" hidden="1" customHeight="1">
      <c r="F28" s="205" t="s">
        <v>251</v>
      </c>
    </row>
    <row r="29" spans="2:6" ht="13.5" hidden="1" customHeight="1">
      <c r="F29" s="205" t="s">
        <v>252</v>
      </c>
    </row>
    <row r="30" spans="2:6" ht="13.5" hidden="1" customHeight="1">
      <c r="F30" s="205" t="s">
        <v>162</v>
      </c>
    </row>
    <row r="31" spans="2:6" ht="13.5" hidden="1" customHeight="1">
      <c r="F31" s="205" t="s">
        <v>163</v>
      </c>
    </row>
  </sheetData>
  <customSheetViews>
    <customSheetView guid="{699209D4-A4C4-11D3-96ED-9BCF071D5F3E}" showRuler="0">
      <selection activeCell="F11" sqref="F11"/>
    </customSheetView>
    <customSheetView guid="{699209D3-A4C4-11D3-96ED-9BCF071D5F3E}" showRuler="0">
      <selection activeCell="F11" sqref="F11"/>
    </customSheetView>
    <customSheetView guid="{699209D0-A4C4-11D3-96ED-9BCF071D5F3E}" showRuler="0">
      <selection activeCell="E17" sqref="E17"/>
    </customSheetView>
    <customSheetView guid="{699209CE-A4C4-11D3-96ED-9BCF071D5F3E}" showRuler="0">
      <selection activeCell="E17" sqref="E17"/>
    </customSheetView>
    <customSheetView guid="{699209CD-A4C4-11D3-96ED-9BCF071D5F3E}" showRuler="0">
      <selection activeCell="E17" sqref="E17"/>
    </customSheetView>
    <customSheetView guid="{560C9411-A7F4-11D3-96ED-9BCF071D5F3E}" showRuler="0">
      <selection activeCell="E17" sqref="E17"/>
    </customSheetView>
    <customSheetView guid="{560C9412-A7F4-11D3-96ED-9BCF071D5F3E}" showRuler="0">
      <selection activeCell="E17" sqref="E17"/>
    </customSheetView>
  </customSheetViews>
  <mergeCells count="2">
    <mergeCell ref="B2:D2"/>
    <mergeCell ref="F2:G2"/>
  </mergeCells>
  <phoneticPr fontId="4" type="noConversion"/>
  <pageMargins left="0.75" right="0.75" top="1" bottom="1" header="0.4921259845" footer="0.4921259845"/>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Feuil11">
    <pageSetUpPr autoPageBreaks="0"/>
  </sheetPr>
  <dimension ref="A1:H126"/>
  <sheetViews>
    <sheetView showRuler="0" workbookViewId="0">
      <pane ySplit="4" topLeftCell="A55" activePane="bottomLeft" state="frozen"/>
      <selection pane="bottomLeft" activeCell="I32" sqref="I32"/>
    </sheetView>
  </sheetViews>
  <sheetFormatPr baseColWidth="10" defaultColWidth="11.44140625" defaultRowHeight="12.75"/>
  <cols>
    <col min="1" max="1" width="4.6640625" style="36" customWidth="1"/>
    <col min="2" max="2" width="7.109375" style="1" bestFit="1" customWidth="1"/>
    <col min="3" max="3" width="5.109375" style="1" hidden="1" customWidth="1"/>
    <col min="4" max="4" width="34.88671875" style="1" customWidth="1"/>
    <col min="5" max="5" width="8.33203125" style="1" bestFit="1" customWidth="1"/>
    <col min="6" max="6" width="14" style="1" customWidth="1"/>
    <col min="7" max="7" width="12.6640625" style="1" bestFit="1" customWidth="1"/>
    <col min="8" max="8" width="5" style="1" customWidth="1"/>
    <col min="9" max="16384" width="11.44140625" style="1"/>
  </cols>
  <sheetData>
    <row r="1" spans="1:8" ht="3.75" customHeight="1">
      <c r="A1" s="236"/>
      <c r="B1" s="236"/>
      <c r="C1" s="236"/>
      <c r="D1" s="236"/>
      <c r="E1" s="237"/>
      <c r="F1" s="237"/>
      <c r="G1" s="237"/>
    </row>
    <row r="2" spans="1:8" ht="6.75" hidden="1" customHeight="1">
      <c r="A2" s="236"/>
      <c r="B2" s="236"/>
      <c r="C2" s="236"/>
      <c r="D2" s="236"/>
      <c r="E2" s="237"/>
      <c r="F2" s="237"/>
      <c r="G2" s="237"/>
    </row>
    <row r="3" spans="1:8" ht="12" customHeight="1">
      <c r="A3" s="240" t="s">
        <v>16</v>
      </c>
      <c r="B3" s="239">
        <v>2</v>
      </c>
      <c r="C3" s="236"/>
      <c r="D3" s="236"/>
      <c r="E3" s="199"/>
      <c r="F3" s="200"/>
      <c r="G3" s="238"/>
    </row>
    <row r="4" spans="1:8" ht="12" customHeight="1">
      <c r="A4" s="240" t="s">
        <v>98</v>
      </c>
      <c r="B4" s="241">
        <v>0</v>
      </c>
      <c r="C4" s="236"/>
      <c r="D4" s="236"/>
      <c r="E4" s="236"/>
      <c r="F4" s="236"/>
      <c r="G4" s="236"/>
    </row>
    <row r="5" spans="1:8">
      <c r="A5" s="312" t="s">
        <v>68</v>
      </c>
      <c r="B5" s="296" t="s">
        <v>7</v>
      </c>
      <c r="C5" s="297"/>
      <c r="D5" s="298" t="s">
        <v>58</v>
      </c>
      <c r="E5" s="297" t="s">
        <v>8</v>
      </c>
      <c r="F5" s="297" t="s">
        <v>62</v>
      </c>
      <c r="G5" s="297"/>
      <c r="H5" s="36"/>
    </row>
    <row r="6" spans="1:8" s="36" customFormat="1" ht="12.95" customHeight="1">
      <c r="A6" s="313" t="s">
        <v>68</v>
      </c>
      <c r="B6" s="266" t="s">
        <v>7</v>
      </c>
      <c r="C6" s="270" t="str">
        <f>'G.50-1'!C16</f>
        <v>C1A11</v>
      </c>
      <c r="D6" s="265" t="s">
        <v>59</v>
      </c>
      <c r="E6" s="301">
        <v>0.5</v>
      </c>
      <c r="F6" s="302"/>
      <c r="G6" s="284">
        <f>'G.50-1'!L16</f>
        <v>0</v>
      </c>
    </row>
    <row r="7" spans="1:8" ht="12.95" customHeight="1">
      <c r="A7" s="313" t="s">
        <v>68</v>
      </c>
      <c r="B7" s="244" t="s">
        <v>7</v>
      </c>
      <c r="C7" s="280" t="str">
        <f>'G.50-1'!C17</f>
        <v>C1A12</v>
      </c>
      <c r="D7" s="283" t="s">
        <v>59</v>
      </c>
      <c r="E7" s="303">
        <v>0.3</v>
      </c>
      <c r="F7" s="302"/>
      <c r="G7" s="285">
        <f>'G.50-1'!L17</f>
        <v>0</v>
      </c>
      <c r="H7" s="36"/>
    </row>
    <row r="8" spans="1:8" ht="12.95" customHeight="1">
      <c r="A8" s="313" t="s">
        <v>68</v>
      </c>
      <c r="B8" s="244" t="s">
        <v>7</v>
      </c>
      <c r="C8" s="280" t="str">
        <f>'G.50-1'!C18</f>
        <v>C1A13</v>
      </c>
      <c r="D8" s="281" t="s">
        <v>60</v>
      </c>
      <c r="E8" s="232"/>
      <c r="F8" s="302">
        <f>assiette!D46</f>
        <v>0</v>
      </c>
      <c r="G8" s="285"/>
      <c r="H8" s="36"/>
    </row>
    <row r="9" spans="1:8" ht="12.95" customHeight="1">
      <c r="A9" s="313" t="s">
        <v>68</v>
      </c>
      <c r="B9" s="244" t="s">
        <v>7</v>
      </c>
      <c r="C9" s="280" t="str">
        <f>'G.50-1'!C19</f>
        <v>C1A14</v>
      </c>
      <c r="D9" s="281" t="s">
        <v>61</v>
      </c>
      <c r="E9" s="232" t="s">
        <v>70</v>
      </c>
      <c r="F9" s="302">
        <v>0</v>
      </c>
      <c r="G9" s="285">
        <f>'G.50-1'!L19</f>
        <v>0</v>
      </c>
      <c r="H9" s="36"/>
    </row>
    <row r="10" spans="1:8" ht="12.95" customHeight="1">
      <c r="A10" s="313" t="s">
        <v>68</v>
      </c>
      <c r="B10" s="245" t="s">
        <v>7</v>
      </c>
      <c r="C10" s="268" t="str">
        <f>'G.50-1'!C20</f>
        <v>C1A20</v>
      </c>
      <c r="D10" s="261" t="s">
        <v>308</v>
      </c>
      <c r="E10" s="282"/>
      <c r="F10" s="302"/>
      <c r="G10" s="285">
        <f>'G.50-1'!L20</f>
        <v>0</v>
      </c>
      <c r="H10" s="36"/>
    </row>
    <row r="11" spans="1:8" ht="0.6" customHeight="1">
      <c r="A11" s="313"/>
      <c r="B11" s="245"/>
      <c r="C11" s="268">
        <f>'G.50-1'!C21</f>
        <v>0</v>
      </c>
      <c r="D11" s="261"/>
      <c r="E11" s="261"/>
      <c r="F11" s="261"/>
      <c r="G11" s="262"/>
      <c r="H11" s="36"/>
    </row>
    <row r="12" spans="1:8" ht="0.6" customHeight="1">
      <c r="A12" s="313"/>
      <c r="B12" s="245"/>
      <c r="C12" s="268">
        <f>'G.50-1'!C22</f>
        <v>0</v>
      </c>
      <c r="D12" s="256"/>
      <c r="E12" s="256"/>
      <c r="F12" s="256"/>
      <c r="G12" s="263"/>
      <c r="H12" s="36"/>
    </row>
    <row r="13" spans="1:8">
      <c r="A13" s="313" t="s">
        <v>68</v>
      </c>
      <c r="B13" s="244" t="s">
        <v>7</v>
      </c>
      <c r="C13" s="268"/>
      <c r="D13" s="242" t="s">
        <v>0</v>
      </c>
      <c r="E13" s="232"/>
      <c r="F13" s="287">
        <f>SUM(F6:F10)</f>
        <v>0</v>
      </c>
      <c r="G13" s="287">
        <f>SUM(G6:G10)</f>
        <v>0</v>
      </c>
      <c r="H13" s="36"/>
    </row>
    <row r="14" spans="1:8">
      <c r="A14" s="316" t="s">
        <v>68</v>
      </c>
      <c r="B14" s="296" t="s">
        <v>6</v>
      </c>
      <c r="C14" s="297"/>
      <c r="D14" s="298" t="s">
        <v>63</v>
      </c>
      <c r="E14" s="297" t="s">
        <v>21</v>
      </c>
      <c r="F14" s="297" t="s">
        <v>9</v>
      </c>
      <c r="G14" s="297" t="s">
        <v>20</v>
      </c>
      <c r="H14" s="36"/>
    </row>
    <row r="15" spans="1:8" s="36" customFormat="1" ht="12.95" customHeight="1">
      <c r="A15" s="314" t="s">
        <v>68</v>
      </c>
      <c r="B15" s="246" t="s">
        <v>6</v>
      </c>
      <c r="C15" s="271" t="str">
        <f>'G.50-3'!B8</f>
        <v>E3B11</v>
      </c>
      <c r="D15" s="253" t="s">
        <v>141</v>
      </c>
      <c r="E15" s="431">
        <v>7.0000000000000007E-2</v>
      </c>
      <c r="F15" s="304"/>
      <c r="G15" s="304"/>
    </row>
    <row r="16" spans="1:8" s="36" customFormat="1" ht="12.95" customHeight="1">
      <c r="A16" s="314" t="s">
        <v>68</v>
      </c>
      <c r="B16" s="246" t="s">
        <v>6</v>
      </c>
      <c r="C16" s="271" t="str">
        <f>'G.50-3'!B9</f>
        <v>E3B12</v>
      </c>
      <c r="D16" s="253" t="s">
        <v>3</v>
      </c>
      <c r="E16" s="431">
        <v>7.0000000000000007E-2</v>
      </c>
      <c r="F16" s="304"/>
      <c r="G16" s="304"/>
    </row>
    <row r="17" spans="1:8" s="36" customFormat="1" ht="12.95" customHeight="1">
      <c r="A17" s="314" t="s">
        <v>68</v>
      </c>
      <c r="B17" s="246" t="s">
        <v>6</v>
      </c>
      <c r="C17" s="271" t="str">
        <f>'G.50-3'!B10</f>
        <v>E3B13</v>
      </c>
      <c r="D17" s="253" t="s">
        <v>182</v>
      </c>
      <c r="E17" s="431">
        <v>7.0000000000000007E-2</v>
      </c>
      <c r="F17" s="304"/>
      <c r="G17" s="304"/>
    </row>
    <row r="18" spans="1:8" s="36" customFormat="1" ht="12.95" customHeight="1">
      <c r="A18" s="314" t="s">
        <v>68</v>
      </c>
      <c r="B18" s="246" t="s">
        <v>6</v>
      </c>
      <c r="C18" s="271"/>
      <c r="D18" s="253" t="s">
        <v>291</v>
      </c>
      <c r="E18" s="431">
        <v>7.0000000000000007E-2</v>
      </c>
      <c r="F18" s="304"/>
      <c r="G18" s="304"/>
    </row>
    <row r="19" spans="1:8" s="36" customFormat="1" ht="12.95" customHeight="1">
      <c r="A19" s="314" t="s">
        <v>68</v>
      </c>
      <c r="B19" s="246" t="s">
        <v>6</v>
      </c>
      <c r="C19" s="271"/>
      <c r="D19" s="253" t="s">
        <v>292</v>
      </c>
      <c r="E19" s="431">
        <v>7.0000000000000007E-2</v>
      </c>
      <c r="F19" s="304"/>
      <c r="G19" s="304"/>
    </row>
    <row r="20" spans="1:8" s="36" customFormat="1" ht="12.95" customHeight="1">
      <c r="A20" s="314" t="s">
        <v>68</v>
      </c>
      <c r="B20" s="246" t="s">
        <v>6</v>
      </c>
      <c r="C20" s="271"/>
      <c r="D20" s="253" t="s">
        <v>293</v>
      </c>
      <c r="E20" s="431">
        <v>7.0000000000000007E-2</v>
      </c>
      <c r="F20" s="304"/>
      <c r="G20" s="304"/>
    </row>
    <row r="21" spans="1:8" ht="0.95" customHeight="1">
      <c r="A21" s="313"/>
      <c r="B21" s="245"/>
      <c r="C21" s="268"/>
      <c r="D21" s="261"/>
      <c r="E21" s="261"/>
      <c r="F21" s="261"/>
      <c r="G21" s="267"/>
      <c r="H21" s="36"/>
    </row>
    <row r="22" spans="1:8" ht="0.95" customHeight="1">
      <c r="A22" s="313"/>
      <c r="B22" s="245"/>
      <c r="C22" s="269"/>
      <c r="D22" s="256"/>
      <c r="E22" s="256"/>
      <c r="F22" s="256"/>
      <c r="G22" s="263"/>
      <c r="H22" s="36"/>
    </row>
    <row r="23" spans="1:8" ht="0.95" customHeight="1">
      <c r="A23" s="313"/>
      <c r="B23" s="246"/>
      <c r="C23" s="270"/>
      <c r="D23" s="264"/>
      <c r="E23" s="264"/>
      <c r="F23" s="264"/>
      <c r="G23" s="265"/>
      <c r="H23" s="36"/>
    </row>
    <row r="24" spans="1:8" ht="12.95" customHeight="1">
      <c r="A24" s="314" t="s">
        <v>69</v>
      </c>
      <c r="B24" s="246" t="s">
        <v>6</v>
      </c>
      <c r="C24" s="271" t="e">
        <f>'G.50-3'!#REF!</f>
        <v>#REF!</v>
      </c>
      <c r="D24" s="253" t="s">
        <v>294</v>
      </c>
      <c r="E24" s="279">
        <v>0.17</v>
      </c>
      <c r="F24" s="304"/>
      <c r="G24" s="304"/>
      <c r="H24" s="36"/>
    </row>
    <row r="25" spans="1:8" ht="12.95" customHeight="1">
      <c r="A25" s="314" t="s">
        <v>68</v>
      </c>
      <c r="B25" s="246" t="s">
        <v>6</v>
      </c>
      <c r="C25" s="271" t="str">
        <f>'G.50-3'!B11</f>
        <v>E3B14</v>
      </c>
      <c r="D25" s="253" t="s">
        <v>295</v>
      </c>
      <c r="E25" s="279">
        <v>0.17</v>
      </c>
      <c r="F25" s="304">
        <v>0</v>
      </c>
      <c r="G25" s="304">
        <f>assiette!D34</f>
        <v>0</v>
      </c>
      <c r="H25" s="36"/>
    </row>
    <row r="26" spans="1:8" ht="12" customHeight="1">
      <c r="A26" s="314" t="s">
        <v>68</v>
      </c>
      <c r="B26" s="246" t="s">
        <v>6</v>
      </c>
      <c r="C26" s="271" t="str">
        <f>'G.50-3'!B12</f>
        <v>E3B15</v>
      </c>
      <c r="D26" s="253" t="s">
        <v>140</v>
      </c>
      <c r="E26" s="279">
        <v>0.17</v>
      </c>
      <c r="F26" s="304"/>
      <c r="G26" s="304"/>
      <c r="H26" s="36"/>
    </row>
    <row r="27" spans="1:8" ht="12.95" customHeight="1">
      <c r="A27" s="314" t="s">
        <v>68</v>
      </c>
      <c r="B27" s="246" t="s">
        <v>6</v>
      </c>
      <c r="C27" s="271" t="str">
        <f>'G.50-3'!B13</f>
        <v>E3B16</v>
      </c>
      <c r="D27" s="253" t="s">
        <v>196</v>
      </c>
      <c r="E27" s="279">
        <v>0.17</v>
      </c>
      <c r="F27" s="304"/>
      <c r="G27" s="304"/>
      <c r="H27" s="36"/>
    </row>
    <row r="28" spans="1:8" ht="12.95" customHeight="1">
      <c r="A28" s="314" t="s">
        <v>68</v>
      </c>
      <c r="B28" s="246" t="s">
        <v>6</v>
      </c>
      <c r="C28" s="271" t="str">
        <f>'G.50-3'!B16</f>
        <v>E3B21</v>
      </c>
      <c r="D28" s="253" t="s">
        <v>197</v>
      </c>
      <c r="E28" s="279">
        <v>0.17</v>
      </c>
      <c r="F28" s="304"/>
      <c r="G28" s="304"/>
      <c r="H28" s="36"/>
    </row>
    <row r="29" spans="1:8" ht="12.95" customHeight="1">
      <c r="A29" s="314" t="s">
        <v>68</v>
      </c>
      <c r="B29" s="246" t="s">
        <v>6</v>
      </c>
      <c r="C29" s="271" t="str">
        <f>'G.50-3'!B17</f>
        <v>E3B22</v>
      </c>
      <c r="D29" s="253" t="s">
        <v>64</v>
      </c>
      <c r="E29" s="279">
        <v>0.17</v>
      </c>
      <c r="F29" s="304"/>
      <c r="G29" s="304"/>
      <c r="H29" s="36"/>
    </row>
    <row r="30" spans="1:8" ht="12.95" customHeight="1">
      <c r="A30" s="314" t="s">
        <v>68</v>
      </c>
      <c r="B30" s="246" t="s">
        <v>6</v>
      </c>
      <c r="C30" s="271"/>
      <c r="D30" s="253" t="s">
        <v>306</v>
      </c>
      <c r="E30" s="279">
        <v>0.17</v>
      </c>
      <c r="F30" s="304"/>
      <c r="G30" s="304"/>
      <c r="H30" s="36"/>
    </row>
    <row r="31" spans="1:8">
      <c r="A31" s="314" t="s">
        <v>68</v>
      </c>
      <c r="B31" s="246" t="s">
        <v>6</v>
      </c>
      <c r="C31" s="271" t="str">
        <f>'G.50-3'!B20</f>
        <v>E3B25</v>
      </c>
      <c r="D31" s="253" t="s">
        <v>44</v>
      </c>
      <c r="E31" s="279">
        <v>0.17</v>
      </c>
      <c r="F31" s="304"/>
      <c r="G31" s="304"/>
      <c r="H31" s="36"/>
    </row>
    <row r="32" spans="1:8">
      <c r="A32" s="314" t="s">
        <v>69</v>
      </c>
      <c r="B32" s="246" t="s">
        <v>6</v>
      </c>
      <c r="C32" s="271" t="str">
        <f>'G.50-3'!B21</f>
        <v>E3B26</v>
      </c>
      <c r="D32" s="253" t="s">
        <v>244</v>
      </c>
      <c r="E32" s="279">
        <v>0.17</v>
      </c>
      <c r="F32" s="304"/>
      <c r="G32" s="304"/>
      <c r="H32" s="36"/>
    </row>
    <row r="33" spans="1:8" ht="12.95" customHeight="1">
      <c r="A33" s="314" t="s">
        <v>69</v>
      </c>
      <c r="B33" s="246" t="s">
        <v>6</v>
      </c>
      <c r="C33" s="271" t="str">
        <f>'G.50-3'!B22</f>
        <v>E3B28</v>
      </c>
      <c r="D33" s="253" t="s">
        <v>245</v>
      </c>
      <c r="E33" s="279">
        <v>0.17</v>
      </c>
      <c r="F33" s="304"/>
      <c r="G33" s="304"/>
      <c r="H33" s="36"/>
    </row>
    <row r="34" spans="1:8" ht="12.95" customHeight="1">
      <c r="A34" s="314" t="s">
        <v>69</v>
      </c>
      <c r="B34" s="246" t="s">
        <v>6</v>
      </c>
      <c r="C34" s="271" t="str">
        <f>'G.50-3'!B23</f>
        <v>E3B31</v>
      </c>
      <c r="D34" s="253" t="s">
        <v>45</v>
      </c>
      <c r="E34" s="279">
        <v>0.17</v>
      </c>
      <c r="F34" s="304"/>
      <c r="G34" s="304"/>
      <c r="H34" s="36"/>
    </row>
    <row r="35" spans="1:8" ht="12.95" customHeight="1">
      <c r="A35" s="314" t="s">
        <v>69</v>
      </c>
      <c r="B35" s="246" t="s">
        <v>6</v>
      </c>
      <c r="C35" s="271" t="str">
        <f>'G.50-3'!B24</f>
        <v>E3B32</v>
      </c>
      <c r="D35" s="253" t="s">
        <v>296</v>
      </c>
      <c r="E35" s="279">
        <v>0.17</v>
      </c>
      <c r="F35" s="304"/>
      <c r="G35" s="304"/>
      <c r="H35" s="36"/>
    </row>
    <row r="36" spans="1:8" ht="12" customHeight="1">
      <c r="A36" s="314" t="s">
        <v>69</v>
      </c>
      <c r="B36" s="246" t="s">
        <v>6</v>
      </c>
      <c r="C36" s="271" t="str">
        <f>'G.50-3'!B25</f>
        <v>E3B33</v>
      </c>
      <c r="D36" s="253" t="s">
        <v>65</v>
      </c>
      <c r="E36" s="279">
        <v>0.17</v>
      </c>
      <c r="F36" s="304">
        <v>0</v>
      </c>
      <c r="G36" s="304">
        <v>0</v>
      </c>
      <c r="H36" s="36"/>
    </row>
    <row r="37" spans="1:8" ht="12" customHeight="1">
      <c r="A37" s="314" t="s">
        <v>68</v>
      </c>
      <c r="B37" s="246" t="s">
        <v>6</v>
      </c>
      <c r="C37" s="271" t="str">
        <f>'G.50-3'!B26</f>
        <v>E3B34</v>
      </c>
      <c r="D37" s="253" t="s">
        <v>221</v>
      </c>
      <c r="E37" s="279">
        <v>0.17</v>
      </c>
      <c r="F37" s="304"/>
      <c r="G37" s="304"/>
      <c r="H37" s="36"/>
    </row>
    <row r="38" spans="1:8" ht="0.95" customHeight="1">
      <c r="A38" s="314"/>
      <c r="B38" s="246"/>
      <c r="C38" s="260"/>
      <c r="D38" s="261"/>
      <c r="E38" s="261"/>
      <c r="F38" s="261"/>
      <c r="G38" s="262"/>
      <c r="H38" s="36"/>
    </row>
    <row r="39" spans="1:8" ht="0.95" customHeight="1">
      <c r="A39" s="314"/>
      <c r="B39" s="246"/>
      <c r="C39" s="255"/>
      <c r="D39" s="256"/>
      <c r="E39" s="256"/>
      <c r="F39" s="256"/>
      <c r="G39" s="263"/>
      <c r="H39" s="36"/>
    </row>
    <row r="40" spans="1:8" ht="0.95" customHeight="1">
      <c r="A40" s="314"/>
      <c r="B40" s="246"/>
      <c r="C40" s="255"/>
      <c r="D40" s="256"/>
      <c r="E40" s="256"/>
      <c r="F40" s="256"/>
      <c r="G40" s="263"/>
      <c r="H40" s="36"/>
    </row>
    <row r="41" spans="1:8" ht="12" customHeight="1">
      <c r="A41" s="313" t="s">
        <v>68</v>
      </c>
      <c r="B41" s="244" t="s">
        <v>6</v>
      </c>
      <c r="C41" s="242"/>
      <c r="D41" s="254" t="s">
        <v>0</v>
      </c>
      <c r="E41" s="232"/>
      <c r="F41" s="287">
        <f>SUM(F15:F40)</f>
        <v>0</v>
      </c>
      <c r="G41" s="287">
        <f>SUM(G15:G40)</f>
        <v>0</v>
      </c>
      <c r="H41" s="36"/>
    </row>
    <row r="42" spans="1:8" s="36" customFormat="1" ht="12.95" customHeight="1">
      <c r="A42" s="314" t="s">
        <v>68</v>
      </c>
      <c r="B42" s="246" t="s">
        <v>6</v>
      </c>
      <c r="C42" s="233"/>
      <c r="D42" s="257">
        <f>G42-C42</f>
        <v>0</v>
      </c>
      <c r="E42" s="258" t="s">
        <v>237</v>
      </c>
      <c r="F42" s="304"/>
      <c r="G42" s="259">
        <f>'G.50-3'!K30</f>
        <v>0</v>
      </c>
    </row>
    <row r="43" spans="1:8">
      <c r="A43" s="316" t="s">
        <v>68</v>
      </c>
      <c r="B43" s="296" t="s">
        <v>82</v>
      </c>
      <c r="C43" s="297"/>
      <c r="D43" s="298" t="s">
        <v>104</v>
      </c>
      <c r="E43" s="297"/>
      <c r="F43" s="297" t="s">
        <v>2</v>
      </c>
      <c r="G43" s="297" t="s">
        <v>105</v>
      </c>
      <c r="H43" s="36"/>
    </row>
    <row r="44" spans="1:8" ht="12.95" customHeight="1">
      <c r="A44" s="314" t="s">
        <v>68</v>
      </c>
      <c r="B44" s="246" t="s">
        <v>82</v>
      </c>
      <c r="C44" s="271" t="str">
        <f>'G.50-3'!B33</f>
        <v>E3B91</v>
      </c>
      <c r="D44" s="231" t="s">
        <v>48</v>
      </c>
      <c r="E44" s="272"/>
      <c r="F44" s="304">
        <f>assiette!E37</f>
        <v>0</v>
      </c>
      <c r="G44" s="276"/>
      <c r="H44" s="36"/>
    </row>
    <row r="45" spans="1:8" ht="12.95" customHeight="1">
      <c r="A45" s="314" t="s">
        <v>68</v>
      </c>
      <c r="B45" s="246" t="s">
        <v>82</v>
      </c>
      <c r="C45" s="271" t="str">
        <f>'G.50-3'!B34</f>
        <v>E3B92</v>
      </c>
      <c r="D45" s="231" t="s">
        <v>309</v>
      </c>
      <c r="E45" s="272"/>
      <c r="F45" s="489">
        <f>'Recap-TVA'!K29</f>
        <v>0</v>
      </c>
      <c r="G45" s="277"/>
      <c r="H45" s="36"/>
    </row>
    <row r="46" spans="1:8" ht="12.95" customHeight="1">
      <c r="A46" s="314" t="s">
        <v>68</v>
      </c>
      <c r="B46" s="246" t="s">
        <v>82</v>
      </c>
      <c r="C46" s="271" t="str">
        <f>'G.50-3'!B35</f>
        <v>E3B93</v>
      </c>
      <c r="D46" s="231" t="s">
        <v>310</v>
      </c>
      <c r="E46" s="272"/>
      <c r="F46" s="304"/>
      <c r="G46" s="277"/>
      <c r="H46" s="36"/>
    </row>
    <row r="47" spans="1:8" ht="12.95" customHeight="1">
      <c r="A47" s="314" t="s">
        <v>69</v>
      </c>
      <c r="B47" s="246" t="s">
        <v>82</v>
      </c>
      <c r="C47" s="271" t="str">
        <f>'G.50-3'!B36</f>
        <v>E3B94</v>
      </c>
      <c r="D47" s="231" t="s">
        <v>79</v>
      </c>
      <c r="E47" s="272"/>
      <c r="F47" s="304"/>
      <c r="G47" s="277"/>
      <c r="H47" s="36"/>
    </row>
    <row r="48" spans="1:8" ht="12.95" customHeight="1">
      <c r="A48" s="314" t="s">
        <v>69</v>
      </c>
      <c r="B48" s="246" t="s">
        <v>82</v>
      </c>
      <c r="C48" s="271" t="str">
        <f>'G.50-3'!B37</f>
        <v>E3B95</v>
      </c>
      <c r="D48" s="231" t="s">
        <v>311</v>
      </c>
      <c r="E48" s="272"/>
      <c r="F48" s="304"/>
      <c r="G48" s="277"/>
      <c r="H48" s="36"/>
    </row>
    <row r="49" spans="1:8" ht="12.95" customHeight="1">
      <c r="A49" s="314" t="s">
        <v>69</v>
      </c>
      <c r="B49" s="246" t="s">
        <v>82</v>
      </c>
      <c r="C49" s="271" t="str">
        <f>'G.50-3'!B38</f>
        <v>E3B96</v>
      </c>
      <c r="D49" s="231" t="s">
        <v>80</v>
      </c>
      <c r="E49" s="272"/>
      <c r="F49" s="304"/>
      <c r="G49" s="278"/>
      <c r="H49" s="36"/>
    </row>
    <row r="50" spans="1:8" ht="12.95" customHeight="1">
      <c r="A50" s="314" t="s">
        <v>69</v>
      </c>
      <c r="B50" s="246" t="s">
        <v>82</v>
      </c>
      <c r="C50" s="271" t="str">
        <f>'G.50-3'!G33</f>
        <v>E3B97</v>
      </c>
      <c r="D50" s="231" t="s">
        <v>79</v>
      </c>
      <c r="E50" s="273"/>
      <c r="F50" s="248"/>
      <c r="G50" s="304"/>
      <c r="H50" s="36"/>
    </row>
    <row r="51" spans="1:8" ht="12.95" customHeight="1">
      <c r="A51" s="314" t="s">
        <v>69</v>
      </c>
      <c r="B51" s="246" t="s">
        <v>82</v>
      </c>
      <c r="C51" s="271" t="str">
        <f>'G.50-3'!G35</f>
        <v>E3B98</v>
      </c>
      <c r="D51" s="274" t="s">
        <v>81</v>
      </c>
      <c r="E51" s="275"/>
      <c r="F51" s="248"/>
      <c r="G51" s="304"/>
      <c r="H51" s="36"/>
    </row>
    <row r="52" spans="1:8" s="36" customFormat="1" ht="0.95" customHeight="1">
      <c r="A52" s="314"/>
      <c r="B52" s="291"/>
      <c r="C52" s="260"/>
      <c r="D52" s="261"/>
      <c r="E52" s="261"/>
      <c r="F52" s="261"/>
      <c r="G52" s="262"/>
    </row>
    <row r="53" spans="1:8">
      <c r="A53" s="316" t="s">
        <v>68</v>
      </c>
      <c r="B53" s="296" t="s">
        <v>11</v>
      </c>
      <c r="C53" s="297"/>
      <c r="D53" s="298" t="s">
        <v>84</v>
      </c>
      <c r="E53" s="297"/>
      <c r="F53" s="297" t="s">
        <v>10</v>
      </c>
      <c r="G53" s="297"/>
      <c r="H53" s="36"/>
    </row>
    <row r="54" spans="1:8" s="36" customFormat="1" ht="12.95" customHeight="1">
      <c r="A54" s="314" t="s">
        <v>68</v>
      </c>
      <c r="B54" s="292" t="s">
        <v>11</v>
      </c>
      <c r="C54" s="293"/>
      <c r="D54" s="294" t="s">
        <v>89</v>
      </c>
      <c r="E54" s="295"/>
      <c r="F54" s="305">
        <v>0</v>
      </c>
      <c r="G54" s="249">
        <f>'G.50-1'!L31</f>
        <v>0</v>
      </c>
    </row>
    <row r="55" spans="1:8">
      <c r="A55" s="316" t="s">
        <v>68</v>
      </c>
      <c r="B55" s="296" t="s">
        <v>85</v>
      </c>
      <c r="C55" s="297"/>
      <c r="D55" s="298" t="s">
        <v>87</v>
      </c>
      <c r="E55" s="297"/>
      <c r="F55" s="297" t="s">
        <v>10</v>
      </c>
      <c r="G55" s="297" t="s">
        <v>13</v>
      </c>
      <c r="H55" s="36"/>
    </row>
    <row r="56" spans="1:8" s="36" customFormat="1" ht="12.95" customHeight="1">
      <c r="A56" s="314" t="s">
        <v>68</v>
      </c>
      <c r="B56" s="246" t="s">
        <v>85</v>
      </c>
      <c r="C56" s="271"/>
      <c r="D56" s="231" t="s">
        <v>142</v>
      </c>
      <c r="E56" s="272"/>
      <c r="F56" s="304">
        <v>0</v>
      </c>
      <c r="G56" s="454">
        <v>0</v>
      </c>
    </row>
    <row r="57" spans="1:8" ht="12.95" customHeight="1">
      <c r="A57" s="314" t="s">
        <v>69</v>
      </c>
      <c r="B57" s="246" t="s">
        <v>85</v>
      </c>
      <c r="C57" s="271"/>
      <c r="D57" s="231" t="s">
        <v>242</v>
      </c>
      <c r="E57" s="289">
        <v>0.1</v>
      </c>
      <c r="F57" s="304"/>
      <c r="G57" s="249">
        <f>'G.50-1'!L37</f>
        <v>0</v>
      </c>
      <c r="H57" s="36"/>
    </row>
    <row r="58" spans="1:8" ht="12.95" customHeight="1">
      <c r="A58" s="314" t="s">
        <v>69</v>
      </c>
      <c r="B58" s="246" t="s">
        <v>85</v>
      </c>
      <c r="C58" s="271"/>
      <c r="D58" s="231" t="s">
        <v>243</v>
      </c>
      <c r="E58" s="289">
        <v>0.15</v>
      </c>
      <c r="F58" s="304"/>
      <c r="G58" s="249">
        <f>'G.50-1'!L38</f>
        <v>0</v>
      </c>
      <c r="H58" s="36"/>
    </row>
    <row r="59" spans="1:8" ht="12.95" customHeight="1">
      <c r="A59" s="314" t="s">
        <v>69</v>
      </c>
      <c r="B59" s="246" t="s">
        <v>85</v>
      </c>
      <c r="C59" s="271"/>
      <c r="D59" s="231" t="s">
        <v>92</v>
      </c>
      <c r="E59" s="289">
        <v>0.3</v>
      </c>
      <c r="F59" s="304"/>
      <c r="G59" s="249"/>
      <c r="H59" s="36"/>
    </row>
    <row r="60" spans="1:8" s="36" customFormat="1" ht="12.95" customHeight="1">
      <c r="A60" s="314" t="s">
        <v>68</v>
      </c>
      <c r="B60" s="247" t="s">
        <v>85</v>
      </c>
      <c r="C60" s="243"/>
      <c r="D60" s="253" t="s">
        <v>143</v>
      </c>
      <c r="E60" s="306">
        <v>0.15</v>
      </c>
      <c r="F60" s="304"/>
      <c r="G60" s="249">
        <v>0</v>
      </c>
    </row>
    <row r="61" spans="1:8" s="36" customFormat="1">
      <c r="A61" s="316" t="s">
        <v>69</v>
      </c>
      <c r="B61" s="296" t="s">
        <v>86</v>
      </c>
      <c r="C61" s="297"/>
      <c r="D61" s="298" t="s">
        <v>86</v>
      </c>
      <c r="E61" s="297"/>
      <c r="F61" s="297"/>
      <c r="G61" s="297"/>
    </row>
    <row r="62" spans="1:8" ht="12.95" customHeight="1">
      <c r="A62" s="314" t="s">
        <v>69</v>
      </c>
      <c r="B62" s="233" t="s">
        <v>86</v>
      </c>
      <c r="C62" s="271"/>
      <c r="D62" s="231" t="s">
        <v>144</v>
      </c>
      <c r="E62" s="289">
        <v>0.24</v>
      </c>
      <c r="F62" s="304"/>
      <c r="G62" s="249">
        <f>'G.50-1'!L42</f>
        <v>0</v>
      </c>
      <c r="H62" s="36"/>
    </row>
    <row r="63" spans="1:8" s="36" customFormat="1" ht="12.95" customHeight="1">
      <c r="A63" s="314" t="s">
        <v>69</v>
      </c>
      <c r="B63" s="233" t="s">
        <v>86</v>
      </c>
      <c r="C63" s="271"/>
      <c r="D63" s="231" t="s">
        <v>143</v>
      </c>
      <c r="E63" s="306"/>
      <c r="F63" s="304"/>
      <c r="G63" s="249"/>
    </row>
    <row r="64" spans="1:8">
      <c r="A64" s="316" t="s">
        <v>69</v>
      </c>
      <c r="B64" s="296" t="s">
        <v>14</v>
      </c>
      <c r="C64" s="297"/>
      <c r="D64" s="298" t="s">
        <v>93</v>
      </c>
      <c r="E64" s="297"/>
      <c r="F64" s="297" t="s">
        <v>259</v>
      </c>
      <c r="G64" s="297" t="s">
        <v>260</v>
      </c>
      <c r="H64" s="36"/>
    </row>
    <row r="65" spans="1:8" s="36" customFormat="1" ht="12.95" customHeight="1">
      <c r="A65" s="314" t="s">
        <v>69</v>
      </c>
      <c r="B65" s="233" t="s">
        <v>14</v>
      </c>
      <c r="C65" s="271"/>
      <c r="D65" s="231" t="s">
        <v>145</v>
      </c>
      <c r="E65" s="272" t="s">
        <v>248</v>
      </c>
      <c r="F65" s="318"/>
      <c r="G65" s="250"/>
    </row>
    <row r="66" spans="1:8" ht="12.95" customHeight="1">
      <c r="A66" s="314" t="s">
        <v>69</v>
      </c>
      <c r="B66" s="233" t="s">
        <v>14</v>
      </c>
      <c r="C66" s="271"/>
      <c r="D66" s="231" t="s">
        <v>185</v>
      </c>
      <c r="E66" s="272" t="s">
        <v>90</v>
      </c>
      <c r="F66" s="319"/>
      <c r="G66" s="250"/>
      <c r="H66" s="36"/>
    </row>
    <row r="67" spans="1:8" ht="12.95" customHeight="1">
      <c r="A67" s="314" t="s">
        <v>69</v>
      </c>
      <c r="B67" s="233" t="s">
        <v>14</v>
      </c>
      <c r="C67" s="271"/>
      <c r="D67" s="231" t="s">
        <v>146</v>
      </c>
      <c r="E67" s="272"/>
      <c r="F67" s="318"/>
      <c r="G67" s="250"/>
      <c r="H67" s="36"/>
    </row>
    <row r="68" spans="1:8">
      <c r="A68" s="316" t="s">
        <v>68</v>
      </c>
      <c r="B68" s="296" t="s">
        <v>28</v>
      </c>
      <c r="C68" s="297"/>
      <c r="D68" s="298" t="s">
        <v>151</v>
      </c>
      <c r="E68" s="297"/>
      <c r="F68" s="297"/>
      <c r="G68" s="297"/>
      <c r="H68" s="36"/>
    </row>
    <row r="69" spans="1:8" s="36" customFormat="1" ht="12.95" customHeight="1">
      <c r="A69" s="314" t="s">
        <v>69</v>
      </c>
      <c r="B69" s="233" t="s">
        <v>28</v>
      </c>
      <c r="C69" s="243"/>
      <c r="D69" s="286" t="s">
        <v>147</v>
      </c>
      <c r="E69" s="252"/>
      <c r="F69" s="304"/>
      <c r="G69" s="250"/>
    </row>
    <row r="70" spans="1:8" ht="12.95" customHeight="1">
      <c r="A70" s="314" t="s">
        <v>69</v>
      </c>
      <c r="B70" s="233" t="s">
        <v>28</v>
      </c>
      <c r="C70" s="243"/>
      <c r="D70" s="286" t="s">
        <v>148</v>
      </c>
      <c r="E70" s="252"/>
      <c r="F70" s="304"/>
      <c r="G70" s="250"/>
      <c r="H70" s="36"/>
    </row>
    <row r="71" spans="1:8" ht="12.95" customHeight="1">
      <c r="A71" s="314" t="s">
        <v>69</v>
      </c>
      <c r="B71" s="233" t="s">
        <v>28</v>
      </c>
      <c r="C71" s="243"/>
      <c r="D71" s="251" t="s">
        <v>149</v>
      </c>
      <c r="E71" s="252"/>
      <c r="F71" s="234"/>
      <c r="G71" s="250"/>
      <c r="H71" s="36"/>
    </row>
    <row r="72" spans="1:8" s="36" customFormat="1" ht="0.95" customHeight="1">
      <c r="A72" s="315"/>
      <c r="B72" s="247"/>
      <c r="C72" s="243"/>
      <c r="D72" s="286"/>
      <c r="E72" s="252"/>
      <c r="F72" s="234"/>
      <c r="G72" s="250"/>
    </row>
    <row r="73" spans="1:8" ht="12.95" customHeight="1">
      <c r="A73" s="316" t="s">
        <v>68</v>
      </c>
      <c r="B73" s="296" t="s">
        <v>15</v>
      </c>
      <c r="C73" s="297"/>
      <c r="D73" s="298" t="s">
        <v>91</v>
      </c>
      <c r="E73" s="297" t="s">
        <v>21</v>
      </c>
      <c r="F73" s="297"/>
      <c r="G73" s="297" t="s">
        <v>13</v>
      </c>
      <c r="H73" s="36"/>
    </row>
    <row r="74" spans="1:8" ht="12.95" customHeight="1">
      <c r="A74" s="314" t="s">
        <v>68</v>
      </c>
      <c r="B74" s="233" t="s">
        <v>15</v>
      </c>
      <c r="C74" s="243"/>
      <c r="D74" s="307" t="s">
        <v>247</v>
      </c>
      <c r="E74" s="306">
        <v>0.01</v>
      </c>
      <c r="F74" s="304"/>
      <c r="G74" s="304"/>
      <c r="H74" s="36"/>
    </row>
    <row r="75" spans="1:8" ht="12.95" customHeight="1">
      <c r="A75" s="314" t="s">
        <v>68</v>
      </c>
      <c r="B75" s="233" t="s">
        <v>15</v>
      </c>
      <c r="C75" s="243"/>
      <c r="D75" s="307"/>
      <c r="E75" s="306"/>
      <c r="F75" s="304"/>
      <c r="G75" s="304"/>
      <c r="H75" s="36"/>
    </row>
    <row r="76" spans="1:8" ht="12.95" customHeight="1">
      <c r="A76" s="314" t="s">
        <v>68</v>
      </c>
      <c r="B76" s="233" t="s">
        <v>15</v>
      </c>
      <c r="C76" s="243"/>
      <c r="D76" s="307"/>
      <c r="E76" s="306"/>
      <c r="F76" s="304"/>
      <c r="G76" s="304"/>
      <c r="H76" s="36"/>
    </row>
    <row r="77" spans="1:8" ht="12.95" customHeight="1">
      <c r="A77" s="316" t="s">
        <v>69</v>
      </c>
      <c r="B77" s="296" t="s">
        <v>4</v>
      </c>
      <c r="C77" s="297" t="s">
        <v>18</v>
      </c>
      <c r="D77" s="298" t="s">
        <v>150</v>
      </c>
      <c r="E77" s="297" t="s">
        <v>21</v>
      </c>
      <c r="F77" s="297" t="s">
        <v>10</v>
      </c>
      <c r="G77" s="297" t="s">
        <v>1</v>
      </c>
      <c r="H77" s="36"/>
    </row>
    <row r="78" spans="1:8" s="36" customFormat="1" ht="12.95" customHeight="1">
      <c r="A78" s="314" t="s">
        <v>69</v>
      </c>
      <c r="B78" s="235" t="s">
        <v>4</v>
      </c>
      <c r="C78" s="243"/>
      <c r="D78" s="300" t="s">
        <v>190</v>
      </c>
      <c r="E78" s="306"/>
      <c r="F78" s="308"/>
      <c r="G78" s="304"/>
    </row>
    <row r="79" spans="1:8" ht="12.95" customHeight="1">
      <c r="A79" s="314" t="s">
        <v>69</v>
      </c>
      <c r="B79" s="235" t="s">
        <v>4</v>
      </c>
      <c r="C79" s="243"/>
      <c r="D79" s="309"/>
      <c r="E79" s="306"/>
      <c r="F79" s="308"/>
      <c r="G79" s="304"/>
      <c r="H79" s="36"/>
    </row>
    <row r="80" spans="1:8" ht="12.95" customHeight="1">
      <c r="A80" s="314" t="s">
        <v>69</v>
      </c>
      <c r="B80" s="235" t="s">
        <v>4</v>
      </c>
      <c r="C80" s="243"/>
      <c r="D80" s="309"/>
      <c r="E80" s="306"/>
      <c r="F80" s="308"/>
      <c r="G80" s="304"/>
      <c r="H80" s="36"/>
    </row>
    <row r="81" spans="2:8" ht="12.95" customHeight="1">
      <c r="B81" s="36"/>
      <c r="C81" s="36"/>
      <c r="D81" s="36"/>
      <c r="E81" s="36"/>
      <c r="F81" s="36"/>
      <c r="G81" s="36"/>
      <c r="H81" s="36"/>
    </row>
    <row r="82" spans="2:8" s="36" customFormat="1" ht="12.95" customHeight="1"/>
    <row r="83" spans="2:8" ht="12.95" customHeight="1">
      <c r="B83" s="36"/>
      <c r="C83" s="36"/>
      <c r="D83" s="36"/>
      <c r="E83" s="36"/>
      <c r="F83" s="36"/>
      <c r="G83" s="36"/>
      <c r="H83" s="36"/>
    </row>
    <row r="84" spans="2:8" ht="12.75" customHeight="1">
      <c r="B84" s="36"/>
      <c r="C84" s="36"/>
      <c r="D84" s="36"/>
      <c r="E84" s="36"/>
      <c r="F84" s="36"/>
      <c r="G84" s="36"/>
      <c r="H84" s="36"/>
    </row>
    <row r="85" spans="2:8" hidden="1">
      <c r="B85" s="36"/>
      <c r="C85" s="36"/>
      <c r="D85" s="36"/>
      <c r="E85" s="36"/>
      <c r="F85" s="36"/>
      <c r="G85" s="36"/>
    </row>
    <row r="86" spans="2:8" hidden="1">
      <c r="B86" s="36"/>
      <c r="C86" s="36"/>
      <c r="D86" s="36"/>
      <c r="E86" s="36"/>
      <c r="F86" s="36"/>
      <c r="G86" s="36"/>
    </row>
    <row r="87" spans="2:8">
      <c r="B87" s="36"/>
      <c r="C87" s="36"/>
      <c r="D87" s="36"/>
      <c r="E87" s="36"/>
      <c r="F87" s="36"/>
      <c r="G87" s="36"/>
    </row>
    <row r="88" spans="2:8">
      <c r="B88" s="36"/>
      <c r="C88" s="36"/>
      <c r="D88" s="36"/>
      <c r="E88" s="36"/>
      <c r="F88" s="36"/>
      <c r="G88" s="36"/>
    </row>
    <row r="89" spans="2:8">
      <c r="B89" s="36"/>
      <c r="C89" s="36"/>
      <c r="D89" s="36"/>
      <c r="E89" s="36"/>
      <c r="F89" s="36"/>
      <c r="G89" s="36"/>
    </row>
    <row r="90" spans="2:8">
      <c r="B90" s="36"/>
      <c r="C90" s="36"/>
      <c r="D90" s="36"/>
      <c r="E90" s="36"/>
      <c r="F90" s="36"/>
      <c r="G90" s="36"/>
    </row>
    <row r="91" spans="2:8">
      <c r="B91" s="36"/>
      <c r="C91" s="36"/>
      <c r="D91" s="36"/>
      <c r="E91" s="36"/>
      <c r="F91" s="36"/>
      <c r="G91" s="36"/>
    </row>
    <row r="92" spans="2:8">
      <c r="B92" s="36"/>
      <c r="C92" s="36"/>
      <c r="D92" s="36"/>
      <c r="E92" s="36"/>
      <c r="F92" s="36"/>
      <c r="G92" s="36"/>
    </row>
    <row r="93" spans="2:8">
      <c r="B93" s="36"/>
      <c r="C93" s="36"/>
      <c r="D93" s="36"/>
      <c r="E93" s="36"/>
      <c r="F93" s="36"/>
      <c r="G93" s="36"/>
    </row>
    <row r="94" spans="2:8">
      <c r="B94" s="36"/>
      <c r="C94" s="36"/>
      <c r="D94" s="36"/>
      <c r="E94" s="36"/>
      <c r="F94" s="36"/>
      <c r="G94" s="36"/>
    </row>
    <row r="95" spans="2:8">
      <c r="B95" s="36"/>
      <c r="C95" s="36"/>
      <c r="D95" s="36"/>
      <c r="E95" s="36"/>
      <c r="F95" s="36"/>
      <c r="G95" s="36"/>
    </row>
    <row r="96" spans="2:8">
      <c r="B96" s="36"/>
      <c r="C96" s="36"/>
      <c r="D96" s="36"/>
      <c r="E96" s="36"/>
      <c r="F96" s="36"/>
      <c r="G96" s="36"/>
    </row>
    <row r="97" spans="2:7">
      <c r="B97" s="36"/>
      <c r="C97" s="36"/>
      <c r="D97" s="36"/>
      <c r="E97" s="36"/>
      <c r="F97" s="36"/>
      <c r="G97" s="36"/>
    </row>
    <row r="98" spans="2:7">
      <c r="B98" s="36"/>
      <c r="C98" s="36"/>
      <c r="D98" s="36"/>
      <c r="E98" s="36"/>
      <c r="F98" s="36"/>
      <c r="G98" s="36"/>
    </row>
    <row r="99" spans="2:7">
      <c r="B99" s="36"/>
      <c r="C99" s="36"/>
      <c r="D99" s="36"/>
      <c r="E99" s="36"/>
      <c r="F99" s="36"/>
      <c r="G99" s="36"/>
    </row>
    <row r="100" spans="2:7">
      <c r="B100" s="36"/>
      <c r="C100" s="36"/>
      <c r="D100" s="36"/>
      <c r="E100" s="36"/>
      <c r="F100" s="36"/>
      <c r="G100" s="36"/>
    </row>
    <row r="101" spans="2:7">
      <c r="B101" s="36"/>
      <c r="C101" s="36"/>
      <c r="D101" s="36"/>
      <c r="E101" s="36"/>
      <c r="F101" s="36"/>
      <c r="G101" s="36"/>
    </row>
    <row r="102" spans="2:7">
      <c r="B102" s="36"/>
      <c r="C102" s="36"/>
      <c r="D102" s="36"/>
      <c r="E102" s="36"/>
      <c r="F102" s="36"/>
      <c r="G102" s="36"/>
    </row>
    <row r="103" spans="2:7">
      <c r="B103" s="36"/>
      <c r="C103" s="36"/>
      <c r="D103" s="36"/>
      <c r="E103" s="36"/>
      <c r="F103" s="36"/>
      <c r="G103" s="36"/>
    </row>
    <row r="104" spans="2:7">
      <c r="B104" s="36"/>
      <c r="C104" s="36"/>
      <c r="D104" s="36"/>
      <c r="E104" s="36"/>
      <c r="F104" s="36"/>
      <c r="G104" s="36"/>
    </row>
    <row r="105" spans="2:7">
      <c r="B105" s="36"/>
      <c r="C105" s="36"/>
      <c r="D105" s="36"/>
      <c r="E105" s="36"/>
      <c r="F105" s="36"/>
      <c r="G105" s="36"/>
    </row>
    <row r="106" spans="2:7">
      <c r="B106" s="36"/>
      <c r="C106" s="36"/>
      <c r="D106" s="36"/>
      <c r="E106" s="36"/>
      <c r="F106" s="36"/>
      <c r="G106" s="36"/>
    </row>
    <row r="107" spans="2:7">
      <c r="B107" s="36"/>
      <c r="C107" s="36"/>
      <c r="D107" s="36"/>
      <c r="E107" s="36"/>
      <c r="F107" s="36"/>
      <c r="G107" s="36"/>
    </row>
    <row r="108" spans="2:7">
      <c r="B108" s="36"/>
      <c r="C108" s="36"/>
      <c r="D108" s="36"/>
      <c r="E108" s="36"/>
      <c r="F108" s="36"/>
      <c r="G108" s="36"/>
    </row>
    <row r="109" spans="2:7">
      <c r="B109" s="36"/>
      <c r="C109" s="36"/>
      <c r="D109" s="36"/>
      <c r="E109" s="36"/>
      <c r="F109" s="36"/>
      <c r="G109" s="36"/>
    </row>
    <row r="110" spans="2:7">
      <c r="B110" s="36"/>
      <c r="C110" s="36"/>
      <c r="D110" s="36"/>
      <c r="E110" s="36"/>
      <c r="F110" s="36"/>
      <c r="G110" s="36"/>
    </row>
    <row r="111" spans="2:7">
      <c r="B111" s="36"/>
      <c r="C111" s="36"/>
      <c r="D111" s="36"/>
      <c r="E111" s="36"/>
      <c r="F111" s="36"/>
      <c r="G111" s="36"/>
    </row>
    <row r="112" spans="2:7">
      <c r="B112" s="36"/>
      <c r="C112" s="36"/>
      <c r="D112" s="36"/>
      <c r="E112" s="36"/>
      <c r="F112" s="36"/>
      <c r="G112" s="36"/>
    </row>
    <row r="113" spans="2:7">
      <c r="B113" s="36"/>
      <c r="C113" s="36"/>
      <c r="D113" s="36"/>
      <c r="E113" s="36"/>
      <c r="F113" s="36"/>
      <c r="G113" s="36"/>
    </row>
    <row r="114" spans="2:7">
      <c r="B114" s="36"/>
      <c r="C114" s="36"/>
      <c r="D114" s="36"/>
      <c r="E114" s="36"/>
      <c r="F114" s="36"/>
      <c r="G114" s="36"/>
    </row>
    <row r="115" spans="2:7">
      <c r="B115" s="36"/>
      <c r="C115" s="36"/>
      <c r="D115" s="36"/>
      <c r="E115" s="36"/>
      <c r="F115" s="36"/>
      <c r="G115" s="36"/>
    </row>
    <row r="116" spans="2:7">
      <c r="B116" s="36"/>
      <c r="C116" s="36"/>
      <c r="D116" s="36"/>
      <c r="E116" s="36"/>
      <c r="F116" s="36"/>
      <c r="G116" s="36"/>
    </row>
    <row r="117" spans="2:7">
      <c r="B117" s="36"/>
      <c r="C117" s="36"/>
      <c r="D117" s="36"/>
      <c r="E117" s="36"/>
      <c r="F117" s="36"/>
      <c r="G117" s="36"/>
    </row>
    <row r="118" spans="2:7">
      <c r="B118" s="36"/>
      <c r="C118" s="36"/>
      <c r="D118" s="36"/>
      <c r="E118" s="36"/>
      <c r="F118" s="36"/>
      <c r="G118" s="36"/>
    </row>
    <row r="119" spans="2:7">
      <c r="B119" s="36"/>
      <c r="C119" s="36"/>
      <c r="D119" s="36"/>
      <c r="E119" s="36"/>
      <c r="F119" s="36"/>
      <c r="G119" s="36"/>
    </row>
    <row r="120" spans="2:7">
      <c r="B120" s="36"/>
      <c r="C120" s="36"/>
      <c r="D120" s="36"/>
      <c r="E120" s="36"/>
      <c r="F120" s="36"/>
      <c r="G120" s="36"/>
    </row>
    <row r="121" spans="2:7">
      <c r="B121" s="36"/>
      <c r="C121" s="36"/>
      <c r="D121" s="36"/>
      <c r="E121" s="36"/>
      <c r="F121" s="36"/>
      <c r="G121" s="36"/>
    </row>
    <row r="122" spans="2:7">
      <c r="B122" s="36"/>
      <c r="C122" s="36"/>
      <c r="D122" s="36"/>
      <c r="E122" s="36"/>
      <c r="F122" s="36"/>
      <c r="G122" s="36"/>
    </row>
    <row r="123" spans="2:7">
      <c r="B123" s="36"/>
      <c r="C123" s="36"/>
      <c r="D123" s="36"/>
      <c r="E123" s="36"/>
      <c r="F123" s="36"/>
      <c r="G123" s="36"/>
    </row>
    <row r="124" spans="2:7">
      <c r="B124" s="36"/>
      <c r="C124" s="36"/>
      <c r="D124" s="36"/>
      <c r="E124" s="36"/>
      <c r="F124" s="36"/>
      <c r="G124" s="36"/>
    </row>
    <row r="125" spans="2:7">
      <c r="B125" s="36"/>
      <c r="C125" s="36"/>
      <c r="D125" s="36"/>
      <c r="E125" s="36"/>
      <c r="F125" s="36"/>
      <c r="G125" s="36"/>
    </row>
    <row r="126" spans="2:7">
      <c r="B126" s="36"/>
      <c r="C126" s="36"/>
      <c r="D126" s="36"/>
      <c r="E126" s="36"/>
      <c r="F126" s="36"/>
      <c r="G126" s="36"/>
    </row>
  </sheetData>
  <autoFilter ref="A5:B80"/>
  <customSheetViews>
    <customSheetView guid="{699209D4-A4C4-11D3-96ED-9BCF071D5F3E}" showRuler="0">
      <pane ySplit="4" topLeftCell="A5" activePane="bottomLeft" state="frozen"/>
      <selection pane="bottomLeft" activeCell="E17" sqref="E17"/>
    </customSheetView>
    <customSheetView guid="{699209D3-A4C4-11D3-96ED-9BCF071D5F3E}" showRuler="0">
      <pane ySplit="4" topLeftCell="A5" activePane="bottomLeft" state="frozen"/>
      <selection pane="bottomLeft" activeCell="E17" sqref="E17"/>
    </customSheetView>
    <customSheetView guid="{699209D0-A4C4-11D3-96ED-9BCF071D5F3E}" showRuler="0">
      <pane ySplit="4" topLeftCell="A5" activePane="bottomLeft" state="frozen"/>
      <selection pane="bottomLeft" activeCell="G11" sqref="G11"/>
    </customSheetView>
    <customSheetView guid="{699209CE-A4C4-11D3-96ED-9BCF071D5F3E}" showRuler="0">
      <pane ySplit="4" topLeftCell="A5" activePane="bottomLeft" state="frozen"/>
      <selection pane="bottomLeft" activeCell="G11" sqref="G11"/>
    </customSheetView>
    <customSheetView guid="{699209CD-A4C4-11D3-96ED-9BCF071D5F3E}" showRuler="0">
      <pane ySplit="4" topLeftCell="A5" activePane="bottomLeft" state="frozen"/>
      <selection pane="bottomLeft" activeCell="G11" sqref="G11"/>
    </customSheetView>
    <customSheetView guid="{560C9411-A7F4-11D3-96ED-9BCF071D5F3E}" showRuler="0">
      <pane ySplit="4" topLeftCell="A5" activePane="bottomLeft" state="frozen"/>
      <selection pane="bottomLeft" activeCell="G11" sqref="G11"/>
    </customSheetView>
    <customSheetView guid="{560C9412-A7F4-11D3-96ED-9BCF071D5F3E}" showRuler="0">
      <pane ySplit="4" topLeftCell="A5" activePane="bottomLeft" state="frozen"/>
      <selection pane="bottomLeft" activeCell="G11" sqref="G11"/>
    </customSheetView>
  </customSheetViews>
  <phoneticPr fontId="4" type="noConversion"/>
  <dataValidations disablePrompts="1" count="2">
    <dataValidation type="decimal" errorStyle="information" operator="equal" allowBlank="1" showInputMessage="1" showErrorMessage="1" errorTitle="Code des impôts directs" error="Les taux de réfaction prévus par le CID sont :_x000a_75% - 50 % - 30% - 25%_x000a_" sqref="E6">
      <formula1>75%</formula1>
    </dataValidation>
    <dataValidation type="decimal" errorStyle="information" operator="equal" allowBlank="1" showInputMessage="1" showErrorMessage="1" errorTitle="CID" error="Les taux de réfaction prévus par le CID sont :_x000a_75% - 50 % - 30% - 25%" sqref="E7">
      <formula1>30%</formula1>
    </dataValidation>
  </dataValidations>
  <pageMargins left="0.75" right="0.75" top="1" bottom="1" header="0.4921259845" footer="0.4921259845"/>
  <pageSetup paperSize="9" orientation="portrait" horizontalDpi="180" verticalDpi="180"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Feuil12">
    <pageSetUpPr autoPageBreaks="0"/>
  </sheetPr>
  <dimension ref="A1:P44"/>
  <sheetViews>
    <sheetView showGridLines="0" showRuler="0" zoomScale="97" zoomScaleNormal="97" workbookViewId="0">
      <pane ySplit="1" topLeftCell="A2" activePane="bottomLeft" state="frozen"/>
      <selection activeCell="F17" sqref="F17:H17"/>
      <selection pane="bottomLeft" activeCell="I33" sqref="I33"/>
    </sheetView>
  </sheetViews>
  <sheetFormatPr baseColWidth="10" defaultColWidth="11.44140625" defaultRowHeight="12.75"/>
  <cols>
    <col min="1" max="1" width="7.6640625" style="3" customWidth="1"/>
    <col min="2" max="2" width="4.5546875" style="3" customWidth="1"/>
    <col min="3" max="3" width="15.6640625" style="3" customWidth="1"/>
    <col min="4" max="4" width="8" style="3" customWidth="1"/>
    <col min="5" max="5" width="10.88671875" style="3" customWidth="1"/>
    <col min="6" max="6" width="7.109375" style="3" customWidth="1"/>
    <col min="7" max="7" width="2" style="3" customWidth="1"/>
    <col min="8" max="8" width="7.33203125" style="3" customWidth="1"/>
    <col min="9" max="9" width="24.44140625" style="3" customWidth="1"/>
    <col min="10" max="10" width="25" style="3" customWidth="1"/>
    <col min="11" max="11" width="6.109375" style="3" customWidth="1"/>
    <col min="12" max="12" width="20.44140625" style="3" customWidth="1"/>
    <col min="13" max="13" width="3.44140625" style="3" customWidth="1"/>
    <col min="14" max="14" width="5.88671875" style="3" customWidth="1"/>
    <col min="15" max="15" width="11.44140625" style="3"/>
    <col min="16" max="16" width="16" style="3" customWidth="1"/>
    <col min="17" max="16384" width="11.44140625" style="3"/>
  </cols>
  <sheetData>
    <row r="1" spans="1:16" ht="13.5" customHeight="1">
      <c r="I1" s="43"/>
      <c r="J1" s="43"/>
      <c r="K1" s="43"/>
      <c r="M1" s="43"/>
    </row>
    <row r="2" spans="1:16" ht="13.5" customHeight="1" thickBot="1">
      <c r="I2" s="43"/>
      <c r="J2" s="43"/>
      <c r="K2" s="43"/>
      <c r="L2" s="432" t="s">
        <v>320</v>
      </c>
      <c r="M2" s="43"/>
    </row>
    <row r="3" spans="1:16" ht="16.5" customHeight="1">
      <c r="A3" s="72" t="s">
        <v>94</v>
      </c>
      <c r="B3" s="44"/>
      <c r="C3" s="45"/>
      <c r="D3" s="347" t="s">
        <v>312</v>
      </c>
      <c r="E3" s="345">
        <f>'Saisie-client'!C16</f>
        <v>0</v>
      </c>
      <c r="F3" s="455"/>
      <c r="H3" s="46" t="s">
        <v>317</v>
      </c>
      <c r="I3" s="47"/>
      <c r="J3" s="47"/>
      <c r="K3" s="48"/>
    </row>
    <row r="4" spans="1:16" ht="12.95" customHeight="1">
      <c r="B4" s="349" t="s">
        <v>315</v>
      </c>
      <c r="C4" s="49"/>
      <c r="D4" s="604" t="s">
        <v>164</v>
      </c>
      <c r="E4" s="605" t="str">
        <f>INDEX('Saisie-client'!F20:F31,'Saisie-chiffres'!B3)</f>
        <v>Février</v>
      </c>
      <c r="F4" s="606" t="e">
        <f>INDEX('[1]Saisie-client'!G19:G30,'[1]Saisie-chiffres'!C2)</f>
        <v>#VALUE!</v>
      </c>
      <c r="H4" s="50" t="s">
        <v>95</v>
      </c>
      <c r="I4" s="51"/>
      <c r="J4" s="51"/>
      <c r="K4" s="52"/>
    </row>
    <row r="5" spans="1:16" ht="15.75" customHeight="1" thickBot="1">
      <c r="A5" s="2" t="s">
        <v>165</v>
      </c>
      <c r="B5" s="444">
        <f>+'Saisie-client'!C9</f>
        <v>0</v>
      </c>
      <c r="C5" s="53"/>
      <c r="D5" s="604"/>
      <c r="E5" s="605" t="str">
        <f>INDEX('[1]Saisie-client'!F20:F31,'[1]Saisie-chiffres'!B3)</f>
        <v>Février</v>
      </c>
      <c r="F5" s="606" t="e">
        <f>INDEX('[1]Saisie-client'!G20:G31,'[1]Saisie-chiffres'!C3)</f>
        <v>#VALUE!</v>
      </c>
      <c r="H5" s="54" t="s">
        <v>96</v>
      </c>
      <c r="I5" s="55"/>
      <c r="J5" s="55"/>
      <c r="K5" s="56"/>
    </row>
    <row r="6" spans="1:16" ht="12.95" customHeight="1" thickBot="1">
      <c r="B6" s="348" t="s">
        <v>314</v>
      </c>
      <c r="C6" s="45"/>
      <c r="D6" s="456" t="s">
        <v>166</v>
      </c>
      <c r="E6" s="57">
        <f>'Saisie-chiffres'!B4</f>
        <v>0</v>
      </c>
      <c r="F6" s="58"/>
    </row>
    <row r="7" spans="1:16" ht="18" customHeight="1" thickBot="1">
      <c r="A7" s="3" t="s">
        <v>316</v>
      </c>
      <c r="B7" s="444">
        <f>'Saisie-client'!C10</f>
        <v>0</v>
      </c>
      <c r="C7" s="45"/>
      <c r="H7" s="347" t="s">
        <v>97</v>
      </c>
      <c r="I7" s="447">
        <f>'Saisie-client'!C4</f>
        <v>0</v>
      </c>
      <c r="J7" s="59"/>
      <c r="K7" s="60"/>
    </row>
    <row r="8" spans="1:16" ht="12.95" customHeight="1">
      <c r="B8" s="348" t="s">
        <v>313</v>
      </c>
      <c r="C8" s="45"/>
      <c r="D8" s="61" t="s">
        <v>106</v>
      </c>
      <c r="E8" s="62"/>
      <c r="F8" s="63"/>
      <c r="H8" s="64"/>
      <c r="I8" s="65"/>
      <c r="J8" s="65"/>
      <c r="K8" s="66"/>
      <c r="O8" s="53"/>
      <c r="P8" s="53"/>
    </row>
    <row r="9" spans="1:16" ht="16.5" customHeight="1" thickBot="1">
      <c r="A9" s="3" t="s">
        <v>316</v>
      </c>
      <c r="B9" s="442">
        <f>'Saisie-client'!C11</f>
        <v>0</v>
      </c>
      <c r="C9" s="53"/>
      <c r="D9" s="67" t="s">
        <v>107</v>
      </c>
      <c r="E9" s="68"/>
      <c r="F9" s="69"/>
      <c r="H9" s="70" t="s">
        <v>278</v>
      </c>
      <c r="I9" s="446">
        <f>'Saisie-client'!C5</f>
        <v>0</v>
      </c>
      <c r="J9" s="71"/>
      <c r="K9" s="66"/>
      <c r="O9" s="53"/>
      <c r="P9" s="53"/>
    </row>
    <row r="10" spans="1:16" ht="15" customHeight="1">
      <c r="A10" s="72" t="s">
        <v>280</v>
      </c>
      <c r="B10" s="443">
        <f>'Saisie-client'!C8</f>
        <v>0</v>
      </c>
      <c r="H10" s="70" t="s">
        <v>279</v>
      </c>
      <c r="I10" s="446">
        <f>'Saisie-client'!C7</f>
        <v>0</v>
      </c>
      <c r="J10" s="71"/>
      <c r="K10" s="66"/>
      <c r="O10" s="53"/>
      <c r="P10" s="53"/>
    </row>
    <row r="11" spans="1:16" ht="17.25" customHeight="1" thickBot="1">
      <c r="A11" s="607">
        <f>'Saisie-client'!C12</f>
        <v>0</v>
      </c>
      <c r="B11" s="608"/>
      <c r="C11" s="609"/>
      <c r="D11" s="73" t="s">
        <v>271</v>
      </c>
      <c r="H11" s="332"/>
      <c r="I11" s="333"/>
      <c r="J11" s="115"/>
      <c r="K11" s="74"/>
      <c r="L11" s="346" t="s">
        <v>277</v>
      </c>
    </row>
    <row r="12" spans="1:16" ht="15">
      <c r="A12" s="607">
        <f>'Saisie-client'!C13</f>
        <v>0</v>
      </c>
      <c r="B12" s="608"/>
      <c r="C12" s="609"/>
      <c r="D12" s="73" t="s">
        <v>161</v>
      </c>
      <c r="I12" s="311"/>
      <c r="L12" s="75">
        <f>'Saisie-client'!C14</f>
        <v>0</v>
      </c>
    </row>
    <row r="13" spans="1:16" ht="5.25" customHeight="1" thickBot="1"/>
    <row r="14" spans="1:16">
      <c r="A14" s="76" t="s">
        <v>17</v>
      </c>
      <c r="B14" s="77"/>
      <c r="C14" s="344" t="s">
        <v>18</v>
      </c>
      <c r="D14" s="78"/>
      <c r="E14" s="345" t="s">
        <v>322</v>
      </c>
      <c r="F14" s="79"/>
      <c r="G14" s="79"/>
      <c r="H14" s="80"/>
      <c r="I14" s="599" t="s">
        <v>19</v>
      </c>
      <c r="J14" s="601"/>
      <c r="K14" s="81" t="s">
        <v>21</v>
      </c>
      <c r="L14" s="82" t="s">
        <v>22</v>
      </c>
      <c r="M14" s="83"/>
    </row>
    <row r="15" spans="1:16" ht="15.75" customHeight="1">
      <c r="A15" s="84" t="s">
        <v>103</v>
      </c>
      <c r="B15" s="85"/>
      <c r="C15" s="86"/>
      <c r="D15" s="86"/>
      <c r="E15" s="87"/>
      <c r="F15" s="87"/>
      <c r="G15" s="87"/>
      <c r="H15" s="88"/>
      <c r="I15" s="440" t="s">
        <v>336</v>
      </c>
      <c r="J15" s="441" t="s">
        <v>337</v>
      </c>
      <c r="K15" s="89"/>
      <c r="L15" s="90" t="s">
        <v>275</v>
      </c>
      <c r="M15" s="91"/>
    </row>
    <row r="16" spans="1:16" ht="14.85" customHeight="1">
      <c r="A16" s="610" t="s">
        <v>7</v>
      </c>
      <c r="B16" s="611"/>
      <c r="C16" s="342" t="s">
        <v>236</v>
      </c>
      <c r="D16" s="209" t="s">
        <v>109</v>
      </c>
      <c r="E16" s="210"/>
      <c r="F16" s="210"/>
      <c r="G16" s="210"/>
      <c r="H16" s="211">
        <f>'Saisie-chiffres'!E6</f>
        <v>0.5</v>
      </c>
      <c r="I16" s="212">
        <f>ROUNDDOWN('Saisie-chiffres'!F6,0)</f>
        <v>0</v>
      </c>
      <c r="J16" s="213">
        <f>ROUNDDOWN(H16*I16,0)</f>
        <v>0</v>
      </c>
      <c r="K16" s="338">
        <v>0.02</v>
      </c>
      <c r="L16" s="215">
        <f>ROUNDDOWN(J16*K16,0)</f>
        <v>0</v>
      </c>
      <c r="M16" s="216"/>
    </row>
    <row r="17" spans="1:13" ht="12.95" customHeight="1">
      <c r="A17" s="612"/>
      <c r="B17" s="613"/>
      <c r="C17" s="342" t="s">
        <v>222</v>
      </c>
      <c r="D17" s="209" t="s">
        <v>109</v>
      </c>
      <c r="E17" s="210"/>
      <c r="F17" s="210"/>
      <c r="G17" s="210"/>
      <c r="H17" s="211">
        <f>'Saisie-chiffres'!E7</f>
        <v>0.3</v>
      </c>
      <c r="I17" s="212">
        <f>ROUNDDOWN('Saisie-chiffres'!F7,0)</f>
        <v>0</v>
      </c>
      <c r="J17" s="213">
        <f>ROUNDDOWN((1-H17)*I17,0)</f>
        <v>0</v>
      </c>
      <c r="K17" s="338">
        <v>0.02</v>
      </c>
      <c r="L17" s="215">
        <f>ROUNDDOWN(J17*K17,0)</f>
        <v>0</v>
      </c>
      <c r="M17" s="216"/>
    </row>
    <row r="18" spans="1:13" ht="12.95" customHeight="1">
      <c r="A18" s="612"/>
      <c r="B18" s="613"/>
      <c r="C18" s="342" t="s">
        <v>223</v>
      </c>
      <c r="D18" s="209" t="s">
        <v>110</v>
      </c>
      <c r="E18" s="210"/>
      <c r="F18" s="210"/>
      <c r="G18" s="210"/>
      <c r="H18" s="217"/>
      <c r="I18" s="212">
        <f>ROUNDDOWN('Saisie-chiffres'!F8,0)</f>
        <v>0</v>
      </c>
      <c r="J18" s="213">
        <f>+I18</f>
        <v>0</v>
      </c>
      <c r="K18" s="338">
        <v>0.02</v>
      </c>
      <c r="L18" s="215">
        <f>ROUNDDOWN(J18*K18,0)</f>
        <v>0</v>
      </c>
      <c r="M18" s="216"/>
    </row>
    <row r="19" spans="1:13" ht="12.95" customHeight="1">
      <c r="A19" s="612"/>
      <c r="B19" s="613"/>
      <c r="C19" s="342" t="s">
        <v>224</v>
      </c>
      <c r="D19" s="209" t="s">
        <v>111</v>
      </c>
      <c r="E19" s="210"/>
      <c r="F19" s="210"/>
      <c r="G19" s="210"/>
      <c r="H19" s="217"/>
      <c r="I19" s="212">
        <f>ROUNDDOWN('Saisie-chiffres'!F9,0)</f>
        <v>0</v>
      </c>
      <c r="J19" s="213"/>
      <c r="K19" s="338">
        <v>0</v>
      </c>
      <c r="L19" s="215">
        <f>ROUNDDOWN(J19*K19,0)</f>
        <v>0</v>
      </c>
      <c r="M19" s="216"/>
    </row>
    <row r="20" spans="1:13" ht="14.25" customHeight="1">
      <c r="A20" s="612"/>
      <c r="B20" s="613"/>
      <c r="C20" s="342" t="s">
        <v>225</v>
      </c>
      <c r="D20" s="210" t="s">
        <v>290</v>
      </c>
      <c r="E20" s="210"/>
      <c r="F20" s="210"/>
      <c r="G20" s="210"/>
      <c r="H20" s="217"/>
      <c r="I20" s="212">
        <f>ROUNDDOWN('Saisie-chiffres'!F10,0)</f>
        <v>0</v>
      </c>
      <c r="J20" s="213"/>
      <c r="K20" s="338">
        <v>0.02</v>
      </c>
      <c r="L20" s="215">
        <f>ROUNDDOWN(J20*K20,0)</f>
        <v>0</v>
      </c>
      <c r="M20" s="216"/>
    </row>
    <row r="21" spans="1:13" ht="12.95" customHeight="1">
      <c r="A21" s="612"/>
      <c r="B21" s="613"/>
      <c r="C21" s="208"/>
      <c r="D21" s="310"/>
      <c r="E21" s="210"/>
      <c r="F21" s="210"/>
      <c r="G21" s="210"/>
      <c r="H21" s="217"/>
      <c r="I21" s="212"/>
      <c r="J21" s="213"/>
      <c r="K21" s="214"/>
      <c r="L21" s="215"/>
      <c r="M21" s="216"/>
    </row>
    <row r="22" spans="1:13" ht="12.95" hidden="1" customHeight="1">
      <c r="A22" s="206"/>
      <c r="B22" s="207"/>
      <c r="C22" s="208"/>
      <c r="D22" s="209"/>
      <c r="E22" s="210"/>
      <c r="F22" s="210"/>
      <c r="G22" s="210"/>
      <c r="H22" s="217"/>
      <c r="I22" s="212"/>
      <c r="J22" s="213"/>
      <c r="K22" s="214"/>
      <c r="L22" s="215"/>
      <c r="M22" s="216"/>
    </row>
    <row r="23" spans="1:13" ht="14.85" customHeight="1" thickBot="1">
      <c r="A23" s="218">
        <v>1</v>
      </c>
      <c r="B23" s="219"/>
      <c r="C23" s="220"/>
      <c r="D23" s="221"/>
      <c r="E23" s="221"/>
      <c r="F23" s="221" t="s">
        <v>5</v>
      </c>
      <c r="G23" s="222"/>
      <c r="H23" s="223"/>
      <c r="I23" s="224">
        <f>SUM(I16:I22)</f>
        <v>0</v>
      </c>
      <c r="J23" s="225">
        <f>SUM(J16:J22)</f>
        <v>0</v>
      </c>
      <c r="K23" s="226"/>
      <c r="L23" s="225">
        <f>SUM(L18:L22)</f>
        <v>0</v>
      </c>
      <c r="M23" s="218">
        <f>A23</f>
        <v>1</v>
      </c>
    </row>
    <row r="24" spans="1:13" ht="6" customHeight="1" thickBot="1">
      <c r="C24" s="99"/>
      <c r="L24" s="100"/>
    </row>
    <row r="25" spans="1:13" ht="12.95" customHeight="1">
      <c r="A25" s="101"/>
      <c r="B25" s="102"/>
      <c r="C25" s="103"/>
      <c r="D25" s="599" t="s">
        <v>274</v>
      </c>
      <c r="E25" s="600"/>
      <c r="F25" s="601"/>
      <c r="G25" s="599" t="s">
        <v>273</v>
      </c>
      <c r="H25" s="600"/>
      <c r="I25" s="600"/>
      <c r="J25" s="600"/>
      <c r="K25" s="601"/>
      <c r="L25" s="339" t="s">
        <v>276</v>
      </c>
      <c r="M25" s="83"/>
    </row>
    <row r="26" spans="1:13" ht="12.95" customHeight="1">
      <c r="A26" s="616" t="s">
        <v>167</v>
      </c>
      <c r="B26" s="617"/>
      <c r="C26" s="343" t="s">
        <v>226</v>
      </c>
      <c r="D26" s="104" t="str">
        <f>IF('Saisie-chiffres'!F66,(IF('Saisie-chiffres'!B3=1,1&amp;"° Acompte provisionnel",IF('Saisie-chiffres'!B3=4&amp;"°",2,IF('Saisie-chiffres'!B3=7,3&amp;"° Acompte provisionnel",IF('Saisie-chiffres'!B3=10,4&amp;"°","  ° Acompte provisionnel"))))),"")</f>
        <v/>
      </c>
      <c r="E26" s="105"/>
      <c r="F26" s="106"/>
      <c r="G26" s="198"/>
      <c r="H26" s="107"/>
      <c r="J26" s="107"/>
      <c r="K26" s="108"/>
      <c r="L26" s="94"/>
      <c r="M26" s="91"/>
    </row>
    <row r="27" spans="1:13" ht="12.95" customHeight="1">
      <c r="A27" s="92"/>
      <c r="B27" s="43"/>
      <c r="C27" s="343" t="s">
        <v>227</v>
      </c>
      <c r="D27" s="109" t="s">
        <v>189</v>
      </c>
      <c r="E27" s="110"/>
      <c r="F27" s="111"/>
      <c r="G27" s="112"/>
      <c r="H27" s="113"/>
      <c r="I27" s="113"/>
      <c r="J27" s="113"/>
      <c r="K27" s="114"/>
      <c r="L27" s="94">
        <f>ROUNDDOWN(('Saisie-chiffres'!F71+'Saisie-chiffres'!F72),0)</f>
        <v>0</v>
      </c>
      <c r="M27" s="95"/>
    </row>
    <row r="28" spans="1:13" ht="14.25" customHeight="1" thickBot="1">
      <c r="A28" s="96">
        <v>2</v>
      </c>
      <c r="B28" s="115"/>
      <c r="C28" s="97"/>
      <c r="D28" s="116"/>
      <c r="E28" s="115"/>
      <c r="F28" s="117"/>
      <c r="G28" s="116"/>
      <c r="H28" s="115"/>
      <c r="I28" s="115"/>
      <c r="J28" s="118"/>
      <c r="K28" s="433" t="s">
        <v>318</v>
      </c>
      <c r="L28" s="98">
        <f>SUM(L26:L27)</f>
        <v>0</v>
      </c>
      <c r="M28" s="436">
        <v>2</v>
      </c>
    </row>
    <row r="29" spans="1:13" ht="6" customHeight="1" thickBot="1">
      <c r="A29" s="119"/>
      <c r="B29" s="43"/>
      <c r="C29" s="120"/>
      <c r="D29" s="43"/>
      <c r="E29" s="43"/>
      <c r="F29" s="43"/>
      <c r="G29" s="43"/>
      <c r="H29" s="43"/>
      <c r="I29" s="43"/>
      <c r="J29" s="121"/>
      <c r="K29" s="43"/>
      <c r="L29" s="43"/>
      <c r="M29" s="43"/>
    </row>
    <row r="30" spans="1:13" s="43" customFormat="1" ht="14.1" customHeight="1">
      <c r="A30" s="101"/>
      <c r="B30" s="102"/>
      <c r="C30" s="103"/>
      <c r="D30" s="599" t="s">
        <v>270</v>
      </c>
      <c r="E30" s="600"/>
      <c r="F30" s="600"/>
      <c r="G30" s="600"/>
      <c r="H30" s="600"/>
      <c r="I30" s="601"/>
      <c r="J30" s="445" t="s">
        <v>335</v>
      </c>
      <c r="K30" s="340" t="s">
        <v>21</v>
      </c>
      <c r="L30" s="339" t="s">
        <v>276</v>
      </c>
      <c r="M30" s="83"/>
    </row>
    <row r="31" spans="1:13" ht="17.25">
      <c r="A31" s="616" t="s">
        <v>11</v>
      </c>
      <c r="B31" s="617"/>
      <c r="C31" s="343" t="s">
        <v>228</v>
      </c>
      <c r="D31" s="122" t="s">
        <v>83</v>
      </c>
      <c r="E31" s="123"/>
      <c r="F31" s="123"/>
      <c r="G31" s="107"/>
      <c r="H31" s="107"/>
      <c r="I31" s="108"/>
      <c r="J31" s="124">
        <v>0</v>
      </c>
      <c r="K31" s="125">
        <v>0.02</v>
      </c>
      <c r="L31" s="94">
        <f>ROUNDDOWN(J31*K31,0)</f>
        <v>0</v>
      </c>
      <c r="M31" s="91"/>
    </row>
    <row r="32" spans="1:13" ht="14.1" customHeight="1">
      <c r="A32" s="92"/>
      <c r="B32" s="43"/>
      <c r="C32" s="343"/>
      <c r="D32" s="126"/>
      <c r="E32" s="113"/>
      <c r="F32" s="113"/>
      <c r="G32" s="113"/>
      <c r="H32" s="113"/>
      <c r="I32" s="114"/>
      <c r="J32" s="93"/>
      <c r="K32" s="127"/>
      <c r="L32" s="94"/>
      <c r="M32" s="95"/>
    </row>
    <row r="33" spans="1:13" ht="15" customHeight="1" thickBot="1">
      <c r="A33" s="96">
        <v>3</v>
      </c>
      <c r="B33" s="115"/>
      <c r="C33" s="97"/>
      <c r="D33" s="115"/>
      <c r="E33" s="115"/>
      <c r="F33" s="115"/>
      <c r="G33" s="115"/>
      <c r="H33" s="115"/>
      <c r="I33" s="118" t="s">
        <v>5</v>
      </c>
      <c r="J33" s="98">
        <f>SUM(J31:J32)</f>
        <v>0</v>
      </c>
      <c r="K33" s="115"/>
      <c r="L33" s="128">
        <f>SUM(L31:L32)</f>
        <v>0</v>
      </c>
      <c r="M33" s="96">
        <f>A33</f>
        <v>3</v>
      </c>
    </row>
    <row r="34" spans="1:13" ht="6" customHeight="1" thickBot="1">
      <c r="C34" s="99"/>
    </row>
    <row r="35" spans="1:13" ht="13.9" customHeight="1">
      <c r="A35" s="101"/>
      <c r="B35" s="102"/>
      <c r="C35" s="103"/>
      <c r="D35" s="599" t="s">
        <v>112</v>
      </c>
      <c r="E35" s="600"/>
      <c r="F35" s="600"/>
      <c r="G35" s="600"/>
      <c r="H35" s="600"/>
      <c r="I35" s="601"/>
      <c r="J35" s="445" t="s">
        <v>335</v>
      </c>
      <c r="K35" s="340" t="s">
        <v>21</v>
      </c>
      <c r="L35" s="339" t="s">
        <v>276</v>
      </c>
      <c r="M35" s="83"/>
    </row>
    <row r="36" spans="1:13" ht="13.9" customHeight="1">
      <c r="A36" s="614" t="s">
        <v>23</v>
      </c>
      <c r="B36" s="615"/>
      <c r="C36" s="343" t="s">
        <v>229</v>
      </c>
      <c r="D36" s="129" t="s">
        <v>113</v>
      </c>
      <c r="E36" s="130"/>
      <c r="F36" s="131"/>
      <c r="G36" s="131"/>
      <c r="H36" s="131"/>
      <c r="I36" s="132"/>
      <c r="J36" s="29">
        <f>ROUNDDOWN('Saisie-chiffres'!F56,0)</f>
        <v>0</v>
      </c>
      <c r="K36" s="133" t="s">
        <v>102</v>
      </c>
      <c r="L36" s="94">
        <f>'Saisie-chiffres'!G56</f>
        <v>0</v>
      </c>
      <c r="M36" s="91"/>
    </row>
    <row r="37" spans="1:13" ht="13.9" customHeight="1">
      <c r="A37" s="602" t="s">
        <v>24</v>
      </c>
      <c r="B37" s="603"/>
      <c r="C37" s="343" t="s">
        <v>230</v>
      </c>
      <c r="D37" s="135" t="s">
        <v>114</v>
      </c>
      <c r="E37" s="112"/>
      <c r="F37" s="113"/>
      <c r="G37" s="113"/>
      <c r="H37" s="113"/>
      <c r="I37" s="114"/>
      <c r="J37" s="29">
        <f>ROUNDDOWN('Saisie-chiffres'!F57,0)</f>
        <v>0</v>
      </c>
      <c r="K37" s="127">
        <f>'Saisie-chiffres'!E57</f>
        <v>0.1</v>
      </c>
      <c r="L37" s="94">
        <f>IF(K37&lt;&gt;"",ROUNDDOWN(J37*K37,0),0)</f>
        <v>0</v>
      </c>
      <c r="M37" s="91"/>
    </row>
    <row r="38" spans="1:13" ht="13.9" customHeight="1">
      <c r="A38" s="602" t="s">
        <v>25</v>
      </c>
      <c r="B38" s="603"/>
      <c r="C38" s="343" t="s">
        <v>231</v>
      </c>
      <c r="D38" s="135" t="s">
        <v>115</v>
      </c>
      <c r="E38" s="112"/>
      <c r="F38" s="113"/>
      <c r="G38" s="113"/>
      <c r="H38" s="113"/>
      <c r="I38" s="114"/>
      <c r="J38" s="29">
        <f>ROUNDDOWN('Saisie-chiffres'!F58,0)</f>
        <v>0</v>
      </c>
      <c r="K38" s="127">
        <f>'Saisie-chiffres'!E58</f>
        <v>0.15</v>
      </c>
      <c r="L38" s="94">
        <f>IF(K38&lt;&gt;"",ROUNDDOWN(J38*K38,0),0)</f>
        <v>0</v>
      </c>
      <c r="M38" s="91"/>
    </row>
    <row r="39" spans="1:13" ht="13.9" customHeight="1">
      <c r="A39" s="602" t="s">
        <v>26</v>
      </c>
      <c r="B39" s="603"/>
      <c r="C39" s="343" t="s">
        <v>232</v>
      </c>
      <c r="D39" s="135" t="s">
        <v>116</v>
      </c>
      <c r="E39" s="112"/>
      <c r="F39" s="113"/>
      <c r="G39" s="113"/>
      <c r="H39" s="113"/>
      <c r="I39" s="114"/>
      <c r="J39" s="29">
        <f>ROUNDDOWN('Saisie-chiffres'!F59,0)</f>
        <v>0</v>
      </c>
      <c r="K39" s="127">
        <f>'Saisie-chiffres'!E59</f>
        <v>0.3</v>
      </c>
      <c r="L39" s="94">
        <f>IF(K39&lt;&gt;"",ROUNDDOWN(J39*K39,0),0)</f>
        <v>0</v>
      </c>
      <c r="M39" s="91"/>
    </row>
    <row r="40" spans="1:13" ht="13.9" customHeight="1">
      <c r="A40" s="334"/>
      <c r="B40" s="335"/>
      <c r="C40" s="343" t="s">
        <v>233</v>
      </c>
      <c r="D40" s="135" t="s">
        <v>117</v>
      </c>
      <c r="E40" s="112"/>
      <c r="F40" s="113"/>
      <c r="G40" s="113"/>
      <c r="H40" s="464"/>
      <c r="I40" s="114"/>
      <c r="J40" s="29">
        <f>ROUNDDOWN('Saisie-chiffres'!F60,0)</f>
        <v>0</v>
      </c>
      <c r="K40" s="127">
        <f>'Saisie-chiffres'!E60</f>
        <v>0.15</v>
      </c>
      <c r="L40" s="94">
        <v>0</v>
      </c>
      <c r="M40" s="91"/>
    </row>
    <row r="41" spans="1:13" ht="13.9" customHeight="1">
      <c r="A41" s="602" t="s">
        <v>27</v>
      </c>
      <c r="B41" s="603"/>
      <c r="C41" s="343" t="s">
        <v>234</v>
      </c>
      <c r="D41" s="135" t="s">
        <v>321</v>
      </c>
      <c r="E41" s="130"/>
      <c r="F41" s="131"/>
      <c r="G41" s="131"/>
      <c r="H41" s="131"/>
      <c r="I41" s="131"/>
      <c r="J41" s="29">
        <f>ROUNDDOWN('Saisie-chiffres'!F61,0)</f>
        <v>0</v>
      </c>
      <c r="K41" s="127">
        <f>'Saisie-chiffres'!E62</f>
        <v>0.24</v>
      </c>
      <c r="L41" s="94">
        <f>IF(K41&lt;&gt;"",ROUNDDOWN(J41*K41,0),0)</f>
        <v>0</v>
      </c>
      <c r="M41" s="91"/>
    </row>
    <row r="42" spans="1:13" ht="13.9" customHeight="1">
      <c r="A42" s="602" t="s">
        <v>28</v>
      </c>
      <c r="B42" s="603"/>
      <c r="C42" s="343" t="s">
        <v>235</v>
      </c>
      <c r="D42" s="135" t="s">
        <v>118</v>
      </c>
      <c r="E42" s="112"/>
      <c r="F42" s="113"/>
      <c r="G42" s="113"/>
      <c r="H42" s="464" t="s">
        <v>340</v>
      </c>
      <c r="I42" s="113"/>
      <c r="J42" s="29">
        <f>ROUNDDOWN('Saisie-chiffres'!F63,0)</f>
        <v>0</v>
      </c>
      <c r="K42" s="465" t="s">
        <v>102</v>
      </c>
      <c r="L42" s="94">
        <v>0</v>
      </c>
      <c r="M42" s="91"/>
    </row>
    <row r="43" spans="1:13" ht="14.45" customHeight="1" thickBot="1">
      <c r="A43" s="96">
        <v>4</v>
      </c>
      <c r="B43" s="115"/>
      <c r="C43" s="97"/>
      <c r="D43" s="435" t="s">
        <v>119</v>
      </c>
      <c r="E43" s="136"/>
      <c r="F43" s="136"/>
      <c r="G43" s="115"/>
      <c r="H43" s="115"/>
      <c r="I43" s="434" t="s">
        <v>319</v>
      </c>
      <c r="J43" s="98">
        <f>SUM(J36:J42)</f>
        <v>0</v>
      </c>
      <c r="K43" s="290"/>
      <c r="L43" s="138">
        <f>SUM(L36:L42)</f>
        <v>0</v>
      </c>
      <c r="M43" s="96">
        <f>A43</f>
        <v>4</v>
      </c>
    </row>
    <row r="44" spans="1:13" ht="14.1" customHeight="1"/>
  </sheetData>
  <customSheetViews>
    <customSheetView guid="{699209D4-A4C4-11D3-96ED-9BCF071D5F3E}" scale="90" showGridLines="0" showRuler="0" topLeftCell="D1">
      <pane ySplit="1" topLeftCell="A27" activePane="bottomLeft" state="frozen"/>
      <selection pane="bottomLeft" activeCell="I43" sqref="I43"/>
    </customSheetView>
    <customSheetView guid="{699209D3-A4C4-11D3-96ED-9BCF071D5F3E}" scale="90" showGridLines="0" showRuler="0" topLeftCell="D1">
      <pane ySplit="1" topLeftCell="A27" activePane="bottomLeft" state="frozen"/>
      <selection pane="bottomLeft" activeCell="I43" sqref="I43"/>
    </customSheetView>
    <customSheetView guid="{699209D0-A4C4-11D3-96ED-9BCF071D5F3E}" scale="90" showGridLines="0" showRuler="0" topLeftCell="D1">
      <pane ySplit="1" topLeftCell="A27" activePane="bottomLeft" state="frozen"/>
      <selection pane="bottomLeft" activeCell="I34" sqref="I34"/>
    </customSheetView>
    <customSheetView guid="{699209CE-A4C4-11D3-96ED-9BCF071D5F3E}" scale="90" showGridLines="0" showRuler="0" topLeftCell="D1">
      <pane ySplit="1" topLeftCell="A2" activePane="bottomLeft" state="frozen"/>
      <selection pane="bottomLeft" activeCell="J16" sqref="J16"/>
    </customSheetView>
    <customSheetView guid="{699209CD-A4C4-11D3-96ED-9BCF071D5F3E}" scale="90" showGridLines="0" showRuler="0" topLeftCell="D1">
      <pane ySplit="1" topLeftCell="A13" activePane="bottomLeft" state="frozen"/>
      <selection pane="bottomLeft" activeCell="I34" sqref="I34"/>
    </customSheetView>
    <customSheetView guid="{560C9411-A7F4-11D3-96ED-9BCF071D5F3E}" scale="90" showGridLines="0" showRuler="0" topLeftCell="D1">
      <pane ySplit="1" topLeftCell="A2" activePane="bottomLeft" state="frozen"/>
      <selection pane="bottomLeft" activeCell="I34" sqref="I34"/>
    </customSheetView>
    <customSheetView guid="{560C9412-A7F4-11D3-96ED-9BCF071D5F3E}" scale="90" showGridLines="0" showRuler="0" topLeftCell="D1">
      <pane ySplit="1" topLeftCell="A2" activePane="bottomLeft" state="frozen"/>
      <selection pane="bottomLeft" activeCell="I34" sqref="I34"/>
    </customSheetView>
  </customSheetViews>
  <mergeCells count="18">
    <mergeCell ref="A42:B42"/>
    <mergeCell ref="A16:B21"/>
    <mergeCell ref="A36:B36"/>
    <mergeCell ref="A37:B37"/>
    <mergeCell ref="A38:B38"/>
    <mergeCell ref="A39:B39"/>
    <mergeCell ref="A26:B26"/>
    <mergeCell ref="A31:B31"/>
    <mergeCell ref="D25:F25"/>
    <mergeCell ref="I14:J14"/>
    <mergeCell ref="A41:B41"/>
    <mergeCell ref="D4:D5"/>
    <mergeCell ref="E4:F5"/>
    <mergeCell ref="A11:C11"/>
    <mergeCell ref="A12:C12"/>
    <mergeCell ref="D35:I35"/>
    <mergeCell ref="D30:I30"/>
    <mergeCell ref="G25:K25"/>
  </mergeCells>
  <phoneticPr fontId="4" type="noConversion"/>
  <printOptions horizontalCentered="1"/>
  <pageMargins left="0.19685039370078741" right="0.19685039370078741" top="0.23622047244094491" bottom="0.19685039370078741" header="0.19685039370078741" footer="0.23622047244094491"/>
  <pageSetup paperSize="9" scale="102" orientation="landscape"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codeName="Feuil131">
    <pageSetUpPr autoPageBreaks="0"/>
  </sheetPr>
  <dimension ref="A1:M36"/>
  <sheetViews>
    <sheetView showGridLines="0" zoomScale="109" zoomScaleNormal="109" workbookViewId="0">
      <pane ySplit="2" topLeftCell="A3" activePane="bottomLeft" state="frozen"/>
      <selection activeCell="F17" sqref="F17:H17"/>
      <selection pane="bottomLeft" activeCell="G12" sqref="G12"/>
    </sheetView>
  </sheetViews>
  <sheetFormatPr baseColWidth="10" defaultColWidth="11.44140625" defaultRowHeight="12.75"/>
  <cols>
    <col min="1" max="1" width="2.6640625" style="3" customWidth="1"/>
    <col min="2" max="2" width="11.109375" style="3" customWidth="1"/>
    <col min="3" max="3" width="5.88671875" style="3" customWidth="1"/>
    <col min="4" max="4" width="16.33203125" style="3" customWidth="1"/>
    <col min="5" max="5" width="14.109375" style="3" customWidth="1"/>
    <col min="6" max="6" width="7.33203125" style="3" customWidth="1"/>
    <col min="7" max="7" width="22.33203125" style="3" customWidth="1"/>
    <col min="8" max="8" width="17.44140625" style="3" customWidth="1"/>
    <col min="9" max="9" width="6.6640625" style="3" customWidth="1"/>
    <col min="10" max="10" width="15.6640625" style="3" customWidth="1"/>
    <col min="11" max="11" width="4.33203125" style="3" customWidth="1"/>
    <col min="12" max="12" width="5.88671875" style="3" customWidth="1"/>
    <col min="13" max="16384" width="11.44140625" style="3"/>
  </cols>
  <sheetData>
    <row r="1" spans="1:12" ht="14.25" customHeight="1"/>
    <row r="2" spans="1:12" ht="16.5" hidden="1" customHeight="1" thickBot="1"/>
    <row r="3" spans="1:12" ht="12.95" customHeight="1" thickBot="1">
      <c r="A3" s="162"/>
      <c r="B3" s="162"/>
      <c r="C3" s="163"/>
      <c r="D3" s="162"/>
      <c r="E3" s="162"/>
      <c r="F3" s="162"/>
      <c r="G3" s="162"/>
      <c r="H3" s="162"/>
      <c r="I3" s="162"/>
      <c r="J3" s="162"/>
      <c r="K3" s="162"/>
      <c r="L3" s="73"/>
    </row>
    <row r="4" spans="1:12" ht="12.75" customHeight="1">
      <c r="A4" s="139"/>
      <c r="B4" s="140"/>
      <c r="C4" s="141"/>
      <c r="D4" s="142" t="s">
        <v>108</v>
      </c>
      <c r="E4" s="164"/>
      <c r="F4" s="164"/>
      <c r="G4" s="165"/>
      <c r="H4" s="145" t="s">
        <v>56</v>
      </c>
      <c r="I4" s="145" t="s">
        <v>21</v>
      </c>
      <c r="J4" s="146" t="s">
        <v>276</v>
      </c>
      <c r="K4" s="147"/>
      <c r="L4" s="73"/>
    </row>
    <row r="5" spans="1:12" ht="12.75" customHeight="1">
      <c r="A5" s="625" t="s">
        <v>29</v>
      </c>
      <c r="B5" s="626"/>
      <c r="C5" s="148" t="s">
        <v>246</v>
      </c>
      <c r="D5" s="166">
        <v>0</v>
      </c>
      <c r="E5" s="167"/>
      <c r="F5" s="167"/>
      <c r="G5" s="168"/>
      <c r="H5" s="169">
        <v>0</v>
      </c>
      <c r="I5" s="451">
        <f>'Saisie-chiffres'!E74</f>
        <v>0</v>
      </c>
      <c r="J5" s="169">
        <f>ROUNDDOWN('Saisie-chiffres'!G74,0)</f>
        <v>0</v>
      </c>
      <c r="K5" s="151"/>
      <c r="L5" s="73"/>
    </row>
    <row r="6" spans="1:12" ht="12.75" customHeight="1">
      <c r="A6" s="625" t="s">
        <v>30</v>
      </c>
      <c r="B6" s="626"/>
      <c r="C6" s="148"/>
      <c r="D6" s="166">
        <f>'Saisie-chiffres'!D75</f>
        <v>0</v>
      </c>
      <c r="E6" s="170"/>
      <c r="F6" s="170"/>
      <c r="G6" s="171"/>
      <c r="H6" s="449">
        <v>0</v>
      </c>
      <c r="I6" s="150">
        <v>0</v>
      </c>
      <c r="J6" s="449">
        <f>+H6*1%</f>
        <v>0</v>
      </c>
      <c r="K6" s="151"/>
      <c r="L6" s="73"/>
    </row>
    <row r="7" spans="1:12" ht="15.75" customHeight="1">
      <c r="A7" s="625" t="s">
        <v>338</v>
      </c>
      <c r="B7" s="626"/>
      <c r="C7" s="148"/>
      <c r="D7" s="166">
        <f>'Saisie-chiffres'!D76</f>
        <v>0</v>
      </c>
      <c r="E7" s="172"/>
      <c r="F7" s="172"/>
      <c r="G7" s="173"/>
      <c r="H7" s="449">
        <f>ROUNDDOWN('Saisie-chiffres'!F76,0)</f>
        <v>0</v>
      </c>
      <c r="I7" s="322">
        <f>'Saisie-chiffres'!E76</f>
        <v>0</v>
      </c>
      <c r="J7" s="449">
        <f>ROUNDDOWN('Saisie-chiffres'!G76,0)</f>
        <v>0</v>
      </c>
      <c r="K7" s="153"/>
      <c r="L7" s="73"/>
    </row>
    <row r="8" spans="1:12" ht="16.5" customHeight="1" thickBot="1">
      <c r="A8" s="154">
        <v>5</v>
      </c>
      <c r="B8" s="155"/>
      <c r="C8" s="156"/>
      <c r="D8" s="174"/>
      <c r="E8" s="175"/>
      <c r="F8" s="159" t="s">
        <v>5</v>
      </c>
      <c r="G8" s="176"/>
      <c r="H8" s="450">
        <f>SUM(H5:H7)</f>
        <v>0</v>
      </c>
      <c r="I8" s="299"/>
      <c r="J8" s="450">
        <f>SUM(J5:J7)</f>
        <v>0</v>
      </c>
      <c r="K8" s="161">
        <f>A8</f>
        <v>5</v>
      </c>
      <c r="L8" s="73"/>
    </row>
    <row r="9" spans="1:12" ht="12.75" customHeight="1" thickBot="1">
      <c r="A9" s="162"/>
      <c r="B9" s="162"/>
      <c r="C9" s="178"/>
      <c r="D9" s="162"/>
      <c r="E9" s="162"/>
      <c r="F9" s="162"/>
      <c r="G9" s="162"/>
      <c r="H9" s="162"/>
      <c r="I9" s="162"/>
      <c r="J9" s="162"/>
      <c r="K9" s="162"/>
      <c r="L9" s="73"/>
    </row>
    <row r="10" spans="1:12" ht="12.75" customHeight="1">
      <c r="A10" s="139"/>
      <c r="B10" s="179"/>
      <c r="C10" s="140"/>
      <c r="D10" s="142" t="s">
        <v>108</v>
      </c>
      <c r="E10" s="143"/>
      <c r="F10" s="143"/>
      <c r="G10" s="144"/>
      <c r="H10" s="145" t="s">
        <v>56</v>
      </c>
      <c r="I10" s="180" t="s">
        <v>21</v>
      </c>
      <c r="J10" s="146" t="s">
        <v>276</v>
      </c>
      <c r="K10" s="181"/>
      <c r="L10" s="73"/>
    </row>
    <row r="11" spans="1:12" ht="12.75" customHeight="1">
      <c r="A11" s="622" t="s">
        <v>272</v>
      </c>
      <c r="B11" s="623"/>
      <c r="C11" s="624"/>
      <c r="D11" s="166"/>
      <c r="E11" s="182"/>
      <c r="F11" s="152"/>
      <c r="G11" s="183"/>
      <c r="H11" s="149">
        <f>'Saisie-chiffres'!F78</f>
        <v>0</v>
      </c>
      <c r="I11" s="149">
        <f>'Saisie-chiffres'!E78</f>
        <v>0</v>
      </c>
      <c r="J11" s="184">
        <f>'Saisie-chiffres'!G78</f>
        <v>0</v>
      </c>
      <c r="K11" s="185"/>
      <c r="L11" s="73"/>
    </row>
    <row r="12" spans="1:12" ht="12.75" customHeight="1">
      <c r="A12" s="622" t="s">
        <v>168</v>
      </c>
      <c r="B12" s="623"/>
      <c r="C12" s="624"/>
      <c r="D12" s="166">
        <f>'Saisie-chiffres'!D79</f>
        <v>0</v>
      </c>
      <c r="E12" s="182"/>
      <c r="F12" s="152"/>
      <c r="G12" s="183"/>
      <c r="H12" s="149">
        <f>'Saisie-chiffres'!F79</f>
        <v>0</v>
      </c>
      <c r="I12" s="149">
        <f>'Saisie-chiffres'!E79</f>
        <v>0</v>
      </c>
      <c r="J12" s="184">
        <f>'Saisie-chiffres'!G79</f>
        <v>0</v>
      </c>
      <c r="K12" s="185"/>
      <c r="L12" s="73"/>
    </row>
    <row r="13" spans="1:12" ht="12.75" customHeight="1">
      <c r="A13" s="622" t="s">
        <v>169</v>
      </c>
      <c r="B13" s="623"/>
      <c r="C13" s="624"/>
      <c r="D13" s="166">
        <f>'Saisie-chiffres'!D80</f>
        <v>0</v>
      </c>
      <c r="E13" s="182"/>
      <c r="F13" s="152"/>
      <c r="G13" s="183"/>
      <c r="H13" s="149">
        <f>'Saisie-chiffres'!F80</f>
        <v>0</v>
      </c>
      <c r="I13" s="322">
        <f>'Saisie-chiffres'!E80</f>
        <v>0</v>
      </c>
      <c r="J13" s="184">
        <f>'Saisie-chiffres'!G80</f>
        <v>0</v>
      </c>
      <c r="K13" s="186"/>
      <c r="L13" s="73"/>
    </row>
    <row r="14" spans="1:12" ht="15.75" customHeight="1" thickBot="1">
      <c r="A14" s="154">
        <v>6</v>
      </c>
      <c r="B14" s="177"/>
      <c r="C14" s="155"/>
      <c r="D14" s="157"/>
      <c r="E14" s="158"/>
      <c r="F14" s="159" t="s">
        <v>5</v>
      </c>
      <c r="G14" s="187"/>
      <c r="H14" s="160">
        <f>SUM(H11:H13)</f>
        <v>0</v>
      </c>
      <c r="I14" s="299"/>
      <c r="J14" s="188">
        <f>SUM(J11:J13)</f>
        <v>0</v>
      </c>
      <c r="K14" s="189">
        <f>A14</f>
        <v>6</v>
      </c>
    </row>
    <row r="15" spans="1:12" ht="12.75" customHeight="1" thickBot="1">
      <c r="A15" s="162"/>
      <c r="B15" s="162"/>
      <c r="C15" s="162"/>
      <c r="D15" s="162"/>
      <c r="E15" s="162"/>
      <c r="F15" s="162"/>
      <c r="G15" s="162"/>
      <c r="H15" s="162"/>
      <c r="I15" s="162"/>
      <c r="J15" s="162"/>
      <c r="K15" s="162"/>
    </row>
    <row r="16" spans="1:12" ht="12.75" customHeight="1" thickBot="1">
      <c r="A16" s="351"/>
      <c r="B16" s="352"/>
      <c r="C16" s="352" t="s">
        <v>285</v>
      </c>
      <c r="D16" s="352"/>
      <c r="E16" s="353"/>
      <c r="F16" s="377" t="s">
        <v>325</v>
      </c>
      <c r="G16" s="353"/>
      <c r="H16" s="377" t="s">
        <v>324</v>
      </c>
      <c r="I16" s="353"/>
      <c r="J16" s="377" t="s">
        <v>323</v>
      </c>
      <c r="K16" s="353"/>
    </row>
    <row r="17" spans="1:13" ht="12.75" customHeight="1">
      <c r="A17" s="190"/>
      <c r="B17" s="191"/>
      <c r="C17" s="191"/>
      <c r="D17" s="354"/>
      <c r="E17" s="370"/>
      <c r="F17" s="190"/>
      <c r="G17" s="354"/>
      <c r="H17" s="361" t="s">
        <v>175</v>
      </c>
      <c r="I17" s="362"/>
      <c r="J17" s="618" t="s">
        <v>55</v>
      </c>
      <c r="K17" s="619"/>
    </row>
    <row r="18" spans="1:13" ht="12.75" customHeight="1">
      <c r="A18" s="192" t="s">
        <v>120</v>
      </c>
      <c r="B18" s="193"/>
      <c r="C18" s="193"/>
      <c r="D18" s="373" t="s">
        <v>50</v>
      </c>
      <c r="E18" s="437">
        <f>'G.50-1'!L23</f>
        <v>0</v>
      </c>
      <c r="F18" s="355" t="s">
        <v>170</v>
      </c>
      <c r="G18" s="356"/>
      <c r="H18" s="363" t="s">
        <v>173</v>
      </c>
      <c r="I18" s="364"/>
      <c r="J18" s="618" t="s">
        <v>177</v>
      </c>
      <c r="K18" s="619"/>
    </row>
    <row r="19" spans="1:13" ht="12.75" customHeight="1">
      <c r="A19" s="192" t="s">
        <v>121</v>
      </c>
      <c r="B19" s="193"/>
      <c r="C19" s="193"/>
      <c r="D19" s="374" t="s">
        <v>51</v>
      </c>
      <c r="E19" s="438">
        <f>SUM('G.50-1'!L37:L38)</f>
        <v>0</v>
      </c>
      <c r="F19" s="355" t="s">
        <v>172</v>
      </c>
      <c r="G19" s="356"/>
      <c r="H19" s="363" t="s">
        <v>178</v>
      </c>
      <c r="I19" s="364"/>
      <c r="J19" s="620" t="s">
        <v>184</v>
      </c>
      <c r="K19" s="621"/>
    </row>
    <row r="20" spans="1:13" ht="12.75" customHeight="1">
      <c r="A20" s="192" t="s">
        <v>122</v>
      </c>
      <c r="B20" s="193"/>
      <c r="C20" s="193"/>
      <c r="D20" s="374" t="s">
        <v>52</v>
      </c>
      <c r="E20" s="438">
        <f>SUM('G.50-1'!L38:L39)</f>
        <v>0</v>
      </c>
      <c r="F20" s="355" t="s">
        <v>126</v>
      </c>
      <c r="G20" s="356"/>
      <c r="H20" s="365" t="s">
        <v>174</v>
      </c>
      <c r="I20" s="366"/>
      <c r="J20" s="618" t="s">
        <v>177</v>
      </c>
      <c r="K20" s="619"/>
    </row>
    <row r="21" spans="1:13" ht="16.5" customHeight="1">
      <c r="A21" s="192" t="s">
        <v>123</v>
      </c>
      <c r="B21" s="193"/>
      <c r="C21" s="193"/>
      <c r="D21" s="373" t="s">
        <v>191</v>
      </c>
      <c r="E21" s="438">
        <f>SUM('G.50-1'!L36:L36)</f>
        <v>0</v>
      </c>
      <c r="F21" s="355" t="s">
        <v>171</v>
      </c>
      <c r="G21" s="356"/>
      <c r="H21" s="363" t="s">
        <v>331</v>
      </c>
      <c r="I21" s="364"/>
      <c r="J21" s="618" t="s">
        <v>177</v>
      </c>
      <c r="K21" s="619"/>
    </row>
    <row r="22" spans="1:13" ht="12.75" customHeight="1">
      <c r="A22" s="192" t="s">
        <v>124</v>
      </c>
      <c r="B22" s="193"/>
      <c r="C22" s="193"/>
      <c r="D22" s="374" t="s">
        <v>192</v>
      </c>
      <c r="E22" s="438">
        <f>SUM('G.50-1'!L40:L41)</f>
        <v>0</v>
      </c>
      <c r="F22" s="355" t="s">
        <v>326</v>
      </c>
      <c r="G22" s="452">
        <f>'Saisie-client'!C8</f>
        <v>0</v>
      </c>
      <c r="H22" s="363" t="s">
        <v>284</v>
      </c>
      <c r="I22" s="364"/>
      <c r="J22" s="618" t="s">
        <v>177</v>
      </c>
      <c r="K22" s="619"/>
    </row>
    <row r="23" spans="1:13" ht="12.75" customHeight="1">
      <c r="A23" s="192" t="s">
        <v>125</v>
      </c>
      <c r="B23" s="193"/>
      <c r="C23" s="193"/>
      <c r="D23" s="374" t="s">
        <v>53</v>
      </c>
      <c r="E23" s="438">
        <f>SUM('G.50-1'!L41:L42)</f>
        <v>0</v>
      </c>
      <c r="F23" s="355" t="s">
        <v>327</v>
      </c>
      <c r="G23" s="463">
        <f ca="1">TODAY()</f>
        <v>40633</v>
      </c>
      <c r="H23" s="363" t="s">
        <v>330</v>
      </c>
      <c r="I23" s="364"/>
      <c r="J23" s="618" t="s">
        <v>177</v>
      </c>
      <c r="K23" s="619"/>
    </row>
    <row r="24" spans="1:13" ht="12.75" customHeight="1">
      <c r="A24" s="192" t="str">
        <f>"    - "&amp;D11</f>
        <v xml:space="preserve">    - </v>
      </c>
      <c r="B24" s="193"/>
      <c r="C24" s="193"/>
      <c r="D24" s="374" t="s">
        <v>193</v>
      </c>
      <c r="E24" s="438">
        <v>0</v>
      </c>
      <c r="F24" s="355"/>
      <c r="G24" s="356"/>
      <c r="H24" s="363" t="s">
        <v>180</v>
      </c>
      <c r="I24" s="364"/>
      <c r="J24" s="618" t="s">
        <v>177</v>
      </c>
      <c r="K24" s="619"/>
    </row>
    <row r="25" spans="1:13" ht="12.75" customHeight="1">
      <c r="A25" s="192"/>
      <c r="B25" s="193"/>
      <c r="C25" s="193"/>
      <c r="D25" s="374"/>
      <c r="E25" s="438">
        <v>0</v>
      </c>
      <c r="F25" s="355" t="s">
        <v>328</v>
      </c>
      <c r="G25" s="453"/>
      <c r="H25" s="365" t="s">
        <v>176</v>
      </c>
      <c r="I25" s="364"/>
      <c r="J25" s="618" t="s">
        <v>177</v>
      </c>
      <c r="K25" s="619"/>
      <c r="M25" s="336"/>
    </row>
    <row r="26" spans="1:13" ht="12.75" customHeight="1">
      <c r="A26" s="192" t="s">
        <v>281</v>
      </c>
      <c r="B26" s="193"/>
      <c r="C26" s="193"/>
      <c r="D26" s="374" t="s">
        <v>194</v>
      </c>
      <c r="E26" s="438">
        <f>SUM('G.50-1'!L44:L45)</f>
        <v>0</v>
      </c>
      <c r="F26" s="92"/>
      <c r="G26" s="357"/>
      <c r="H26" s="363" t="s">
        <v>181</v>
      </c>
      <c r="I26" s="364"/>
      <c r="J26" s="618" t="s">
        <v>177</v>
      </c>
      <c r="K26" s="619"/>
    </row>
    <row r="27" spans="1:13" ht="12.75" customHeight="1">
      <c r="A27" s="192" t="str">
        <f>" 6  - "&amp;D166</f>
        <v xml:space="preserve"> 6  - </v>
      </c>
      <c r="B27" s="193"/>
      <c r="C27" s="193"/>
      <c r="D27" s="374" t="s">
        <v>54</v>
      </c>
      <c r="E27" s="438">
        <f>SUM('G.50-1'!L45:L46)</f>
        <v>0</v>
      </c>
      <c r="F27" s="358"/>
      <c r="G27" s="357"/>
      <c r="H27" s="363" t="s">
        <v>179</v>
      </c>
      <c r="I27" s="364"/>
      <c r="J27" s="618" t="s">
        <v>177</v>
      </c>
      <c r="K27" s="619"/>
    </row>
    <row r="28" spans="1:13" ht="12.75" customHeight="1">
      <c r="A28" s="192" t="s">
        <v>282</v>
      </c>
      <c r="B28" s="193"/>
      <c r="C28" s="193"/>
      <c r="D28" s="375" t="s">
        <v>195</v>
      </c>
      <c r="E28" s="438">
        <f>'G.50-3'!L38</f>
        <v>0</v>
      </c>
      <c r="F28" s="358"/>
      <c r="G28" s="357"/>
      <c r="H28" s="363" t="s">
        <v>127</v>
      </c>
      <c r="I28" s="367"/>
      <c r="J28" s="618" t="s">
        <v>177</v>
      </c>
      <c r="K28" s="619"/>
    </row>
    <row r="29" spans="1:13" ht="21" customHeight="1" thickBot="1">
      <c r="A29" s="192"/>
      <c r="B29" s="193"/>
      <c r="C29" s="193"/>
      <c r="D29" s="376"/>
      <c r="E29" s="371"/>
      <c r="F29" s="459"/>
      <c r="G29" s="460"/>
      <c r="H29" s="363" t="s">
        <v>329</v>
      </c>
      <c r="I29" s="367"/>
      <c r="J29" s="618" t="s">
        <v>177</v>
      </c>
      <c r="K29" s="619"/>
    </row>
    <row r="30" spans="1:13" ht="15.75" customHeight="1">
      <c r="A30" s="194"/>
      <c r="B30" s="350" t="s">
        <v>283</v>
      </c>
      <c r="C30" s="43"/>
      <c r="D30" s="357"/>
      <c r="E30" s="372">
        <f>SUM(E18:E29)</f>
        <v>0</v>
      </c>
      <c r="F30" s="459"/>
      <c r="G30" s="460"/>
      <c r="H30" s="363"/>
      <c r="I30" s="367"/>
      <c r="J30" s="360"/>
      <c r="K30" s="331"/>
    </row>
    <row r="31" spans="1:13" ht="30" customHeight="1" thickBot="1">
      <c r="A31" s="195"/>
      <c r="B31" s="118"/>
      <c r="C31" s="118"/>
      <c r="D31" s="359"/>
      <c r="E31" s="196"/>
      <c r="F31" s="461"/>
      <c r="G31" s="462"/>
      <c r="H31" s="368"/>
      <c r="I31" s="369"/>
      <c r="J31" s="137"/>
      <c r="K31" s="197"/>
    </row>
    <row r="32" spans="1:13" ht="12.75" customHeight="1"/>
    <row r="33" ht="15" customHeight="1"/>
    <row r="34" ht="1.5" customHeight="1"/>
    <row r="35" ht="18" customHeight="1"/>
    <row r="36" ht="20.25" customHeight="1"/>
  </sheetData>
  <customSheetViews>
    <customSheetView guid="{560C9411-A7F4-11D3-96ED-9BCF071D5F3E}" scale="80" showGridLines="0" showRuler="0" topLeftCell="D1">
      <pane ySplit="1" topLeftCell="A3" activePane="bottomLeft" state="frozen"/>
      <selection pane="bottomLeft" activeCell="M22" sqref="M22"/>
    </customSheetView>
    <customSheetView guid="{560C9412-A7F4-11D3-96ED-9BCF071D5F3E}" scale="80" showGridLines="0" showRuler="0">
      <pane ySplit="1" topLeftCell="A20" activePane="bottomLeft" state="frozen"/>
      <selection pane="bottomLeft" activeCell="M22" sqref="M22"/>
    </customSheetView>
  </customSheetViews>
  <mergeCells count="19">
    <mergeCell ref="A12:C12"/>
    <mergeCell ref="A13:C13"/>
    <mergeCell ref="A5:B5"/>
    <mergeCell ref="A6:B6"/>
    <mergeCell ref="A11:C11"/>
    <mergeCell ref="A7:B7"/>
    <mergeCell ref="J17:K17"/>
    <mergeCell ref="J19:K19"/>
    <mergeCell ref="J20:K20"/>
    <mergeCell ref="J24:K24"/>
    <mergeCell ref="J23:K23"/>
    <mergeCell ref="J22:K22"/>
    <mergeCell ref="J21:K21"/>
    <mergeCell ref="J29:K29"/>
    <mergeCell ref="J18:K18"/>
    <mergeCell ref="J25:K25"/>
    <mergeCell ref="J28:K28"/>
    <mergeCell ref="J27:K27"/>
    <mergeCell ref="J26:K26"/>
  </mergeCells>
  <phoneticPr fontId="4" type="noConversion"/>
  <printOptions horizontalCentered="1"/>
  <pageMargins left="0.19685039370078741" right="0.11811023622047245" top="0.23622047244094491" bottom="0.19685039370078741" header="0.19685039370078741" footer="0.27559055118110237"/>
  <pageSetup paperSize="9" scale="118"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sheetPr codeName="Feuil14">
    <pageSetUpPr autoPageBreaks="0"/>
  </sheetPr>
  <dimension ref="A1:L51"/>
  <sheetViews>
    <sheetView showGridLines="0" showRuler="0" topLeftCell="B7" zoomScale="85" workbookViewId="0">
      <selection activeCell="I46" sqref="I46"/>
    </sheetView>
  </sheetViews>
  <sheetFormatPr baseColWidth="10" defaultColWidth="11.44140625" defaultRowHeight="12.75"/>
  <cols>
    <col min="1" max="1" width="2.33203125" hidden="1" customWidth="1"/>
    <col min="2" max="2" width="10.109375" customWidth="1"/>
    <col min="3" max="3" width="37.88671875" customWidth="1"/>
    <col min="4" max="4" width="5" customWidth="1"/>
    <col min="5" max="5" width="21.109375" customWidth="1"/>
    <col min="6" max="6" width="3.6640625" customWidth="1"/>
    <col min="7" max="7" width="8" customWidth="1"/>
    <col min="8" max="8" width="11.44140625" customWidth="1"/>
    <col min="9" max="9" width="22.109375" customWidth="1"/>
    <col min="10" max="10" width="6.109375" customWidth="1"/>
    <col min="11" max="11" width="3.33203125" customWidth="1"/>
    <col min="12" max="12" width="16.33203125" customWidth="1"/>
    <col min="13" max="13" width="3.109375" customWidth="1"/>
  </cols>
  <sheetData>
    <row r="1" spans="2:12" ht="5.25" customHeight="1" thickBot="1"/>
    <row r="2" spans="2:12" ht="20.25" thickBot="1">
      <c r="B2" s="20" t="s">
        <v>39</v>
      </c>
      <c r="C2" s="20"/>
      <c r="D2" s="634" t="s">
        <v>41</v>
      </c>
      <c r="E2" s="635"/>
      <c r="F2" s="635"/>
      <c r="G2" s="635"/>
      <c r="H2" s="635"/>
      <c r="I2" s="635"/>
      <c r="J2" s="636"/>
      <c r="L2" s="439"/>
    </row>
    <row r="3" spans="2:12" ht="11.25" customHeight="1">
      <c r="B3" s="20" t="s">
        <v>67</v>
      </c>
      <c r="C3" s="20"/>
      <c r="L3" s="40" t="str">
        <f>'G.50-1'!E4</f>
        <v>Février</v>
      </c>
    </row>
    <row r="4" spans="2:12" ht="16.5" customHeight="1">
      <c r="B4" s="20" t="s">
        <v>40</v>
      </c>
      <c r="C4" s="20"/>
      <c r="D4" s="637" t="s">
        <v>42</v>
      </c>
      <c r="E4" s="637"/>
      <c r="F4" s="637"/>
      <c r="G4" s="637"/>
      <c r="H4" s="637"/>
      <c r="I4" s="637"/>
      <c r="J4" s="637"/>
      <c r="L4" s="41">
        <f>'G.50-1'!E3</f>
        <v>0</v>
      </c>
    </row>
    <row r="5" spans="2:12" ht="6" customHeight="1" thickBot="1">
      <c r="B5" s="20"/>
      <c r="C5" s="20"/>
    </row>
    <row r="6" spans="2:12" ht="15" customHeight="1">
      <c r="B6" s="392" t="s">
        <v>18</v>
      </c>
      <c r="C6" s="422"/>
      <c r="D6" s="638" t="s">
        <v>19</v>
      </c>
      <c r="E6" s="639"/>
      <c r="F6" s="638" t="s">
        <v>19</v>
      </c>
      <c r="G6" s="640"/>
      <c r="H6" s="639"/>
      <c r="I6" s="430" t="s">
        <v>19</v>
      </c>
      <c r="J6" s="423" t="s">
        <v>21</v>
      </c>
      <c r="K6" s="670" t="s">
        <v>32</v>
      </c>
      <c r="L6" s="671"/>
    </row>
    <row r="7" spans="2:12" ht="12" customHeight="1">
      <c r="B7" s="424"/>
      <c r="C7" s="341" t="s">
        <v>307</v>
      </c>
      <c r="D7" s="672" t="s">
        <v>0</v>
      </c>
      <c r="E7" s="674"/>
      <c r="F7" s="672" t="s">
        <v>9</v>
      </c>
      <c r="G7" s="673"/>
      <c r="H7" s="674"/>
      <c r="I7" s="341" t="s">
        <v>20</v>
      </c>
      <c r="J7" s="27"/>
      <c r="K7" s="672" t="s">
        <v>33</v>
      </c>
      <c r="L7" s="675"/>
    </row>
    <row r="8" spans="2:12" ht="13.5" customHeight="1">
      <c r="B8" s="425" t="s">
        <v>220</v>
      </c>
      <c r="C8" s="5" t="s">
        <v>287</v>
      </c>
      <c r="D8" s="629">
        <f t="shared" ref="D8:D13" si="0">SUM(F8+I8)</f>
        <v>0</v>
      </c>
      <c r="E8" s="630"/>
      <c r="F8" s="629">
        <f>'Saisie-chiffres'!F15</f>
        <v>0</v>
      </c>
      <c r="G8" s="630"/>
      <c r="H8" s="631"/>
      <c r="I8" s="28">
        <f>'Saisie-chiffres'!G15</f>
        <v>0</v>
      </c>
      <c r="J8" s="15">
        <v>7.0000000000000007E-2</v>
      </c>
      <c r="K8" s="679">
        <f t="shared" ref="K8:K13" si="1">SUM(I8*7/100)</f>
        <v>0</v>
      </c>
      <c r="L8" s="680"/>
    </row>
    <row r="9" spans="2:12" ht="12.75" customHeight="1">
      <c r="B9" s="425" t="s">
        <v>198</v>
      </c>
      <c r="C9" s="5" t="s">
        <v>288</v>
      </c>
      <c r="D9" s="629"/>
      <c r="E9" s="630"/>
      <c r="F9" s="629">
        <f>'Saisie-chiffres'!F16</f>
        <v>0</v>
      </c>
      <c r="G9" s="630"/>
      <c r="H9" s="631"/>
      <c r="I9" s="28"/>
      <c r="J9" s="378" t="s">
        <v>286</v>
      </c>
      <c r="K9" s="679">
        <f>SUM(I9*7/100)</f>
        <v>0</v>
      </c>
      <c r="L9" s="680"/>
    </row>
    <row r="10" spans="2:12" ht="12.75" customHeight="1">
      <c r="B10" s="425" t="s">
        <v>199</v>
      </c>
      <c r="C10" s="5" t="s">
        <v>289</v>
      </c>
      <c r="D10" s="629">
        <f t="shared" si="0"/>
        <v>0</v>
      </c>
      <c r="E10" s="630"/>
      <c r="F10" s="629">
        <f>'Saisie-chiffres'!F17</f>
        <v>0</v>
      </c>
      <c r="G10" s="630"/>
      <c r="H10" s="631"/>
      <c r="I10" s="28">
        <f>'Saisie-chiffres'!G17</f>
        <v>0</v>
      </c>
      <c r="J10" s="379" t="s">
        <v>286</v>
      </c>
      <c r="K10" s="632">
        <f t="shared" si="1"/>
        <v>0</v>
      </c>
      <c r="L10" s="633"/>
    </row>
    <row r="11" spans="2:12" ht="12.75" customHeight="1">
      <c r="B11" s="425" t="s">
        <v>297</v>
      </c>
      <c r="C11" s="5" t="s">
        <v>291</v>
      </c>
      <c r="D11" s="629">
        <f t="shared" si="0"/>
        <v>0</v>
      </c>
      <c r="E11" s="630"/>
      <c r="F11" s="629">
        <f>'Saisie-chiffres'!F18</f>
        <v>0</v>
      </c>
      <c r="G11" s="630"/>
      <c r="H11" s="631"/>
      <c r="I11" s="28">
        <f>'Saisie-chiffres'!G18</f>
        <v>0</v>
      </c>
      <c r="J11" s="379" t="s">
        <v>286</v>
      </c>
      <c r="K11" s="632">
        <f t="shared" si="1"/>
        <v>0</v>
      </c>
      <c r="L11" s="633"/>
    </row>
    <row r="12" spans="2:12" ht="11.25" customHeight="1">
      <c r="B12" s="425" t="s">
        <v>298</v>
      </c>
      <c r="C12" s="5" t="s">
        <v>332</v>
      </c>
      <c r="D12" s="629">
        <f>SUM(F12+I12)</f>
        <v>0</v>
      </c>
      <c r="E12" s="630"/>
      <c r="F12" s="629">
        <f>'Saisie-chiffres'!F19</f>
        <v>0</v>
      </c>
      <c r="G12" s="630"/>
      <c r="H12" s="631"/>
      <c r="I12" s="28">
        <f>'Saisie-chiffres'!G19</f>
        <v>0</v>
      </c>
      <c r="J12" s="379" t="s">
        <v>286</v>
      </c>
      <c r="K12" s="632">
        <f t="shared" si="1"/>
        <v>0</v>
      </c>
      <c r="L12" s="633"/>
    </row>
    <row r="13" spans="2:12" ht="12" customHeight="1">
      <c r="B13" s="425" t="s">
        <v>299</v>
      </c>
      <c r="C13" s="5" t="s">
        <v>333</v>
      </c>
      <c r="D13" s="629">
        <f t="shared" si="0"/>
        <v>0</v>
      </c>
      <c r="E13" s="630"/>
      <c r="F13" s="629">
        <f>'Saisie-chiffres'!F20</f>
        <v>0</v>
      </c>
      <c r="G13" s="630"/>
      <c r="H13" s="631"/>
      <c r="I13" s="28">
        <f>'Saisie-chiffres'!G20</f>
        <v>0</v>
      </c>
      <c r="J13" s="379" t="s">
        <v>286</v>
      </c>
      <c r="K13" s="632">
        <f t="shared" si="1"/>
        <v>0</v>
      </c>
      <c r="L13" s="633"/>
    </row>
    <row r="14" spans="2:12" ht="3" customHeight="1" thickBot="1">
      <c r="B14" s="426"/>
      <c r="C14" s="380"/>
      <c r="D14" s="381"/>
      <c r="E14" s="382"/>
      <c r="F14" s="383"/>
      <c r="G14" s="384"/>
      <c r="H14" s="385"/>
      <c r="I14" s="386"/>
      <c r="J14" s="387"/>
      <c r="K14" s="388"/>
      <c r="L14" s="427"/>
    </row>
    <row r="15" spans="2:12" ht="3" customHeight="1">
      <c r="B15" s="425"/>
      <c r="C15" s="5"/>
      <c r="D15" s="227"/>
      <c r="E15" s="228"/>
      <c r="F15" s="227"/>
      <c r="G15" s="228"/>
      <c r="H15" s="229"/>
      <c r="I15" s="230"/>
      <c r="J15" s="390"/>
      <c r="K15" s="288"/>
      <c r="L15" s="428"/>
    </row>
    <row r="16" spans="2:12" ht="12.75" customHeight="1">
      <c r="B16" s="425" t="s">
        <v>200</v>
      </c>
      <c r="C16" s="5" t="s">
        <v>294</v>
      </c>
      <c r="D16" s="629"/>
      <c r="E16" s="630"/>
      <c r="F16" s="629"/>
      <c r="G16" s="630"/>
      <c r="H16" s="631"/>
      <c r="I16" s="28">
        <v>0</v>
      </c>
      <c r="J16" s="378">
        <v>0.17</v>
      </c>
      <c r="K16" s="681">
        <v>0</v>
      </c>
      <c r="L16" s="682"/>
    </row>
    <row r="17" spans="2:12" ht="12.75" customHeight="1">
      <c r="B17" s="425" t="s">
        <v>201</v>
      </c>
      <c r="C17" s="5" t="s">
        <v>300</v>
      </c>
      <c r="D17" s="629">
        <f t="shared" ref="D17:D29" si="2">SUM(F17+I17)</f>
        <v>0</v>
      </c>
      <c r="E17" s="630"/>
      <c r="F17" s="629">
        <f>'Saisie-chiffres'!F25</f>
        <v>0</v>
      </c>
      <c r="G17" s="630"/>
      <c r="H17" s="631"/>
      <c r="I17" s="28">
        <f>'Saisie-chiffres'!G25</f>
        <v>0</v>
      </c>
      <c r="J17" s="379" t="s">
        <v>286</v>
      </c>
      <c r="K17" s="632">
        <f t="shared" ref="K17:K27" si="3">SUM(I17*17/100)</f>
        <v>0</v>
      </c>
      <c r="L17" s="633"/>
    </row>
    <row r="18" spans="2:12" ht="12.75" customHeight="1">
      <c r="B18" s="425" t="s">
        <v>202</v>
      </c>
      <c r="C18" s="5" t="s">
        <v>301</v>
      </c>
      <c r="D18" s="629">
        <f t="shared" si="2"/>
        <v>0</v>
      </c>
      <c r="E18" s="630"/>
      <c r="F18" s="629">
        <f>'Saisie-chiffres'!F26</f>
        <v>0</v>
      </c>
      <c r="G18" s="630"/>
      <c r="H18" s="631"/>
      <c r="I18" s="28">
        <f>'Saisie-chiffres'!G26</f>
        <v>0</v>
      </c>
      <c r="J18" s="379" t="s">
        <v>286</v>
      </c>
      <c r="K18" s="632">
        <f>SUM(I18*17/100)</f>
        <v>0</v>
      </c>
      <c r="L18" s="633"/>
    </row>
    <row r="19" spans="2:12" ht="12.75" customHeight="1">
      <c r="B19" s="425" t="s">
        <v>203</v>
      </c>
      <c r="C19" s="5" t="s">
        <v>302</v>
      </c>
      <c r="D19" s="629">
        <f t="shared" si="2"/>
        <v>0</v>
      </c>
      <c r="E19" s="630"/>
      <c r="F19" s="629">
        <f>'Saisie-chiffres'!F27</f>
        <v>0</v>
      </c>
      <c r="G19" s="630"/>
      <c r="H19" s="631"/>
      <c r="I19" s="28">
        <f>'Saisie-chiffres'!G27</f>
        <v>0</v>
      </c>
      <c r="J19" s="389" t="s">
        <v>286</v>
      </c>
      <c r="K19" s="632">
        <f t="shared" si="3"/>
        <v>0</v>
      </c>
      <c r="L19" s="633"/>
    </row>
    <row r="20" spans="2:12" ht="13.5" customHeight="1">
      <c r="B20" s="425" t="s">
        <v>204</v>
      </c>
      <c r="C20" s="5" t="s">
        <v>43</v>
      </c>
      <c r="D20" s="629">
        <f t="shared" si="2"/>
        <v>0</v>
      </c>
      <c r="E20" s="630"/>
      <c r="F20" s="629">
        <f>'Saisie-chiffres'!F28</f>
        <v>0</v>
      </c>
      <c r="G20" s="630"/>
      <c r="H20" s="631"/>
      <c r="I20" s="28">
        <f>'Saisie-chiffres'!G28</f>
        <v>0</v>
      </c>
      <c r="J20" s="389" t="s">
        <v>286</v>
      </c>
      <c r="K20" s="632">
        <f t="shared" si="3"/>
        <v>0</v>
      </c>
      <c r="L20" s="633"/>
    </row>
    <row r="21" spans="2:12" ht="12.75" customHeight="1">
      <c r="B21" s="425" t="s">
        <v>205</v>
      </c>
      <c r="C21" s="5" t="s">
        <v>66</v>
      </c>
      <c r="D21" s="629">
        <f t="shared" si="2"/>
        <v>0</v>
      </c>
      <c r="E21" s="630"/>
      <c r="F21" s="629">
        <f>'Saisie-chiffres'!F29</f>
        <v>0</v>
      </c>
      <c r="G21" s="630"/>
      <c r="H21" s="631"/>
      <c r="I21" s="28">
        <f>'Saisie-chiffres'!G29</f>
        <v>0</v>
      </c>
      <c r="J21" s="379" t="s">
        <v>286</v>
      </c>
      <c r="K21" s="632">
        <f t="shared" si="3"/>
        <v>0</v>
      </c>
      <c r="L21" s="633"/>
    </row>
    <row r="22" spans="2:12" ht="12.75" customHeight="1">
      <c r="B22" s="425" t="s">
        <v>206</v>
      </c>
      <c r="C22" s="5" t="s">
        <v>65</v>
      </c>
      <c r="D22" s="629">
        <f>SUM(F22+I22)</f>
        <v>0</v>
      </c>
      <c r="E22" s="630"/>
      <c r="F22" s="629">
        <f>'Saisie-chiffres'!F30</f>
        <v>0</v>
      </c>
      <c r="G22" s="630"/>
      <c r="H22" s="631"/>
      <c r="I22" s="28">
        <f>'Saisie-chiffres'!G30</f>
        <v>0</v>
      </c>
      <c r="J22" s="448">
        <v>0.17</v>
      </c>
      <c r="K22" s="632">
        <f>SUM(I22*17/100)</f>
        <v>0</v>
      </c>
      <c r="L22" s="633"/>
    </row>
    <row r="23" spans="2:12" ht="12.75" customHeight="1">
      <c r="B23" s="425" t="s">
        <v>207</v>
      </c>
      <c r="C23" s="317" t="s">
        <v>44</v>
      </c>
      <c r="D23" s="629">
        <f>SUM(F23+I23)</f>
        <v>0</v>
      </c>
      <c r="E23" s="630"/>
      <c r="F23" s="629">
        <f>'Saisie-chiffres'!F31</f>
        <v>0</v>
      </c>
      <c r="G23" s="630"/>
      <c r="H23" s="631"/>
      <c r="I23" s="28">
        <f>'Saisie-chiffres'!G31</f>
        <v>0</v>
      </c>
      <c r="J23" s="379" t="s">
        <v>286</v>
      </c>
      <c r="K23" s="632">
        <f>SUM(I23*17/100)</f>
        <v>0</v>
      </c>
      <c r="L23" s="633"/>
    </row>
    <row r="24" spans="2:12" ht="12.75" customHeight="1">
      <c r="B24" s="425" t="s">
        <v>208</v>
      </c>
      <c r="C24" s="5" t="s">
        <v>130</v>
      </c>
      <c r="D24" s="641">
        <f t="shared" si="2"/>
        <v>0</v>
      </c>
      <c r="E24" s="642"/>
      <c r="F24" s="629">
        <f>'Saisie-chiffres'!F32</f>
        <v>0</v>
      </c>
      <c r="G24" s="630"/>
      <c r="H24" s="631"/>
      <c r="I24" s="28">
        <f>'Saisie-chiffres'!G32</f>
        <v>0</v>
      </c>
      <c r="J24" s="379" t="s">
        <v>286</v>
      </c>
      <c r="K24" s="632">
        <f t="shared" si="3"/>
        <v>0</v>
      </c>
      <c r="L24" s="633"/>
    </row>
    <row r="25" spans="2:12" ht="12.75" customHeight="1">
      <c r="B25" s="425" t="s">
        <v>209</v>
      </c>
      <c r="C25" s="5" t="s">
        <v>132</v>
      </c>
      <c r="D25" s="641">
        <f t="shared" si="2"/>
        <v>0</v>
      </c>
      <c r="E25" s="642"/>
      <c r="F25" s="629">
        <f>'Saisie-chiffres'!F33</f>
        <v>0</v>
      </c>
      <c r="G25" s="630"/>
      <c r="H25" s="631"/>
      <c r="I25" s="28">
        <f>'Saisie-chiffres'!G33</f>
        <v>0</v>
      </c>
      <c r="J25" s="379" t="s">
        <v>286</v>
      </c>
      <c r="K25" s="632">
        <f t="shared" si="3"/>
        <v>0</v>
      </c>
      <c r="L25" s="633"/>
    </row>
    <row r="26" spans="2:12" ht="12.75" customHeight="1">
      <c r="B26" s="425" t="s">
        <v>210</v>
      </c>
      <c r="C26" s="5" t="s">
        <v>45</v>
      </c>
      <c r="D26" s="641">
        <f t="shared" si="2"/>
        <v>0</v>
      </c>
      <c r="E26" s="642"/>
      <c r="F26" s="629">
        <f>'Saisie-chiffres'!F34</f>
        <v>0</v>
      </c>
      <c r="G26" s="630"/>
      <c r="H26" s="631"/>
      <c r="I26" s="28">
        <v>0</v>
      </c>
      <c r="J26" s="379" t="s">
        <v>286</v>
      </c>
      <c r="K26" s="632">
        <f t="shared" si="3"/>
        <v>0</v>
      </c>
      <c r="L26" s="633"/>
    </row>
    <row r="27" spans="2:12" ht="12.75" customHeight="1">
      <c r="B27" s="425" t="s">
        <v>211</v>
      </c>
      <c r="C27" s="5" t="s">
        <v>131</v>
      </c>
      <c r="D27" s="641">
        <f t="shared" si="2"/>
        <v>0</v>
      </c>
      <c r="E27" s="642"/>
      <c r="F27" s="629">
        <f>'Saisie-chiffres'!F35</f>
        <v>0</v>
      </c>
      <c r="G27" s="630"/>
      <c r="H27" s="631"/>
      <c r="I27" s="28">
        <f>'Saisie-chiffres'!G35</f>
        <v>0</v>
      </c>
      <c r="J27" s="379" t="s">
        <v>286</v>
      </c>
      <c r="K27" s="632">
        <f t="shared" si="3"/>
        <v>0</v>
      </c>
      <c r="L27" s="633"/>
    </row>
    <row r="28" spans="2:12" ht="15.75" customHeight="1">
      <c r="B28" s="425" t="s">
        <v>212</v>
      </c>
      <c r="C28" s="5" t="s">
        <v>339</v>
      </c>
      <c r="D28" s="641">
        <f>SUM(F28+I28)</f>
        <v>0</v>
      </c>
      <c r="E28" s="642"/>
      <c r="F28" s="629">
        <f>'Saisie-chiffres'!F36</f>
        <v>0</v>
      </c>
      <c r="G28" s="630"/>
      <c r="H28" s="631"/>
      <c r="I28" s="28">
        <f>'Saisie-chiffres'!G36</f>
        <v>0</v>
      </c>
      <c r="J28" s="448">
        <v>0.17</v>
      </c>
      <c r="K28" s="632">
        <f>SUM(I28*17/100)</f>
        <v>0</v>
      </c>
      <c r="L28" s="633"/>
    </row>
    <row r="29" spans="2:12" ht="12" customHeight="1">
      <c r="B29" s="425" t="s">
        <v>213</v>
      </c>
      <c r="C29" s="5" t="s">
        <v>221</v>
      </c>
      <c r="D29" s="641">
        <f t="shared" si="2"/>
        <v>0</v>
      </c>
      <c r="E29" s="642"/>
      <c r="F29" s="629">
        <f>'Saisie-chiffres'!F37</f>
        <v>0</v>
      </c>
      <c r="G29" s="630"/>
      <c r="H29" s="631"/>
      <c r="I29" s="28">
        <f>'Saisie-chiffres'!G37</f>
        <v>0</v>
      </c>
      <c r="J29" s="379" t="s">
        <v>286</v>
      </c>
      <c r="K29" s="632">
        <f>SUM(I29*17/100)</f>
        <v>0</v>
      </c>
      <c r="L29" s="633"/>
    </row>
    <row r="30" spans="2:12" ht="18.75" customHeight="1" thickBot="1">
      <c r="B30" s="429"/>
      <c r="C30" s="419" t="s">
        <v>303</v>
      </c>
      <c r="D30" s="676">
        <f>SUM(D17:E29)</f>
        <v>0</v>
      </c>
      <c r="E30" s="677"/>
      <c r="F30" s="676">
        <f>SUM(F17:H29)</f>
        <v>0</v>
      </c>
      <c r="G30" s="677"/>
      <c r="H30" s="678"/>
      <c r="I30" s="420">
        <f>SUM(I17:I29)</f>
        <v>0</v>
      </c>
      <c r="J30" s="421"/>
      <c r="K30" s="627">
        <f>SUM(K17:L29)</f>
        <v>0</v>
      </c>
      <c r="L30" s="628"/>
    </row>
    <row r="31" spans="2:12" ht="16.5" customHeight="1" thickBot="1">
      <c r="B31" s="413"/>
      <c r="C31" s="418" t="s">
        <v>46</v>
      </c>
      <c r="G31" s="418" t="s">
        <v>47</v>
      </c>
      <c r="H31" s="391"/>
      <c r="I31" s="391"/>
    </row>
    <row r="32" spans="2:12" ht="17.25" customHeight="1">
      <c r="B32" s="413"/>
      <c r="C32" s="414" t="s">
        <v>304</v>
      </c>
      <c r="D32" s="406"/>
      <c r="E32" s="407" t="s">
        <v>34</v>
      </c>
      <c r="G32" s="392" t="s">
        <v>12</v>
      </c>
      <c r="H32" s="643" t="s">
        <v>35</v>
      </c>
      <c r="I32" s="644"/>
      <c r="J32" s="644"/>
      <c r="K32" s="645"/>
      <c r="L32" s="393">
        <f>K30</f>
        <v>0</v>
      </c>
    </row>
    <row r="33" spans="2:12" ht="18.75" customHeight="1">
      <c r="B33" s="410" t="s">
        <v>214</v>
      </c>
      <c r="C33" s="646" t="s">
        <v>48</v>
      </c>
      <c r="D33" s="647"/>
      <c r="E33" s="134">
        <f>ROUNDDOWN('Saisie-chiffres'!F44,0)</f>
        <v>0</v>
      </c>
      <c r="G33" s="394" t="s">
        <v>238</v>
      </c>
      <c r="H33" s="650" t="s">
        <v>37</v>
      </c>
      <c r="I33" s="651"/>
      <c r="J33" s="651"/>
      <c r="K33" s="652"/>
      <c r="L33" s="395">
        <v>0</v>
      </c>
    </row>
    <row r="34" spans="2:12" ht="15" customHeight="1">
      <c r="B34" s="410" t="s">
        <v>215</v>
      </c>
      <c r="C34" s="648" t="s">
        <v>135</v>
      </c>
      <c r="D34" s="649"/>
      <c r="E34" s="134">
        <f>ROUNDDOWN('Saisie-chiffres'!F45,0)</f>
        <v>0</v>
      </c>
      <c r="G34" s="394"/>
      <c r="H34" s="661" t="s">
        <v>38</v>
      </c>
      <c r="I34" s="662"/>
      <c r="J34" s="662"/>
      <c r="K34" s="663"/>
      <c r="L34" s="396"/>
    </row>
    <row r="35" spans="2:12" ht="14.25" customHeight="1">
      <c r="B35" s="410" t="s">
        <v>216</v>
      </c>
      <c r="C35" s="648" t="s">
        <v>133</v>
      </c>
      <c r="D35" s="649"/>
      <c r="E35" s="134">
        <f>ROUNDDOWN('Saisie-chiffres'!F46,0)</f>
        <v>0</v>
      </c>
      <c r="G35" s="394" t="s">
        <v>239</v>
      </c>
      <c r="H35" s="21" t="s">
        <v>49</v>
      </c>
      <c r="I35" s="22"/>
      <c r="J35" s="22"/>
      <c r="K35" s="23"/>
      <c r="L35" s="396"/>
    </row>
    <row r="36" spans="2:12" ht="20.25" customHeight="1">
      <c r="B36" s="410" t="s">
        <v>217</v>
      </c>
      <c r="C36" s="648" t="s">
        <v>136</v>
      </c>
      <c r="D36" s="649"/>
      <c r="E36" s="134">
        <f>ROUNDDOWN('Saisie-chiffres'!F47,0)</f>
        <v>0</v>
      </c>
      <c r="G36" s="394"/>
      <c r="H36" s="24" t="s">
        <v>129</v>
      </c>
      <c r="I36" s="25"/>
      <c r="J36" s="25"/>
      <c r="K36" s="26"/>
      <c r="L36" s="397">
        <f>SUM(L32:L35)</f>
        <v>0</v>
      </c>
    </row>
    <row r="37" spans="2:12" ht="20.25" customHeight="1">
      <c r="B37" s="410" t="s">
        <v>218</v>
      </c>
      <c r="C37" s="648" t="s">
        <v>128</v>
      </c>
      <c r="D37" s="649"/>
      <c r="E37" s="134">
        <f>ROUNDDOWN('Saisie-chiffres'!F48,0)</f>
        <v>0</v>
      </c>
      <c r="G37" s="394" t="s">
        <v>31</v>
      </c>
      <c r="H37" s="664" t="s">
        <v>36</v>
      </c>
      <c r="I37" s="665"/>
      <c r="J37" s="665"/>
      <c r="K37" s="666"/>
      <c r="L37" s="398">
        <f>E39</f>
        <v>0</v>
      </c>
    </row>
    <row r="38" spans="2:12" ht="21" customHeight="1">
      <c r="B38" s="410" t="s">
        <v>219</v>
      </c>
      <c r="C38" s="656" t="s">
        <v>134</v>
      </c>
      <c r="D38" s="657"/>
      <c r="E38" s="408">
        <f>ROUNDDOWN('Saisie-chiffres'!F49,0)</f>
        <v>0</v>
      </c>
      <c r="G38" s="394" t="s">
        <v>240</v>
      </c>
      <c r="H38" s="658" t="s">
        <v>138</v>
      </c>
      <c r="I38" s="659"/>
      <c r="J38" s="659"/>
      <c r="K38" s="660"/>
      <c r="L38" s="397">
        <f>IF((L36-L37)&gt;0,L36-L37,0)</f>
        <v>0</v>
      </c>
    </row>
    <row r="39" spans="2:12" ht="13.5" customHeight="1">
      <c r="B39" s="411"/>
      <c r="C39" s="415" t="s">
        <v>305</v>
      </c>
      <c r="D39" s="30"/>
      <c r="E39" s="667">
        <f>SUM(E33:E38)</f>
        <v>0</v>
      </c>
      <c r="G39" s="399"/>
      <c r="H39" s="32" t="s">
        <v>137</v>
      </c>
      <c r="I39" s="33"/>
      <c r="J39" s="33"/>
      <c r="K39" s="34"/>
      <c r="L39" s="400"/>
    </row>
    <row r="40" spans="2:12" ht="17.25" customHeight="1">
      <c r="B40" s="411"/>
      <c r="C40" s="416"/>
      <c r="D40" s="31"/>
      <c r="E40" s="668"/>
      <c r="G40" s="399" t="s">
        <v>241</v>
      </c>
      <c r="H40" s="653" t="s">
        <v>139</v>
      </c>
      <c r="I40" s="654"/>
      <c r="J40" s="654"/>
      <c r="K40" s="655"/>
      <c r="L40" s="401">
        <f>IF((L37-L36)&gt;0,L37-L36,0)</f>
        <v>0</v>
      </c>
    </row>
    <row r="41" spans="2:12" ht="6" customHeight="1" thickBot="1">
      <c r="B41" s="412"/>
      <c r="C41" s="417"/>
      <c r="D41" s="409"/>
      <c r="E41" s="669"/>
      <c r="F41" s="4"/>
      <c r="G41" s="337"/>
      <c r="H41" s="402"/>
      <c r="I41" s="403"/>
      <c r="J41" s="403"/>
      <c r="K41" s="404"/>
      <c r="L41" s="405"/>
    </row>
    <row r="42" spans="2:12" ht="14.45" customHeight="1"/>
    <row r="43" spans="2:12" s="4" customFormat="1" ht="4.5" customHeight="1">
      <c r="B43"/>
      <c r="C43"/>
      <c r="D43"/>
      <c r="E43"/>
      <c r="F43"/>
      <c r="G43"/>
      <c r="H43"/>
      <c r="I43"/>
      <c r="J43"/>
      <c r="K43"/>
      <c r="L43"/>
    </row>
    <row r="45" spans="2:12">
      <c r="L45" s="466"/>
    </row>
    <row r="47" spans="2:12">
      <c r="E47" s="457"/>
    </row>
    <row r="48" spans="2:12">
      <c r="E48" s="457"/>
    </row>
    <row r="49" spans="5:5">
      <c r="E49" s="457"/>
    </row>
    <row r="50" spans="5:5">
      <c r="E50" s="466"/>
    </row>
    <row r="51" spans="5:5">
      <c r="E51" s="458"/>
    </row>
  </sheetData>
  <customSheetViews>
    <customSheetView guid="{699209D4-A4C4-11D3-96ED-9BCF071D5F3E}" scale="82" showPageBreaks="1" showGridLines="0" showRuler="0" topLeftCell="C27">
      <selection activeCell="I16" sqref="I16"/>
    </customSheetView>
    <customSheetView guid="{699209D3-A4C4-11D3-96ED-9BCF071D5F3E}" scale="82" showPageBreaks="1" showGridLines="0" showRuler="0" topLeftCell="C7">
      <selection activeCell="D13" sqref="D13:E13"/>
    </customSheetView>
    <customSheetView guid="{699209D0-A4C4-11D3-96ED-9BCF071D5F3E}" scale="85" showGridLines="0" showRuler="0">
      <selection activeCell="D14" sqref="D14:E14"/>
    </customSheetView>
    <customSheetView guid="{699209CE-A4C4-11D3-96ED-9BCF071D5F3E}" scale="85" showGridLines="0" showRuler="0">
      <selection activeCell="D14" sqref="D14:E14"/>
    </customSheetView>
    <customSheetView guid="{699209CD-A4C4-11D3-96ED-9BCF071D5F3E}" scale="85" showGridLines="0" showRuler="0">
      <selection activeCell="D14" sqref="D14:E14"/>
    </customSheetView>
    <customSheetView guid="{560C9411-A7F4-11D3-96ED-9BCF071D5F3E}" scale="85" showGridLines="0" showRuler="0">
      <selection activeCell="D14" sqref="D14:E14"/>
    </customSheetView>
    <customSheetView guid="{560C9412-A7F4-11D3-96ED-9BCF071D5F3E}" scale="85" showGridLines="0" showRuler="0">
      <selection activeCell="D14" sqref="D14:E14"/>
    </customSheetView>
  </customSheetViews>
  <mergeCells count="84">
    <mergeCell ref="D17:E17"/>
    <mergeCell ref="K8:L8"/>
    <mergeCell ref="K26:L26"/>
    <mergeCell ref="K22:L22"/>
    <mergeCell ref="K23:L23"/>
    <mergeCell ref="K24:L24"/>
    <mergeCell ref="K18:L18"/>
    <mergeCell ref="K20:L20"/>
    <mergeCell ref="K25:L25"/>
    <mergeCell ref="K17:L17"/>
    <mergeCell ref="K19:L19"/>
    <mergeCell ref="K9:L9"/>
    <mergeCell ref="K11:L11"/>
    <mergeCell ref="K12:L12"/>
    <mergeCell ref="K13:L13"/>
    <mergeCell ref="K16:L16"/>
    <mergeCell ref="F19:H19"/>
    <mergeCell ref="F23:H23"/>
    <mergeCell ref="F21:H21"/>
    <mergeCell ref="F24:H24"/>
    <mergeCell ref="D18:E18"/>
    <mergeCell ref="D19:E19"/>
    <mergeCell ref="D20:E20"/>
    <mergeCell ref="K6:L6"/>
    <mergeCell ref="F7:H7"/>
    <mergeCell ref="K7:L7"/>
    <mergeCell ref="D7:E7"/>
    <mergeCell ref="D30:E30"/>
    <mergeCell ref="D28:E28"/>
    <mergeCell ref="D29:E29"/>
    <mergeCell ref="K28:L28"/>
    <mergeCell ref="F30:H30"/>
    <mergeCell ref="F29:H29"/>
    <mergeCell ref="K10:L10"/>
    <mergeCell ref="F22:H22"/>
    <mergeCell ref="F13:H13"/>
    <mergeCell ref="F12:H12"/>
    <mergeCell ref="F11:H11"/>
    <mergeCell ref="F20:H20"/>
    <mergeCell ref="H40:K40"/>
    <mergeCell ref="C38:D38"/>
    <mergeCell ref="H38:K38"/>
    <mergeCell ref="H34:K34"/>
    <mergeCell ref="H37:K37"/>
    <mergeCell ref="E39:E41"/>
    <mergeCell ref="H32:K32"/>
    <mergeCell ref="C33:D33"/>
    <mergeCell ref="C37:D37"/>
    <mergeCell ref="C35:D35"/>
    <mergeCell ref="H33:K33"/>
    <mergeCell ref="C36:D36"/>
    <mergeCell ref="C34:D34"/>
    <mergeCell ref="D13:E13"/>
    <mergeCell ref="K27:L27"/>
    <mergeCell ref="D26:E26"/>
    <mergeCell ref="D23:E23"/>
    <mergeCell ref="D21:E21"/>
    <mergeCell ref="D22:E22"/>
    <mergeCell ref="D27:E27"/>
    <mergeCell ref="K21:L21"/>
    <mergeCell ref="D25:E25"/>
    <mergeCell ref="D24:E24"/>
    <mergeCell ref="F26:H26"/>
    <mergeCell ref="F27:H27"/>
    <mergeCell ref="F16:H16"/>
    <mergeCell ref="F17:H17"/>
    <mergeCell ref="F25:H25"/>
    <mergeCell ref="F18:H18"/>
    <mergeCell ref="K30:L30"/>
    <mergeCell ref="F28:H28"/>
    <mergeCell ref="K29:L29"/>
    <mergeCell ref="D2:J2"/>
    <mergeCell ref="D4:J4"/>
    <mergeCell ref="F8:H8"/>
    <mergeCell ref="D8:E8"/>
    <mergeCell ref="D16:E16"/>
    <mergeCell ref="D11:E11"/>
    <mergeCell ref="D12:E12"/>
    <mergeCell ref="D6:E6"/>
    <mergeCell ref="F6:H6"/>
    <mergeCell ref="F9:H9"/>
    <mergeCell ref="F10:H10"/>
    <mergeCell ref="D9:E9"/>
    <mergeCell ref="D10:E10"/>
  </mergeCells>
  <phoneticPr fontId="4" type="noConversion"/>
  <printOptions horizontalCentered="1" verticalCentered="1"/>
  <pageMargins left="0.13" right="0.14000000000000001" top="0.16" bottom="0.23" header="0.21" footer="0.16"/>
  <pageSetup paperSize="9"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dimension ref="A1:M35"/>
  <sheetViews>
    <sheetView tabSelected="1" workbookViewId="0">
      <selection activeCell="C5" sqref="C5"/>
    </sheetView>
  </sheetViews>
  <sheetFormatPr baseColWidth="10" defaultColWidth="11.44140625" defaultRowHeight="12.75"/>
  <cols>
    <col min="1" max="1" width="3.33203125" style="475" customWidth="1"/>
    <col min="2" max="2" width="26.88671875" style="475" customWidth="1"/>
    <col min="3" max="3" width="28.44140625" style="475" customWidth="1"/>
    <col min="4" max="4" width="15.88671875" style="475" customWidth="1"/>
    <col min="5" max="5" width="12.33203125" style="475" customWidth="1"/>
    <col min="6" max="6" width="12.88671875" style="475" customWidth="1"/>
    <col min="7" max="7" width="10.44140625" style="477" customWidth="1"/>
    <col min="8" max="8" width="12.6640625" style="475" customWidth="1"/>
    <col min="9" max="9" width="16.88671875" style="475" customWidth="1"/>
    <col min="10" max="10" width="5.6640625" style="475" customWidth="1"/>
    <col min="11" max="11" width="16.5546875" style="475" customWidth="1"/>
    <col min="12" max="12" width="11.6640625" style="475" bestFit="1" customWidth="1"/>
    <col min="13" max="13" width="11.44140625" style="475" hidden="1" customWidth="1"/>
    <col min="14" max="16384" width="11.44140625" style="475"/>
  </cols>
  <sheetData>
    <row r="1" spans="1:13" s="471" customFormat="1" ht="15">
      <c r="A1" s="470"/>
      <c r="B1" s="482" t="s">
        <v>347</v>
      </c>
      <c r="C1" s="483">
        <f>'Saisie-client'!C4</f>
        <v>0</v>
      </c>
      <c r="F1" s="470"/>
      <c r="G1" s="481"/>
      <c r="J1" s="482" t="s">
        <v>349</v>
      </c>
      <c r="K1" s="484">
        <f>'Saisie-client'!C13</f>
        <v>0</v>
      </c>
      <c r="M1" s="473">
        <v>0.17</v>
      </c>
    </row>
    <row r="2" spans="1:13" s="471" customFormat="1" ht="15">
      <c r="A2" s="470"/>
      <c r="B2" s="482" t="s">
        <v>348</v>
      </c>
      <c r="C2" s="480">
        <f>'Saisie-client'!C12</f>
        <v>0</v>
      </c>
      <c r="F2" s="470"/>
      <c r="G2" s="481"/>
      <c r="J2" s="482" t="s">
        <v>350</v>
      </c>
      <c r="K2" s="472"/>
      <c r="M2" s="473">
        <v>7.0000000000000007E-2</v>
      </c>
    </row>
    <row r="3" spans="1:13" s="471" customFormat="1" ht="15">
      <c r="A3" s="470"/>
      <c r="F3" s="470"/>
      <c r="G3" s="481"/>
      <c r="K3" s="472"/>
      <c r="M3" s="473"/>
    </row>
    <row r="4" spans="1:13" s="471" customFormat="1" ht="15">
      <c r="A4" s="470"/>
      <c r="F4" s="470"/>
      <c r="G4" s="481"/>
      <c r="K4" s="472"/>
      <c r="M4" s="473"/>
    </row>
    <row r="5" spans="1:13" s="471" customFormat="1" ht="15">
      <c r="A5" s="470"/>
      <c r="F5" s="485" t="str">
        <f>INDEX('Saisie-client'!F20:F31,'Saisie-chiffres'!B3)</f>
        <v>Février</v>
      </c>
      <c r="G5" s="483">
        <f>'G.50-1'!E3</f>
        <v>0</v>
      </c>
      <c r="K5" s="474"/>
    </row>
    <row r="6" spans="1:13" ht="18">
      <c r="C6" s="476"/>
    </row>
    <row r="7" spans="1:13" ht="21.75" customHeight="1">
      <c r="B7" s="683" t="s">
        <v>342</v>
      </c>
      <c r="C7" s="683"/>
      <c r="D7" s="683"/>
      <c r="E7" s="683"/>
      <c r="F7" s="683"/>
      <c r="G7" s="683" t="s">
        <v>344</v>
      </c>
      <c r="H7" s="683"/>
      <c r="I7" s="683"/>
      <c r="J7" s="683"/>
      <c r="K7" s="683"/>
    </row>
    <row r="8" spans="1:13" s="477" customFormat="1" ht="24" customHeight="1">
      <c r="A8" s="467" t="s">
        <v>265</v>
      </c>
      <c r="B8" s="468" t="s">
        <v>341</v>
      </c>
      <c r="C8" s="468" t="s">
        <v>74</v>
      </c>
      <c r="D8" s="469" t="s">
        <v>346</v>
      </c>
      <c r="E8" s="469" t="s">
        <v>345</v>
      </c>
      <c r="F8" s="468" t="s">
        <v>267</v>
      </c>
      <c r="G8" s="468" t="s">
        <v>266</v>
      </c>
      <c r="H8" s="468" t="s">
        <v>334</v>
      </c>
      <c r="I8" s="468" t="s">
        <v>268</v>
      </c>
      <c r="J8" s="468" t="s">
        <v>343</v>
      </c>
      <c r="K8" s="468" t="s">
        <v>269</v>
      </c>
    </row>
    <row r="9" spans="1:13" ht="14.25">
      <c r="A9" s="549">
        <v>1</v>
      </c>
      <c r="B9" s="550">
        <v>0</v>
      </c>
      <c r="C9" s="551">
        <v>0</v>
      </c>
      <c r="D9" s="552"/>
      <c r="E9" s="552"/>
      <c r="F9" s="552"/>
      <c r="G9" s="553">
        <f>assiette!E11</f>
        <v>39459</v>
      </c>
      <c r="H9" s="554" t="s">
        <v>388</v>
      </c>
      <c r="I9" s="555">
        <f>assiette!G14</f>
        <v>0</v>
      </c>
      <c r="J9" s="556">
        <v>0.17</v>
      </c>
      <c r="K9" s="557">
        <f>IF(I9="","",I9*J9)</f>
        <v>0</v>
      </c>
      <c r="L9" s="478"/>
    </row>
    <row r="10" spans="1:13" ht="14.25">
      <c r="A10" s="558">
        <v>2</v>
      </c>
      <c r="B10" s="559"/>
      <c r="C10" s="559"/>
      <c r="D10" s="560"/>
      <c r="E10" s="560"/>
      <c r="F10" s="561"/>
      <c r="G10" s="562"/>
      <c r="H10" s="561"/>
      <c r="I10" s="563"/>
      <c r="J10" s="564"/>
      <c r="K10" s="565" t="str">
        <f t="shared" ref="K10:K28" si="0">IF(I10="","",I10*J10)</f>
        <v/>
      </c>
    </row>
    <row r="11" spans="1:13" ht="14.25">
      <c r="A11" s="558">
        <v>3</v>
      </c>
      <c r="B11" s="559"/>
      <c r="C11" s="559"/>
      <c r="D11" s="560"/>
      <c r="E11" s="560"/>
      <c r="F11" s="561"/>
      <c r="G11" s="562"/>
      <c r="H11" s="561"/>
      <c r="I11" s="563"/>
      <c r="J11" s="564"/>
      <c r="K11" s="565" t="str">
        <f t="shared" si="0"/>
        <v/>
      </c>
    </row>
    <row r="12" spans="1:13" ht="14.25">
      <c r="A12" s="558">
        <v>4</v>
      </c>
      <c r="B12" s="566"/>
      <c r="C12" s="559"/>
      <c r="D12" s="560"/>
      <c r="E12" s="560"/>
      <c r="F12" s="560"/>
      <c r="G12" s="562"/>
      <c r="H12" s="561"/>
      <c r="I12" s="563"/>
      <c r="J12" s="564"/>
      <c r="K12" s="565" t="str">
        <f t="shared" si="0"/>
        <v/>
      </c>
    </row>
    <row r="13" spans="1:13" ht="14.25">
      <c r="A13" s="558">
        <v>5</v>
      </c>
      <c r="B13" s="559"/>
      <c r="C13" s="559"/>
      <c r="D13" s="560"/>
      <c r="E13" s="560"/>
      <c r="F13" s="560"/>
      <c r="G13" s="562"/>
      <c r="H13" s="561"/>
      <c r="I13" s="567"/>
      <c r="J13" s="568"/>
      <c r="K13" s="565" t="str">
        <f t="shared" si="0"/>
        <v/>
      </c>
    </row>
    <row r="14" spans="1:13" ht="14.25">
      <c r="A14" s="558">
        <v>6</v>
      </c>
      <c r="B14" s="566"/>
      <c r="C14" s="559"/>
      <c r="D14" s="560"/>
      <c r="E14" s="560"/>
      <c r="F14" s="560"/>
      <c r="G14" s="562"/>
      <c r="H14" s="561"/>
      <c r="I14" s="563"/>
      <c r="J14" s="564"/>
      <c r="K14" s="565" t="str">
        <f t="shared" si="0"/>
        <v/>
      </c>
    </row>
    <row r="15" spans="1:13" ht="14.25">
      <c r="A15" s="558">
        <v>7</v>
      </c>
      <c r="B15" s="559"/>
      <c r="C15" s="559"/>
      <c r="D15" s="560"/>
      <c r="E15" s="560"/>
      <c r="F15" s="561"/>
      <c r="G15" s="562"/>
      <c r="H15" s="561"/>
      <c r="I15" s="563"/>
      <c r="J15" s="564"/>
      <c r="K15" s="565" t="str">
        <f t="shared" si="0"/>
        <v/>
      </c>
    </row>
    <row r="16" spans="1:13" ht="14.25">
      <c r="A16" s="558">
        <v>8</v>
      </c>
      <c r="B16" s="559"/>
      <c r="C16" s="559"/>
      <c r="D16" s="560"/>
      <c r="E16" s="560"/>
      <c r="F16" s="561"/>
      <c r="G16" s="562"/>
      <c r="H16" s="561"/>
      <c r="I16" s="563"/>
      <c r="J16" s="564"/>
      <c r="K16" s="565" t="str">
        <f t="shared" si="0"/>
        <v/>
      </c>
    </row>
    <row r="17" spans="1:11" ht="14.25">
      <c r="A17" s="558">
        <v>9</v>
      </c>
      <c r="B17" s="559"/>
      <c r="C17" s="559"/>
      <c r="D17" s="560"/>
      <c r="E17" s="560"/>
      <c r="F17" s="560"/>
      <c r="G17" s="562"/>
      <c r="H17" s="569"/>
      <c r="I17" s="567"/>
      <c r="J17" s="570"/>
      <c r="K17" s="565" t="str">
        <f t="shared" si="0"/>
        <v/>
      </c>
    </row>
    <row r="18" spans="1:11" ht="14.25">
      <c r="A18" s="558">
        <v>10</v>
      </c>
      <c r="B18" s="559"/>
      <c r="C18" s="559"/>
      <c r="D18" s="560"/>
      <c r="E18" s="560"/>
      <c r="F18" s="560"/>
      <c r="G18" s="571"/>
      <c r="H18" s="572"/>
      <c r="I18" s="563"/>
      <c r="J18" s="573"/>
      <c r="K18" s="565" t="str">
        <f t="shared" si="0"/>
        <v/>
      </c>
    </row>
    <row r="19" spans="1:11" ht="14.25">
      <c r="A19" s="558">
        <v>11</v>
      </c>
      <c r="B19" s="559"/>
      <c r="C19" s="559"/>
      <c r="D19" s="560"/>
      <c r="E19" s="560"/>
      <c r="F19" s="561"/>
      <c r="G19" s="571"/>
      <c r="H19" s="572"/>
      <c r="I19" s="563"/>
      <c r="J19" s="573"/>
      <c r="K19" s="565" t="str">
        <f t="shared" si="0"/>
        <v/>
      </c>
    </row>
    <row r="20" spans="1:11" ht="14.25">
      <c r="A20" s="558">
        <v>12</v>
      </c>
      <c r="B20" s="559"/>
      <c r="C20" s="559"/>
      <c r="D20" s="560"/>
      <c r="E20" s="560"/>
      <c r="F20" s="561"/>
      <c r="G20" s="571"/>
      <c r="H20" s="572"/>
      <c r="I20" s="563"/>
      <c r="J20" s="573"/>
      <c r="K20" s="565" t="str">
        <f t="shared" si="0"/>
        <v/>
      </c>
    </row>
    <row r="21" spans="1:11" ht="14.25">
      <c r="A21" s="558">
        <v>13</v>
      </c>
      <c r="B21" s="561"/>
      <c r="C21" s="561"/>
      <c r="D21" s="560"/>
      <c r="E21" s="560"/>
      <c r="F21" s="561"/>
      <c r="G21" s="571"/>
      <c r="H21" s="572"/>
      <c r="I21" s="563"/>
      <c r="J21" s="573"/>
      <c r="K21" s="565" t="str">
        <f t="shared" si="0"/>
        <v/>
      </c>
    </row>
    <row r="22" spans="1:11" ht="14.25">
      <c r="A22" s="558">
        <v>14</v>
      </c>
      <c r="B22" s="561"/>
      <c r="C22" s="561"/>
      <c r="D22" s="560"/>
      <c r="E22" s="560"/>
      <c r="F22" s="561"/>
      <c r="G22" s="571"/>
      <c r="H22" s="572"/>
      <c r="I22" s="563"/>
      <c r="J22" s="573"/>
      <c r="K22" s="565" t="str">
        <f t="shared" si="0"/>
        <v/>
      </c>
    </row>
    <row r="23" spans="1:11" ht="14.25">
      <c r="A23" s="558">
        <v>15</v>
      </c>
      <c r="B23" s="561"/>
      <c r="C23" s="561"/>
      <c r="D23" s="560"/>
      <c r="E23" s="560"/>
      <c r="F23" s="561"/>
      <c r="G23" s="571"/>
      <c r="H23" s="572"/>
      <c r="I23" s="563"/>
      <c r="J23" s="573"/>
      <c r="K23" s="565" t="str">
        <f t="shared" si="0"/>
        <v/>
      </c>
    </row>
    <row r="24" spans="1:11" ht="14.25">
      <c r="A24" s="558">
        <v>16</v>
      </c>
      <c r="B24" s="561"/>
      <c r="C24" s="561"/>
      <c r="D24" s="560"/>
      <c r="E24" s="560"/>
      <c r="F24" s="561"/>
      <c r="G24" s="571"/>
      <c r="H24" s="572"/>
      <c r="I24" s="563"/>
      <c r="J24" s="573"/>
      <c r="K24" s="565" t="str">
        <f t="shared" si="0"/>
        <v/>
      </c>
    </row>
    <row r="25" spans="1:11" ht="14.25">
      <c r="A25" s="558">
        <v>17</v>
      </c>
      <c r="B25" s="561"/>
      <c r="C25" s="561"/>
      <c r="D25" s="560"/>
      <c r="E25" s="560"/>
      <c r="F25" s="561"/>
      <c r="G25" s="571"/>
      <c r="H25" s="572"/>
      <c r="I25" s="563"/>
      <c r="J25" s="573"/>
      <c r="K25" s="565" t="str">
        <f t="shared" si="0"/>
        <v/>
      </c>
    </row>
    <row r="26" spans="1:11" ht="14.25">
      <c r="A26" s="558">
        <v>18</v>
      </c>
      <c r="B26" s="561"/>
      <c r="C26" s="561"/>
      <c r="D26" s="560"/>
      <c r="E26" s="560"/>
      <c r="F26" s="561"/>
      <c r="G26" s="571"/>
      <c r="H26" s="572"/>
      <c r="I26" s="563"/>
      <c r="J26" s="573"/>
      <c r="K26" s="565" t="str">
        <f t="shared" si="0"/>
        <v/>
      </c>
    </row>
    <row r="27" spans="1:11" ht="14.25">
      <c r="A27" s="558">
        <v>19</v>
      </c>
      <c r="B27" s="561"/>
      <c r="C27" s="561"/>
      <c r="D27" s="560"/>
      <c r="E27" s="560"/>
      <c r="F27" s="561"/>
      <c r="G27" s="571"/>
      <c r="H27" s="572"/>
      <c r="I27" s="563"/>
      <c r="J27" s="573"/>
      <c r="K27" s="565" t="str">
        <f t="shared" si="0"/>
        <v/>
      </c>
    </row>
    <row r="28" spans="1:11" ht="14.25">
      <c r="A28" s="558">
        <v>20</v>
      </c>
      <c r="B28" s="561"/>
      <c r="C28" s="561"/>
      <c r="D28" s="560"/>
      <c r="E28" s="560"/>
      <c r="F28" s="561"/>
      <c r="G28" s="571"/>
      <c r="H28" s="572"/>
      <c r="I28" s="563"/>
      <c r="J28" s="573"/>
      <c r="K28" s="565" t="str">
        <f t="shared" si="0"/>
        <v/>
      </c>
    </row>
    <row r="29" spans="1:11" ht="14.25">
      <c r="A29" s="574"/>
      <c r="B29" s="684" t="s">
        <v>351</v>
      </c>
      <c r="C29" s="684"/>
      <c r="D29" s="684"/>
      <c r="E29" s="684"/>
      <c r="F29" s="684"/>
      <c r="G29" s="684"/>
      <c r="H29" s="684"/>
      <c r="I29" s="575">
        <f>SUM(I9:I28)</f>
        <v>0</v>
      </c>
      <c r="J29" s="576"/>
      <c r="K29" s="577">
        <f>SUM(K9:K28)</f>
        <v>0</v>
      </c>
    </row>
    <row r="32" spans="1:11" ht="15">
      <c r="G32" s="486" t="s">
        <v>352</v>
      </c>
      <c r="H32" s="487">
        <f ca="1">TODAY()</f>
        <v>40633</v>
      </c>
    </row>
    <row r="33" spans="7:11">
      <c r="K33" s="479"/>
    </row>
    <row r="35" spans="7:11" ht="15">
      <c r="G35" s="685" t="s">
        <v>353</v>
      </c>
      <c r="H35" s="685"/>
      <c r="I35" s="488"/>
    </row>
  </sheetData>
  <mergeCells count="4">
    <mergeCell ref="B7:F7"/>
    <mergeCell ref="G7:K7"/>
    <mergeCell ref="B29:H29"/>
    <mergeCell ref="G35:H35"/>
  </mergeCells>
  <phoneticPr fontId="4" type="noConversion"/>
  <dataValidations count="4">
    <dataValidation type="list" allowBlank="1" showInputMessage="1" showErrorMessage="1" sqref="J9:J28">
      <formula1>$M$1:$M$2</formula1>
    </dataValidation>
    <dataValidation type="textLength" operator="equal" allowBlank="1" showInputMessage="1" showErrorMessage="1" prompt="AI=11 Chiffres" sqref="E9:E28">
      <formula1>11</formula1>
    </dataValidation>
    <dataValidation type="date" operator="greaterThan" allowBlank="1" showInputMessage="1" showErrorMessage="1" errorTitle="Date Invalide" error="Veuillez saisir une date valide 2010 et plus" sqref="G9:G28">
      <formula1>38717</formula1>
    </dataValidation>
    <dataValidation type="textLength" errorStyle="warning" operator="equal" allowBlank="1" showInputMessage="1" showErrorMessage="1" error="Attention MF est erroné!!_x000a__x000a_Veuillez entrer un MF valide,_x000a__x000a_Ok?" prompt="MF=15 Chiffres" sqref="D9:D28">
      <formula1>15</formula1>
    </dataValidation>
  </dataValidations>
  <pageMargins left="0.19685039370078741" right="0.19685039370078741" top="0.23622047244094491" bottom="0.11811023622047245" header="0.15748031496062992" footer="0"/>
  <pageSetup paperSize="9" scale="8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Feuil18"/>
  <dimension ref="B1"/>
  <sheetViews>
    <sheetView showRuler="0" workbookViewId="0">
      <pane ySplit="1" topLeftCell="A2" activePane="bottomLeft" state="frozen"/>
      <selection pane="bottomLeft" activeCell="E1" sqref="E1"/>
    </sheetView>
  </sheetViews>
  <sheetFormatPr baseColWidth="10" defaultColWidth="11.44140625" defaultRowHeight="12.75"/>
  <cols>
    <col min="1" max="1" width="1.88671875" style="12" customWidth="1"/>
    <col min="2" max="6" width="11.44140625" style="12"/>
    <col min="7" max="7" width="15.5546875" style="12" customWidth="1"/>
    <col min="8" max="16384" width="11.44140625" style="12"/>
  </cols>
  <sheetData>
    <row r="1" spans="2:2" ht="20.25" customHeight="1">
      <c r="B1" s="13" t="s">
        <v>88</v>
      </c>
    </row>
  </sheetData>
  <customSheetViews>
    <customSheetView guid="{699209D4-A4C4-11D3-96ED-9BCF071D5F3E}" state="hidden" showRuler="0">
      <pane ySplit="1" topLeftCell="A2" activePane="bottomLeft" state="frozen"/>
      <selection pane="bottomLeft" activeCell="E1" sqref="E1"/>
    </customSheetView>
    <customSheetView guid="{699209D3-A4C4-11D3-96ED-9BCF071D5F3E}" state="hidden" showRuler="0">
      <pane ySplit="1" topLeftCell="A2" activePane="bottomLeft" state="frozen"/>
      <selection pane="bottomLeft" activeCell="E1" sqref="E1"/>
    </customSheetView>
    <customSheetView guid="{699209D0-A4C4-11D3-96ED-9BCF071D5F3E}" state="hidden" showRuler="0">
      <pane ySplit="1" topLeftCell="A2" activePane="bottomLeft" state="frozen"/>
      <selection pane="bottomLeft" activeCell="E1" sqref="E1"/>
    </customSheetView>
    <customSheetView guid="{699209CE-A4C4-11D3-96ED-9BCF071D5F3E}" state="hidden" showRuler="0">
      <pane ySplit="1" topLeftCell="A2" activePane="bottomLeft" state="frozen"/>
      <selection pane="bottomLeft" activeCell="E1" sqref="E1"/>
    </customSheetView>
    <customSheetView guid="{699209CD-A4C4-11D3-96ED-9BCF071D5F3E}" state="hidden" showRuler="0">
      <pane ySplit="1" topLeftCell="A2" activePane="bottomLeft" state="frozen"/>
      <selection pane="bottomLeft" activeCell="E1" sqref="E1"/>
    </customSheetView>
    <customSheetView guid="{560C9411-A7F4-11D3-96ED-9BCF071D5F3E}" state="hidden" showRuler="0">
      <pane ySplit="1" topLeftCell="A2" activePane="bottomLeft" state="frozen"/>
      <selection pane="bottomLeft" activeCell="E1" sqref="E1"/>
    </customSheetView>
    <customSheetView guid="{560C9412-A7F4-11D3-96ED-9BCF071D5F3E}" state="hidden" showRuler="0">
      <pane ySplit="1" topLeftCell="A2" activePane="bottomLeft" state="frozen"/>
      <selection pane="bottomLeft" activeCell="E1" sqref="E1"/>
    </customSheetView>
  </customSheetViews>
  <phoneticPr fontId="4" type="noConversion"/>
  <pageMargins left="0.75" right="0.75" top="1" bottom="1" header="0.4921259845" footer="0.492125984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assiette</vt:lpstr>
      <vt:lpstr>Saisie-client</vt:lpstr>
      <vt:lpstr>Saisie-chiffres</vt:lpstr>
      <vt:lpstr>G.50-1</vt:lpstr>
      <vt:lpstr>G.50-2</vt:lpstr>
      <vt:lpstr>G.50-3</vt:lpstr>
      <vt:lpstr>Recap-TVA</vt:lpstr>
      <vt:lpstr>Rs</vt:lpstr>
      <vt:lpstr>Ref</vt:lpstr>
      <vt:lpstr>'G.50-1'!Zone_d_impression</vt:lpstr>
      <vt:lpstr>'G.50-2'!Zone_d_impression</vt:lpstr>
      <vt:lpstr>'G.50-3'!Zone_d_impression</vt:lpstr>
      <vt:lpstr>'Recap-TVA'!Zone_d_impression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Belamiri</dc:creator>
  <cp:lastModifiedBy>AGENT CNAC ORAN</cp:lastModifiedBy>
  <cp:lastPrinted>2012-02-18T14:44:17Z</cp:lastPrinted>
  <dcterms:created xsi:type="dcterms:W3CDTF">1999-09-18T08:25:47Z</dcterms:created>
  <dcterms:modified xsi:type="dcterms:W3CDTF">2015-04-01T13:31:23Z</dcterms:modified>
</cp:coreProperties>
</file>