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20160" windowHeight="9048" activeTab="5"/>
  </bookViews>
  <sheets>
    <sheet name="D4" sheetId="1" r:id="rId1"/>
    <sheet name="D6" sheetId="2" r:id="rId2"/>
    <sheet name="D8" sheetId="4" r:id="rId3"/>
    <sheet name="D10 bleu" sheetId="5" r:id="rId4"/>
    <sheet name="D10 bronze" sheetId="9" r:id="rId5"/>
    <sheet name="D12" sheetId="6" r:id="rId6"/>
    <sheet name="D20" sheetId="8" r:id="rId7"/>
    <sheet name="Lancers A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0" l="1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422" i="10"/>
  <c r="M423" i="10"/>
  <c r="M424" i="10"/>
  <c r="M425" i="10"/>
  <c r="M426" i="10"/>
  <c r="M427" i="10"/>
  <c r="M428" i="10"/>
  <c r="M429" i="10"/>
  <c r="M430" i="10"/>
  <c r="M431" i="10"/>
  <c r="M432" i="10"/>
  <c r="M433" i="10"/>
  <c r="M434" i="10"/>
  <c r="M435" i="10"/>
  <c r="M436" i="10"/>
  <c r="M437" i="10"/>
  <c r="M438" i="10"/>
  <c r="M439" i="10"/>
  <c r="M440" i="10"/>
  <c r="M441" i="10"/>
  <c r="M442" i="10"/>
  <c r="M443" i="10"/>
  <c r="M444" i="10"/>
  <c r="M445" i="10"/>
  <c r="M446" i="10"/>
  <c r="M447" i="10"/>
  <c r="M448" i="10"/>
  <c r="M449" i="10"/>
  <c r="M450" i="10"/>
  <c r="M451" i="10"/>
  <c r="M452" i="10"/>
  <c r="M453" i="10"/>
  <c r="M454" i="10"/>
  <c r="M455" i="10"/>
  <c r="M456" i="10"/>
  <c r="M457" i="10"/>
  <c r="M458" i="10"/>
  <c r="M459" i="10"/>
  <c r="M460" i="10"/>
  <c r="M461" i="10"/>
  <c r="M462" i="10"/>
  <c r="M463" i="10"/>
  <c r="M464" i="10"/>
  <c r="M465" i="10"/>
  <c r="M466" i="10"/>
  <c r="M467" i="10"/>
  <c r="M468" i="10"/>
  <c r="M469" i="10"/>
  <c r="M470" i="10"/>
  <c r="M471" i="10"/>
  <c r="M472" i="10"/>
  <c r="M473" i="10"/>
  <c r="M474" i="10"/>
  <c r="M475" i="10"/>
  <c r="M476" i="10"/>
  <c r="M477" i="10"/>
  <c r="M478" i="10"/>
  <c r="M479" i="10"/>
  <c r="M480" i="10"/>
  <c r="M481" i="10"/>
  <c r="M482" i="10"/>
  <c r="M483" i="10"/>
  <c r="M484" i="10"/>
  <c r="M485" i="10"/>
  <c r="M486" i="10"/>
  <c r="M487" i="10"/>
  <c r="M488" i="10"/>
  <c r="M489" i="10"/>
  <c r="M490" i="10"/>
  <c r="M491" i="10"/>
  <c r="M492" i="10"/>
  <c r="M493" i="10"/>
  <c r="M494" i="10"/>
  <c r="M495" i="10"/>
  <c r="M496" i="10"/>
  <c r="M497" i="10"/>
  <c r="M498" i="10"/>
  <c r="M499" i="10"/>
  <c r="M500" i="10"/>
  <c r="M501" i="10"/>
  <c r="M502" i="10"/>
  <c r="M503" i="10"/>
  <c r="M504" i="10"/>
  <c r="M505" i="10"/>
  <c r="M506" i="10"/>
  <c r="M507" i="10"/>
  <c r="M508" i="10"/>
  <c r="M509" i="10"/>
  <c r="M510" i="10"/>
  <c r="M511" i="10"/>
  <c r="M512" i="10"/>
  <c r="M513" i="10"/>
  <c r="M514" i="10"/>
  <c r="M515" i="10"/>
  <c r="M516" i="10"/>
  <c r="M517" i="10"/>
  <c r="M518" i="10"/>
  <c r="M519" i="10"/>
  <c r="M520" i="10"/>
  <c r="M521" i="10"/>
  <c r="M522" i="10"/>
  <c r="M523" i="10"/>
  <c r="M524" i="10"/>
  <c r="M525" i="10"/>
  <c r="M526" i="10"/>
  <c r="M527" i="10"/>
  <c r="M528" i="10"/>
  <c r="M529" i="10"/>
  <c r="M530" i="10"/>
  <c r="M531" i="10"/>
  <c r="M532" i="10"/>
  <c r="M533" i="10"/>
  <c r="M534" i="10"/>
  <c r="M535" i="10"/>
  <c r="M536" i="10"/>
  <c r="M537" i="10"/>
  <c r="M538" i="10"/>
  <c r="M539" i="10"/>
  <c r="M540" i="10"/>
  <c r="M541" i="10"/>
  <c r="M542" i="10"/>
  <c r="M543" i="10"/>
  <c r="M544" i="10"/>
  <c r="M545" i="10"/>
  <c r="M546" i="10"/>
  <c r="M547" i="10"/>
  <c r="M548" i="10"/>
  <c r="M549" i="10"/>
  <c r="M550" i="10"/>
  <c r="M551" i="10"/>
  <c r="M552" i="10"/>
  <c r="M553" i="10"/>
  <c r="M554" i="10"/>
  <c r="M555" i="10"/>
  <c r="M556" i="10"/>
  <c r="M557" i="10"/>
  <c r="M558" i="10"/>
  <c r="M559" i="10"/>
  <c r="M560" i="10"/>
  <c r="M561" i="10"/>
  <c r="W5" i="5" s="1"/>
  <c r="M562" i="10"/>
  <c r="M563" i="10"/>
  <c r="M564" i="10"/>
  <c r="M565" i="10"/>
  <c r="M566" i="10"/>
  <c r="M567" i="10"/>
  <c r="M568" i="10"/>
  <c r="M569" i="10"/>
  <c r="M570" i="10"/>
  <c r="M571" i="10"/>
  <c r="M572" i="10"/>
  <c r="M573" i="10"/>
  <c r="M574" i="10"/>
  <c r="M575" i="10"/>
  <c r="M576" i="10"/>
  <c r="M577" i="10"/>
  <c r="M578" i="10"/>
  <c r="M579" i="10"/>
  <c r="M580" i="10"/>
  <c r="M581" i="10"/>
  <c r="M582" i="10"/>
  <c r="M583" i="10"/>
  <c r="M584" i="10"/>
  <c r="M585" i="10"/>
  <c r="M586" i="10"/>
  <c r="M587" i="10"/>
  <c r="M588" i="10"/>
  <c r="M589" i="10"/>
  <c r="M590" i="10"/>
  <c r="M591" i="10"/>
  <c r="M592" i="10"/>
  <c r="M593" i="10"/>
  <c r="M594" i="10"/>
  <c r="M595" i="10"/>
  <c r="M596" i="10"/>
  <c r="M597" i="10"/>
  <c r="M598" i="10"/>
  <c r="M599" i="10"/>
  <c r="M600" i="10"/>
  <c r="M601" i="10"/>
  <c r="M602" i="10"/>
  <c r="M603" i="10"/>
  <c r="M604" i="10"/>
  <c r="M605" i="10"/>
  <c r="M606" i="10"/>
  <c r="M607" i="10"/>
  <c r="M608" i="10"/>
  <c r="M609" i="10"/>
  <c r="M610" i="10"/>
  <c r="M611" i="10"/>
  <c r="M612" i="10"/>
  <c r="M613" i="10"/>
  <c r="M614" i="10"/>
  <c r="M615" i="10"/>
  <c r="M616" i="10"/>
  <c r="M617" i="10"/>
  <c r="M618" i="10"/>
  <c r="M619" i="10"/>
  <c r="M620" i="10"/>
  <c r="M621" i="10"/>
  <c r="M622" i="10"/>
  <c r="M623" i="10"/>
  <c r="M624" i="10"/>
  <c r="M625" i="10"/>
  <c r="M626" i="10"/>
  <c r="M627" i="10"/>
  <c r="M628" i="10"/>
  <c r="M629" i="10"/>
  <c r="M630" i="10"/>
  <c r="M631" i="10"/>
  <c r="M632" i="10"/>
  <c r="M633" i="10"/>
  <c r="M634" i="10"/>
  <c r="M635" i="10"/>
  <c r="M636" i="10"/>
  <c r="M637" i="10"/>
  <c r="M638" i="10"/>
  <c r="M639" i="10"/>
  <c r="M640" i="10"/>
  <c r="M641" i="10"/>
  <c r="M642" i="10"/>
  <c r="M643" i="10"/>
  <c r="M644" i="10"/>
  <c r="M645" i="10"/>
  <c r="M646" i="10"/>
  <c r="M647" i="10"/>
  <c r="M648" i="10"/>
  <c r="M649" i="10"/>
  <c r="M650" i="10"/>
  <c r="M651" i="10"/>
  <c r="M652" i="10"/>
  <c r="M653" i="10"/>
  <c r="M654" i="10"/>
  <c r="M655" i="10"/>
  <c r="M656" i="10"/>
  <c r="M657" i="10"/>
  <c r="M658" i="10"/>
  <c r="M659" i="10"/>
  <c r="M660" i="10"/>
  <c r="M661" i="10"/>
  <c r="M662" i="10"/>
  <c r="M663" i="10"/>
  <c r="M664" i="10"/>
  <c r="M665" i="10"/>
  <c r="M666" i="10"/>
  <c r="M667" i="10"/>
  <c r="M668" i="10"/>
  <c r="M669" i="10"/>
  <c r="M670" i="10"/>
  <c r="M671" i="10"/>
  <c r="M672" i="10"/>
  <c r="M673" i="10"/>
  <c r="M674" i="10"/>
  <c r="M675" i="10"/>
  <c r="M676" i="10"/>
  <c r="M677" i="10"/>
  <c r="M678" i="10"/>
  <c r="M679" i="10"/>
  <c r="M680" i="10"/>
  <c r="M681" i="10"/>
  <c r="M682" i="10"/>
  <c r="M683" i="10"/>
  <c r="M684" i="10"/>
  <c r="M685" i="10"/>
  <c r="M686" i="10"/>
  <c r="M687" i="10"/>
  <c r="M688" i="10"/>
  <c r="M689" i="10"/>
  <c r="M690" i="10"/>
  <c r="M691" i="10"/>
  <c r="M692" i="10"/>
  <c r="M693" i="10"/>
  <c r="M694" i="10"/>
  <c r="M695" i="10"/>
  <c r="M696" i="10"/>
  <c r="M697" i="10"/>
  <c r="M698" i="10"/>
  <c r="M699" i="10"/>
  <c r="M700" i="10"/>
  <c r="M701" i="10"/>
  <c r="M702" i="10"/>
  <c r="M703" i="10"/>
  <c r="M704" i="10"/>
  <c r="M705" i="10"/>
  <c r="M706" i="10"/>
  <c r="M707" i="10"/>
  <c r="M708" i="10"/>
  <c r="M709" i="10"/>
  <c r="M710" i="10"/>
  <c r="M711" i="10"/>
  <c r="M712" i="10"/>
  <c r="M713" i="10"/>
  <c r="M714" i="10"/>
  <c r="M715" i="10"/>
  <c r="M716" i="10"/>
  <c r="M717" i="10"/>
  <c r="M718" i="10"/>
  <c r="M719" i="10"/>
  <c r="M720" i="10"/>
  <c r="M721" i="10"/>
  <c r="M722" i="10"/>
  <c r="M723" i="10"/>
  <c r="M724" i="10"/>
  <c r="M725" i="10"/>
  <c r="M726" i="10"/>
  <c r="M727" i="10"/>
  <c r="M728" i="10"/>
  <c r="M729" i="10"/>
  <c r="M730" i="10"/>
  <c r="M731" i="10"/>
  <c r="M732" i="10"/>
  <c r="M733" i="10"/>
  <c r="M734" i="10"/>
  <c r="M735" i="10"/>
  <c r="M736" i="10"/>
  <c r="M737" i="10"/>
  <c r="M738" i="10"/>
  <c r="M739" i="10"/>
  <c r="M740" i="10"/>
  <c r="M741" i="10"/>
  <c r="M742" i="10"/>
  <c r="M743" i="10"/>
  <c r="M744" i="10"/>
  <c r="M745" i="10"/>
  <c r="M746" i="10"/>
  <c r="M747" i="10"/>
  <c r="M748" i="10"/>
  <c r="M749" i="10"/>
  <c r="M750" i="10"/>
  <c r="M751" i="10"/>
  <c r="M752" i="10"/>
  <c r="M753" i="10"/>
  <c r="M754" i="10"/>
  <c r="M755" i="10"/>
  <c r="M756" i="10"/>
  <c r="M757" i="10"/>
  <c r="M758" i="10"/>
  <c r="M759" i="10"/>
  <c r="M760" i="10"/>
  <c r="M761" i="10"/>
  <c r="M762" i="10"/>
  <c r="M763" i="10"/>
  <c r="M764" i="10"/>
  <c r="M765" i="10"/>
  <c r="M766" i="10"/>
  <c r="M767" i="10"/>
  <c r="M768" i="10"/>
  <c r="M769" i="10"/>
  <c r="M770" i="10"/>
  <c r="M771" i="10"/>
  <c r="M772" i="10"/>
  <c r="M773" i="10"/>
  <c r="M774" i="10"/>
  <c r="M775" i="10"/>
  <c r="M776" i="10"/>
  <c r="M777" i="10"/>
  <c r="M778" i="10"/>
  <c r="M779" i="10"/>
  <c r="M780" i="10"/>
  <c r="M781" i="10"/>
  <c r="M782" i="10"/>
  <c r="M783" i="10"/>
  <c r="M784" i="10"/>
  <c r="M785" i="10"/>
  <c r="M786" i="10"/>
  <c r="M787" i="10"/>
  <c r="M788" i="10"/>
  <c r="M789" i="10"/>
  <c r="M790" i="10"/>
  <c r="M791" i="10"/>
  <c r="M792" i="10"/>
  <c r="M793" i="10"/>
  <c r="M794" i="10"/>
  <c r="M795" i="10"/>
  <c r="M796" i="10"/>
  <c r="M797" i="10"/>
  <c r="M798" i="10"/>
  <c r="M799" i="10"/>
  <c r="M800" i="10"/>
  <c r="M801" i="10"/>
  <c r="M802" i="10"/>
  <c r="M803" i="10"/>
  <c r="M804" i="10"/>
  <c r="M805" i="10"/>
  <c r="M806" i="10"/>
  <c r="M807" i="10"/>
  <c r="M808" i="10"/>
  <c r="M809" i="10"/>
  <c r="M810" i="10"/>
  <c r="M811" i="10"/>
  <c r="M812" i="10"/>
  <c r="M813" i="10"/>
  <c r="M814" i="10"/>
  <c r="M815" i="10"/>
  <c r="M816" i="10"/>
  <c r="M817" i="10"/>
  <c r="M818" i="10"/>
  <c r="M819" i="10"/>
  <c r="M820" i="10"/>
  <c r="M821" i="10"/>
  <c r="M822" i="10"/>
  <c r="M823" i="10"/>
  <c r="M824" i="10"/>
  <c r="M825" i="10"/>
  <c r="M826" i="10"/>
  <c r="M827" i="10"/>
  <c r="M828" i="10"/>
  <c r="M829" i="10"/>
  <c r="M830" i="10"/>
  <c r="M831" i="10"/>
  <c r="M832" i="10"/>
  <c r="M833" i="10"/>
  <c r="M834" i="10"/>
  <c r="M835" i="10"/>
  <c r="M836" i="10"/>
  <c r="M837" i="10"/>
  <c r="M838" i="10"/>
  <c r="M839" i="10"/>
  <c r="M840" i="10"/>
  <c r="M841" i="10"/>
  <c r="M842" i="10"/>
  <c r="M843" i="10"/>
  <c r="M844" i="10"/>
  <c r="M845" i="10"/>
  <c r="M846" i="10"/>
  <c r="M847" i="10"/>
  <c r="M848" i="10"/>
  <c r="M849" i="10"/>
  <c r="M850" i="10"/>
  <c r="M851" i="10"/>
  <c r="M852" i="10"/>
  <c r="M853" i="10"/>
  <c r="M854" i="10"/>
  <c r="M855" i="10"/>
  <c r="M856" i="10"/>
  <c r="M857" i="10"/>
  <c r="M858" i="10"/>
  <c r="M859" i="10"/>
  <c r="M860" i="10"/>
  <c r="M861" i="10"/>
  <c r="M862" i="10"/>
  <c r="M863" i="10"/>
  <c r="M864" i="10"/>
  <c r="M865" i="10"/>
  <c r="M866" i="10"/>
  <c r="M867" i="10"/>
  <c r="M868" i="10"/>
  <c r="M869" i="10"/>
  <c r="M870" i="10"/>
  <c r="M871" i="10"/>
  <c r="M872" i="10"/>
  <c r="M873" i="10"/>
  <c r="M874" i="10"/>
  <c r="M875" i="10"/>
  <c r="M876" i="10"/>
  <c r="M877" i="10"/>
  <c r="M878" i="10"/>
  <c r="M879" i="10"/>
  <c r="M880" i="10"/>
  <c r="M881" i="10"/>
  <c r="M882" i="10"/>
  <c r="M883" i="10"/>
  <c r="M884" i="10"/>
  <c r="M885" i="10"/>
  <c r="M886" i="10"/>
  <c r="M887" i="10"/>
  <c r="M888" i="10"/>
  <c r="M889" i="10"/>
  <c r="M890" i="10"/>
  <c r="M891" i="10"/>
  <c r="M892" i="10"/>
  <c r="M893" i="10"/>
  <c r="M894" i="10"/>
  <c r="M895" i="10"/>
  <c r="M896" i="10"/>
  <c r="M897" i="10"/>
  <c r="M898" i="10"/>
  <c r="M899" i="10"/>
  <c r="M900" i="10"/>
  <c r="M901" i="10"/>
  <c r="M902" i="10"/>
  <c r="M903" i="10"/>
  <c r="M904" i="10"/>
  <c r="M905" i="10"/>
  <c r="M906" i="10"/>
  <c r="M907" i="10"/>
  <c r="M908" i="10"/>
  <c r="M909" i="10"/>
  <c r="M910" i="10"/>
  <c r="M911" i="10"/>
  <c r="M912" i="10"/>
  <c r="M913" i="10"/>
  <c r="M914" i="10"/>
  <c r="M915" i="10"/>
  <c r="M916" i="10"/>
  <c r="M917" i="10"/>
  <c r="M918" i="10"/>
  <c r="M919" i="10"/>
  <c r="M920" i="10"/>
  <c r="M921" i="10"/>
  <c r="M922" i="10"/>
  <c r="M923" i="10"/>
  <c r="M924" i="10"/>
  <c r="M925" i="10"/>
  <c r="M926" i="10"/>
  <c r="M927" i="10"/>
  <c r="M928" i="10"/>
  <c r="M929" i="10"/>
  <c r="M930" i="10"/>
  <c r="M931" i="10"/>
  <c r="M932" i="10"/>
  <c r="M933" i="10"/>
  <c r="M934" i="10"/>
  <c r="M935" i="10"/>
  <c r="M936" i="10"/>
  <c r="M937" i="10"/>
  <c r="M938" i="10"/>
  <c r="M939" i="10"/>
  <c r="M940" i="10"/>
  <c r="M941" i="10"/>
  <c r="M942" i="10"/>
  <c r="M943" i="10"/>
  <c r="M944" i="10"/>
  <c r="M945" i="10"/>
  <c r="M946" i="10"/>
  <c r="M947" i="10"/>
  <c r="M948" i="10"/>
  <c r="M949" i="10"/>
  <c r="M950" i="10"/>
  <c r="M951" i="10"/>
  <c r="M952" i="10"/>
  <c r="M953" i="10"/>
  <c r="M954" i="10"/>
  <c r="M955" i="10"/>
  <c r="M956" i="10"/>
  <c r="M957" i="10"/>
  <c r="M958" i="10"/>
  <c r="M959" i="10"/>
  <c r="M960" i="10"/>
  <c r="M961" i="10"/>
  <c r="M962" i="10"/>
  <c r="M963" i="10"/>
  <c r="M964" i="10"/>
  <c r="M965" i="10"/>
  <c r="M966" i="10"/>
  <c r="M967" i="10"/>
  <c r="M968" i="10"/>
  <c r="M969" i="10"/>
  <c r="M970" i="10"/>
  <c r="M971" i="10"/>
  <c r="M972" i="10"/>
  <c r="M973" i="10"/>
  <c r="M974" i="10"/>
  <c r="M975" i="10"/>
  <c r="M976" i="10"/>
  <c r="M977" i="10"/>
  <c r="M978" i="10"/>
  <c r="M979" i="10"/>
  <c r="M980" i="10"/>
  <c r="M981" i="10"/>
  <c r="M982" i="10"/>
  <c r="M983" i="10"/>
  <c r="M984" i="10"/>
  <c r="M985" i="10"/>
  <c r="M986" i="10"/>
  <c r="M987" i="10"/>
  <c r="M988" i="10"/>
  <c r="M989" i="10"/>
  <c r="M990" i="10"/>
  <c r="M991" i="10"/>
  <c r="M992" i="10"/>
  <c r="M993" i="10"/>
  <c r="M994" i="10"/>
  <c r="M995" i="10"/>
  <c r="M996" i="10"/>
  <c r="M997" i="10"/>
  <c r="M998" i="10"/>
  <c r="M999" i="10"/>
  <c r="M1000" i="10"/>
  <c r="M1001" i="10"/>
  <c r="M1002" i="10"/>
  <c r="L1002" i="10"/>
  <c r="L1001" i="10"/>
  <c r="L1000" i="10"/>
  <c r="L999" i="10"/>
  <c r="L998" i="10"/>
  <c r="L997" i="10"/>
  <c r="L996" i="10"/>
  <c r="L995" i="10"/>
  <c r="L994" i="10"/>
  <c r="L993" i="10"/>
  <c r="L992" i="10"/>
  <c r="L991" i="10"/>
  <c r="L990" i="10"/>
  <c r="L989" i="10"/>
  <c r="L988" i="10"/>
  <c r="L987" i="10"/>
  <c r="L986" i="10"/>
  <c r="L985" i="10"/>
  <c r="L984" i="10"/>
  <c r="L983" i="10"/>
  <c r="L982" i="10"/>
  <c r="L981" i="10"/>
  <c r="L980" i="10"/>
  <c r="L979" i="10"/>
  <c r="L978" i="10"/>
  <c r="L977" i="10"/>
  <c r="L976" i="10"/>
  <c r="L975" i="10"/>
  <c r="L974" i="10"/>
  <c r="L973" i="10"/>
  <c r="L972" i="10"/>
  <c r="L971" i="10"/>
  <c r="L970" i="10"/>
  <c r="L969" i="10"/>
  <c r="L968" i="10"/>
  <c r="L967" i="10"/>
  <c r="L966" i="10"/>
  <c r="L965" i="10"/>
  <c r="L964" i="10"/>
  <c r="L963" i="10"/>
  <c r="L962" i="10"/>
  <c r="L961" i="10"/>
  <c r="L960" i="10"/>
  <c r="L959" i="10"/>
  <c r="L958" i="10"/>
  <c r="L957" i="10"/>
  <c r="L956" i="10"/>
  <c r="L955" i="10"/>
  <c r="L954" i="10"/>
  <c r="L953" i="10"/>
  <c r="L952" i="10"/>
  <c r="L951" i="10"/>
  <c r="L950" i="10"/>
  <c r="L949" i="10"/>
  <c r="L948" i="10"/>
  <c r="L947" i="10"/>
  <c r="L946" i="10"/>
  <c r="L945" i="10"/>
  <c r="L944" i="10"/>
  <c r="L943" i="10"/>
  <c r="L942" i="10"/>
  <c r="L941" i="10"/>
  <c r="L940" i="10"/>
  <c r="L939" i="10"/>
  <c r="L938" i="10"/>
  <c r="L937" i="10"/>
  <c r="L936" i="10"/>
  <c r="L935" i="10"/>
  <c r="L934" i="10"/>
  <c r="L933" i="10"/>
  <c r="L932" i="10"/>
  <c r="L931" i="10"/>
  <c r="L930" i="10"/>
  <c r="L929" i="10"/>
  <c r="L928" i="10"/>
  <c r="L927" i="10"/>
  <c r="L926" i="10"/>
  <c r="L925" i="10"/>
  <c r="L924" i="10"/>
  <c r="L923" i="10"/>
  <c r="L922" i="10"/>
  <c r="L921" i="10"/>
  <c r="L920" i="10"/>
  <c r="L919" i="10"/>
  <c r="L918" i="10"/>
  <c r="L917" i="10"/>
  <c r="L916" i="10"/>
  <c r="L915" i="10"/>
  <c r="L914" i="10"/>
  <c r="L913" i="10"/>
  <c r="L912" i="10"/>
  <c r="L911" i="10"/>
  <c r="L910" i="10"/>
  <c r="L909" i="10"/>
  <c r="L908" i="10"/>
  <c r="L907" i="10"/>
  <c r="L906" i="10"/>
  <c r="L905" i="10"/>
  <c r="L904" i="10"/>
  <c r="L903" i="10"/>
  <c r="L902" i="10"/>
  <c r="L901" i="10"/>
  <c r="L900" i="10"/>
  <c r="L899" i="10"/>
  <c r="L898" i="10"/>
  <c r="L897" i="10"/>
  <c r="L896" i="10"/>
  <c r="L895" i="10"/>
  <c r="L894" i="10"/>
  <c r="L893" i="10"/>
  <c r="L892" i="10"/>
  <c r="L891" i="10"/>
  <c r="L890" i="10"/>
  <c r="L889" i="10"/>
  <c r="L888" i="10"/>
  <c r="L887" i="10"/>
  <c r="L886" i="10"/>
  <c r="L885" i="10"/>
  <c r="L884" i="10"/>
  <c r="L883" i="10"/>
  <c r="L882" i="10"/>
  <c r="L881" i="10"/>
  <c r="L880" i="10"/>
  <c r="L879" i="10"/>
  <c r="L878" i="10"/>
  <c r="L877" i="10"/>
  <c r="L876" i="10"/>
  <c r="L875" i="10"/>
  <c r="L874" i="10"/>
  <c r="L873" i="10"/>
  <c r="L872" i="10"/>
  <c r="L871" i="10"/>
  <c r="L870" i="10"/>
  <c r="L869" i="10"/>
  <c r="L868" i="10"/>
  <c r="L867" i="10"/>
  <c r="L866" i="10"/>
  <c r="L865" i="10"/>
  <c r="L864" i="10"/>
  <c r="L863" i="10"/>
  <c r="L862" i="10"/>
  <c r="L861" i="10"/>
  <c r="L860" i="10"/>
  <c r="L859" i="10"/>
  <c r="L858" i="10"/>
  <c r="L857" i="10"/>
  <c r="L856" i="10"/>
  <c r="L855" i="10"/>
  <c r="L854" i="10"/>
  <c r="L853" i="10"/>
  <c r="L852" i="10"/>
  <c r="L851" i="10"/>
  <c r="L850" i="10"/>
  <c r="L849" i="10"/>
  <c r="L848" i="10"/>
  <c r="L847" i="10"/>
  <c r="L846" i="10"/>
  <c r="L845" i="10"/>
  <c r="L844" i="10"/>
  <c r="L843" i="10"/>
  <c r="L842" i="10"/>
  <c r="L841" i="10"/>
  <c r="L840" i="10"/>
  <c r="L839" i="10"/>
  <c r="L838" i="10"/>
  <c r="L837" i="10"/>
  <c r="L836" i="10"/>
  <c r="L835" i="10"/>
  <c r="L834" i="10"/>
  <c r="L833" i="10"/>
  <c r="L832" i="10"/>
  <c r="L831" i="10"/>
  <c r="L830" i="10"/>
  <c r="L829" i="10"/>
  <c r="L828" i="10"/>
  <c r="L827" i="10"/>
  <c r="L826" i="10"/>
  <c r="L825" i="10"/>
  <c r="L824" i="10"/>
  <c r="L823" i="10"/>
  <c r="L822" i="10"/>
  <c r="L821" i="10"/>
  <c r="L820" i="10"/>
  <c r="L819" i="10"/>
  <c r="L818" i="10"/>
  <c r="L817" i="10"/>
  <c r="L816" i="10"/>
  <c r="L815" i="10"/>
  <c r="L814" i="10"/>
  <c r="L813" i="10"/>
  <c r="L812" i="10"/>
  <c r="L811" i="10"/>
  <c r="L810" i="10"/>
  <c r="L809" i="10"/>
  <c r="L808" i="10"/>
  <c r="L807" i="10"/>
  <c r="L806" i="10"/>
  <c r="L805" i="10"/>
  <c r="L804" i="10"/>
  <c r="L803" i="10"/>
  <c r="L802" i="10"/>
  <c r="L801" i="10"/>
  <c r="L800" i="10"/>
  <c r="L799" i="10"/>
  <c r="L798" i="10"/>
  <c r="L797" i="10"/>
  <c r="L796" i="10"/>
  <c r="L795" i="10"/>
  <c r="L794" i="10"/>
  <c r="L793" i="10"/>
  <c r="L792" i="10"/>
  <c r="L791" i="10"/>
  <c r="L790" i="10"/>
  <c r="L789" i="10"/>
  <c r="L788" i="10"/>
  <c r="L787" i="10"/>
  <c r="L786" i="10"/>
  <c r="L785" i="10"/>
  <c r="L784" i="10"/>
  <c r="L783" i="10"/>
  <c r="L782" i="10"/>
  <c r="L781" i="10"/>
  <c r="L780" i="10"/>
  <c r="L779" i="10"/>
  <c r="L778" i="10"/>
  <c r="L777" i="10"/>
  <c r="L776" i="10"/>
  <c r="L775" i="10"/>
  <c r="L774" i="10"/>
  <c r="L773" i="10"/>
  <c r="L772" i="10"/>
  <c r="L771" i="10"/>
  <c r="L770" i="10"/>
  <c r="L769" i="10"/>
  <c r="L768" i="10"/>
  <c r="L767" i="10"/>
  <c r="L766" i="10"/>
  <c r="L765" i="10"/>
  <c r="L764" i="10"/>
  <c r="L763" i="10"/>
  <c r="L762" i="10"/>
  <c r="L761" i="10"/>
  <c r="L760" i="10"/>
  <c r="L759" i="10"/>
  <c r="L758" i="10"/>
  <c r="L757" i="10"/>
  <c r="L756" i="10"/>
  <c r="L755" i="10"/>
  <c r="L754" i="10"/>
  <c r="L753" i="10"/>
  <c r="L752" i="10"/>
  <c r="L751" i="10"/>
  <c r="L750" i="10"/>
  <c r="L749" i="10"/>
  <c r="L748" i="10"/>
  <c r="L747" i="10"/>
  <c r="L746" i="10"/>
  <c r="L745" i="10"/>
  <c r="L744" i="10"/>
  <c r="L743" i="10"/>
  <c r="L742" i="10"/>
  <c r="L741" i="10"/>
  <c r="L740" i="10"/>
  <c r="L739" i="10"/>
  <c r="L738" i="10"/>
  <c r="L737" i="10"/>
  <c r="L736" i="10"/>
  <c r="L735" i="10"/>
  <c r="L734" i="10"/>
  <c r="L733" i="10"/>
  <c r="L732" i="10"/>
  <c r="L731" i="10"/>
  <c r="L730" i="10"/>
  <c r="L729" i="10"/>
  <c r="L728" i="10"/>
  <c r="L727" i="10"/>
  <c r="L726" i="10"/>
  <c r="L725" i="10"/>
  <c r="L724" i="10"/>
  <c r="L723" i="10"/>
  <c r="L722" i="10"/>
  <c r="L721" i="10"/>
  <c r="L720" i="10"/>
  <c r="L719" i="10"/>
  <c r="L718" i="10"/>
  <c r="L717" i="10"/>
  <c r="L716" i="10"/>
  <c r="L715" i="10"/>
  <c r="L714" i="10"/>
  <c r="L713" i="10"/>
  <c r="L712" i="10"/>
  <c r="L711" i="10"/>
  <c r="L710" i="10"/>
  <c r="L709" i="10"/>
  <c r="L708" i="10"/>
  <c r="L707" i="10"/>
  <c r="L706" i="10"/>
  <c r="L705" i="10"/>
  <c r="L704" i="10"/>
  <c r="L703" i="10"/>
  <c r="L702" i="10"/>
  <c r="L701" i="10"/>
  <c r="L700" i="10"/>
  <c r="L699" i="10"/>
  <c r="L698" i="10"/>
  <c r="L697" i="10"/>
  <c r="L696" i="10"/>
  <c r="L695" i="10"/>
  <c r="L694" i="10"/>
  <c r="L693" i="10"/>
  <c r="L692" i="10"/>
  <c r="L691" i="10"/>
  <c r="L690" i="10"/>
  <c r="L689" i="10"/>
  <c r="L688" i="10"/>
  <c r="L687" i="10"/>
  <c r="L686" i="10"/>
  <c r="L685" i="10"/>
  <c r="L684" i="10"/>
  <c r="L683" i="10"/>
  <c r="L682" i="10"/>
  <c r="L681" i="10"/>
  <c r="L680" i="10"/>
  <c r="L679" i="10"/>
  <c r="L678" i="10"/>
  <c r="L677" i="10"/>
  <c r="L676" i="10"/>
  <c r="L675" i="10"/>
  <c r="L674" i="10"/>
  <c r="L673" i="10"/>
  <c r="L672" i="10"/>
  <c r="L671" i="10"/>
  <c r="L670" i="10"/>
  <c r="L669" i="10"/>
  <c r="L668" i="10"/>
  <c r="L667" i="10"/>
  <c r="L666" i="10"/>
  <c r="L665" i="10"/>
  <c r="L664" i="10"/>
  <c r="L663" i="10"/>
  <c r="L662" i="10"/>
  <c r="L661" i="10"/>
  <c r="L660" i="10"/>
  <c r="L659" i="10"/>
  <c r="L658" i="10"/>
  <c r="L657" i="10"/>
  <c r="L656" i="10"/>
  <c r="L655" i="10"/>
  <c r="L654" i="10"/>
  <c r="L653" i="10"/>
  <c r="L652" i="10"/>
  <c r="L651" i="10"/>
  <c r="L650" i="10"/>
  <c r="L649" i="10"/>
  <c r="L648" i="10"/>
  <c r="L647" i="10"/>
  <c r="L646" i="10"/>
  <c r="L645" i="10"/>
  <c r="L644" i="10"/>
  <c r="L643" i="10"/>
  <c r="L642" i="10"/>
  <c r="L641" i="10"/>
  <c r="L640" i="10"/>
  <c r="L639" i="10"/>
  <c r="L638" i="10"/>
  <c r="L637" i="10"/>
  <c r="L636" i="10"/>
  <c r="L635" i="10"/>
  <c r="L634" i="10"/>
  <c r="L633" i="10"/>
  <c r="L632" i="10"/>
  <c r="L631" i="10"/>
  <c r="L630" i="10"/>
  <c r="L629" i="10"/>
  <c r="L628" i="10"/>
  <c r="L627" i="10"/>
  <c r="L626" i="10"/>
  <c r="L625" i="10"/>
  <c r="L624" i="10"/>
  <c r="L623" i="10"/>
  <c r="L622" i="10"/>
  <c r="L621" i="10"/>
  <c r="L620" i="10"/>
  <c r="L619" i="10"/>
  <c r="L618" i="10"/>
  <c r="L617" i="10"/>
  <c r="L616" i="10"/>
  <c r="L615" i="10"/>
  <c r="L614" i="10"/>
  <c r="L613" i="10"/>
  <c r="L612" i="10"/>
  <c r="L611" i="10"/>
  <c r="L610" i="10"/>
  <c r="L609" i="10"/>
  <c r="L608" i="10"/>
  <c r="L607" i="10"/>
  <c r="L606" i="10"/>
  <c r="L605" i="10"/>
  <c r="L604" i="10"/>
  <c r="L603" i="10"/>
  <c r="L602" i="10"/>
  <c r="L601" i="10"/>
  <c r="L600" i="10"/>
  <c r="L599" i="10"/>
  <c r="L598" i="10"/>
  <c r="L597" i="10"/>
  <c r="L596" i="10"/>
  <c r="L595" i="10"/>
  <c r="L594" i="10"/>
  <c r="L593" i="10"/>
  <c r="L592" i="10"/>
  <c r="L591" i="10"/>
  <c r="L590" i="10"/>
  <c r="L589" i="10"/>
  <c r="L588" i="10"/>
  <c r="L587" i="10"/>
  <c r="L586" i="10"/>
  <c r="L585" i="10"/>
  <c r="L584" i="10"/>
  <c r="L583" i="10"/>
  <c r="L582" i="10"/>
  <c r="L581" i="10"/>
  <c r="L580" i="10"/>
  <c r="L579" i="10"/>
  <c r="L578" i="10"/>
  <c r="L577" i="10"/>
  <c r="L576" i="10"/>
  <c r="L575" i="10"/>
  <c r="L574" i="10"/>
  <c r="L573" i="10"/>
  <c r="L572" i="10"/>
  <c r="L571" i="10"/>
  <c r="L570" i="10"/>
  <c r="L569" i="10"/>
  <c r="L568" i="10"/>
  <c r="L567" i="10"/>
  <c r="L566" i="10"/>
  <c r="L565" i="10"/>
  <c r="L564" i="10"/>
  <c r="L563" i="10"/>
  <c r="L562" i="10"/>
  <c r="L561" i="10"/>
  <c r="L560" i="10"/>
  <c r="L559" i="10"/>
  <c r="L558" i="10"/>
  <c r="L557" i="10"/>
  <c r="L556" i="10"/>
  <c r="L555" i="10"/>
  <c r="L554" i="10"/>
  <c r="L553" i="10"/>
  <c r="Q1002" i="10"/>
  <c r="R1002" i="10"/>
  <c r="Q1001" i="10"/>
  <c r="R1001" i="10"/>
  <c r="Q1000" i="10"/>
  <c r="R1000" i="10"/>
  <c r="Q999" i="10"/>
  <c r="R999" i="10"/>
  <c r="Q998" i="10"/>
  <c r="R998" i="10"/>
  <c r="Q997" i="10"/>
  <c r="R997" i="10"/>
  <c r="Q996" i="10"/>
  <c r="R996" i="10"/>
  <c r="Q995" i="10"/>
  <c r="R995" i="10"/>
  <c r="Q994" i="10"/>
  <c r="R994" i="10"/>
  <c r="Q993" i="10"/>
  <c r="R993" i="10"/>
  <c r="Q992" i="10"/>
  <c r="R992" i="10"/>
  <c r="Q991" i="10"/>
  <c r="R991" i="10"/>
  <c r="Q990" i="10"/>
  <c r="R990" i="10"/>
  <c r="Q989" i="10"/>
  <c r="R989" i="10"/>
  <c r="Q988" i="10"/>
  <c r="R988" i="10"/>
  <c r="Q987" i="10"/>
  <c r="R987" i="10"/>
  <c r="Q986" i="10"/>
  <c r="R986" i="10"/>
  <c r="Q985" i="10"/>
  <c r="R985" i="10"/>
  <c r="Q984" i="10"/>
  <c r="R984" i="10"/>
  <c r="Q983" i="10"/>
  <c r="R983" i="10"/>
  <c r="Q982" i="10"/>
  <c r="R982" i="10"/>
  <c r="Q981" i="10"/>
  <c r="R981" i="10"/>
  <c r="Q980" i="10"/>
  <c r="R980" i="10"/>
  <c r="Q979" i="10"/>
  <c r="R979" i="10"/>
  <c r="Q978" i="10"/>
  <c r="R978" i="10"/>
  <c r="Q977" i="10"/>
  <c r="R977" i="10"/>
  <c r="Q976" i="10"/>
  <c r="R976" i="10"/>
  <c r="Q975" i="10"/>
  <c r="R975" i="10"/>
  <c r="Q974" i="10"/>
  <c r="R974" i="10"/>
  <c r="Q973" i="10"/>
  <c r="R973" i="10"/>
  <c r="Q972" i="10"/>
  <c r="R972" i="10"/>
  <c r="Q971" i="10"/>
  <c r="R971" i="10"/>
  <c r="Q970" i="10"/>
  <c r="R970" i="10"/>
  <c r="Q969" i="10"/>
  <c r="R969" i="10"/>
  <c r="Q968" i="10"/>
  <c r="R968" i="10"/>
  <c r="Q967" i="10"/>
  <c r="R967" i="10"/>
  <c r="Q966" i="10"/>
  <c r="R966" i="10"/>
  <c r="Q965" i="10"/>
  <c r="R965" i="10"/>
  <c r="Q964" i="10"/>
  <c r="R964" i="10"/>
  <c r="Q963" i="10"/>
  <c r="R963" i="10"/>
  <c r="Q962" i="10"/>
  <c r="R962" i="10"/>
  <c r="Q961" i="10"/>
  <c r="R961" i="10"/>
  <c r="Q960" i="10"/>
  <c r="R960" i="10"/>
  <c r="Q959" i="10"/>
  <c r="R959" i="10"/>
  <c r="Q958" i="10"/>
  <c r="R958" i="10"/>
  <c r="Q957" i="10"/>
  <c r="R957" i="10"/>
  <c r="Q956" i="10"/>
  <c r="R956" i="10"/>
  <c r="Q955" i="10"/>
  <c r="R955" i="10"/>
  <c r="Q954" i="10"/>
  <c r="R954" i="10"/>
  <c r="Q953" i="10"/>
  <c r="R953" i="10"/>
  <c r="Q952" i="10"/>
  <c r="R952" i="10"/>
  <c r="Q951" i="10"/>
  <c r="R951" i="10"/>
  <c r="Q950" i="10"/>
  <c r="R950" i="10"/>
  <c r="Q949" i="10"/>
  <c r="R949" i="10"/>
  <c r="Q948" i="10"/>
  <c r="R948" i="10"/>
  <c r="Q947" i="10"/>
  <c r="R947" i="10"/>
  <c r="Q946" i="10"/>
  <c r="R946" i="10"/>
  <c r="Q945" i="10"/>
  <c r="R945" i="10"/>
  <c r="Q944" i="10"/>
  <c r="R944" i="10"/>
  <c r="Q943" i="10"/>
  <c r="R943" i="10"/>
  <c r="Q942" i="10"/>
  <c r="R942" i="10"/>
  <c r="Q941" i="10"/>
  <c r="R941" i="10"/>
  <c r="Q940" i="10"/>
  <c r="R940" i="10"/>
  <c r="Q939" i="10"/>
  <c r="R939" i="10"/>
  <c r="Q938" i="10"/>
  <c r="R938" i="10"/>
  <c r="Q937" i="10"/>
  <c r="R937" i="10"/>
  <c r="Q936" i="10"/>
  <c r="R936" i="10"/>
  <c r="Q935" i="10"/>
  <c r="R935" i="10"/>
  <c r="Q934" i="10"/>
  <c r="R934" i="10"/>
  <c r="Q933" i="10"/>
  <c r="R933" i="10"/>
  <c r="Q932" i="10"/>
  <c r="R932" i="10"/>
  <c r="Q931" i="10"/>
  <c r="R931" i="10"/>
  <c r="Q930" i="10"/>
  <c r="R930" i="10"/>
  <c r="Q929" i="10"/>
  <c r="R929" i="10"/>
  <c r="Q928" i="10"/>
  <c r="R928" i="10"/>
  <c r="Q927" i="10"/>
  <c r="R927" i="10"/>
  <c r="Q926" i="10"/>
  <c r="R926" i="10"/>
  <c r="Q925" i="10"/>
  <c r="R925" i="10"/>
  <c r="Q924" i="10"/>
  <c r="R924" i="10"/>
  <c r="Q923" i="10"/>
  <c r="R923" i="10"/>
  <c r="Q922" i="10"/>
  <c r="R922" i="10"/>
  <c r="Q921" i="10"/>
  <c r="R921" i="10"/>
  <c r="Q920" i="10"/>
  <c r="R920" i="10"/>
  <c r="Q919" i="10"/>
  <c r="R919" i="10"/>
  <c r="Q918" i="10"/>
  <c r="R918" i="10"/>
  <c r="Q917" i="10"/>
  <c r="R917" i="10"/>
  <c r="Q916" i="10"/>
  <c r="R916" i="10"/>
  <c r="Q915" i="10"/>
  <c r="R915" i="10"/>
  <c r="Q914" i="10"/>
  <c r="R914" i="10"/>
  <c r="Q913" i="10"/>
  <c r="R913" i="10"/>
  <c r="Q912" i="10"/>
  <c r="R912" i="10"/>
  <c r="Q911" i="10"/>
  <c r="R911" i="10"/>
  <c r="Q910" i="10"/>
  <c r="R910" i="10"/>
  <c r="Q909" i="10"/>
  <c r="R909" i="10"/>
  <c r="Q908" i="10"/>
  <c r="R908" i="10"/>
  <c r="Q907" i="10"/>
  <c r="R907" i="10"/>
  <c r="Q906" i="10"/>
  <c r="R906" i="10"/>
  <c r="Q905" i="10"/>
  <c r="R905" i="10"/>
  <c r="Q904" i="10"/>
  <c r="R904" i="10"/>
  <c r="Q903" i="10"/>
  <c r="R903" i="10"/>
  <c r="Q902" i="10"/>
  <c r="R902" i="10"/>
  <c r="Q901" i="10"/>
  <c r="R901" i="10"/>
  <c r="Q900" i="10"/>
  <c r="R900" i="10"/>
  <c r="Q899" i="10"/>
  <c r="R899" i="10"/>
  <c r="Q898" i="10"/>
  <c r="R898" i="10"/>
  <c r="Q897" i="10"/>
  <c r="R897" i="10"/>
  <c r="Q896" i="10"/>
  <c r="R896" i="10"/>
  <c r="Q895" i="10"/>
  <c r="R895" i="10"/>
  <c r="Q894" i="10"/>
  <c r="R894" i="10"/>
  <c r="Q893" i="10"/>
  <c r="R893" i="10"/>
  <c r="Q892" i="10"/>
  <c r="R892" i="10"/>
  <c r="Q891" i="10"/>
  <c r="R891" i="10"/>
  <c r="Q890" i="10"/>
  <c r="R890" i="10"/>
  <c r="Q889" i="10"/>
  <c r="R889" i="10"/>
  <c r="Q888" i="10"/>
  <c r="R888" i="10"/>
  <c r="Q887" i="10"/>
  <c r="R887" i="10"/>
  <c r="Q886" i="10"/>
  <c r="R886" i="10"/>
  <c r="Q885" i="10"/>
  <c r="R885" i="10"/>
  <c r="Q884" i="10"/>
  <c r="R884" i="10"/>
  <c r="Q883" i="10"/>
  <c r="R883" i="10"/>
  <c r="Q882" i="10"/>
  <c r="R882" i="10"/>
  <c r="Q881" i="10"/>
  <c r="R881" i="10"/>
  <c r="Q880" i="10"/>
  <c r="R880" i="10"/>
  <c r="Q879" i="10"/>
  <c r="R879" i="10"/>
  <c r="Q878" i="10"/>
  <c r="R878" i="10"/>
  <c r="Q877" i="10"/>
  <c r="R877" i="10"/>
  <c r="Q876" i="10"/>
  <c r="R876" i="10"/>
  <c r="Q875" i="10"/>
  <c r="R875" i="10"/>
  <c r="Q874" i="10"/>
  <c r="R874" i="10"/>
  <c r="Q873" i="10"/>
  <c r="R873" i="10"/>
  <c r="Q872" i="10"/>
  <c r="R872" i="10"/>
  <c r="Q871" i="10"/>
  <c r="R871" i="10"/>
  <c r="Q870" i="10"/>
  <c r="R870" i="10"/>
  <c r="Q869" i="10"/>
  <c r="R869" i="10"/>
  <c r="Q868" i="10"/>
  <c r="R868" i="10"/>
  <c r="Q867" i="10"/>
  <c r="R867" i="10"/>
  <c r="Q866" i="10"/>
  <c r="R866" i="10"/>
  <c r="Q865" i="10"/>
  <c r="R865" i="10"/>
  <c r="Q864" i="10"/>
  <c r="R864" i="10"/>
  <c r="Q863" i="10"/>
  <c r="R863" i="10"/>
  <c r="Q862" i="10"/>
  <c r="R862" i="10"/>
  <c r="Q861" i="10"/>
  <c r="R861" i="10"/>
  <c r="Q860" i="10"/>
  <c r="R860" i="10"/>
  <c r="Q859" i="10"/>
  <c r="R859" i="10"/>
  <c r="Q858" i="10"/>
  <c r="R858" i="10"/>
  <c r="Q857" i="10"/>
  <c r="R857" i="10"/>
  <c r="Q856" i="10"/>
  <c r="R856" i="10"/>
  <c r="Q855" i="10"/>
  <c r="R855" i="10"/>
  <c r="Q854" i="10"/>
  <c r="R854" i="10"/>
  <c r="Q853" i="10"/>
  <c r="R853" i="10"/>
  <c r="Q852" i="10"/>
  <c r="R852" i="10"/>
  <c r="Q851" i="10"/>
  <c r="R851" i="10"/>
  <c r="Q850" i="10"/>
  <c r="R850" i="10"/>
  <c r="Q849" i="10"/>
  <c r="R849" i="10"/>
  <c r="Q848" i="10"/>
  <c r="R848" i="10"/>
  <c r="Q847" i="10"/>
  <c r="R847" i="10"/>
  <c r="Q846" i="10"/>
  <c r="R846" i="10"/>
  <c r="Q845" i="10"/>
  <c r="R845" i="10"/>
  <c r="Q844" i="10"/>
  <c r="R844" i="10"/>
  <c r="Q843" i="10"/>
  <c r="R843" i="10"/>
  <c r="Q842" i="10"/>
  <c r="R842" i="10"/>
  <c r="Q841" i="10"/>
  <c r="R841" i="10"/>
  <c r="Q840" i="10"/>
  <c r="R840" i="10"/>
  <c r="Q839" i="10"/>
  <c r="R839" i="10"/>
  <c r="Q838" i="10"/>
  <c r="R838" i="10"/>
  <c r="Q837" i="10"/>
  <c r="R837" i="10"/>
  <c r="Q836" i="10"/>
  <c r="R836" i="10"/>
  <c r="Q835" i="10"/>
  <c r="R835" i="10"/>
  <c r="Q834" i="10"/>
  <c r="R834" i="10"/>
  <c r="Q833" i="10"/>
  <c r="R833" i="10"/>
  <c r="Q832" i="10"/>
  <c r="R832" i="10"/>
  <c r="Q831" i="10"/>
  <c r="R831" i="10"/>
  <c r="Q830" i="10"/>
  <c r="R830" i="10"/>
  <c r="Q829" i="10"/>
  <c r="R829" i="10"/>
  <c r="Q828" i="10"/>
  <c r="R828" i="10"/>
  <c r="Q827" i="10"/>
  <c r="R827" i="10"/>
  <c r="Q826" i="10"/>
  <c r="R826" i="10"/>
  <c r="Q825" i="10"/>
  <c r="R825" i="10"/>
  <c r="Q824" i="10"/>
  <c r="R824" i="10"/>
  <c r="Q823" i="10"/>
  <c r="R823" i="10"/>
  <c r="Q822" i="10"/>
  <c r="R822" i="10"/>
  <c r="Q821" i="10"/>
  <c r="R821" i="10"/>
  <c r="Q820" i="10"/>
  <c r="R820" i="10"/>
  <c r="Q819" i="10"/>
  <c r="R819" i="10"/>
  <c r="Q818" i="10"/>
  <c r="R818" i="10"/>
  <c r="Q817" i="10"/>
  <c r="R817" i="10"/>
  <c r="Q816" i="10"/>
  <c r="R816" i="10"/>
  <c r="Q815" i="10"/>
  <c r="R815" i="10"/>
  <c r="Q814" i="10"/>
  <c r="R814" i="10"/>
  <c r="Q813" i="10"/>
  <c r="R813" i="10"/>
  <c r="Q812" i="10"/>
  <c r="R812" i="10"/>
  <c r="Q811" i="10"/>
  <c r="R811" i="10"/>
  <c r="Q810" i="10"/>
  <c r="R810" i="10"/>
  <c r="Q809" i="10"/>
  <c r="R809" i="10"/>
  <c r="Q808" i="10"/>
  <c r="R808" i="10"/>
  <c r="Q807" i="10"/>
  <c r="R807" i="10"/>
  <c r="Q806" i="10"/>
  <c r="R806" i="10"/>
  <c r="Q805" i="10"/>
  <c r="R805" i="10"/>
  <c r="Q804" i="10"/>
  <c r="R804" i="10"/>
  <c r="Q803" i="10"/>
  <c r="R803" i="10"/>
  <c r="Q802" i="10"/>
  <c r="R802" i="10"/>
  <c r="Q801" i="10"/>
  <c r="R801" i="10"/>
  <c r="Q800" i="10"/>
  <c r="R800" i="10"/>
  <c r="Q799" i="10"/>
  <c r="R799" i="10"/>
  <c r="Q798" i="10"/>
  <c r="R798" i="10"/>
  <c r="Q797" i="10"/>
  <c r="R797" i="10"/>
  <c r="Q796" i="10"/>
  <c r="R796" i="10"/>
  <c r="Q795" i="10"/>
  <c r="R795" i="10"/>
  <c r="Q794" i="10"/>
  <c r="R794" i="10"/>
  <c r="Q793" i="10"/>
  <c r="R793" i="10"/>
  <c r="Q792" i="10"/>
  <c r="R792" i="10"/>
  <c r="Q791" i="10"/>
  <c r="R791" i="10"/>
  <c r="Q790" i="10"/>
  <c r="R790" i="10"/>
  <c r="Q789" i="10"/>
  <c r="R789" i="10"/>
  <c r="Q788" i="10"/>
  <c r="R788" i="10"/>
  <c r="Q787" i="10"/>
  <c r="R787" i="10"/>
  <c r="Q786" i="10"/>
  <c r="R786" i="10"/>
  <c r="Q785" i="10"/>
  <c r="R785" i="10"/>
  <c r="Q784" i="10"/>
  <c r="R784" i="10"/>
  <c r="Q783" i="10"/>
  <c r="R783" i="10"/>
  <c r="Q782" i="10"/>
  <c r="R782" i="10"/>
  <c r="Q781" i="10"/>
  <c r="R781" i="10"/>
  <c r="Q780" i="10"/>
  <c r="R780" i="10"/>
  <c r="Q779" i="10"/>
  <c r="R779" i="10"/>
  <c r="Q778" i="10"/>
  <c r="R778" i="10"/>
  <c r="Q777" i="10"/>
  <c r="R777" i="10"/>
  <c r="Q776" i="10"/>
  <c r="R776" i="10"/>
  <c r="Q775" i="10"/>
  <c r="R775" i="10"/>
  <c r="Q774" i="10"/>
  <c r="R774" i="10"/>
  <c r="Q773" i="10"/>
  <c r="R773" i="10"/>
  <c r="Q772" i="10"/>
  <c r="R772" i="10"/>
  <c r="Q771" i="10"/>
  <c r="R771" i="10"/>
  <c r="Q770" i="10"/>
  <c r="R770" i="10"/>
  <c r="Q769" i="10"/>
  <c r="R769" i="10"/>
  <c r="Q768" i="10"/>
  <c r="R768" i="10"/>
  <c r="Q767" i="10"/>
  <c r="R767" i="10"/>
  <c r="Q766" i="10"/>
  <c r="R766" i="10"/>
  <c r="Q765" i="10"/>
  <c r="R765" i="10"/>
  <c r="Q764" i="10"/>
  <c r="R764" i="10"/>
  <c r="Q763" i="10"/>
  <c r="R763" i="10"/>
  <c r="Q762" i="10"/>
  <c r="R762" i="10"/>
  <c r="Q761" i="10"/>
  <c r="R761" i="10"/>
  <c r="Q760" i="10"/>
  <c r="R760" i="10"/>
  <c r="Q759" i="10"/>
  <c r="R759" i="10"/>
  <c r="Q758" i="10"/>
  <c r="R758" i="10"/>
  <c r="Q757" i="10"/>
  <c r="R757" i="10"/>
  <c r="Q756" i="10"/>
  <c r="R756" i="10"/>
  <c r="Q755" i="10"/>
  <c r="R755" i="10"/>
  <c r="Q754" i="10"/>
  <c r="R754" i="10"/>
  <c r="Q753" i="10"/>
  <c r="R753" i="10"/>
  <c r="Q752" i="10"/>
  <c r="R752" i="10"/>
  <c r="Q751" i="10"/>
  <c r="R751" i="10"/>
  <c r="Q750" i="10"/>
  <c r="R750" i="10"/>
  <c r="Q749" i="10"/>
  <c r="R749" i="10"/>
  <c r="Q748" i="10"/>
  <c r="R748" i="10"/>
  <c r="Q747" i="10"/>
  <c r="R747" i="10"/>
  <c r="Q746" i="10"/>
  <c r="R746" i="10"/>
  <c r="Q745" i="10"/>
  <c r="R745" i="10"/>
  <c r="Q744" i="10"/>
  <c r="R744" i="10"/>
  <c r="Q743" i="10"/>
  <c r="R743" i="10"/>
  <c r="Q742" i="10"/>
  <c r="R742" i="10"/>
  <c r="Q741" i="10"/>
  <c r="R741" i="10"/>
  <c r="Q740" i="10"/>
  <c r="R740" i="10"/>
  <c r="Q739" i="10"/>
  <c r="R739" i="10"/>
  <c r="Q738" i="10"/>
  <c r="R738" i="10"/>
  <c r="Q737" i="10"/>
  <c r="R737" i="10"/>
  <c r="Q736" i="10"/>
  <c r="R736" i="10"/>
  <c r="Q735" i="10"/>
  <c r="R735" i="10"/>
  <c r="Q734" i="10"/>
  <c r="R734" i="10"/>
  <c r="Q733" i="10"/>
  <c r="R733" i="10"/>
  <c r="Q732" i="10"/>
  <c r="R732" i="10"/>
  <c r="Q731" i="10"/>
  <c r="R731" i="10"/>
  <c r="Q730" i="10"/>
  <c r="R730" i="10"/>
  <c r="Q729" i="10"/>
  <c r="R729" i="10"/>
  <c r="Q728" i="10"/>
  <c r="R728" i="10"/>
  <c r="Q727" i="10"/>
  <c r="R727" i="10"/>
  <c r="Q726" i="10"/>
  <c r="R726" i="10"/>
  <c r="Q725" i="10"/>
  <c r="R725" i="10"/>
  <c r="Q724" i="10"/>
  <c r="R724" i="10"/>
  <c r="Q723" i="10"/>
  <c r="R723" i="10"/>
  <c r="Q722" i="10"/>
  <c r="R722" i="10"/>
  <c r="Q721" i="10"/>
  <c r="R721" i="10"/>
  <c r="Q720" i="10"/>
  <c r="R720" i="10"/>
  <c r="Q719" i="10"/>
  <c r="R719" i="10"/>
  <c r="Q718" i="10"/>
  <c r="R718" i="10"/>
  <c r="Q717" i="10"/>
  <c r="R717" i="10"/>
  <c r="Q716" i="10"/>
  <c r="R716" i="10"/>
  <c r="Q715" i="10"/>
  <c r="R715" i="10"/>
  <c r="Q714" i="10"/>
  <c r="R714" i="10"/>
  <c r="Q713" i="10"/>
  <c r="R713" i="10"/>
  <c r="Q712" i="10"/>
  <c r="R712" i="10"/>
  <c r="Q711" i="10"/>
  <c r="R711" i="10"/>
  <c r="Q710" i="10"/>
  <c r="R710" i="10"/>
  <c r="Q709" i="10"/>
  <c r="R709" i="10"/>
  <c r="Q708" i="10"/>
  <c r="R708" i="10"/>
  <c r="Q707" i="10"/>
  <c r="R707" i="10"/>
  <c r="Q706" i="10"/>
  <c r="R706" i="10"/>
  <c r="Q705" i="10"/>
  <c r="R705" i="10"/>
  <c r="Q704" i="10"/>
  <c r="R704" i="10"/>
  <c r="Q703" i="10"/>
  <c r="R703" i="10"/>
  <c r="Q702" i="10"/>
  <c r="R702" i="10"/>
  <c r="Q701" i="10"/>
  <c r="R701" i="10"/>
  <c r="Q700" i="10"/>
  <c r="R700" i="10"/>
  <c r="Q699" i="10"/>
  <c r="R699" i="10"/>
  <c r="Q698" i="10"/>
  <c r="R698" i="10"/>
  <c r="Q697" i="10"/>
  <c r="R697" i="10"/>
  <c r="Q696" i="10"/>
  <c r="R696" i="10"/>
  <c r="Q695" i="10"/>
  <c r="R695" i="10"/>
  <c r="Q694" i="10"/>
  <c r="R694" i="10"/>
  <c r="Q693" i="10"/>
  <c r="R693" i="10"/>
  <c r="Q692" i="10"/>
  <c r="R692" i="10"/>
  <c r="Q691" i="10"/>
  <c r="R691" i="10"/>
  <c r="Q690" i="10"/>
  <c r="R690" i="10"/>
  <c r="Q689" i="10"/>
  <c r="R689" i="10"/>
  <c r="Q688" i="10"/>
  <c r="R688" i="10"/>
  <c r="Q687" i="10"/>
  <c r="R687" i="10"/>
  <c r="Q686" i="10"/>
  <c r="R686" i="10"/>
  <c r="Q685" i="10"/>
  <c r="R685" i="10"/>
  <c r="Q684" i="10"/>
  <c r="R684" i="10"/>
  <c r="Q683" i="10"/>
  <c r="R683" i="10"/>
  <c r="Q682" i="10"/>
  <c r="R682" i="10"/>
  <c r="Q681" i="10"/>
  <c r="R681" i="10"/>
  <c r="Q680" i="10"/>
  <c r="R680" i="10"/>
  <c r="Q679" i="10"/>
  <c r="R679" i="10"/>
  <c r="Q678" i="10"/>
  <c r="R678" i="10"/>
  <c r="Q677" i="10"/>
  <c r="R677" i="10"/>
  <c r="Q676" i="10"/>
  <c r="R676" i="10"/>
  <c r="Q675" i="10"/>
  <c r="R675" i="10"/>
  <c r="Q674" i="10"/>
  <c r="R674" i="10"/>
  <c r="Q673" i="10"/>
  <c r="R673" i="10"/>
  <c r="Q672" i="10"/>
  <c r="R672" i="10"/>
  <c r="Q671" i="10"/>
  <c r="R671" i="10"/>
  <c r="Q670" i="10"/>
  <c r="R670" i="10"/>
  <c r="Q669" i="10"/>
  <c r="R669" i="10"/>
  <c r="Q668" i="10"/>
  <c r="R668" i="10"/>
  <c r="Q667" i="10"/>
  <c r="R667" i="10"/>
  <c r="Q666" i="10"/>
  <c r="R666" i="10"/>
  <c r="Q665" i="10"/>
  <c r="R665" i="10"/>
  <c r="Q664" i="10"/>
  <c r="R664" i="10"/>
  <c r="Q663" i="10"/>
  <c r="R663" i="10"/>
  <c r="Q662" i="10"/>
  <c r="R662" i="10"/>
  <c r="Q661" i="10"/>
  <c r="R661" i="10"/>
  <c r="Q660" i="10"/>
  <c r="R660" i="10"/>
  <c r="Q659" i="10"/>
  <c r="R659" i="10"/>
  <c r="Q658" i="10"/>
  <c r="R658" i="10"/>
  <c r="Q657" i="10"/>
  <c r="R657" i="10"/>
  <c r="Q656" i="10"/>
  <c r="R656" i="10"/>
  <c r="Q655" i="10"/>
  <c r="R655" i="10"/>
  <c r="Q654" i="10"/>
  <c r="R654" i="10"/>
  <c r="Q653" i="10"/>
  <c r="R653" i="10"/>
  <c r="Q652" i="10"/>
  <c r="R652" i="10"/>
  <c r="Q651" i="10"/>
  <c r="R651" i="10"/>
  <c r="Q650" i="10"/>
  <c r="R650" i="10"/>
  <c r="Q649" i="10"/>
  <c r="R649" i="10"/>
  <c r="Q648" i="10"/>
  <c r="R648" i="10"/>
  <c r="Q647" i="10"/>
  <c r="R647" i="10"/>
  <c r="Q646" i="10"/>
  <c r="R646" i="10"/>
  <c r="Q645" i="10"/>
  <c r="R645" i="10"/>
  <c r="Q644" i="10"/>
  <c r="R644" i="10"/>
  <c r="Q643" i="10"/>
  <c r="R643" i="10"/>
  <c r="Q642" i="10"/>
  <c r="R642" i="10"/>
  <c r="Q641" i="10"/>
  <c r="R641" i="10"/>
  <c r="Q640" i="10"/>
  <c r="R640" i="10"/>
  <c r="Q639" i="10"/>
  <c r="R639" i="10"/>
  <c r="Q638" i="10"/>
  <c r="R638" i="10"/>
  <c r="Q637" i="10"/>
  <c r="R637" i="10"/>
  <c r="Q636" i="10"/>
  <c r="R636" i="10"/>
  <c r="Q635" i="10"/>
  <c r="R635" i="10"/>
  <c r="Q634" i="10"/>
  <c r="R634" i="10"/>
  <c r="Q633" i="10"/>
  <c r="R633" i="10"/>
  <c r="Q632" i="10"/>
  <c r="R632" i="10"/>
  <c r="Q631" i="10"/>
  <c r="R631" i="10"/>
  <c r="Q630" i="10"/>
  <c r="R630" i="10"/>
  <c r="Q629" i="10"/>
  <c r="R629" i="10"/>
  <c r="Q628" i="10"/>
  <c r="R628" i="10"/>
  <c r="Q627" i="10"/>
  <c r="R627" i="10"/>
  <c r="Q626" i="10"/>
  <c r="R626" i="10"/>
  <c r="Q625" i="10"/>
  <c r="R625" i="10"/>
  <c r="Q624" i="10"/>
  <c r="R624" i="10"/>
  <c r="Q623" i="10"/>
  <c r="R623" i="10"/>
  <c r="Q622" i="10"/>
  <c r="R622" i="10"/>
  <c r="Q621" i="10"/>
  <c r="R621" i="10"/>
  <c r="Q620" i="10"/>
  <c r="R620" i="10"/>
  <c r="Q619" i="10"/>
  <c r="R619" i="10"/>
  <c r="Q618" i="10"/>
  <c r="R618" i="10"/>
  <c r="Q617" i="10"/>
  <c r="R617" i="10"/>
  <c r="Q616" i="10"/>
  <c r="R616" i="10"/>
  <c r="Q615" i="10"/>
  <c r="R615" i="10"/>
  <c r="Q614" i="10"/>
  <c r="R614" i="10"/>
  <c r="Q613" i="10"/>
  <c r="R613" i="10"/>
  <c r="Q612" i="10"/>
  <c r="R612" i="10"/>
  <c r="Q611" i="10"/>
  <c r="R611" i="10"/>
  <c r="Q610" i="10"/>
  <c r="R610" i="10"/>
  <c r="Q609" i="10"/>
  <c r="R609" i="10"/>
  <c r="Q608" i="10"/>
  <c r="R608" i="10"/>
  <c r="Q607" i="10"/>
  <c r="R607" i="10"/>
  <c r="Q606" i="10"/>
  <c r="R606" i="10"/>
  <c r="Q605" i="10"/>
  <c r="R605" i="10"/>
  <c r="Q604" i="10"/>
  <c r="R604" i="10"/>
  <c r="Q603" i="10"/>
  <c r="R603" i="10"/>
  <c r="Q602" i="10"/>
  <c r="R602" i="10"/>
  <c r="Q601" i="10"/>
  <c r="R601" i="10"/>
  <c r="Q600" i="10"/>
  <c r="R600" i="10"/>
  <c r="Q599" i="10"/>
  <c r="R599" i="10"/>
  <c r="Q598" i="10"/>
  <c r="R598" i="10"/>
  <c r="Q597" i="10"/>
  <c r="R597" i="10"/>
  <c r="Q596" i="10"/>
  <c r="R596" i="10"/>
  <c r="Q595" i="10"/>
  <c r="R595" i="10"/>
  <c r="Q594" i="10"/>
  <c r="R594" i="10"/>
  <c r="Q593" i="10"/>
  <c r="R593" i="10"/>
  <c r="Q592" i="10"/>
  <c r="R592" i="10"/>
  <c r="Q591" i="10"/>
  <c r="R591" i="10"/>
  <c r="Q590" i="10"/>
  <c r="R590" i="10"/>
  <c r="Q589" i="10"/>
  <c r="R589" i="10"/>
  <c r="Q588" i="10"/>
  <c r="R588" i="10"/>
  <c r="Q587" i="10"/>
  <c r="R587" i="10"/>
  <c r="Q586" i="10"/>
  <c r="R586" i="10"/>
  <c r="Q585" i="10"/>
  <c r="R585" i="10"/>
  <c r="Q584" i="10"/>
  <c r="R584" i="10"/>
  <c r="Q583" i="10"/>
  <c r="R583" i="10"/>
  <c r="Q582" i="10"/>
  <c r="R582" i="10"/>
  <c r="Q581" i="10"/>
  <c r="R581" i="10"/>
  <c r="Q580" i="10"/>
  <c r="R580" i="10"/>
  <c r="Q579" i="10"/>
  <c r="R579" i="10"/>
  <c r="Q578" i="10"/>
  <c r="R578" i="10"/>
  <c r="Q577" i="10"/>
  <c r="R577" i="10"/>
  <c r="Q576" i="10"/>
  <c r="R576" i="10"/>
  <c r="Q575" i="10"/>
  <c r="R575" i="10"/>
  <c r="Q574" i="10"/>
  <c r="R574" i="10"/>
  <c r="Q573" i="10"/>
  <c r="R573" i="10"/>
  <c r="Q572" i="10"/>
  <c r="R572" i="10"/>
  <c r="Q571" i="10"/>
  <c r="R571" i="10"/>
  <c r="Q570" i="10"/>
  <c r="R570" i="10"/>
  <c r="Q569" i="10"/>
  <c r="R569" i="10"/>
  <c r="Q568" i="10"/>
  <c r="R568" i="10"/>
  <c r="Q567" i="10"/>
  <c r="R567" i="10"/>
  <c r="Q566" i="10"/>
  <c r="R566" i="10"/>
  <c r="Q565" i="10"/>
  <c r="R565" i="10"/>
  <c r="Q564" i="10"/>
  <c r="R564" i="10"/>
  <c r="Q563" i="10"/>
  <c r="R563" i="10"/>
  <c r="Q562" i="10"/>
  <c r="R562" i="10"/>
  <c r="Q561" i="10"/>
  <c r="R561" i="10"/>
  <c r="Q560" i="10"/>
  <c r="R560" i="10"/>
  <c r="Q559" i="10"/>
  <c r="R559" i="10"/>
  <c r="Q558" i="10"/>
  <c r="R558" i="10"/>
  <c r="Q557" i="10"/>
  <c r="R557" i="10"/>
  <c r="Q556" i="10"/>
  <c r="R556" i="10"/>
  <c r="Q555" i="10"/>
  <c r="R555" i="10"/>
  <c r="Q554" i="10"/>
  <c r="R554" i="10"/>
  <c r="Q553" i="10"/>
  <c r="R553" i="10"/>
  <c r="W99" i="5" l="1"/>
  <c r="W95" i="5"/>
  <c r="W91" i="5"/>
  <c r="W87" i="5"/>
  <c r="W83" i="5"/>
  <c r="W79" i="5"/>
  <c r="W75" i="5"/>
  <c r="W71" i="5"/>
  <c r="W67" i="5"/>
  <c r="W63" i="5"/>
  <c r="W59" i="5"/>
  <c r="W55" i="5"/>
  <c r="W51" i="5"/>
  <c r="W47" i="5"/>
  <c r="W43" i="5"/>
  <c r="W39" i="5"/>
  <c r="W35" i="5"/>
  <c r="W31" i="5"/>
  <c r="W27" i="5"/>
  <c r="W23" i="5"/>
  <c r="W19" i="5"/>
  <c r="W15" i="5"/>
  <c r="W11" i="5"/>
  <c r="W7" i="5"/>
  <c r="W3" i="5"/>
  <c r="W101" i="5"/>
  <c r="W97" i="5"/>
  <c r="W93" i="5"/>
  <c r="W89" i="5"/>
  <c r="W85" i="5"/>
  <c r="W81" i="5"/>
  <c r="W77" i="5"/>
  <c r="W73" i="5"/>
  <c r="W69" i="5"/>
  <c r="W65" i="5"/>
  <c r="W61" i="5"/>
  <c r="W57" i="5"/>
  <c r="W53" i="5"/>
  <c r="W49" i="5"/>
  <c r="W45" i="5"/>
  <c r="W41" i="5"/>
  <c r="W37" i="5"/>
  <c r="W33" i="5"/>
  <c r="W29" i="5"/>
  <c r="W25" i="5"/>
  <c r="W21" i="5"/>
  <c r="W17" i="5"/>
  <c r="W13" i="5"/>
  <c r="W9" i="5"/>
  <c r="W4" i="5"/>
  <c r="W102" i="5"/>
  <c r="W100" i="5"/>
  <c r="W98" i="5"/>
  <c r="W96" i="5"/>
  <c r="W94" i="5"/>
  <c r="W92" i="5"/>
  <c r="W90" i="5"/>
  <c r="W88" i="5"/>
  <c r="W86" i="5"/>
  <c r="W84" i="5"/>
  <c r="W82" i="5"/>
  <c r="W80" i="5"/>
  <c r="W78" i="5"/>
  <c r="W76" i="5"/>
  <c r="W74" i="5"/>
  <c r="W72" i="5"/>
  <c r="W70" i="5"/>
  <c r="W68" i="5"/>
  <c r="W66" i="5"/>
  <c r="W64" i="5"/>
  <c r="W62" i="5"/>
  <c r="W60" i="5"/>
  <c r="W58" i="5"/>
  <c r="W56" i="5"/>
  <c r="W54" i="5"/>
  <c r="W52" i="5"/>
  <c r="W50" i="5"/>
  <c r="W48" i="5"/>
  <c r="W46" i="5"/>
  <c r="W44" i="5"/>
  <c r="W42" i="5"/>
  <c r="W40" i="5"/>
  <c r="W38" i="5"/>
  <c r="W36" i="5"/>
  <c r="W34" i="5"/>
  <c r="W32" i="5"/>
  <c r="W30" i="5"/>
  <c r="W28" i="5"/>
  <c r="W26" i="5"/>
  <c r="W24" i="5"/>
  <c r="W22" i="5"/>
  <c r="W20" i="5"/>
  <c r="W18" i="5"/>
  <c r="W16" i="5"/>
  <c r="W14" i="5"/>
  <c r="W12" i="5"/>
  <c r="W10" i="5"/>
  <c r="W8" i="5"/>
  <c r="W6" i="5"/>
  <c r="L552" i="10"/>
  <c r="L551" i="10"/>
  <c r="L550" i="10"/>
  <c r="L549" i="10"/>
  <c r="L548" i="10"/>
  <c r="L547" i="10"/>
  <c r="L546" i="10"/>
  <c r="L545" i="10"/>
  <c r="L544" i="10"/>
  <c r="L543" i="10"/>
  <c r="L542" i="10"/>
  <c r="L541" i="10"/>
  <c r="L540" i="10"/>
  <c r="L539" i="10"/>
  <c r="L538" i="10"/>
  <c r="L537" i="10"/>
  <c r="L536" i="10"/>
  <c r="L535" i="10"/>
  <c r="L534" i="10"/>
  <c r="L533" i="10"/>
  <c r="L532" i="10"/>
  <c r="L531" i="10"/>
  <c r="L530" i="10"/>
  <c r="L529" i="10"/>
  <c r="L528" i="10"/>
  <c r="L527" i="10"/>
  <c r="L526" i="10"/>
  <c r="L525" i="10"/>
  <c r="L524" i="10"/>
  <c r="L523" i="10"/>
  <c r="L522" i="10"/>
  <c r="L521" i="10"/>
  <c r="L520" i="10"/>
  <c r="L519" i="10"/>
  <c r="L518" i="10"/>
  <c r="L517" i="10"/>
  <c r="L516" i="10"/>
  <c r="L515" i="10"/>
  <c r="L514" i="10"/>
  <c r="L513" i="10"/>
  <c r="L512" i="10"/>
  <c r="L511" i="10"/>
  <c r="L510" i="10"/>
  <c r="L509" i="10"/>
  <c r="L508" i="10"/>
  <c r="L507" i="10"/>
  <c r="L506" i="10"/>
  <c r="L505" i="10"/>
  <c r="L504" i="10"/>
  <c r="L503" i="10"/>
  <c r="Q552" i="10"/>
  <c r="R552" i="10"/>
  <c r="Q551" i="10"/>
  <c r="R551" i="10"/>
  <c r="Q550" i="10"/>
  <c r="R550" i="10"/>
  <c r="Q549" i="10"/>
  <c r="R549" i="10"/>
  <c r="Q548" i="10"/>
  <c r="R548" i="10"/>
  <c r="Q547" i="10"/>
  <c r="R547" i="10"/>
  <c r="Q546" i="10"/>
  <c r="R546" i="10"/>
  <c r="Q545" i="10"/>
  <c r="R545" i="10"/>
  <c r="Q544" i="10"/>
  <c r="R544" i="10"/>
  <c r="Q543" i="10"/>
  <c r="R543" i="10"/>
  <c r="Q542" i="10"/>
  <c r="R542" i="10"/>
  <c r="Q541" i="10"/>
  <c r="R541" i="10"/>
  <c r="Q540" i="10"/>
  <c r="R540" i="10"/>
  <c r="Q539" i="10"/>
  <c r="R539" i="10"/>
  <c r="Q538" i="10"/>
  <c r="R538" i="10"/>
  <c r="Q537" i="10"/>
  <c r="R537" i="10"/>
  <c r="Q536" i="10"/>
  <c r="R536" i="10"/>
  <c r="Q535" i="10"/>
  <c r="R535" i="10"/>
  <c r="Q534" i="10"/>
  <c r="R534" i="10"/>
  <c r="Q533" i="10"/>
  <c r="R533" i="10"/>
  <c r="Q532" i="10"/>
  <c r="R532" i="10"/>
  <c r="Q531" i="10"/>
  <c r="R531" i="10"/>
  <c r="Q530" i="10"/>
  <c r="R530" i="10"/>
  <c r="Q529" i="10"/>
  <c r="R529" i="10"/>
  <c r="Q528" i="10"/>
  <c r="R528" i="10"/>
  <c r="Q527" i="10"/>
  <c r="R527" i="10"/>
  <c r="Q526" i="10"/>
  <c r="R526" i="10"/>
  <c r="Q525" i="10"/>
  <c r="R525" i="10"/>
  <c r="Q524" i="10"/>
  <c r="R524" i="10"/>
  <c r="Q523" i="10"/>
  <c r="R523" i="10"/>
  <c r="Q522" i="10"/>
  <c r="R522" i="10"/>
  <c r="Q521" i="10"/>
  <c r="R521" i="10"/>
  <c r="Q520" i="10"/>
  <c r="R520" i="10"/>
  <c r="Q519" i="10"/>
  <c r="R519" i="10"/>
  <c r="Q518" i="10"/>
  <c r="R518" i="10"/>
  <c r="Q516" i="10"/>
  <c r="Q517" i="10"/>
  <c r="R517" i="10"/>
  <c r="R516" i="10"/>
  <c r="Q515" i="10"/>
  <c r="R515" i="10"/>
  <c r="Q514" i="10"/>
  <c r="R514" i="10"/>
  <c r="Q513" i="10"/>
  <c r="R513" i="10"/>
  <c r="Q512" i="10"/>
  <c r="R512" i="10"/>
  <c r="Q511" i="10"/>
  <c r="R511" i="10"/>
  <c r="Q510" i="10"/>
  <c r="R510" i="10"/>
  <c r="Q509" i="10"/>
  <c r="R509" i="10"/>
  <c r="Q508" i="10"/>
  <c r="R508" i="10"/>
  <c r="Q507" i="10"/>
  <c r="R507" i="10"/>
  <c r="Q506" i="10"/>
  <c r="R506" i="10"/>
  <c r="Q505" i="10"/>
  <c r="R505" i="10"/>
  <c r="Q504" i="10"/>
  <c r="R504" i="10"/>
  <c r="Q503" i="10"/>
  <c r="R503" i="10"/>
  <c r="L502" i="10"/>
  <c r="L501" i="10"/>
  <c r="L500" i="10"/>
  <c r="L499" i="10"/>
  <c r="L498" i="10"/>
  <c r="L497" i="10"/>
  <c r="L496" i="10"/>
  <c r="L495" i="10"/>
  <c r="L494" i="10"/>
  <c r="L493" i="10"/>
  <c r="L492" i="10"/>
  <c r="L491" i="10"/>
  <c r="L490" i="10"/>
  <c r="L489" i="10"/>
  <c r="L488" i="10"/>
  <c r="L487" i="10"/>
  <c r="L486" i="10"/>
  <c r="L485" i="10"/>
  <c r="L484" i="10"/>
  <c r="L483" i="10"/>
  <c r="L482" i="10"/>
  <c r="L481" i="10"/>
  <c r="L480" i="10"/>
  <c r="L479" i="10"/>
  <c r="L478" i="10"/>
  <c r="L477" i="10"/>
  <c r="L476" i="10"/>
  <c r="L475" i="10"/>
  <c r="L474" i="10"/>
  <c r="L473" i="10"/>
  <c r="L472" i="10"/>
  <c r="L471" i="10"/>
  <c r="L470" i="10"/>
  <c r="L469" i="10"/>
  <c r="L468" i="10"/>
  <c r="L467" i="10"/>
  <c r="L466" i="10"/>
  <c r="L465" i="10"/>
  <c r="L464" i="10"/>
  <c r="L463" i="10"/>
  <c r="L462" i="10"/>
  <c r="L461" i="10"/>
  <c r="L460" i="10"/>
  <c r="L459" i="10"/>
  <c r="L458" i="10"/>
  <c r="L457" i="10"/>
  <c r="L456" i="10"/>
  <c r="L455" i="10"/>
  <c r="L454" i="10"/>
  <c r="L453" i="10"/>
  <c r="L452" i="10"/>
  <c r="L451" i="10"/>
  <c r="L450" i="10"/>
  <c r="L449" i="10"/>
  <c r="L448" i="10"/>
  <c r="L447" i="10"/>
  <c r="L446" i="10"/>
  <c r="L445" i="10"/>
  <c r="L444" i="10"/>
  <c r="L443" i="10"/>
  <c r="L442" i="10"/>
  <c r="L441" i="10"/>
  <c r="L440" i="10"/>
  <c r="L439" i="10"/>
  <c r="L438" i="10"/>
  <c r="L437" i="10"/>
  <c r="L436" i="10"/>
  <c r="L435" i="10"/>
  <c r="L434" i="10"/>
  <c r="L433" i="10"/>
  <c r="L432" i="10"/>
  <c r="L431" i="10"/>
  <c r="L430" i="10"/>
  <c r="L429" i="10"/>
  <c r="L428" i="10"/>
  <c r="L427" i="10"/>
  <c r="L426" i="10"/>
  <c r="L425" i="10"/>
  <c r="L424" i="10"/>
  <c r="L423" i="10"/>
  <c r="L422" i="10"/>
  <c r="L421" i="10"/>
  <c r="L420" i="10"/>
  <c r="L419" i="10"/>
  <c r="L418" i="10"/>
  <c r="L417" i="10"/>
  <c r="L416" i="10"/>
  <c r="L415" i="10"/>
  <c r="L414" i="10"/>
  <c r="L413" i="10"/>
  <c r="L412" i="10"/>
  <c r="L411" i="10"/>
  <c r="L410" i="10"/>
  <c r="L409" i="10"/>
  <c r="L408" i="10"/>
  <c r="L407" i="10"/>
  <c r="L406" i="10"/>
  <c r="L405" i="10"/>
  <c r="L404" i="10"/>
  <c r="L403" i="10" l="1"/>
  <c r="L402" i="10" l="1"/>
  <c r="L401" i="10"/>
  <c r="L400" i="10"/>
  <c r="L399" i="10"/>
  <c r="L398" i="10"/>
  <c r="L397" i="10"/>
  <c r="L396" i="10"/>
  <c r="L395" i="10"/>
  <c r="L394" i="10"/>
  <c r="L393" i="10"/>
  <c r="L392" i="10"/>
  <c r="L391" i="10"/>
  <c r="L390" i="10"/>
  <c r="L389" i="10"/>
  <c r="L388" i="10"/>
  <c r="L387" i="10"/>
  <c r="L386" i="10"/>
  <c r="L385" i="10"/>
  <c r="L384" i="10"/>
  <c r="L383" i="10"/>
  <c r="L382" i="10"/>
  <c r="L381" i="10"/>
  <c r="L380" i="10"/>
  <c r="L379" i="10"/>
  <c r="L378" i="10"/>
  <c r="L377" i="10"/>
  <c r="L376" i="10"/>
  <c r="L375" i="10"/>
  <c r="L374" i="10"/>
  <c r="L373" i="10"/>
  <c r="L372" i="10"/>
  <c r="L371" i="10"/>
  <c r="L370" i="10"/>
  <c r="L369" i="10"/>
  <c r="L368" i="10"/>
  <c r="L367" i="10"/>
  <c r="L366" i="10"/>
  <c r="L365" i="10"/>
  <c r="L364" i="10"/>
  <c r="L363" i="10"/>
  <c r="L362" i="10"/>
  <c r="L361" i="10"/>
  <c r="L360" i="10"/>
  <c r="L359" i="10"/>
  <c r="L358" i="10"/>
  <c r="L357" i="10"/>
  <c r="L356" i="10"/>
  <c r="L355" i="10"/>
  <c r="L354" i="10"/>
  <c r="L353" i="10"/>
  <c r="L352" i="10"/>
  <c r="L351" i="10"/>
  <c r="L350" i="10"/>
  <c r="L349" i="10"/>
  <c r="L348" i="10"/>
  <c r="L347" i="10"/>
  <c r="L346" i="10"/>
  <c r="L345" i="10"/>
  <c r="L344" i="10"/>
  <c r="L343" i="10"/>
  <c r="L342" i="10"/>
  <c r="L341" i="10"/>
  <c r="L340" i="10"/>
  <c r="L339" i="10"/>
  <c r="L338" i="10"/>
  <c r="L337" i="10"/>
  <c r="L336" i="10"/>
  <c r="L335" i="10"/>
  <c r="L334" i="10"/>
  <c r="L333" i="10"/>
  <c r="L332" i="10"/>
  <c r="L331" i="10"/>
  <c r="L330" i="10"/>
  <c r="L329" i="10"/>
  <c r="L328" i="10"/>
  <c r="L327" i="10"/>
  <c r="L326" i="10"/>
  <c r="L325" i="10"/>
  <c r="L324" i="10"/>
  <c r="L323" i="10"/>
  <c r="L322" i="10"/>
  <c r="L321" i="10"/>
  <c r="L320" i="10"/>
  <c r="L319" i="10"/>
  <c r="L318" i="10"/>
  <c r="L317" i="10"/>
  <c r="L316" i="10"/>
  <c r="L315" i="10"/>
  <c r="L314" i="10"/>
  <c r="L313" i="10"/>
  <c r="L312" i="10"/>
  <c r="L311" i="10"/>
  <c r="L310" i="10"/>
  <c r="L309" i="10"/>
  <c r="L308" i="10"/>
  <c r="L307" i="10"/>
  <c r="L306" i="10"/>
  <c r="L305" i="10"/>
  <c r="L304" i="10"/>
  <c r="L303" i="10"/>
  <c r="L302" i="10" l="1"/>
  <c r="L301" i="10"/>
  <c r="L300" i="10"/>
  <c r="L299" i="10"/>
  <c r="L298" i="10"/>
  <c r="L297" i="10"/>
  <c r="L296" i="10"/>
  <c r="L295" i="10"/>
  <c r="L294" i="10"/>
  <c r="L293" i="10"/>
  <c r="L292" i="10"/>
  <c r="L291" i="10"/>
  <c r="L290" i="10"/>
  <c r="L289" i="10"/>
  <c r="L288" i="10"/>
  <c r="L287" i="10"/>
  <c r="L286" i="10"/>
  <c r="L285" i="10"/>
  <c r="L284" i="10"/>
  <c r="L283" i="10"/>
  <c r="L282" i="10"/>
  <c r="L281" i="10"/>
  <c r="L280" i="10"/>
  <c r="L279" i="10"/>
  <c r="L278" i="10"/>
  <c r="L277" i="10"/>
  <c r="L276" i="10"/>
  <c r="L275" i="10"/>
  <c r="L274" i="10"/>
  <c r="L273" i="10"/>
  <c r="L272" i="10"/>
  <c r="L271" i="10"/>
  <c r="L270" i="10"/>
  <c r="L269" i="10"/>
  <c r="L268" i="10"/>
  <c r="L267" i="10"/>
  <c r="L266" i="10"/>
  <c r="L265" i="10"/>
  <c r="L264" i="10"/>
  <c r="L263" i="10"/>
  <c r="L262" i="10"/>
  <c r="L261" i="10"/>
  <c r="L260" i="10"/>
  <c r="L259" i="10"/>
  <c r="L258" i="10"/>
  <c r="L257" i="10"/>
  <c r="L256" i="10"/>
  <c r="L255" i="10"/>
  <c r="L254" i="10"/>
  <c r="L253" i="10"/>
  <c r="L252" i="10"/>
  <c r="L251" i="10"/>
  <c r="L250" i="10"/>
  <c r="L249" i="10"/>
  <c r="L248" i="10"/>
  <c r="L247" i="10"/>
  <c r="L246" i="10"/>
  <c r="L245" i="10"/>
  <c r="L244" i="10"/>
  <c r="L243" i="10"/>
  <c r="L242" i="10"/>
  <c r="L241" i="10"/>
  <c r="L240" i="10"/>
  <c r="L239" i="10"/>
  <c r="L238" i="10"/>
  <c r="L237" i="10"/>
  <c r="L236" i="10"/>
  <c r="L235" i="10"/>
  <c r="L234" i="10"/>
  <c r="L233" i="10"/>
  <c r="L232" i="10"/>
  <c r="L231" i="10"/>
  <c r="L230" i="10"/>
  <c r="L229" i="10"/>
  <c r="L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L199" i="10"/>
  <c r="L198" i="10"/>
  <c r="L197" i="10"/>
  <c r="L196" i="10"/>
  <c r="L195" i="10"/>
  <c r="L194" i="10"/>
  <c r="L193" i="10"/>
  <c r="L192" i="10"/>
  <c r="L191" i="10"/>
  <c r="L190" i="10"/>
  <c r="L189" i="10"/>
  <c r="L188" i="10"/>
  <c r="L187" i="10"/>
  <c r="L186" i="10"/>
  <c r="L185" i="10"/>
  <c r="L184" i="10"/>
  <c r="L183" i="10"/>
  <c r="L182" i="10"/>
  <c r="L181" i="10"/>
  <c r="L180" i="10"/>
  <c r="L179" i="10"/>
  <c r="L178" i="10"/>
  <c r="L177" i="10"/>
  <c r="L176" i="10"/>
  <c r="L175" i="10"/>
  <c r="L174" i="10"/>
  <c r="L173" i="10"/>
  <c r="L172" i="10"/>
  <c r="L171" i="10"/>
  <c r="L170" i="10"/>
  <c r="L169" i="10"/>
  <c r="L168" i="10"/>
  <c r="L167" i="10"/>
  <c r="L166" i="10"/>
  <c r="L165" i="10"/>
  <c r="L164" i="10"/>
  <c r="L163" i="10"/>
  <c r="L162" i="10"/>
  <c r="L161" i="10"/>
  <c r="L160" i="10"/>
  <c r="L159" i="10"/>
  <c r="L158" i="10"/>
  <c r="L157" i="10"/>
  <c r="L156" i="10"/>
  <c r="L155" i="10"/>
  <c r="L154" i="10"/>
  <c r="L153" i="10"/>
  <c r="Q502" i="10"/>
  <c r="R502" i="10"/>
  <c r="Q501" i="10"/>
  <c r="R501" i="10"/>
  <c r="Q500" i="10"/>
  <c r="R500" i="10"/>
  <c r="Q499" i="10"/>
  <c r="R499" i="10"/>
  <c r="Q498" i="10"/>
  <c r="R498" i="10"/>
  <c r="Q497" i="10"/>
  <c r="R497" i="10"/>
  <c r="Q496" i="10"/>
  <c r="R496" i="10"/>
  <c r="Q495" i="10"/>
  <c r="R495" i="10"/>
  <c r="Q494" i="10"/>
  <c r="R494" i="10"/>
  <c r="Q493" i="10"/>
  <c r="R493" i="10"/>
  <c r="Q492" i="10"/>
  <c r="R492" i="10"/>
  <c r="Q491" i="10"/>
  <c r="R491" i="10"/>
  <c r="Q490" i="10"/>
  <c r="R490" i="10"/>
  <c r="Q489" i="10"/>
  <c r="R489" i="10"/>
  <c r="Q488" i="10"/>
  <c r="R488" i="10"/>
  <c r="Q487" i="10"/>
  <c r="R487" i="10"/>
  <c r="Q486" i="10"/>
  <c r="R486" i="10"/>
  <c r="Q485" i="10"/>
  <c r="R485" i="10"/>
  <c r="Q484" i="10"/>
  <c r="R484" i="10"/>
  <c r="Q483" i="10"/>
  <c r="R483" i="10"/>
  <c r="Q482" i="10"/>
  <c r="R482" i="10"/>
  <c r="Q481" i="10"/>
  <c r="R481" i="10"/>
  <c r="Q480" i="10"/>
  <c r="R480" i="10"/>
  <c r="Q479" i="10"/>
  <c r="R479" i="10"/>
  <c r="Q478" i="10"/>
  <c r="R478" i="10"/>
  <c r="Q477" i="10"/>
  <c r="R477" i="10"/>
  <c r="Q476" i="10"/>
  <c r="R476" i="10"/>
  <c r="Q475" i="10"/>
  <c r="R475" i="10"/>
  <c r="Q474" i="10"/>
  <c r="R474" i="10"/>
  <c r="Q473" i="10"/>
  <c r="R473" i="10"/>
  <c r="Q472" i="10"/>
  <c r="R472" i="10"/>
  <c r="Q471" i="10"/>
  <c r="R471" i="10"/>
  <c r="Q470" i="10"/>
  <c r="R470" i="10"/>
  <c r="Q469" i="10"/>
  <c r="R469" i="10"/>
  <c r="Q468" i="10"/>
  <c r="R468" i="10"/>
  <c r="Q467" i="10"/>
  <c r="R467" i="10"/>
  <c r="Q466" i="10"/>
  <c r="R466" i="10"/>
  <c r="Q465" i="10"/>
  <c r="R465" i="10"/>
  <c r="Q464" i="10"/>
  <c r="R464" i="10"/>
  <c r="Q463" i="10"/>
  <c r="R463" i="10"/>
  <c r="Q462" i="10"/>
  <c r="R462" i="10"/>
  <c r="Q461" i="10"/>
  <c r="R461" i="10"/>
  <c r="Q460" i="10"/>
  <c r="R460" i="10"/>
  <c r="Q459" i="10"/>
  <c r="R459" i="10"/>
  <c r="Q458" i="10"/>
  <c r="R458" i="10"/>
  <c r="Q457" i="10"/>
  <c r="R457" i="10"/>
  <c r="Q456" i="10"/>
  <c r="R456" i="10"/>
  <c r="Q455" i="10"/>
  <c r="R455" i="10"/>
  <c r="Q454" i="10"/>
  <c r="R454" i="10"/>
  <c r="Q453" i="10"/>
  <c r="R453" i="10"/>
  <c r="Q452" i="10"/>
  <c r="R452" i="10"/>
  <c r="Q451" i="10"/>
  <c r="R451" i="10"/>
  <c r="Q450" i="10"/>
  <c r="R450" i="10"/>
  <c r="Q449" i="10"/>
  <c r="R449" i="10"/>
  <c r="Q448" i="10"/>
  <c r="R448" i="10"/>
  <c r="Q447" i="10"/>
  <c r="R447" i="10"/>
  <c r="Q446" i="10"/>
  <c r="R446" i="10"/>
  <c r="Q445" i="10"/>
  <c r="R445" i="10"/>
  <c r="Q444" i="10"/>
  <c r="R444" i="10"/>
  <c r="Q443" i="10"/>
  <c r="R443" i="10"/>
  <c r="Q442" i="10"/>
  <c r="R442" i="10"/>
  <c r="Q441" i="10"/>
  <c r="R441" i="10"/>
  <c r="Q440" i="10"/>
  <c r="R440" i="10"/>
  <c r="Q439" i="10"/>
  <c r="R439" i="10"/>
  <c r="Q438" i="10"/>
  <c r="R438" i="10"/>
  <c r="Q437" i="10"/>
  <c r="R437" i="10"/>
  <c r="Q436" i="10"/>
  <c r="R436" i="10"/>
  <c r="Q435" i="10"/>
  <c r="R435" i="10"/>
  <c r="Q434" i="10"/>
  <c r="R434" i="10"/>
  <c r="Q433" i="10"/>
  <c r="R433" i="10"/>
  <c r="Q432" i="10"/>
  <c r="R432" i="10"/>
  <c r="Q431" i="10"/>
  <c r="R431" i="10"/>
  <c r="Q430" i="10"/>
  <c r="R430" i="10"/>
  <c r="Q429" i="10"/>
  <c r="R429" i="10"/>
  <c r="Q428" i="10"/>
  <c r="R428" i="10"/>
  <c r="Q427" i="10"/>
  <c r="R427" i="10"/>
  <c r="Q426" i="10"/>
  <c r="R426" i="10"/>
  <c r="Q425" i="10"/>
  <c r="R425" i="10"/>
  <c r="Q424" i="10"/>
  <c r="R424" i="10"/>
  <c r="Q423" i="10"/>
  <c r="R423" i="10"/>
  <c r="Q422" i="10"/>
  <c r="R422" i="10"/>
  <c r="Q421" i="10"/>
  <c r="R421" i="10"/>
  <c r="Q420" i="10"/>
  <c r="R420" i="10"/>
  <c r="Q419" i="10"/>
  <c r="R419" i="10"/>
  <c r="Q418" i="10"/>
  <c r="R418" i="10"/>
  <c r="Q417" i="10"/>
  <c r="R417" i="10"/>
  <c r="Q416" i="10"/>
  <c r="R416" i="10"/>
  <c r="Q415" i="10"/>
  <c r="R415" i="10"/>
  <c r="Q414" i="10"/>
  <c r="R414" i="10"/>
  <c r="Q413" i="10"/>
  <c r="R413" i="10"/>
  <c r="Q412" i="10"/>
  <c r="R412" i="10"/>
  <c r="Q411" i="10"/>
  <c r="R411" i="10"/>
  <c r="Q410" i="10"/>
  <c r="R410" i="10"/>
  <c r="Q409" i="10"/>
  <c r="R409" i="10"/>
  <c r="Q408" i="10"/>
  <c r="R408" i="10"/>
  <c r="Q407" i="10"/>
  <c r="R407" i="10"/>
  <c r="Q406" i="10"/>
  <c r="R406" i="10"/>
  <c r="Q405" i="10"/>
  <c r="R405" i="10"/>
  <c r="Q404" i="10"/>
  <c r="R404" i="10"/>
  <c r="Q403" i="10"/>
  <c r="R403" i="10"/>
  <c r="Q402" i="10"/>
  <c r="R402" i="10"/>
  <c r="Q401" i="10"/>
  <c r="R401" i="10"/>
  <c r="Q400" i="10"/>
  <c r="R400" i="10"/>
  <c r="Q399" i="10"/>
  <c r="R399" i="10"/>
  <c r="Q398" i="10"/>
  <c r="R398" i="10"/>
  <c r="Q397" i="10"/>
  <c r="R397" i="10"/>
  <c r="Q396" i="10"/>
  <c r="R396" i="10"/>
  <c r="Q395" i="10"/>
  <c r="R395" i="10"/>
  <c r="Q394" i="10"/>
  <c r="R394" i="10"/>
  <c r="Q393" i="10"/>
  <c r="R393" i="10"/>
  <c r="Q392" i="10"/>
  <c r="R392" i="10"/>
  <c r="Q391" i="10"/>
  <c r="R391" i="10"/>
  <c r="Q390" i="10"/>
  <c r="R390" i="10"/>
  <c r="Q389" i="10"/>
  <c r="R389" i="10"/>
  <c r="Q388" i="10"/>
  <c r="R388" i="10"/>
  <c r="Q387" i="10"/>
  <c r="R387" i="10"/>
  <c r="Q386" i="10"/>
  <c r="R386" i="10"/>
  <c r="Q385" i="10"/>
  <c r="R385" i="10"/>
  <c r="Q384" i="10"/>
  <c r="R384" i="10"/>
  <c r="Q383" i="10"/>
  <c r="R383" i="10"/>
  <c r="Q382" i="10"/>
  <c r="R382" i="10"/>
  <c r="Q381" i="10"/>
  <c r="R381" i="10"/>
  <c r="Q380" i="10"/>
  <c r="R380" i="10"/>
  <c r="Q379" i="10"/>
  <c r="R379" i="10"/>
  <c r="Q378" i="10"/>
  <c r="R378" i="10"/>
  <c r="Q377" i="10"/>
  <c r="R377" i="10"/>
  <c r="Q376" i="10"/>
  <c r="R376" i="10"/>
  <c r="Q375" i="10"/>
  <c r="R375" i="10"/>
  <c r="Q374" i="10"/>
  <c r="R374" i="10"/>
  <c r="Q373" i="10"/>
  <c r="R373" i="10"/>
  <c r="Q372" i="10"/>
  <c r="R372" i="10"/>
  <c r="Q371" i="10"/>
  <c r="R371" i="10"/>
  <c r="Q370" i="10"/>
  <c r="R370" i="10"/>
  <c r="Q369" i="10"/>
  <c r="R369" i="10"/>
  <c r="Q368" i="10"/>
  <c r="R368" i="10"/>
  <c r="Q367" i="10"/>
  <c r="R367" i="10"/>
  <c r="Q366" i="10"/>
  <c r="R366" i="10"/>
  <c r="Q365" i="10"/>
  <c r="R365" i="10"/>
  <c r="Q364" i="10"/>
  <c r="R364" i="10"/>
  <c r="Q363" i="10"/>
  <c r="R363" i="10"/>
  <c r="Q362" i="10"/>
  <c r="R362" i="10"/>
  <c r="Q361" i="10"/>
  <c r="R361" i="10"/>
  <c r="Q360" i="10"/>
  <c r="R360" i="10"/>
  <c r="Q359" i="10"/>
  <c r="R359" i="10"/>
  <c r="Q358" i="10"/>
  <c r="R358" i="10"/>
  <c r="Q357" i="10"/>
  <c r="R357" i="10"/>
  <c r="Q356" i="10"/>
  <c r="R356" i="10"/>
  <c r="Q355" i="10"/>
  <c r="R355" i="10"/>
  <c r="Q354" i="10"/>
  <c r="R354" i="10"/>
  <c r="Q353" i="10"/>
  <c r="R353" i="10"/>
  <c r="Q352" i="10"/>
  <c r="R352" i="10"/>
  <c r="Q351" i="10"/>
  <c r="R351" i="10"/>
  <c r="Q350" i="10"/>
  <c r="R350" i="10"/>
  <c r="Q349" i="10"/>
  <c r="R349" i="10"/>
  <c r="Q348" i="10"/>
  <c r="R348" i="10"/>
  <c r="Q347" i="10"/>
  <c r="R347" i="10"/>
  <c r="Q346" i="10"/>
  <c r="R346" i="10"/>
  <c r="Q345" i="10"/>
  <c r="R345" i="10"/>
  <c r="Q344" i="10"/>
  <c r="R344" i="10"/>
  <c r="Q343" i="10"/>
  <c r="R343" i="10"/>
  <c r="Q342" i="10"/>
  <c r="R342" i="10"/>
  <c r="Q341" i="10"/>
  <c r="R341" i="10"/>
  <c r="Q340" i="10"/>
  <c r="R340" i="10"/>
  <c r="Q339" i="10"/>
  <c r="R339" i="10"/>
  <c r="Q338" i="10"/>
  <c r="R338" i="10"/>
  <c r="Q337" i="10"/>
  <c r="R337" i="10"/>
  <c r="Q336" i="10"/>
  <c r="R336" i="10"/>
  <c r="Q335" i="10"/>
  <c r="R335" i="10"/>
  <c r="Q334" i="10"/>
  <c r="R334" i="10"/>
  <c r="Q333" i="10"/>
  <c r="R333" i="10"/>
  <c r="Q332" i="10"/>
  <c r="R332" i="10"/>
  <c r="Q331" i="10"/>
  <c r="R331" i="10"/>
  <c r="Q330" i="10"/>
  <c r="R330" i="10"/>
  <c r="Q329" i="10"/>
  <c r="R329" i="10"/>
  <c r="Q328" i="10"/>
  <c r="R328" i="10"/>
  <c r="Q327" i="10"/>
  <c r="R327" i="10"/>
  <c r="Q326" i="10"/>
  <c r="R326" i="10"/>
  <c r="Q325" i="10"/>
  <c r="R325" i="10"/>
  <c r="Q324" i="10"/>
  <c r="R324" i="10"/>
  <c r="Q323" i="10"/>
  <c r="R323" i="10"/>
  <c r="Q322" i="10"/>
  <c r="R322" i="10"/>
  <c r="Q321" i="10"/>
  <c r="R321" i="10"/>
  <c r="Q320" i="10"/>
  <c r="R320" i="10"/>
  <c r="Q319" i="10"/>
  <c r="R319" i="10"/>
  <c r="Q318" i="10"/>
  <c r="R318" i="10"/>
  <c r="Q317" i="10"/>
  <c r="R317" i="10"/>
  <c r="Q316" i="10"/>
  <c r="R316" i="10"/>
  <c r="Q315" i="10"/>
  <c r="R315" i="10"/>
  <c r="Q314" i="10"/>
  <c r="R314" i="10"/>
  <c r="Q313" i="10"/>
  <c r="R313" i="10"/>
  <c r="Q312" i="10"/>
  <c r="R312" i="10"/>
  <c r="Q311" i="10"/>
  <c r="R311" i="10"/>
  <c r="Q310" i="10"/>
  <c r="R310" i="10"/>
  <c r="Q309" i="10"/>
  <c r="R309" i="10"/>
  <c r="Q308" i="10"/>
  <c r="R308" i="10"/>
  <c r="Q307" i="10"/>
  <c r="R307" i="10"/>
  <c r="Q306" i="10"/>
  <c r="R306" i="10"/>
  <c r="Q305" i="10"/>
  <c r="R305" i="10"/>
  <c r="Q304" i="10"/>
  <c r="R304" i="10"/>
  <c r="Q303" i="10"/>
  <c r="R303" i="10"/>
  <c r="Q302" i="10" l="1"/>
  <c r="R302" i="10"/>
  <c r="Q301" i="10"/>
  <c r="R301" i="10"/>
  <c r="Q300" i="10"/>
  <c r="R300" i="10"/>
  <c r="Q299" i="10"/>
  <c r="R299" i="10"/>
  <c r="Q298" i="10"/>
  <c r="R298" i="10"/>
  <c r="Q297" i="10"/>
  <c r="R297" i="10"/>
  <c r="Q296" i="10"/>
  <c r="R296" i="10"/>
  <c r="Q295" i="10"/>
  <c r="R295" i="10"/>
  <c r="Q294" i="10"/>
  <c r="R294" i="10"/>
  <c r="Q293" i="10"/>
  <c r="R293" i="10"/>
  <c r="Q292" i="10"/>
  <c r="R292" i="10"/>
  <c r="Q291" i="10"/>
  <c r="R291" i="10"/>
  <c r="Q290" i="10"/>
  <c r="R290" i="10"/>
  <c r="Q289" i="10"/>
  <c r="R289" i="10"/>
  <c r="Q288" i="10"/>
  <c r="R288" i="10"/>
  <c r="Q287" i="10"/>
  <c r="R287" i="10"/>
  <c r="Q286" i="10"/>
  <c r="R286" i="10"/>
  <c r="Q285" i="10"/>
  <c r="R285" i="10"/>
  <c r="Q284" i="10"/>
  <c r="R284" i="10"/>
  <c r="Q283" i="10"/>
  <c r="R283" i="10"/>
  <c r="Q282" i="10"/>
  <c r="R282" i="10"/>
  <c r="Q281" i="10"/>
  <c r="R281" i="10"/>
  <c r="Q280" i="10"/>
  <c r="R280" i="10"/>
  <c r="Q279" i="10"/>
  <c r="R279" i="10"/>
  <c r="Q278" i="10"/>
  <c r="R278" i="10"/>
  <c r="Q277" i="10"/>
  <c r="R277" i="10"/>
  <c r="Q276" i="10"/>
  <c r="R276" i="10"/>
  <c r="Q275" i="10"/>
  <c r="R275" i="10"/>
  <c r="Q274" i="10"/>
  <c r="R274" i="10"/>
  <c r="Q273" i="10"/>
  <c r="R273" i="10"/>
  <c r="Q272" i="10"/>
  <c r="R272" i="10"/>
  <c r="Q271" i="10"/>
  <c r="R271" i="10"/>
  <c r="Q270" i="10"/>
  <c r="R270" i="10"/>
  <c r="Q269" i="10"/>
  <c r="R269" i="10"/>
  <c r="Q268" i="10"/>
  <c r="R268" i="10"/>
  <c r="Q267" i="10"/>
  <c r="R267" i="10"/>
  <c r="Q266" i="10"/>
  <c r="R266" i="10"/>
  <c r="Q265" i="10"/>
  <c r="R265" i="10"/>
  <c r="Q264" i="10"/>
  <c r="R264" i="10"/>
  <c r="Q263" i="10"/>
  <c r="R263" i="10"/>
  <c r="Q262" i="10"/>
  <c r="R262" i="10"/>
  <c r="Q261" i="10"/>
  <c r="R261" i="10"/>
  <c r="Q260" i="10"/>
  <c r="R260" i="10"/>
  <c r="Q259" i="10"/>
  <c r="R259" i="10"/>
  <c r="Q258" i="10"/>
  <c r="R258" i="10"/>
  <c r="Q257" i="10"/>
  <c r="R257" i="10"/>
  <c r="Q256" i="10"/>
  <c r="R256" i="10"/>
  <c r="Q255" i="10"/>
  <c r="R255" i="10"/>
  <c r="Q254" i="10"/>
  <c r="R254" i="10"/>
  <c r="Q253" i="10"/>
  <c r="R253" i="10"/>
  <c r="Q252" i="10"/>
  <c r="R252" i="10"/>
  <c r="Q251" i="10"/>
  <c r="R251" i="10"/>
  <c r="Q250" i="10"/>
  <c r="R250" i="10"/>
  <c r="Q249" i="10"/>
  <c r="R249" i="10"/>
  <c r="Q248" i="10"/>
  <c r="R248" i="10"/>
  <c r="Q247" i="10"/>
  <c r="R247" i="10"/>
  <c r="Q246" i="10"/>
  <c r="R246" i="10"/>
  <c r="Q245" i="10"/>
  <c r="R245" i="10"/>
  <c r="Q244" i="10"/>
  <c r="R244" i="10"/>
  <c r="Q243" i="10"/>
  <c r="R243" i="10"/>
  <c r="Q242" i="10"/>
  <c r="R242" i="10"/>
  <c r="Q241" i="10"/>
  <c r="R241" i="10"/>
  <c r="Q240" i="10"/>
  <c r="R240" i="10"/>
  <c r="Q239" i="10"/>
  <c r="R239" i="10"/>
  <c r="Q238" i="10"/>
  <c r="R238" i="10"/>
  <c r="Q237" i="10"/>
  <c r="R237" i="10"/>
  <c r="Q236" i="10"/>
  <c r="R236" i="10"/>
  <c r="Q235" i="10"/>
  <c r="R235" i="10"/>
  <c r="Q234" i="10"/>
  <c r="R234" i="10"/>
  <c r="Q233" i="10"/>
  <c r="R233" i="10"/>
  <c r="Q232" i="10"/>
  <c r="R232" i="10"/>
  <c r="Q231" i="10"/>
  <c r="R231" i="10"/>
  <c r="Q230" i="10"/>
  <c r="R230" i="10"/>
  <c r="Q229" i="10"/>
  <c r="R229" i="10"/>
  <c r="Q228" i="10"/>
  <c r="R228" i="10"/>
  <c r="Q227" i="10"/>
  <c r="R227" i="10"/>
  <c r="Q226" i="10"/>
  <c r="R226" i="10"/>
  <c r="Q225" i="10"/>
  <c r="R225" i="10"/>
  <c r="Q224" i="10"/>
  <c r="R224" i="10"/>
  <c r="Q223" i="10"/>
  <c r="R223" i="10"/>
  <c r="Q222" i="10"/>
  <c r="R222" i="10"/>
  <c r="Q221" i="10"/>
  <c r="R221" i="10"/>
  <c r="Q220" i="10"/>
  <c r="R220" i="10"/>
  <c r="Q219" i="10"/>
  <c r="R219" i="10"/>
  <c r="Q218" i="10"/>
  <c r="R218" i="10"/>
  <c r="Q217" i="10"/>
  <c r="R217" i="10"/>
  <c r="Q216" i="10"/>
  <c r="R216" i="10"/>
  <c r="Q215" i="10"/>
  <c r="R215" i="10"/>
  <c r="Q214" i="10"/>
  <c r="R214" i="10"/>
  <c r="Q213" i="10"/>
  <c r="R213" i="10"/>
  <c r="Q212" i="10"/>
  <c r="R212" i="10"/>
  <c r="Q211" i="10"/>
  <c r="R211" i="10"/>
  <c r="Q210" i="10"/>
  <c r="R210" i="10"/>
  <c r="Q209" i="10"/>
  <c r="R209" i="10"/>
  <c r="Q208" i="10"/>
  <c r="R208" i="10"/>
  <c r="Q207" i="10"/>
  <c r="R207" i="10"/>
  <c r="Q206" i="10"/>
  <c r="R206" i="10"/>
  <c r="Q205" i="10"/>
  <c r="R205" i="10"/>
  <c r="Q204" i="10"/>
  <c r="R204" i="10"/>
  <c r="Q203" i="10"/>
  <c r="R203" i="10"/>
  <c r="Q202" i="10"/>
  <c r="R202" i="10"/>
  <c r="Q201" i="10"/>
  <c r="R201" i="10"/>
  <c r="Q200" i="10"/>
  <c r="R200" i="10"/>
  <c r="Q199" i="10"/>
  <c r="R199" i="10"/>
  <c r="Q198" i="10"/>
  <c r="R198" i="10"/>
  <c r="Q197" i="10"/>
  <c r="R197" i="10"/>
  <c r="Q196" i="10"/>
  <c r="R196" i="10"/>
  <c r="Q195" i="10"/>
  <c r="R195" i="10"/>
  <c r="Q194" i="10"/>
  <c r="R194" i="10"/>
  <c r="Q193" i="10"/>
  <c r="R193" i="10"/>
  <c r="Q192" i="10"/>
  <c r="R192" i="10"/>
  <c r="Q191" i="10"/>
  <c r="R191" i="10"/>
  <c r="Q190" i="10"/>
  <c r="R190" i="10"/>
  <c r="Q189" i="10"/>
  <c r="R189" i="10"/>
  <c r="Q188" i="10"/>
  <c r="R188" i="10"/>
  <c r="Q187" i="10"/>
  <c r="R187" i="10"/>
  <c r="Q186" i="10"/>
  <c r="R186" i="10"/>
  <c r="Q185" i="10"/>
  <c r="R185" i="10"/>
  <c r="Q184" i="10"/>
  <c r="R184" i="10"/>
  <c r="Q183" i="10"/>
  <c r="R183" i="10"/>
  <c r="Q182" i="10"/>
  <c r="R182" i="10"/>
  <c r="Q181" i="10"/>
  <c r="R181" i="10"/>
  <c r="Q180" i="10"/>
  <c r="R180" i="10"/>
  <c r="Q179" i="10"/>
  <c r="R179" i="10"/>
  <c r="Q178" i="10"/>
  <c r="R178" i="10"/>
  <c r="Q177" i="10"/>
  <c r="R177" i="10"/>
  <c r="Q176" i="10"/>
  <c r="R176" i="10"/>
  <c r="Q175" i="10"/>
  <c r="R175" i="10"/>
  <c r="Q174" i="10"/>
  <c r="R174" i="10"/>
  <c r="Q173" i="10"/>
  <c r="R173" i="10"/>
  <c r="Q172" i="10"/>
  <c r="R172" i="10"/>
  <c r="Q171" i="10"/>
  <c r="R171" i="10"/>
  <c r="Q170" i="10"/>
  <c r="R170" i="10"/>
  <c r="Q169" i="10"/>
  <c r="R169" i="10"/>
  <c r="Q168" i="10"/>
  <c r="R168" i="10"/>
  <c r="Q167" i="10"/>
  <c r="R167" i="10"/>
  <c r="Q166" i="10"/>
  <c r="R166" i="10"/>
  <c r="Q165" i="10"/>
  <c r="R165" i="10"/>
  <c r="Q164" i="10"/>
  <c r="R164" i="10"/>
  <c r="Q163" i="10"/>
  <c r="R163" i="10"/>
  <c r="Q162" i="10"/>
  <c r="R162" i="10"/>
  <c r="Q161" i="10"/>
  <c r="R161" i="10"/>
  <c r="Q160" i="10"/>
  <c r="R160" i="10"/>
  <c r="Q159" i="10"/>
  <c r="R159" i="10"/>
  <c r="Q158" i="10"/>
  <c r="R158" i="10"/>
  <c r="Q157" i="10"/>
  <c r="R157" i="10"/>
  <c r="Q156" i="10"/>
  <c r="R156" i="10"/>
  <c r="Q155" i="10"/>
  <c r="R155" i="10"/>
  <c r="Q154" i="10"/>
  <c r="R154" i="10"/>
  <c r="Q153" i="10"/>
  <c r="R153" i="10"/>
  <c r="L152" i="10" l="1"/>
  <c r="L151" i="10"/>
  <c r="L150" i="10"/>
  <c r="L149" i="10"/>
  <c r="L148" i="10"/>
  <c r="L104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3" i="10"/>
  <c r="Q152" i="10"/>
  <c r="R152" i="10"/>
  <c r="Q151" i="10"/>
  <c r="R151" i="10"/>
  <c r="Q150" i="10"/>
  <c r="R150" i="10"/>
  <c r="Q149" i="10"/>
  <c r="R149" i="10"/>
  <c r="Q148" i="10"/>
  <c r="R148" i="10"/>
  <c r="Q147" i="10"/>
  <c r="R147" i="10"/>
  <c r="Q146" i="10"/>
  <c r="R146" i="10"/>
  <c r="Q145" i="10"/>
  <c r="R145" i="10"/>
  <c r="Q144" i="10"/>
  <c r="R144" i="10"/>
  <c r="Q143" i="10"/>
  <c r="R143" i="10"/>
  <c r="Q142" i="10"/>
  <c r="R142" i="10"/>
  <c r="Q141" i="10"/>
  <c r="R141" i="10"/>
  <c r="Q140" i="10"/>
  <c r="R140" i="10"/>
  <c r="Q139" i="10"/>
  <c r="R139" i="10"/>
  <c r="Q138" i="10"/>
  <c r="R138" i="10"/>
  <c r="Q137" i="10"/>
  <c r="R137" i="10"/>
  <c r="Q136" i="10"/>
  <c r="R136" i="10"/>
  <c r="Q135" i="10"/>
  <c r="R135" i="10"/>
  <c r="Q134" i="10"/>
  <c r="R134" i="10"/>
  <c r="Q133" i="10"/>
  <c r="R133" i="10"/>
  <c r="Q132" i="10"/>
  <c r="R132" i="10"/>
  <c r="Q131" i="10"/>
  <c r="R131" i="10"/>
  <c r="Q130" i="10"/>
  <c r="R130" i="10"/>
  <c r="Q129" i="10"/>
  <c r="R129" i="10"/>
  <c r="Q128" i="10"/>
  <c r="R128" i="10"/>
  <c r="Q127" i="10"/>
  <c r="R127" i="10"/>
  <c r="Q126" i="10"/>
  <c r="R126" i="10"/>
  <c r="Q125" i="10"/>
  <c r="R125" i="10"/>
  <c r="Q124" i="10"/>
  <c r="R124" i="10"/>
  <c r="Q123" i="10"/>
  <c r="R123" i="10"/>
  <c r="Q122" i="10"/>
  <c r="R122" i="10"/>
  <c r="Q121" i="10"/>
  <c r="R121" i="10"/>
  <c r="Q120" i="10"/>
  <c r="R120" i="10"/>
  <c r="Q119" i="10"/>
  <c r="R119" i="10"/>
  <c r="Q118" i="10"/>
  <c r="R118" i="10"/>
  <c r="Q117" i="10"/>
  <c r="R117" i="10"/>
  <c r="Q116" i="10"/>
  <c r="R116" i="10"/>
  <c r="Q115" i="10"/>
  <c r="R115" i="10"/>
  <c r="Q114" i="10"/>
  <c r="R114" i="10"/>
  <c r="Q113" i="10"/>
  <c r="R113" i="10"/>
  <c r="Q112" i="10"/>
  <c r="R112" i="10"/>
  <c r="Q111" i="10"/>
  <c r="R111" i="10"/>
  <c r="Q110" i="10"/>
  <c r="R110" i="10"/>
  <c r="Q109" i="10"/>
  <c r="R109" i="10"/>
  <c r="Q108" i="10"/>
  <c r="R108" i="10"/>
  <c r="Q107" i="10"/>
  <c r="R107" i="10"/>
  <c r="Q106" i="10"/>
  <c r="R106" i="10"/>
  <c r="Q105" i="10"/>
  <c r="R105" i="10"/>
  <c r="Q104" i="10"/>
  <c r="R104" i="10"/>
  <c r="Q103" i="10"/>
  <c r="R103" i="10"/>
  <c r="Q102" i="10" l="1"/>
  <c r="R102" i="10"/>
  <c r="Q101" i="10"/>
  <c r="R101" i="10"/>
  <c r="Q100" i="10"/>
  <c r="R100" i="10"/>
  <c r="Q99" i="10"/>
  <c r="R99" i="10"/>
  <c r="Q98" i="10"/>
  <c r="R98" i="10"/>
  <c r="Q97" i="10"/>
  <c r="R97" i="10"/>
  <c r="Q96" i="10"/>
  <c r="R96" i="10"/>
  <c r="Q95" i="10"/>
  <c r="R95" i="10"/>
  <c r="Q94" i="10"/>
  <c r="R94" i="10"/>
  <c r="Q93" i="10"/>
  <c r="R93" i="10"/>
  <c r="Q92" i="10"/>
  <c r="R92" i="10"/>
  <c r="Q91" i="10"/>
  <c r="R91" i="10"/>
  <c r="Q90" i="10"/>
  <c r="R90" i="10"/>
  <c r="Q89" i="10"/>
  <c r="R89" i="10"/>
  <c r="Q88" i="10"/>
  <c r="R88" i="10"/>
  <c r="Q87" i="10"/>
  <c r="R87" i="10"/>
  <c r="Q86" i="10"/>
  <c r="R86" i="10"/>
  <c r="Q85" i="10"/>
  <c r="R85" i="10"/>
  <c r="Q84" i="10"/>
  <c r="R84" i="10"/>
  <c r="Q83" i="10"/>
  <c r="R83" i="10"/>
  <c r="Q82" i="10"/>
  <c r="R82" i="10"/>
  <c r="Q81" i="10"/>
  <c r="R81" i="10"/>
  <c r="Q80" i="10"/>
  <c r="R80" i="10"/>
  <c r="Q79" i="10"/>
  <c r="R79" i="10"/>
  <c r="Q78" i="10"/>
  <c r="R78" i="10"/>
  <c r="Q77" i="10"/>
  <c r="R77" i="10"/>
  <c r="Q76" i="10"/>
  <c r="R76" i="10"/>
  <c r="Q75" i="10"/>
  <c r="R75" i="10"/>
  <c r="Q74" i="10"/>
  <c r="R74" i="10"/>
  <c r="Q73" i="10"/>
  <c r="R73" i="10"/>
  <c r="Q72" i="10"/>
  <c r="R72" i="10"/>
  <c r="Q71" i="10"/>
  <c r="R71" i="10"/>
  <c r="Q70" i="10"/>
  <c r="R70" i="10"/>
  <c r="Q69" i="10"/>
  <c r="R69" i="10"/>
  <c r="Q68" i="10"/>
  <c r="R68" i="10"/>
  <c r="Q67" i="10"/>
  <c r="R67" i="10"/>
  <c r="Q66" i="10"/>
  <c r="R66" i="10"/>
  <c r="Q65" i="10"/>
  <c r="R65" i="10"/>
  <c r="Q64" i="10"/>
  <c r="R64" i="10"/>
  <c r="Q63" i="10"/>
  <c r="R63" i="10"/>
  <c r="Q62" i="10"/>
  <c r="R62" i="10"/>
  <c r="Q61" i="10"/>
  <c r="R61" i="10"/>
  <c r="Q60" i="10"/>
  <c r="R60" i="10"/>
  <c r="Q59" i="10"/>
  <c r="R59" i="10"/>
  <c r="Q58" i="10"/>
  <c r="R58" i="10"/>
  <c r="Q57" i="10"/>
  <c r="R57" i="10"/>
  <c r="Q56" i="10"/>
  <c r="R56" i="10"/>
  <c r="Q55" i="10"/>
  <c r="R55" i="10"/>
  <c r="Q54" i="10"/>
  <c r="R54" i="10"/>
  <c r="Q53" i="10"/>
  <c r="R53" i="10"/>
  <c r="Q52" i="10"/>
  <c r="R52" i="10"/>
  <c r="Q51" i="10"/>
  <c r="R51" i="10"/>
  <c r="Q50" i="10"/>
  <c r="R50" i="10"/>
  <c r="Q49" i="10"/>
  <c r="R49" i="10"/>
  <c r="Q48" i="10"/>
  <c r="R48" i="10"/>
  <c r="Q47" i="10"/>
  <c r="R47" i="10"/>
  <c r="Q46" i="10"/>
  <c r="R46" i="10"/>
  <c r="Q45" i="10"/>
  <c r="R45" i="10"/>
  <c r="Q44" i="10"/>
  <c r="R44" i="10"/>
  <c r="Q43" i="10"/>
  <c r="R43" i="10"/>
  <c r="Q42" i="10"/>
  <c r="R42" i="10"/>
  <c r="Q41" i="10"/>
  <c r="R41" i="10"/>
  <c r="Q40" i="10"/>
  <c r="R40" i="10"/>
  <c r="Q39" i="10"/>
  <c r="R39" i="10"/>
  <c r="Q38" i="10"/>
  <c r="R38" i="10"/>
  <c r="Q37" i="10"/>
  <c r="R37" i="10"/>
  <c r="Q36" i="10"/>
  <c r="R36" i="10"/>
  <c r="Q35" i="10"/>
  <c r="R35" i="10"/>
  <c r="Q34" i="10"/>
  <c r="R34" i="10"/>
  <c r="Q33" i="10"/>
  <c r="R33" i="10"/>
  <c r="Q32" i="10"/>
  <c r="R32" i="10"/>
  <c r="Q31" i="10"/>
  <c r="R31" i="10"/>
  <c r="Q30" i="10"/>
  <c r="R30" i="10"/>
  <c r="Q29" i="10"/>
  <c r="R29" i="10"/>
  <c r="Q28" i="10"/>
  <c r="R28" i="10"/>
  <c r="Q27" i="10"/>
  <c r="R27" i="10"/>
  <c r="Q26" i="10"/>
  <c r="R26" i="10"/>
  <c r="Q25" i="10"/>
  <c r="R25" i="10"/>
  <c r="Q24" i="10"/>
  <c r="R24" i="10"/>
  <c r="Q23" i="10"/>
  <c r="R23" i="10"/>
  <c r="Q22" i="10"/>
  <c r="R22" i="10"/>
  <c r="Q21" i="10"/>
  <c r="R21" i="10"/>
  <c r="Q20" i="10"/>
  <c r="R20" i="10"/>
  <c r="Q19" i="10"/>
  <c r="R19" i="10"/>
  <c r="Q18" i="10"/>
  <c r="R18" i="10"/>
  <c r="Q17" i="10"/>
  <c r="R17" i="10"/>
  <c r="Q16" i="10"/>
  <c r="R16" i="10"/>
  <c r="Q15" i="10"/>
  <c r="R15" i="10"/>
  <c r="Q14" i="10"/>
  <c r="R14" i="10"/>
  <c r="Q13" i="10"/>
  <c r="R13" i="10"/>
  <c r="Q12" i="10"/>
  <c r="R12" i="10"/>
  <c r="L102" i="10" l="1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I3" i="6"/>
  <c r="I4" i="6"/>
  <c r="I5" i="6"/>
  <c r="I6" i="6"/>
  <c r="I7" i="6"/>
  <c r="I8" i="6"/>
  <c r="I9" i="6"/>
  <c r="I10" i="6"/>
  <c r="I11" i="6"/>
  <c r="I12" i="6"/>
  <c r="I13" i="6"/>
  <c r="I14" i="6"/>
  <c r="B3" i="6"/>
  <c r="B4" i="6"/>
  <c r="B5" i="6"/>
  <c r="B6" i="6"/>
  <c r="B7" i="6"/>
  <c r="B8" i="6"/>
  <c r="B9" i="6"/>
  <c r="B10" i="6"/>
  <c r="B11" i="6"/>
  <c r="B12" i="6"/>
  <c r="B13" i="6"/>
  <c r="B14" i="6"/>
  <c r="I3" i="9"/>
  <c r="I4" i="9"/>
  <c r="I5" i="9"/>
  <c r="I6" i="9"/>
  <c r="I7" i="9"/>
  <c r="I8" i="9"/>
  <c r="I9" i="9"/>
  <c r="I10" i="9"/>
  <c r="I11" i="9"/>
  <c r="I12" i="9"/>
  <c r="B3" i="9"/>
  <c r="B4" i="9"/>
  <c r="B5" i="9"/>
  <c r="B6" i="9"/>
  <c r="B7" i="9"/>
  <c r="B8" i="9"/>
  <c r="B9" i="9"/>
  <c r="B10" i="9"/>
  <c r="B11" i="9"/>
  <c r="B12" i="9"/>
  <c r="I3" i="5"/>
  <c r="I4" i="5"/>
  <c r="I5" i="5"/>
  <c r="I6" i="5"/>
  <c r="I7" i="5"/>
  <c r="I8" i="5"/>
  <c r="I9" i="5"/>
  <c r="I10" i="5"/>
  <c r="I11" i="5"/>
  <c r="I12" i="5"/>
  <c r="B3" i="5"/>
  <c r="B4" i="5"/>
  <c r="B5" i="5"/>
  <c r="B6" i="5"/>
  <c r="B7" i="5"/>
  <c r="B8" i="5"/>
  <c r="B9" i="5"/>
  <c r="B10" i="5"/>
  <c r="B11" i="5"/>
  <c r="B12" i="5"/>
  <c r="I3" i="4"/>
  <c r="I4" i="4"/>
  <c r="I5" i="4"/>
  <c r="I6" i="4"/>
  <c r="I7" i="4"/>
  <c r="I8" i="4"/>
  <c r="I9" i="4"/>
  <c r="I10" i="4"/>
  <c r="B3" i="4"/>
  <c r="B4" i="4"/>
  <c r="B5" i="4"/>
  <c r="B6" i="4"/>
  <c r="B7" i="4"/>
  <c r="B8" i="4"/>
  <c r="B9" i="4"/>
  <c r="B10" i="4"/>
  <c r="I3" i="2"/>
  <c r="I4" i="2"/>
  <c r="I5" i="2"/>
  <c r="I6" i="2"/>
  <c r="I7" i="2"/>
  <c r="I8" i="2"/>
  <c r="B3" i="2"/>
  <c r="B4" i="2"/>
  <c r="B5" i="2"/>
  <c r="B6" i="2"/>
  <c r="B7" i="2"/>
  <c r="B8" i="2"/>
  <c r="I3" i="1"/>
  <c r="I4" i="1"/>
  <c r="I5" i="1"/>
  <c r="I6" i="1"/>
  <c r="B3" i="1"/>
  <c r="B4" i="1"/>
  <c r="B5" i="1"/>
  <c r="B6" i="1"/>
  <c r="M3" i="8"/>
  <c r="F3" i="8"/>
  <c r="M3" i="6"/>
  <c r="F3" i="6"/>
  <c r="AA3" i="9"/>
  <c r="M3" i="9"/>
  <c r="F3" i="9"/>
  <c r="M1" i="9" l="1"/>
  <c r="M4" i="9" s="1"/>
  <c r="F1" i="9"/>
  <c r="F4" i="9" s="1"/>
  <c r="M1" i="8"/>
  <c r="M2" i="8" s="1"/>
  <c r="J3" i="8" s="1"/>
  <c r="F1" i="8"/>
  <c r="F2" i="8" s="1"/>
  <c r="C4" i="8" s="1"/>
  <c r="M1" i="6"/>
  <c r="M2" i="6" s="1"/>
  <c r="F1" i="6"/>
  <c r="F2" i="6" s="1"/>
  <c r="F1" i="5"/>
  <c r="F4" i="5" s="1"/>
  <c r="M1" i="4"/>
  <c r="M4" i="4" s="1"/>
  <c r="M1" i="2"/>
  <c r="M4" i="2" s="1"/>
  <c r="F1" i="2"/>
  <c r="F4" i="2" s="1"/>
  <c r="M1" i="1"/>
  <c r="F1" i="1"/>
  <c r="M1" i="5"/>
  <c r="M4" i="5" s="1"/>
  <c r="AA3" i="5"/>
  <c r="M3" i="5"/>
  <c r="F3" i="5"/>
  <c r="M3" i="4"/>
  <c r="F3" i="4"/>
  <c r="M3" i="2"/>
  <c r="F3" i="2"/>
  <c r="F4" i="6" l="1"/>
  <c r="M4" i="6"/>
  <c r="M2" i="9"/>
  <c r="J6" i="9" s="1"/>
  <c r="F2" i="9"/>
  <c r="C4" i="9" s="1"/>
  <c r="J11" i="8"/>
  <c r="J8" i="8"/>
  <c r="J19" i="8"/>
  <c r="J16" i="8"/>
  <c r="J7" i="8"/>
  <c r="J15" i="8"/>
  <c r="J4" i="8"/>
  <c r="J12" i="8"/>
  <c r="J20" i="8"/>
  <c r="J5" i="8"/>
  <c r="J9" i="8"/>
  <c r="J13" i="8"/>
  <c r="J17" i="8"/>
  <c r="J21" i="8"/>
  <c r="J6" i="8"/>
  <c r="J10" i="8"/>
  <c r="J14" i="8"/>
  <c r="J18" i="8"/>
  <c r="J22" i="8"/>
  <c r="M4" i="8"/>
  <c r="C13" i="8"/>
  <c r="C18" i="8"/>
  <c r="C21" i="8"/>
  <c r="C5" i="8"/>
  <c r="C10" i="8"/>
  <c r="C17" i="8"/>
  <c r="C9" i="8"/>
  <c r="C22" i="8"/>
  <c r="C14" i="8"/>
  <c r="C6" i="8"/>
  <c r="F4" i="8"/>
  <c r="C19" i="8"/>
  <c r="C15" i="8"/>
  <c r="C11" i="8"/>
  <c r="C7" i="8"/>
  <c r="C3" i="8"/>
  <c r="C20" i="8"/>
  <c r="C16" i="8"/>
  <c r="C12" i="8"/>
  <c r="C8" i="8"/>
  <c r="J4" i="6"/>
  <c r="J6" i="6"/>
  <c r="J8" i="6"/>
  <c r="J10" i="6"/>
  <c r="J12" i="6"/>
  <c r="J14" i="6"/>
  <c r="J3" i="6"/>
  <c r="J5" i="6"/>
  <c r="J7" i="6"/>
  <c r="J9" i="6"/>
  <c r="J11" i="6"/>
  <c r="J13" i="6"/>
  <c r="C4" i="6"/>
  <c r="C6" i="6"/>
  <c r="C8" i="6"/>
  <c r="C10" i="6"/>
  <c r="C12" i="6"/>
  <c r="C14" i="6"/>
  <c r="C3" i="6"/>
  <c r="C5" i="6"/>
  <c r="C7" i="6"/>
  <c r="C9" i="6"/>
  <c r="C11" i="6"/>
  <c r="C13" i="6"/>
  <c r="F2" i="5"/>
  <c r="C5" i="5" s="1"/>
  <c r="M2" i="5"/>
  <c r="J4" i="5" s="1"/>
  <c r="M2" i="4"/>
  <c r="J4" i="4" s="1"/>
  <c r="M2" i="2"/>
  <c r="J4" i="2" s="1"/>
  <c r="F2" i="2"/>
  <c r="C3" i="2" s="1"/>
  <c r="M3" i="1"/>
  <c r="F3" i="1"/>
  <c r="M4" i="1"/>
  <c r="F4" i="1"/>
  <c r="M2" i="1"/>
  <c r="F2" i="1"/>
  <c r="J4" i="9" l="1"/>
  <c r="J9" i="9"/>
  <c r="J12" i="9"/>
  <c r="J5" i="9"/>
  <c r="J8" i="9"/>
  <c r="J11" i="9"/>
  <c r="J7" i="9"/>
  <c r="J3" i="9"/>
  <c r="J10" i="9"/>
  <c r="C3" i="9"/>
  <c r="C10" i="9"/>
  <c r="C11" i="9"/>
  <c r="C5" i="9"/>
  <c r="C6" i="9"/>
  <c r="C7" i="9"/>
  <c r="C9" i="9"/>
  <c r="C12" i="9"/>
  <c r="C8" i="9"/>
  <c r="J7" i="5"/>
  <c r="C8" i="5"/>
  <c r="C3" i="5"/>
  <c r="J10" i="5"/>
  <c r="C11" i="5"/>
  <c r="J11" i="5"/>
  <c r="J3" i="5"/>
  <c r="J6" i="5"/>
  <c r="J9" i="5"/>
  <c r="J5" i="5"/>
  <c r="J12" i="5"/>
  <c r="J8" i="5"/>
  <c r="C10" i="5"/>
  <c r="C7" i="5"/>
  <c r="C12" i="5"/>
  <c r="C4" i="5"/>
  <c r="C6" i="5"/>
  <c r="C9" i="5"/>
  <c r="J9" i="4"/>
  <c r="J10" i="4"/>
  <c r="J5" i="4"/>
  <c r="J6" i="4"/>
  <c r="J7" i="4"/>
  <c r="J3" i="4"/>
  <c r="J8" i="4"/>
  <c r="J3" i="2"/>
  <c r="C8" i="2"/>
  <c r="J7" i="2"/>
  <c r="J6" i="2"/>
  <c r="J5" i="2"/>
  <c r="J8" i="2"/>
  <c r="C4" i="2"/>
  <c r="C5" i="2"/>
  <c r="C6" i="2"/>
  <c r="C7" i="2"/>
  <c r="J5" i="1"/>
  <c r="J4" i="1"/>
  <c r="J3" i="1"/>
  <c r="J6" i="1"/>
  <c r="C4" i="1"/>
  <c r="C6" i="1"/>
  <c r="C5" i="1"/>
  <c r="C3" i="1"/>
  <c r="R3" i="10"/>
  <c r="R4" i="10"/>
  <c r="R5" i="10"/>
  <c r="R6" i="10"/>
  <c r="R7" i="10"/>
  <c r="R8" i="10"/>
  <c r="R9" i="10"/>
  <c r="R10" i="10"/>
  <c r="R11" i="10"/>
  <c r="Q3" i="10"/>
  <c r="Q4" i="10"/>
  <c r="Q5" i="10"/>
  <c r="Q6" i="10"/>
  <c r="Q7" i="10"/>
  <c r="Q8" i="10"/>
  <c r="Q9" i="10"/>
  <c r="Q10" i="10"/>
  <c r="Q11" i="10"/>
  <c r="L3" i="10"/>
  <c r="L4" i="10"/>
  <c r="L5" i="10"/>
  <c r="L6" i="10"/>
  <c r="L7" i="10"/>
  <c r="L8" i="10"/>
  <c r="L9" i="10"/>
  <c r="L10" i="10"/>
  <c r="L11" i="10"/>
  <c r="V6" i="9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28" i="9" s="1"/>
  <c r="V29" i="9" s="1"/>
  <c r="V30" i="9" s="1"/>
  <c r="V31" i="9" s="1"/>
  <c r="V32" i="9" s="1"/>
  <c r="V33" i="9" s="1"/>
  <c r="V34" i="9" s="1"/>
  <c r="V35" i="9" s="1"/>
  <c r="V36" i="9" s="1"/>
  <c r="V37" i="9" s="1"/>
  <c r="V38" i="9" s="1"/>
  <c r="V39" i="9" s="1"/>
  <c r="V40" i="9" s="1"/>
  <c r="V41" i="9" s="1"/>
  <c r="V42" i="9" s="1"/>
  <c r="V43" i="9" s="1"/>
  <c r="V44" i="9" s="1"/>
  <c r="V45" i="9" s="1"/>
  <c r="V46" i="9" s="1"/>
  <c r="V47" i="9" s="1"/>
  <c r="V48" i="9" s="1"/>
  <c r="V49" i="9" s="1"/>
  <c r="V50" i="9" s="1"/>
  <c r="V51" i="9" s="1"/>
  <c r="V52" i="9" s="1"/>
  <c r="V53" i="9" s="1"/>
  <c r="V54" i="9" s="1"/>
  <c r="V55" i="9" s="1"/>
  <c r="V56" i="9" s="1"/>
  <c r="V57" i="9" s="1"/>
  <c r="V58" i="9" s="1"/>
  <c r="V59" i="9" s="1"/>
  <c r="V60" i="9" s="1"/>
  <c r="V61" i="9" s="1"/>
  <c r="V62" i="9" s="1"/>
  <c r="V63" i="9" s="1"/>
  <c r="V64" i="9" s="1"/>
  <c r="V65" i="9" s="1"/>
  <c r="V66" i="9" s="1"/>
  <c r="V67" i="9" s="1"/>
  <c r="V68" i="9" s="1"/>
  <c r="V69" i="9" s="1"/>
  <c r="V70" i="9" s="1"/>
  <c r="V71" i="9" s="1"/>
  <c r="V72" i="9" s="1"/>
  <c r="V73" i="9" s="1"/>
  <c r="V74" i="9" s="1"/>
  <c r="V75" i="9" s="1"/>
  <c r="V76" i="9" s="1"/>
  <c r="V77" i="9" s="1"/>
  <c r="V78" i="9" s="1"/>
  <c r="V79" i="9" s="1"/>
  <c r="V80" i="9" s="1"/>
  <c r="V81" i="9" s="1"/>
  <c r="V82" i="9" s="1"/>
  <c r="V83" i="9" s="1"/>
  <c r="V84" i="9" s="1"/>
  <c r="V85" i="9" s="1"/>
  <c r="V86" i="9" s="1"/>
  <c r="V87" i="9" s="1"/>
  <c r="V88" i="9" s="1"/>
  <c r="V89" i="9" s="1"/>
  <c r="V90" i="9" s="1"/>
  <c r="V91" i="9" s="1"/>
  <c r="V92" i="9" s="1"/>
  <c r="V93" i="9" s="1"/>
  <c r="V94" i="9" s="1"/>
  <c r="V95" i="9" s="1"/>
  <c r="V96" i="9" s="1"/>
  <c r="V97" i="9" s="1"/>
  <c r="V98" i="9" s="1"/>
  <c r="V99" i="9" s="1"/>
  <c r="V100" i="9" s="1"/>
  <c r="V101" i="9" s="1"/>
  <c r="V102" i="9" s="1"/>
  <c r="V4" i="9"/>
  <c r="V5" i="9" s="1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F1" i="4"/>
  <c r="F4" i="4" s="1"/>
  <c r="W3" i="9" l="1"/>
  <c r="W5" i="9"/>
  <c r="W7" i="9"/>
  <c r="W9" i="9"/>
  <c r="W11" i="9"/>
  <c r="W13" i="9"/>
  <c r="W15" i="9"/>
  <c r="W17" i="9"/>
  <c r="W19" i="9"/>
  <c r="W21" i="9"/>
  <c r="W23" i="9"/>
  <c r="W25" i="9"/>
  <c r="W27" i="9"/>
  <c r="W29" i="9"/>
  <c r="W31" i="9"/>
  <c r="W33" i="9"/>
  <c r="W35" i="9"/>
  <c r="W37" i="9"/>
  <c r="W6" i="9"/>
  <c r="W10" i="9"/>
  <c r="W14" i="9"/>
  <c r="W18" i="9"/>
  <c r="W22" i="9"/>
  <c r="W26" i="9"/>
  <c r="W30" i="9"/>
  <c r="W34" i="9"/>
  <c r="W38" i="9"/>
  <c r="W40" i="9"/>
  <c r="W42" i="9"/>
  <c r="W44" i="9"/>
  <c r="W46" i="9"/>
  <c r="W48" i="9"/>
  <c r="W50" i="9"/>
  <c r="W52" i="9"/>
  <c r="W54" i="9"/>
  <c r="W56" i="9"/>
  <c r="W58" i="9"/>
  <c r="W60" i="9"/>
  <c r="W62" i="9"/>
  <c r="W64" i="9"/>
  <c r="W66" i="9"/>
  <c r="W68" i="9"/>
  <c r="W70" i="9"/>
  <c r="W72" i="9"/>
  <c r="W74" i="9"/>
  <c r="W76" i="9"/>
  <c r="W78" i="9"/>
  <c r="W80" i="9"/>
  <c r="W82" i="9"/>
  <c r="W84" i="9"/>
  <c r="W86" i="9"/>
  <c r="W88" i="9"/>
  <c r="W90" i="9"/>
  <c r="W92" i="9"/>
  <c r="W94" i="9"/>
  <c r="W96" i="9"/>
  <c r="W98" i="9"/>
  <c r="W100" i="9"/>
  <c r="W102" i="9"/>
  <c r="W4" i="9"/>
  <c r="W8" i="9"/>
  <c r="W12" i="9"/>
  <c r="W16" i="9"/>
  <c r="W20" i="9"/>
  <c r="W24" i="9"/>
  <c r="W28" i="9"/>
  <c r="W32" i="9"/>
  <c r="W36" i="9"/>
  <c r="W39" i="9"/>
  <c r="W41" i="9"/>
  <c r="W43" i="9"/>
  <c r="W45" i="9"/>
  <c r="W47" i="9"/>
  <c r="W49" i="9"/>
  <c r="W51" i="9"/>
  <c r="W53" i="9"/>
  <c r="W55" i="9"/>
  <c r="W57" i="9"/>
  <c r="W59" i="9"/>
  <c r="W61" i="9"/>
  <c r="W63" i="9"/>
  <c r="W65" i="9"/>
  <c r="W67" i="9"/>
  <c r="W69" i="9"/>
  <c r="W71" i="9"/>
  <c r="W73" i="9"/>
  <c r="W75" i="9"/>
  <c r="W77" i="9"/>
  <c r="W79" i="9"/>
  <c r="W81" i="9"/>
  <c r="W83" i="9"/>
  <c r="W85" i="9"/>
  <c r="W87" i="9"/>
  <c r="W89" i="9"/>
  <c r="W91" i="9"/>
  <c r="W93" i="9"/>
  <c r="W95" i="9"/>
  <c r="W97" i="9"/>
  <c r="W99" i="9"/>
  <c r="W101" i="9"/>
  <c r="P4" i="9"/>
  <c r="P6" i="9"/>
  <c r="P8" i="9"/>
  <c r="P10" i="9"/>
  <c r="P12" i="9"/>
  <c r="P14" i="9"/>
  <c r="P16" i="9"/>
  <c r="P18" i="9"/>
  <c r="P20" i="9"/>
  <c r="P3" i="9"/>
  <c r="P5" i="9"/>
  <c r="P7" i="9"/>
  <c r="P9" i="9"/>
  <c r="P11" i="9"/>
  <c r="P13" i="9"/>
  <c r="P15" i="9"/>
  <c r="P17" i="9"/>
  <c r="P19" i="9"/>
  <c r="P21" i="9"/>
  <c r="P3" i="5"/>
  <c r="P5" i="5"/>
  <c r="P7" i="5"/>
  <c r="P9" i="5"/>
  <c r="P11" i="5"/>
  <c r="P13" i="5"/>
  <c r="P15" i="5"/>
  <c r="P17" i="5"/>
  <c r="P19" i="5"/>
  <c r="P21" i="5"/>
  <c r="P4" i="5"/>
  <c r="P8" i="5"/>
  <c r="P12" i="5"/>
  <c r="P16" i="5"/>
  <c r="P20" i="5"/>
  <c r="P6" i="5"/>
  <c r="P10" i="5"/>
  <c r="P14" i="5"/>
  <c r="P18" i="5"/>
  <c r="F2" i="4"/>
  <c r="T1" i="9" l="1"/>
  <c r="AA1" i="9"/>
  <c r="AA1" i="5"/>
  <c r="AA2" i="5" s="1"/>
  <c r="X3" i="5" s="1"/>
  <c r="C3" i="4"/>
  <c r="C5" i="4"/>
  <c r="C7" i="4"/>
  <c r="C9" i="4"/>
  <c r="C4" i="4"/>
  <c r="C6" i="4"/>
  <c r="C8" i="4"/>
  <c r="C10" i="4"/>
  <c r="T1" i="5"/>
  <c r="T4" i="5" s="1"/>
  <c r="AA2" i="9" l="1"/>
  <c r="AA4" i="9"/>
  <c r="R21" i="9"/>
  <c r="Q21" i="9" s="1"/>
  <c r="R3" i="9"/>
  <c r="Q3" i="9" s="1"/>
  <c r="R18" i="9"/>
  <c r="Q18" i="9" s="1"/>
  <c r="R14" i="9"/>
  <c r="Q14" i="9" s="1"/>
  <c r="R20" i="9"/>
  <c r="Q20" i="9" s="1"/>
  <c r="R16" i="9"/>
  <c r="Q16" i="9" s="1"/>
  <c r="R10" i="9"/>
  <c r="Q10" i="9" s="1"/>
  <c r="R6" i="9"/>
  <c r="Q6" i="9" s="1"/>
  <c r="R4" i="9"/>
  <c r="Q4" i="9" s="1"/>
  <c r="R12" i="9"/>
  <c r="Q12" i="9" s="1"/>
  <c r="R8" i="9"/>
  <c r="Q8" i="9" s="1"/>
  <c r="R5" i="9"/>
  <c r="Q5" i="9" s="1"/>
  <c r="R9" i="9"/>
  <c r="Q9" i="9" s="1"/>
  <c r="R13" i="9"/>
  <c r="Q13" i="9" s="1"/>
  <c r="R17" i="9"/>
  <c r="Q17" i="9" s="1"/>
  <c r="R7" i="9"/>
  <c r="Q7" i="9" s="1"/>
  <c r="R11" i="9"/>
  <c r="Q11" i="9" s="1"/>
  <c r="R15" i="9"/>
  <c r="Q15" i="9" s="1"/>
  <c r="R19" i="9"/>
  <c r="Q19" i="9" s="1"/>
  <c r="T4" i="9"/>
  <c r="AA4" i="5"/>
  <c r="X5" i="5"/>
  <c r="X7" i="5"/>
  <c r="X9" i="5"/>
  <c r="X11" i="5"/>
  <c r="X13" i="5"/>
  <c r="X15" i="5"/>
  <c r="X17" i="5"/>
  <c r="X19" i="5"/>
  <c r="X21" i="5"/>
  <c r="X23" i="5"/>
  <c r="X25" i="5"/>
  <c r="X27" i="5"/>
  <c r="X29" i="5"/>
  <c r="X31" i="5"/>
  <c r="X33" i="5"/>
  <c r="X35" i="5"/>
  <c r="X37" i="5"/>
  <c r="X39" i="5"/>
  <c r="X41" i="5"/>
  <c r="X43" i="5"/>
  <c r="X45" i="5"/>
  <c r="X47" i="5"/>
  <c r="X49" i="5"/>
  <c r="X51" i="5"/>
  <c r="X53" i="5"/>
  <c r="X55" i="5"/>
  <c r="X57" i="5"/>
  <c r="X59" i="5"/>
  <c r="X61" i="5"/>
  <c r="X63" i="5"/>
  <c r="X65" i="5"/>
  <c r="X67" i="5"/>
  <c r="X69" i="5"/>
  <c r="X71" i="5"/>
  <c r="X73" i="5"/>
  <c r="X75" i="5"/>
  <c r="X77" i="5"/>
  <c r="X79" i="5"/>
  <c r="X81" i="5"/>
  <c r="X83" i="5"/>
  <c r="X85" i="5"/>
  <c r="X87" i="5"/>
  <c r="X89" i="5"/>
  <c r="X91" i="5"/>
  <c r="X93" i="5"/>
  <c r="X95" i="5"/>
  <c r="X97" i="5"/>
  <c r="X99" i="5"/>
  <c r="X101" i="5"/>
  <c r="X4" i="5"/>
  <c r="X6" i="5"/>
  <c r="X8" i="5"/>
  <c r="X10" i="5"/>
  <c r="X12" i="5"/>
  <c r="X14" i="5"/>
  <c r="X16" i="5"/>
  <c r="X18" i="5"/>
  <c r="X20" i="5"/>
  <c r="X22" i="5"/>
  <c r="X24" i="5"/>
  <c r="X26" i="5"/>
  <c r="X28" i="5"/>
  <c r="X30" i="5"/>
  <c r="X32" i="5"/>
  <c r="X34" i="5"/>
  <c r="X36" i="5"/>
  <c r="X38" i="5"/>
  <c r="X40" i="5"/>
  <c r="X42" i="5"/>
  <c r="X44" i="5"/>
  <c r="X48" i="5"/>
  <c r="X52" i="5"/>
  <c r="X56" i="5"/>
  <c r="X60" i="5"/>
  <c r="X64" i="5"/>
  <c r="X68" i="5"/>
  <c r="X72" i="5"/>
  <c r="X76" i="5"/>
  <c r="X80" i="5"/>
  <c r="X84" i="5"/>
  <c r="X88" i="5"/>
  <c r="X92" i="5"/>
  <c r="X96" i="5"/>
  <c r="X100" i="5"/>
  <c r="X46" i="5"/>
  <c r="X50" i="5"/>
  <c r="X54" i="5"/>
  <c r="X58" i="5"/>
  <c r="X62" i="5"/>
  <c r="X66" i="5"/>
  <c r="X70" i="5"/>
  <c r="X74" i="5"/>
  <c r="X78" i="5"/>
  <c r="X82" i="5"/>
  <c r="X86" i="5"/>
  <c r="X90" i="5"/>
  <c r="X94" i="5"/>
  <c r="X98" i="5"/>
  <c r="X102" i="5"/>
  <c r="R20" i="5"/>
  <c r="Q20" i="5" s="1"/>
  <c r="R18" i="5"/>
  <c r="Q18" i="5" s="1"/>
  <c r="R16" i="5"/>
  <c r="Q16" i="5" s="1"/>
  <c r="R14" i="5"/>
  <c r="Q14" i="5" s="1"/>
  <c r="R12" i="5"/>
  <c r="Q12" i="5" s="1"/>
  <c r="R10" i="5"/>
  <c r="Q10" i="5" s="1"/>
  <c r="R8" i="5"/>
  <c r="Q8" i="5" s="1"/>
  <c r="R6" i="5"/>
  <c r="Q6" i="5" s="1"/>
  <c r="R4" i="5"/>
  <c r="Q4" i="5" s="1"/>
  <c r="R21" i="5"/>
  <c r="Q21" i="5" s="1"/>
  <c r="R19" i="5"/>
  <c r="Q19" i="5" s="1"/>
  <c r="R17" i="5"/>
  <c r="Q17" i="5" s="1"/>
  <c r="R15" i="5"/>
  <c r="Q15" i="5" s="1"/>
  <c r="R13" i="5"/>
  <c r="Q13" i="5" s="1"/>
  <c r="R11" i="5"/>
  <c r="Q11" i="5" s="1"/>
  <c r="R9" i="5"/>
  <c r="Q9" i="5" s="1"/>
  <c r="R7" i="5"/>
  <c r="Q7" i="5" s="1"/>
  <c r="R5" i="5"/>
  <c r="Q5" i="5" s="1"/>
  <c r="R3" i="5"/>
  <c r="Q3" i="5" s="1"/>
  <c r="X3" i="9" l="1"/>
  <c r="X5" i="9"/>
  <c r="X7" i="9"/>
  <c r="X9" i="9"/>
  <c r="X11" i="9"/>
  <c r="X13" i="9"/>
  <c r="X15" i="9"/>
  <c r="X17" i="9"/>
  <c r="X19" i="9"/>
  <c r="X21" i="9"/>
  <c r="X23" i="9"/>
  <c r="X25" i="9"/>
  <c r="X27" i="9"/>
  <c r="X29" i="9"/>
  <c r="X31" i="9"/>
  <c r="X33" i="9"/>
  <c r="X35" i="9"/>
  <c r="X37" i="9"/>
  <c r="X39" i="9"/>
  <c r="X41" i="9"/>
  <c r="X43" i="9"/>
  <c r="X45" i="9"/>
  <c r="X47" i="9"/>
  <c r="X49" i="9"/>
  <c r="X51" i="9"/>
  <c r="X53" i="9"/>
  <c r="X55" i="9"/>
  <c r="X57" i="9"/>
  <c r="X59" i="9"/>
  <c r="X61" i="9"/>
  <c r="X63" i="9"/>
  <c r="X65" i="9"/>
  <c r="X67" i="9"/>
  <c r="X69" i="9"/>
  <c r="X71" i="9"/>
  <c r="X73" i="9"/>
  <c r="X75" i="9"/>
  <c r="X77" i="9"/>
  <c r="X79" i="9"/>
  <c r="X81" i="9"/>
  <c r="X83" i="9"/>
  <c r="X85" i="9"/>
  <c r="X87" i="9"/>
  <c r="X89" i="9"/>
  <c r="X91" i="9"/>
  <c r="X93" i="9"/>
  <c r="X95" i="9"/>
  <c r="X97" i="9"/>
  <c r="X99" i="9"/>
  <c r="X101" i="9"/>
  <c r="X4" i="9"/>
  <c r="X8" i="9"/>
  <c r="X12" i="9"/>
  <c r="X16" i="9"/>
  <c r="X20" i="9"/>
  <c r="X24" i="9"/>
  <c r="X28" i="9"/>
  <c r="X32" i="9"/>
  <c r="X36" i="9"/>
  <c r="X40" i="9"/>
  <c r="X44" i="9"/>
  <c r="X48" i="9"/>
  <c r="X52" i="9"/>
  <c r="X56" i="9"/>
  <c r="X60" i="9"/>
  <c r="X64" i="9"/>
  <c r="X68" i="9"/>
  <c r="X72" i="9"/>
  <c r="X76" i="9"/>
  <c r="X80" i="9"/>
  <c r="X84" i="9"/>
  <c r="X88" i="9"/>
  <c r="X92" i="9"/>
  <c r="X96" i="9"/>
  <c r="X100" i="9"/>
  <c r="X6" i="9"/>
  <c r="X10" i="9"/>
  <c r="X14" i="9"/>
  <c r="X18" i="9"/>
  <c r="X22" i="9"/>
  <c r="X26" i="9"/>
  <c r="X30" i="9"/>
  <c r="X34" i="9"/>
  <c r="X38" i="9"/>
  <c r="X42" i="9"/>
  <c r="X46" i="9"/>
  <c r="X50" i="9"/>
  <c r="X54" i="9"/>
  <c r="X58" i="9"/>
  <c r="X62" i="9"/>
  <c r="X66" i="9"/>
  <c r="X70" i="9"/>
  <c r="X74" i="9"/>
  <c r="X78" i="9"/>
  <c r="X82" i="9"/>
  <c r="X86" i="9"/>
  <c r="X90" i="9"/>
  <c r="X94" i="9"/>
  <c r="X98" i="9"/>
  <c r="X102" i="9"/>
</calcChain>
</file>

<file path=xl/sharedStrings.xml><?xml version="1.0" encoding="utf-8"?>
<sst xmlns="http://schemas.openxmlformats.org/spreadsheetml/2006/main" count="174" uniqueCount="36">
  <si>
    <t>Frosted bleu</t>
  </si>
  <si>
    <t>Face</t>
  </si>
  <si>
    <t>Occurrences</t>
  </si>
  <si>
    <t>Déviation</t>
  </si>
  <si>
    <t>Thorn bronze</t>
  </si>
  <si>
    <t>N lancers :</t>
  </si>
  <si>
    <t>Occurrences théoriques :</t>
  </si>
  <si>
    <t>Moyenne théorique :</t>
  </si>
  <si>
    <t>Moyenne du dé :</t>
  </si>
  <si>
    <t>Frosted bleu unités</t>
  </si>
  <si>
    <t>Frosted bleu dizaines</t>
  </si>
  <si>
    <t>Frosted bleu DD10</t>
  </si>
  <si>
    <t>Frosted bleu pourcentage</t>
  </si>
  <si>
    <t>Thorn bronze dizaines</t>
  </si>
  <si>
    <t>Thorn bronze unités</t>
  </si>
  <si>
    <t>Thorn bronze DD10</t>
  </si>
  <si>
    <t>Thorn bronze pourcentage</t>
  </si>
  <si>
    <t>D4</t>
  </si>
  <si>
    <t>D6</t>
  </si>
  <si>
    <t>D8</t>
  </si>
  <si>
    <t>Bleu</t>
  </si>
  <si>
    <t>Bronze</t>
  </si>
  <si>
    <t>D10</t>
  </si>
  <si>
    <t>Bleu Diz.</t>
  </si>
  <si>
    <t>Bleu Uni.</t>
  </si>
  <si>
    <t>Bleu/20</t>
  </si>
  <si>
    <t>Bleu/100</t>
  </si>
  <si>
    <t>Bronze Diz.</t>
  </si>
  <si>
    <t>Bronze Uni.</t>
  </si>
  <si>
    <t>Bronze/20</t>
  </si>
  <si>
    <t>Bronze/100</t>
  </si>
  <si>
    <t>D12</t>
  </si>
  <si>
    <t>D20</t>
  </si>
  <si>
    <t>&lt;&lt;&lt;&lt;&lt;&lt;&lt;&lt;&lt;&lt;&lt;</t>
  </si>
  <si>
    <t>v</t>
  </si>
  <si>
    <t>O.Th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</si>
</sst>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scheme val="minor"/>
    </font>
    <font>
      <sz val="11"/>
      <color theme="5" tint="-0.24997711111789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3" fillId="0" borderId="4" xfId="0" applyFont="1" applyBorder="1"/>
    <xf numFmtId="0" fontId="4" fillId="0" borderId="5" xfId="0" applyFont="1" applyBorder="1"/>
    <xf numFmtId="0" fontId="3" fillId="0" borderId="5" xfId="0" applyFont="1" applyBorder="1"/>
    <xf numFmtId="0" fontId="4" fillId="0" borderId="4" xfId="0" applyFont="1" applyBorder="1"/>
    <xf numFmtId="0" fontId="1" fillId="2" borderId="0" xfId="0" applyFont="1" applyFill="1"/>
    <xf numFmtId="0" fontId="3" fillId="0" borderId="6" xfId="0" applyFont="1" applyBorder="1"/>
    <xf numFmtId="0" fontId="4" fillId="0" borderId="7" xfId="0" applyFont="1" applyBorder="1"/>
    <xf numFmtId="0" fontId="3" fillId="0" borderId="10" xfId="0" applyFont="1" applyBorder="1"/>
    <xf numFmtId="0" fontId="4" fillId="0" borderId="11" xfId="0" applyFont="1" applyBorder="1"/>
    <xf numFmtId="0" fontId="1" fillId="4" borderId="8" xfId="0" applyFont="1" applyFill="1" applyBorder="1"/>
    <xf numFmtId="0" fontId="1" fillId="5" borderId="9" xfId="0" applyFont="1" applyFill="1" applyBorder="1"/>
    <xf numFmtId="0" fontId="3" fillId="0" borderId="7" xfId="0" applyFont="1" applyBorder="1"/>
    <xf numFmtId="0" fontId="1" fillId="4" borderId="14" xfId="0" applyFont="1" applyFill="1" applyBorder="1"/>
    <xf numFmtId="0" fontId="1" fillId="4" borderId="9" xfId="0" applyFont="1" applyFill="1" applyBorder="1"/>
    <xf numFmtId="0" fontId="3" fillId="0" borderId="15" xfId="0" applyFont="1" applyBorder="1"/>
    <xf numFmtId="0" fontId="3" fillId="0" borderId="11" xfId="0" applyFont="1" applyBorder="1"/>
    <xf numFmtId="0" fontId="4" fillId="0" borderId="6" xfId="0" applyFont="1" applyBorder="1"/>
    <xf numFmtId="0" fontId="1" fillId="5" borderId="8" xfId="0" applyFont="1" applyFill="1" applyBorder="1"/>
    <xf numFmtId="0" fontId="1" fillId="5" borderId="14" xfId="0" applyFont="1" applyFill="1" applyBorder="1"/>
    <xf numFmtId="0" fontId="4" fillId="0" borderId="10" xfId="0" applyFont="1" applyBorder="1"/>
    <xf numFmtId="0" fontId="4" fillId="0" borderId="15" xfId="0" applyFont="1" applyBorder="1"/>
    <xf numFmtId="0" fontId="0" fillId="0" borderId="0" xfId="0" applyAlignment="1">
      <alignment horizontal="center"/>
    </xf>
    <xf numFmtId="0" fontId="0" fillId="0" borderId="17" xfId="0" applyBorder="1"/>
    <xf numFmtId="0" fontId="0" fillId="8" borderId="17" xfId="0" applyFill="1" applyBorder="1"/>
    <xf numFmtId="0" fontId="0" fillId="7" borderId="19" xfId="0" applyFill="1" applyBorder="1"/>
    <xf numFmtId="0" fontId="0" fillId="0" borderId="19" xfId="0" applyBorder="1"/>
    <xf numFmtId="0" fontId="0" fillId="7" borderId="18" xfId="0" applyFill="1" applyBorder="1" applyAlignment="1">
      <alignment horizontal="right"/>
    </xf>
    <xf numFmtId="0" fontId="0" fillId="0" borderId="18" xfId="0" applyBorder="1" applyAlignment="1">
      <alignment horizontal="right"/>
    </xf>
    <xf numFmtId="0" fontId="0" fillId="8" borderId="16" xfId="0" applyFill="1" applyBorder="1" applyAlignment="1">
      <alignment horizontal="right"/>
    </xf>
    <xf numFmtId="0" fontId="0" fillId="0" borderId="16" xfId="0" applyBorder="1" applyAlignment="1">
      <alignment horizontal="right"/>
    </xf>
    <xf numFmtId="0" fontId="1" fillId="3" borderId="0" xfId="0" applyFont="1" applyFill="1"/>
    <xf numFmtId="0" fontId="1" fillId="0" borderId="0" xfId="0" applyFont="1" applyFill="1"/>
    <xf numFmtId="9" fontId="0" fillId="0" borderId="0" xfId="1" applyFont="1"/>
    <xf numFmtId="0" fontId="6" fillId="0" borderId="10" xfId="0" applyFont="1" applyBorder="1"/>
    <xf numFmtId="0" fontId="7" fillId="0" borderId="11" xfId="0" applyFont="1" applyBorder="1"/>
    <xf numFmtId="2" fontId="0" fillId="0" borderId="19" xfId="0" applyNumberFormat="1" applyBorder="1"/>
    <xf numFmtId="0" fontId="0" fillId="0" borderId="0" xfId="0" applyNumberFormat="1"/>
    <xf numFmtId="0" fontId="6" fillId="0" borderId="15" xfId="0" applyFont="1" applyBorder="1"/>
    <xf numFmtId="0" fontId="6" fillId="0" borderId="15" xfId="0" applyNumberFormat="1" applyFont="1" applyBorder="1"/>
    <xf numFmtId="0" fontId="6" fillId="0" borderId="11" xfId="0" applyNumberFormat="1" applyFont="1" applyBorder="1"/>
    <xf numFmtId="0" fontId="7" fillId="0" borderId="10" xfId="0" applyFont="1" applyBorder="1"/>
    <xf numFmtId="0" fontId="7" fillId="0" borderId="15" xfId="0" applyFont="1" applyBorder="1"/>
    <xf numFmtId="0" fontId="7" fillId="0" borderId="15" xfId="0" applyNumberFormat="1" applyFont="1" applyBorder="1"/>
    <xf numFmtId="0" fontId="7" fillId="0" borderId="11" xfId="0" applyNumberFormat="1" applyFont="1" applyBorder="1"/>
    <xf numFmtId="2" fontId="0" fillId="0" borderId="17" xfId="0" applyNumberFormat="1" applyBorder="1"/>
    <xf numFmtId="0" fontId="4" fillId="0" borderId="15" xfId="0" applyNumberFormat="1" applyFont="1" applyBorder="1"/>
    <xf numFmtId="0" fontId="4" fillId="0" borderId="11" xfId="0" applyNumberFormat="1" applyFont="1" applyBorder="1"/>
    <xf numFmtId="0" fontId="3" fillId="0" borderId="15" xfId="0" applyNumberFormat="1" applyFont="1" applyBorder="1"/>
    <xf numFmtId="0" fontId="3" fillId="0" borderId="11" xfId="0" applyNumberFormat="1" applyFont="1" applyBorder="1"/>
    <xf numFmtId="0" fontId="0" fillId="0" borderId="19" xfId="0" applyNumberFormat="1" applyBorder="1"/>
    <xf numFmtId="0" fontId="0" fillId="0" borderId="17" xfId="0" applyNumberFormat="1" applyBorder="1"/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C6" totalsRowShown="0">
  <autoFilter ref="A2:C6"/>
  <tableColumns count="3">
    <tableColumn id="1" name="Face"/>
    <tableColumn id="2" name="Occurrences" dataDxfId="73">
      <calculatedColumnFormula>COUNTIF(Tableau2[Bleu],Tableau1[[#This Row],[Face]])</calculatedColumnFormula>
    </tableColumn>
    <tableColumn id="3" name="Déviation" dataDxfId="72" dataCellStyle="Pourcentage">
      <calculatedColumnFormula>((100*(Tableau1[[#This Row],[Occurrences]]/F$2))-100)/100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7" name="Tableau17" displayName="Tableau17" ref="V2:X102" totalsRowShown="0">
  <autoFilter ref="V2:X102"/>
  <tableColumns count="3">
    <tableColumn id="1" name="Face">
      <calculatedColumnFormula>V2+1</calculatedColumnFormula>
    </tableColumn>
    <tableColumn id="2" name="Occurrences" dataDxfId="57">
      <calculatedColumnFormula>COUNTIF(Tableau5[Bleu/100],Tableau17[[#This Row],[Face]])</calculatedColumnFormula>
    </tableColumn>
    <tableColumn id="3" name="Déviation" dataDxfId="56" dataCellStyle="Pourcentage">
      <calculatedColumnFormula>((100*(Tableau17[[#This Row],[Occurrences]]/AA$2))-100)/100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8" name="Tableau18" displayName="Tableau18" ref="A2:C12" totalsRowShown="0">
  <autoFilter ref="A2:C12"/>
  <tableColumns count="3">
    <tableColumn id="1" name="Face" dataDxfId="55"/>
    <tableColumn id="2" name="Occurrences" dataDxfId="54">
      <calculatedColumnFormula>COUNTIF(Tableau6[Bronze Diz.],Tableau18[[#This Row],[Face]])</calculatedColumnFormula>
    </tableColumn>
    <tableColumn id="3" name="Déviation" dataCellStyle="Pourcentage">
      <calculatedColumnFormula>((100*(Tableau18[[#This Row],[Occurrences]]/F$2))-100)/100</calculatedColumnFormula>
    </tableColumn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19" name="Tableau19" displayName="Tableau19" ref="H2:J12" totalsRowShown="0">
  <autoFilter ref="H2:J12"/>
  <tableColumns count="3">
    <tableColumn id="1" name="Face" dataDxfId="53"/>
    <tableColumn id="2" name="Occurrences" dataDxfId="52">
      <calculatedColumnFormula>COUNTIF(Tableau6[Bronze Uni.],Tableau19[[#This Row],[Face]])</calculatedColumnFormula>
    </tableColumn>
    <tableColumn id="3" name="Déviation" dataDxfId="51" dataCellStyle="Pourcentage">
      <calculatedColumnFormula>((100*(Tableau19[[#This Row],[Occurrences]]/M$2))-100)/100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20" name="Tableau20" displayName="Tableau20" ref="O2:Q21" totalsRowShown="0">
  <autoFilter ref="O2:Q21"/>
  <tableColumns count="3">
    <tableColumn id="1" name="Face"/>
    <tableColumn id="2" name="Occurrences" dataDxfId="50">
      <calculatedColumnFormula>COUNTIF(Tableau6[Bronze/20],Tableau20[[#This Row],[Face]])</calculatedColumnFormula>
    </tableColumn>
    <tableColumn id="3" name="Déviation" dataDxfId="49" dataCellStyle="Pourcentage">
      <calculatedColumnFormula>((100*(Tableau20[[#This Row],[Occurrences]]/R3))-100)/100</calculatedColumnFormula>
    </tableColumn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1" name="Tableau21" displayName="Tableau21" ref="V2:X102" totalsRowShown="0">
  <autoFilter ref="V2:X102"/>
  <tableColumns count="3">
    <tableColumn id="1" name="Face">
      <calculatedColumnFormula>V2+1</calculatedColumnFormula>
    </tableColumn>
    <tableColumn id="2" name="Occurrences" dataDxfId="48">
      <calculatedColumnFormula>COUNTIF(Tableau6[Bronze/100],Tableau21[[#This Row],[Face]])</calculatedColumnFormula>
    </tableColumn>
    <tableColumn id="3" name="Déviation" dataDxfId="47" dataCellStyle="Pourcentage">
      <calculatedColumnFormula>((100*(Tableau21[[#This Row],[Occurrences]]/AA$2))-100)/100</calculatedColumnFormula>
    </tableColumn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id="22" name="Tableau22" displayName="Tableau22" ref="A2:C14" totalsRowShown="0">
  <autoFilter ref="A2:C14"/>
  <tableColumns count="3">
    <tableColumn id="1" name="Face"/>
    <tableColumn id="2" name="Occurrences" dataDxfId="46">
      <calculatedColumnFormula>COUNTIF(Tableau7[Bleu],Tableau22[[#This Row],[Face]])</calculatedColumnFormula>
    </tableColumn>
    <tableColumn id="3" name="Déviation" dataCellStyle="Pourcentage">
      <calculatedColumnFormula>((100*(Tableau22[[#This Row],[Occurrences]]/F$2))-100)/100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3" name="Tableau23" displayName="Tableau23" ref="H2:J14" totalsRowShown="0">
  <autoFilter ref="H2:J14"/>
  <tableColumns count="3">
    <tableColumn id="1" name="Face"/>
    <tableColumn id="2" name="Occurrences" dataDxfId="45">
      <calculatedColumnFormula>COUNTIF(Tableau7[Bronze],Tableau23[[#This Row],[Face]])</calculatedColumnFormula>
    </tableColumn>
    <tableColumn id="3" name="Déviation" dataDxfId="44" dataCellStyle="Pourcentage">
      <calculatedColumnFormula>((100*(Tableau23[[#This Row],[Occurrences]]/M$2))-100)/100</calculatedColumnFormula>
    </tableColumn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id="24" name="Tableau24" displayName="Tableau24" ref="A2:C22" totalsRowShown="0">
  <autoFilter ref="A2:C22"/>
  <tableColumns count="3">
    <tableColumn id="1" name="Face"/>
    <tableColumn id="2" name="Occurrences" dataDxfId="43">
      <calculatedColumnFormula>COUNTIF(Tableau8[Bleu],Tableau24[[#This Row],[Face]])</calculatedColumnFormula>
    </tableColumn>
    <tableColumn id="3" name="Déviation" dataCellStyle="Pourcentage">
      <calculatedColumnFormula>((100*(Tableau24[[#This Row],[Occurrences]]/F$2))-100)/100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5" name="Tableau25" displayName="Tableau25" ref="H2:J22" totalsRowShown="0">
  <autoFilter ref="H2:J22"/>
  <tableColumns count="3">
    <tableColumn id="1" name="Face"/>
    <tableColumn id="2" name="Occurrences" dataDxfId="42">
      <calculatedColumnFormula>COUNTIF(Tableau8[Bronze],Tableau25[[#This Row],[Face]])</calculatedColumnFormula>
    </tableColumn>
    <tableColumn id="3" name="Déviation" dataDxfId="41" dataCellStyle="Pourcentage">
      <calculatedColumnFormula>((100*(Tableau25[[#This Row],[Occurrences]]/M$2))-100)/100</calculatedColumnFormula>
    </tableColumn>
  </tableColumns>
  <tableStyleInfo name="TableStyleMedium3" showFirstColumn="0" showLastColumn="0" showRowStripes="1" showColumnStripes="0"/>
</table>
</file>

<file path=xl/tables/table19.xml><?xml version="1.0" encoding="utf-8"?>
<table xmlns="http://schemas.openxmlformats.org/spreadsheetml/2006/main" id="2" name="Tableau2" displayName="Tableau2" ref="A2:B402" totalsRowShown="0" headerRowBorderDxfId="40" tableBorderDxfId="39" totalsRowBorderDxfId="38">
  <autoFilter ref="A2:B402"/>
  <tableColumns count="2">
    <tableColumn id="1" name="Bleu" dataDxfId="37"/>
    <tableColumn id="2" name="Bronze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9" name="Tableau9" displayName="Tableau9" ref="H2:J6" totalsRowShown="0">
  <autoFilter ref="H2:J6"/>
  <tableColumns count="3">
    <tableColumn id="1" name="Face"/>
    <tableColumn id="2" name="Occurrences" dataDxfId="71">
      <calculatedColumnFormula>COUNTIF(Tableau2[Bronze],Tableau9[[#This Row],[Face]])</calculatedColumnFormula>
    </tableColumn>
    <tableColumn id="3" name="Déviation" dataDxfId="70" dataCellStyle="Pourcentage">
      <calculatedColumnFormula>((100*(Tableau9[[#This Row],[Occurrences]]/M$2))-100)/100</calculatedColumnFormula>
    </tableColumn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id="3" name="Tableau3" displayName="Tableau3" ref="D2:E602" totalsRowShown="0" headerRowBorderDxfId="35" tableBorderDxfId="34" totalsRowBorderDxfId="33">
  <autoFilter ref="D2:E602"/>
  <tableColumns count="2">
    <tableColumn id="1" name="Bleu" dataDxfId="32"/>
    <tableColumn id="2" name="Bronze" dataDxfId="31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id="4" name="Tableau4" displayName="Tableau4" ref="G2:H802" totalsRowShown="0" headerRowBorderDxfId="30" tableBorderDxfId="29" totalsRowBorderDxfId="28">
  <autoFilter ref="G2:H802"/>
  <tableColumns count="2">
    <tableColumn id="1" name="Bleu" dataDxfId="27"/>
    <tableColumn id="2" name="Bronze" dataDxfId="26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id="5" name="Tableau5" displayName="Tableau5" ref="J2:M1002" totalsRowShown="0" headerRowDxfId="25" headerRowBorderDxfId="24" tableBorderDxfId="23" totalsRowBorderDxfId="22">
  <autoFilter ref="J2:M1002"/>
  <tableColumns count="4">
    <tableColumn id="1" name="Bleu Diz." dataDxfId="21"/>
    <tableColumn id="2" name="Bleu Uni." dataDxfId="20"/>
    <tableColumn id="3" name="Bleu/20" dataDxfId="19">
      <calculatedColumnFormula>Tableau5[[#This Row],[Bleu Diz.]]+Tableau5[[#This Row],[Bleu Uni.]]</calculatedColumnFormula>
    </tableColumn>
    <tableColumn id="4" name="Bleu/100" dataDxfId="18">
      <calculatedColumnFormula>IF(AND(J3=10,K3=10),0,IF(AND(J3=10,K3&lt;10),K3,IF(AND(J3&lt;10,K3=10),10*J3,10*J3+K3)))</calculatedColumnFormula>
    </tableColumn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id="6" name="Tableau6" displayName="Tableau6" ref="O2:R1002" totalsRowShown="0" headerRowDxfId="17" headerRowBorderDxfId="16" tableBorderDxfId="15" totalsRowBorderDxfId="14">
  <autoFilter ref="O2:R1002"/>
  <tableColumns count="4">
    <tableColumn id="1" name="Bronze Diz." dataDxfId="13"/>
    <tableColumn id="2" name="Bronze Uni." dataDxfId="12"/>
    <tableColumn id="3" name="Bronze/20" dataDxfId="11">
      <calculatedColumnFormula>Tableau6[[#This Row],[Bronze Diz.]]+Tableau6[[#This Row],[Bronze Uni.]]</calculatedColumnFormula>
    </tableColumn>
    <tableColumn id="4" name="Bronze/100" dataDxfId="10">
      <calculatedColumnFormula>IF(AND(O3=10,P3=10),0,IF(AND(O3=10,P3&lt;10),P3,IF(AND(O3&lt;10,P3=10),10*O3,10*O3+P3)))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id="7" name="Tableau7" displayName="Tableau7" ref="T2:U702" totalsRowShown="0" headerRowBorderDxfId="9" tableBorderDxfId="8" totalsRowBorderDxfId="7">
  <autoFilter ref="T2:U702"/>
  <tableColumns count="2">
    <tableColumn id="1" name="Bleu" dataDxfId="6"/>
    <tableColumn id="2" name="Bronze" dataDxfId="5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id="8" name="Tableau8" displayName="Tableau8" ref="W2:X153" totalsRowShown="0" headerRowBorderDxfId="4" tableBorderDxfId="3" totalsRowBorderDxfId="2">
  <autoFilter ref="W2:X153"/>
  <tableColumns count="2">
    <tableColumn id="1" name="Bleu" dataDxfId="1"/>
    <tableColumn id="2" name="Bronze" dataDxfId="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10" name="Tableau10" displayName="Tableau10" ref="A2:C8" totalsRowShown="0">
  <autoFilter ref="A2:C8"/>
  <tableColumns count="3">
    <tableColumn id="1" name="Face"/>
    <tableColumn id="2" name="Occurrences" dataDxfId="69">
      <calculatedColumnFormula>COUNTIF(Tableau3[Bleu],Tableau10[[#This Row],[Face]])</calculatedColumnFormula>
    </tableColumn>
    <tableColumn id="3" name="Déviation" dataCellStyle="Pourcentage">
      <calculatedColumnFormula>((100*(Tableau10[[#This Row],[Occurrences]]/F$2))-100)/100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1" name="Tableau11" displayName="Tableau11" ref="H2:J8" totalsRowShown="0">
  <autoFilter ref="H2:J8"/>
  <tableColumns count="3">
    <tableColumn id="1" name="Face"/>
    <tableColumn id="2" name="Occurrences" dataDxfId="68">
      <calculatedColumnFormula>COUNTIF(Tableau3[Bronze],Tableau11[[#This Row],[Face]])</calculatedColumnFormula>
    </tableColumn>
    <tableColumn id="3" name="Déviation" dataDxfId="67" dataCellStyle="Pourcentage">
      <calculatedColumnFormula>((100*(Tableau11[[#This Row],[Occurrences]]/M$2))-100)/100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12" name="Tableau12" displayName="Tableau12" ref="A2:C10" totalsRowShown="0">
  <autoFilter ref="A2:C10"/>
  <tableColumns count="3">
    <tableColumn id="1" name="Face"/>
    <tableColumn id="2" name="Occurrences" dataDxfId="66">
      <calculatedColumnFormula>COUNTIF(Tableau4[Bleu],Tableau12[[#This Row],[Face]])</calculatedColumnFormula>
    </tableColumn>
    <tableColumn id="3" name="Déviation" dataCellStyle="Pourcentage">
      <calculatedColumnFormula>((100*(Tableau12[[#This Row],[Occurrences]]/F$2))-100)/100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3" name="Tableau13" displayName="Tableau13" ref="H2:J10" totalsRowShown="0">
  <autoFilter ref="H2:J10"/>
  <tableColumns count="3">
    <tableColumn id="1" name="Face"/>
    <tableColumn id="2" name="Occurrences" dataDxfId="65">
      <calculatedColumnFormula>COUNTIF(Tableau4[Bronze],Tableau13[[#This Row],[Face]])</calculatedColumnFormula>
    </tableColumn>
    <tableColumn id="3" name="Déviation" dataDxfId="64" dataCellStyle="Pourcentage">
      <calculatedColumnFormula>((100*(Tableau13[[#This Row],[Occurrences]]/M$2))-100)/100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4" name="Tableau14" displayName="Tableau14" ref="A2:C12" totalsRowShown="0">
  <autoFilter ref="A2:C12"/>
  <tableColumns count="3">
    <tableColumn id="1" name="Face" dataDxfId="63"/>
    <tableColumn id="2" name="Occurrences" dataDxfId="62">
      <calculatedColumnFormula>COUNTIF(Tableau5[Bleu Diz.],Tableau14[[#This Row],[Face]])</calculatedColumnFormula>
    </tableColumn>
    <tableColumn id="3" name="Déviation" dataCellStyle="Pourcentage">
      <calculatedColumnFormula>((100*(Tableau14[[#This Row],[Occurrences]]/F$2))-100)/100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5" name="Tableau15" displayName="Tableau15" ref="H2:J12" totalsRowShown="0">
  <autoFilter ref="H2:J12"/>
  <tableColumns count="3">
    <tableColumn id="1" name="Face" dataDxfId="61"/>
    <tableColumn id="2" name="Occurrences" dataDxfId="60">
      <calculatedColumnFormula>COUNTIF(Tableau5[Bleu Uni.],Tableau15[[#This Row],[Face]])</calculatedColumnFormula>
    </tableColumn>
    <tableColumn id="3" name="Déviation" dataDxfId="59" dataCellStyle="Pourcentage">
      <calculatedColumnFormula>((100*(Tableau15[[#This Row],[Occurrences]]/M$2))-100)/100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6" name="Tableau16" displayName="Tableau16" ref="O2:Q21" totalsRowShown="0">
  <autoFilter ref="O2:Q21"/>
  <tableColumns count="3">
    <tableColumn id="1" name="Face"/>
    <tableColumn id="2" name="Occurrences" dataDxfId="58">
      <calculatedColumnFormula>COUNTIF(Tableau5[Bleu/20],Tableau16[[#This Row],[Face]])</calculatedColumnFormula>
    </tableColumn>
    <tableColumn id="3" name="Déviation" dataCellStyle="Pourcentage">
      <calculatedColumnFormula>((100*(Tableau16[[#This Row],[Occurrences]]/R3))-100)/100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4" sqref="M4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664062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88671875" customWidth="1"/>
    <col min="12" max="12" width="20.88671875" customWidth="1"/>
    <col min="14" max="14" width="2.1093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SUM(Tableau1[Occurrences])</f>
        <v>400</v>
      </c>
      <c r="H1" s="58" t="s">
        <v>4</v>
      </c>
      <c r="I1" s="58"/>
      <c r="J1" s="58"/>
      <c r="L1" s="34" t="s">
        <v>5</v>
      </c>
      <c r="M1" s="29">
        <f>SUM(Tableau9[Occurrences])</f>
        <v>400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F1/4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M1/4</f>
        <v>100</v>
      </c>
    </row>
    <row r="3" spans="1:13" x14ac:dyDescent="0.3">
      <c r="A3">
        <v>1</v>
      </c>
      <c r="B3">
        <f>COUNTIF(Tableau2[Bleu],Tableau1[[#This Row],[Face]])</f>
        <v>91</v>
      </c>
      <c r="C3" s="38">
        <f>((100*(Tableau1[[#This Row],[Occurrences]]/F$2))-100)/100</f>
        <v>-0.09</v>
      </c>
      <c r="E3" s="32" t="s">
        <v>7</v>
      </c>
      <c r="F3" s="30">
        <f>(SUM(Tableau1[Face]))/4</f>
        <v>2.5</v>
      </c>
      <c r="H3">
        <v>1</v>
      </c>
      <c r="I3">
        <f>COUNTIF(Tableau2[Bronze],Tableau9[[#This Row],[Face]])</f>
        <v>94</v>
      </c>
      <c r="J3" s="38">
        <f>((100*(Tableau9[[#This Row],[Occurrences]]/M$2))-100)/100</f>
        <v>-0.06</v>
      </c>
      <c r="L3" s="34" t="s">
        <v>7</v>
      </c>
      <c r="M3" s="29">
        <f>(SUM(Tableau9[Face]))/4</f>
        <v>2.5</v>
      </c>
    </row>
    <row r="4" spans="1:13" x14ac:dyDescent="0.3">
      <c r="A4">
        <v>2</v>
      </c>
      <c r="B4">
        <f>COUNTIF(Tableau2[Bleu],Tableau1[[#This Row],[Face]])</f>
        <v>93</v>
      </c>
      <c r="C4" s="38">
        <f>((100*(Tableau1[[#This Row],[Occurrences]]/F$2))-100)/100</f>
        <v>-7.0000000000000007E-2</v>
      </c>
      <c r="E4" s="33" t="s">
        <v>8</v>
      </c>
      <c r="F4" s="41">
        <f>SUMPRODUCT(Tableau1[Face],Tableau1[Occurrences])/F1</f>
        <v>2.5575000000000001</v>
      </c>
      <c r="H4">
        <v>2</v>
      </c>
      <c r="I4">
        <f>COUNTIF(Tableau2[Bronze],Tableau9[[#This Row],[Face]])</f>
        <v>81</v>
      </c>
      <c r="J4" s="38">
        <f>((100*(Tableau9[[#This Row],[Occurrences]]/M$2))-100)/100</f>
        <v>-0.19</v>
      </c>
      <c r="L4" s="35" t="s">
        <v>8</v>
      </c>
      <c r="M4" s="50">
        <f>SUMPRODUCT(Tableau9[Face],Tableau9[Occurrences])/M1</f>
        <v>2.6175000000000002</v>
      </c>
    </row>
    <row r="5" spans="1:13" x14ac:dyDescent="0.3">
      <c r="A5">
        <v>3</v>
      </c>
      <c r="B5">
        <f>COUNTIF(Tableau2[Bleu],Tableau1[[#This Row],[Face]])</f>
        <v>118</v>
      </c>
      <c r="C5" s="38">
        <f>((100*(Tableau1[[#This Row],[Occurrences]]/F$2))-100)/100</f>
        <v>0.18</v>
      </c>
      <c r="H5">
        <v>3</v>
      </c>
      <c r="I5">
        <f>COUNTIF(Tableau2[Bronze],Tableau9[[#This Row],[Face]])</f>
        <v>109</v>
      </c>
      <c r="J5" s="38">
        <f>((100*(Tableau9[[#This Row],[Occurrences]]/M$2))-100)/100</f>
        <v>9.0000000000000135E-2</v>
      </c>
    </row>
    <row r="6" spans="1:13" x14ac:dyDescent="0.3">
      <c r="A6">
        <v>4</v>
      </c>
      <c r="B6">
        <f>COUNTIF(Tableau2[Bleu],Tableau1[[#This Row],[Face]])</f>
        <v>98</v>
      </c>
      <c r="C6" s="38">
        <f>((100*(Tableau1[[#This Row],[Occurrences]]/F$2))-100)/100</f>
        <v>-0.02</v>
      </c>
      <c r="H6">
        <v>4</v>
      </c>
      <c r="I6">
        <f>COUNTIF(Tableau2[Bronze],Tableau9[[#This Row],[Face]])</f>
        <v>116</v>
      </c>
      <c r="J6" s="38">
        <f>((100*(Tableau9[[#This Row],[Occurrences]]/M$2))-100)/100</f>
        <v>0.15999999999999986</v>
      </c>
    </row>
  </sheetData>
  <mergeCells count="2">
    <mergeCell ref="A1:C1"/>
    <mergeCell ref="H1:J1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M2" sqref="M2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77734375" customWidth="1"/>
    <col min="5" max="5" width="21.21875" customWidth="1"/>
    <col min="7" max="7" width="1.88671875" customWidth="1"/>
    <col min="8" max="8" width="6.6640625" customWidth="1"/>
    <col min="9" max="9" width="13.21875" customWidth="1"/>
    <col min="10" max="10" width="10.88671875" customWidth="1"/>
    <col min="11" max="11" width="1.88671875" customWidth="1"/>
    <col min="12" max="12" width="21.33203125" customWidth="1"/>
    <col min="14" max="14" width="1.777343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SUM(Tableau10[Occurrences])</f>
        <v>600</v>
      </c>
      <c r="H1" s="58" t="s">
        <v>4</v>
      </c>
      <c r="I1" s="58"/>
      <c r="J1" s="58"/>
      <c r="L1" s="34" t="s">
        <v>5</v>
      </c>
      <c r="M1" s="29">
        <f>SUM(Tableau11[Occurrences])</f>
        <v>600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55">
        <f>F1/6</f>
        <v>100</v>
      </c>
      <c r="H2" t="s">
        <v>1</v>
      </c>
      <c r="I2" t="s">
        <v>2</v>
      </c>
      <c r="J2" t="s">
        <v>3</v>
      </c>
      <c r="L2" s="35" t="s">
        <v>6</v>
      </c>
      <c r="M2" s="56">
        <f>M1/6</f>
        <v>100</v>
      </c>
    </row>
    <row r="3" spans="1:13" x14ac:dyDescent="0.3">
      <c r="A3">
        <v>1</v>
      </c>
      <c r="B3">
        <f>COUNTIF(Tableau3[Bleu],Tableau10[[#This Row],[Face]])</f>
        <v>97</v>
      </c>
      <c r="C3" s="38">
        <f>((100*(Tableau10[[#This Row],[Occurrences]]/F$2))-100)/100</f>
        <v>-0.03</v>
      </c>
      <c r="E3" s="32" t="s">
        <v>7</v>
      </c>
      <c r="F3" s="30">
        <f>SUM(Tableau10[Face])/6</f>
        <v>3.5</v>
      </c>
      <c r="H3">
        <v>1</v>
      </c>
      <c r="I3">
        <f>COUNTIF(Tableau3[Bronze],Tableau11[[#This Row],[Face]])</f>
        <v>96</v>
      </c>
      <c r="J3" s="38">
        <f>((100*(Tableau11[[#This Row],[Occurrences]]/M$2))-100)/100</f>
        <v>-0.04</v>
      </c>
      <c r="L3" s="34" t="s">
        <v>7</v>
      </c>
      <c r="M3" s="29">
        <f>SUM(Tableau11[Face])/6</f>
        <v>3.5</v>
      </c>
    </row>
    <row r="4" spans="1:13" x14ac:dyDescent="0.3">
      <c r="A4">
        <v>2</v>
      </c>
      <c r="B4">
        <f>COUNTIF(Tableau3[Bleu],Tableau10[[#This Row],[Face]])</f>
        <v>92</v>
      </c>
      <c r="C4" s="38">
        <f>((100*(Tableau10[[#This Row],[Occurrences]]/F$2))-100)/100</f>
        <v>-0.08</v>
      </c>
      <c r="E4" s="33" t="s">
        <v>8</v>
      </c>
      <c r="F4" s="41">
        <f>SUMPRODUCT(Tableau10[Face],Tableau10[Occurrences])/F1</f>
        <v>3.4933333333333332</v>
      </c>
      <c r="H4">
        <v>2</v>
      </c>
      <c r="I4">
        <f>COUNTIF(Tableau3[Bronze],Tableau11[[#This Row],[Face]])</f>
        <v>100</v>
      </c>
      <c r="J4" s="38">
        <f>((100*(Tableau11[[#This Row],[Occurrences]]/M$2))-100)/100</f>
        <v>0</v>
      </c>
      <c r="L4" s="35" t="s">
        <v>8</v>
      </c>
      <c r="M4" s="50">
        <f>SUMPRODUCT(Tableau11[Face],Tableau11[Occurrences])/M1</f>
        <v>3.5016666666666665</v>
      </c>
    </row>
    <row r="5" spans="1:13" x14ac:dyDescent="0.3">
      <c r="A5">
        <v>3</v>
      </c>
      <c r="B5">
        <f>COUNTIF(Tableau3[Bleu],Tableau10[[#This Row],[Face]])</f>
        <v>114</v>
      </c>
      <c r="C5" s="38">
        <f>((100*(Tableau10[[#This Row],[Occurrences]]/F$2))-100)/100</f>
        <v>0.13999999999999985</v>
      </c>
      <c r="H5">
        <v>3</v>
      </c>
      <c r="I5">
        <f>COUNTIF(Tableau3[Bronze],Tableau11[[#This Row],[Face]])</f>
        <v>96</v>
      </c>
      <c r="J5" s="38">
        <f>((100*(Tableau11[[#This Row],[Occurrences]]/M$2))-100)/100</f>
        <v>-0.04</v>
      </c>
    </row>
    <row r="6" spans="1:13" x14ac:dyDescent="0.3">
      <c r="A6">
        <v>4</v>
      </c>
      <c r="B6">
        <f>COUNTIF(Tableau3[Bleu],Tableau10[[#This Row],[Face]])</f>
        <v>107</v>
      </c>
      <c r="C6" s="38">
        <f>((100*(Tableau10[[#This Row],[Occurrences]]/F$2))-100)/100</f>
        <v>7.0000000000000007E-2</v>
      </c>
      <c r="H6">
        <v>4</v>
      </c>
      <c r="I6">
        <f>COUNTIF(Tableau3[Bronze],Tableau11[[#This Row],[Face]])</f>
        <v>121</v>
      </c>
      <c r="J6" s="38">
        <f>((100*(Tableau11[[#This Row],[Occurrences]]/M$2))-100)/100</f>
        <v>0.21</v>
      </c>
    </row>
    <row r="7" spans="1:13" x14ac:dyDescent="0.3">
      <c r="A7">
        <v>5</v>
      </c>
      <c r="B7">
        <f>COUNTIF(Tableau3[Bleu],Tableau10[[#This Row],[Face]])</f>
        <v>95</v>
      </c>
      <c r="C7" s="38">
        <f>((100*(Tableau10[[#This Row],[Occurrences]]/F$2))-100)/100</f>
        <v>-0.05</v>
      </c>
      <c r="H7">
        <v>5</v>
      </c>
      <c r="I7">
        <f>COUNTIF(Tableau3[Bronze],Tableau11[[#This Row],[Face]])</f>
        <v>89</v>
      </c>
      <c r="J7" s="38">
        <f>((100*(Tableau11[[#This Row],[Occurrences]]/M$2))-100)/100</f>
        <v>-0.11</v>
      </c>
    </row>
    <row r="8" spans="1:13" x14ac:dyDescent="0.3">
      <c r="A8">
        <v>6</v>
      </c>
      <c r="B8">
        <f>COUNTIF(Tableau3[Bleu],Tableau10[[#This Row],[Face]])</f>
        <v>95</v>
      </c>
      <c r="C8" s="38">
        <f>((100*(Tableau10[[#This Row],[Occurrences]]/F$2))-100)/100</f>
        <v>-0.05</v>
      </c>
      <c r="H8">
        <v>6</v>
      </c>
      <c r="I8">
        <f>COUNTIF(Tableau3[Bronze],Tableau11[[#This Row],[Face]])</f>
        <v>98</v>
      </c>
      <c r="J8" s="38">
        <f>((100*(Tableau11[[#This Row],[Occurrences]]/M$2))-100)/100</f>
        <v>-0.02</v>
      </c>
    </row>
  </sheetData>
  <mergeCells count="2">
    <mergeCell ref="A1:C1"/>
    <mergeCell ref="H1:J1"/>
  </mergeCell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11" sqref="E11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8867187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77734375" customWidth="1"/>
    <col min="12" max="12" width="20.77734375" customWidth="1"/>
    <col min="14" max="14" width="1.3320312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SUM(Tableau12[Occurrences])</f>
        <v>800</v>
      </c>
      <c r="H1" s="58" t="s">
        <v>4</v>
      </c>
      <c r="I1" s="58"/>
      <c r="J1" s="58"/>
      <c r="L1" s="34" t="s">
        <v>5</v>
      </c>
      <c r="M1" s="29">
        <f>SUM(Tableau13[Occurrences])</f>
        <v>800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F1/8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M1/8</f>
        <v>100</v>
      </c>
    </row>
    <row r="3" spans="1:13" x14ac:dyDescent="0.3">
      <c r="A3">
        <v>1</v>
      </c>
      <c r="B3">
        <f>COUNTIF(Tableau4[Bleu],Tableau12[[#This Row],[Face]])</f>
        <v>98</v>
      </c>
      <c r="C3" s="38">
        <f>((100*(Tableau12[[#This Row],[Occurrences]]/F$2))-100)/100</f>
        <v>-0.02</v>
      </c>
      <c r="E3" s="32" t="s">
        <v>7</v>
      </c>
      <c r="F3" s="30">
        <f>SUM(Tableau12[Face])/8</f>
        <v>4.5</v>
      </c>
      <c r="H3">
        <v>1</v>
      </c>
      <c r="I3">
        <f>COUNTIF(Tableau4[Bronze],Tableau13[[#This Row],[Face]])</f>
        <v>108</v>
      </c>
      <c r="J3" s="38">
        <f>((100*(Tableau13[[#This Row],[Occurrences]]/M$2))-100)/100</f>
        <v>0.08</v>
      </c>
      <c r="L3" s="34" t="s">
        <v>7</v>
      </c>
      <c r="M3" s="29">
        <f>SUM(Tableau13[Face])/8</f>
        <v>4.5</v>
      </c>
    </row>
    <row r="4" spans="1:13" x14ac:dyDescent="0.3">
      <c r="A4">
        <v>2</v>
      </c>
      <c r="B4">
        <f>COUNTIF(Tableau4[Bleu],Tableau12[[#This Row],[Face]])</f>
        <v>100</v>
      </c>
      <c r="C4" s="38">
        <f>((100*(Tableau12[[#This Row],[Occurrences]]/F$2))-100)/100</f>
        <v>0</v>
      </c>
      <c r="E4" s="33" t="s">
        <v>8</v>
      </c>
      <c r="F4" s="41">
        <f>SUMPRODUCT(Tableau12[Face],Tableau12[Occurrences])/F1</f>
        <v>4.6150000000000002</v>
      </c>
      <c r="H4">
        <v>2</v>
      </c>
      <c r="I4">
        <f>COUNTIF(Tableau4[Bronze],Tableau13[[#This Row],[Face]])</f>
        <v>90</v>
      </c>
      <c r="J4" s="38">
        <f>((100*(Tableau13[[#This Row],[Occurrences]]/M$2))-100)/100</f>
        <v>-0.1</v>
      </c>
      <c r="L4" s="35" t="s">
        <v>8</v>
      </c>
      <c r="M4" s="50">
        <f>SUMPRODUCT(Tableau13[Face],Tableau13[Occurrences])/M1</f>
        <v>4.5199999999999996</v>
      </c>
    </row>
    <row r="5" spans="1:13" x14ac:dyDescent="0.3">
      <c r="A5">
        <v>3</v>
      </c>
      <c r="B5">
        <f>COUNTIF(Tableau4[Bleu],Tableau12[[#This Row],[Face]])</f>
        <v>88</v>
      </c>
      <c r="C5" s="38">
        <f>((100*(Tableau12[[#This Row],[Occurrences]]/F$2))-100)/100</f>
        <v>-0.12</v>
      </c>
      <c r="H5">
        <v>3</v>
      </c>
      <c r="I5">
        <f>COUNTIF(Tableau4[Bronze],Tableau13[[#This Row],[Face]])</f>
        <v>93</v>
      </c>
      <c r="J5" s="38">
        <f>((100*(Tableau13[[#This Row],[Occurrences]]/M$2))-100)/100</f>
        <v>-7.0000000000000007E-2</v>
      </c>
    </row>
    <row r="6" spans="1:13" x14ac:dyDescent="0.3">
      <c r="A6">
        <v>4</v>
      </c>
      <c r="B6">
        <f>COUNTIF(Tableau4[Bleu],Tableau12[[#This Row],[Face]])</f>
        <v>94</v>
      </c>
      <c r="C6" s="38">
        <f>((100*(Tableau12[[#This Row],[Occurrences]]/F$2))-100)/100</f>
        <v>-0.06</v>
      </c>
      <c r="H6">
        <v>4</v>
      </c>
      <c r="I6">
        <f>COUNTIF(Tableau4[Bronze],Tableau13[[#This Row],[Face]])</f>
        <v>92</v>
      </c>
      <c r="J6" s="38">
        <f>((100*(Tableau13[[#This Row],[Occurrences]]/M$2))-100)/100</f>
        <v>-0.08</v>
      </c>
    </row>
    <row r="7" spans="1:13" x14ac:dyDescent="0.3">
      <c r="A7">
        <v>5</v>
      </c>
      <c r="B7">
        <f>COUNTIF(Tableau4[Bleu],Tableau12[[#This Row],[Face]])</f>
        <v>98</v>
      </c>
      <c r="C7" s="38">
        <f>((100*(Tableau12[[#This Row],[Occurrences]]/F$2))-100)/100</f>
        <v>-0.02</v>
      </c>
      <c r="H7">
        <v>5</v>
      </c>
      <c r="I7">
        <f>COUNTIF(Tableau4[Bronze],Tableau13[[#This Row],[Face]])</f>
        <v>109</v>
      </c>
      <c r="J7" s="38">
        <f>((100*(Tableau13[[#This Row],[Occurrences]]/M$2))-100)/100</f>
        <v>9.0000000000000135E-2</v>
      </c>
    </row>
    <row r="8" spans="1:13" x14ac:dyDescent="0.3">
      <c r="A8">
        <v>6</v>
      </c>
      <c r="B8">
        <f>COUNTIF(Tableau4[Bleu],Tableau12[[#This Row],[Face]])</f>
        <v>93</v>
      </c>
      <c r="C8" s="38">
        <f>((100*(Tableau12[[#This Row],[Occurrences]]/F$2))-100)/100</f>
        <v>-7.0000000000000007E-2</v>
      </c>
      <c r="H8">
        <v>6</v>
      </c>
      <c r="I8">
        <f>COUNTIF(Tableau4[Bronze],Tableau13[[#This Row],[Face]])</f>
        <v>111</v>
      </c>
      <c r="J8" s="38">
        <f>((100*(Tableau13[[#This Row],[Occurrences]]/M$2))-100)/100</f>
        <v>0.11000000000000014</v>
      </c>
    </row>
    <row r="9" spans="1:13" x14ac:dyDescent="0.3">
      <c r="A9">
        <v>7</v>
      </c>
      <c r="B9">
        <f>COUNTIF(Tableau4[Bleu],Tableau12[[#This Row],[Face]])</f>
        <v>126</v>
      </c>
      <c r="C9" s="38">
        <f>((100*(Tableau12[[#This Row],[Occurrences]]/F$2))-100)/100</f>
        <v>0.26</v>
      </c>
      <c r="H9">
        <v>7</v>
      </c>
      <c r="I9">
        <f>COUNTIF(Tableau4[Bronze],Tableau13[[#This Row],[Face]])</f>
        <v>106</v>
      </c>
      <c r="J9" s="38">
        <f>((100*(Tableau13[[#This Row],[Occurrences]]/M$2))-100)/100</f>
        <v>0.06</v>
      </c>
    </row>
    <row r="10" spans="1:13" x14ac:dyDescent="0.3">
      <c r="A10">
        <v>8</v>
      </c>
      <c r="B10">
        <f>COUNTIF(Tableau4[Bleu],Tableau12[[#This Row],[Face]])</f>
        <v>103</v>
      </c>
      <c r="C10" s="38">
        <f>((100*(Tableau12[[#This Row],[Occurrences]]/F$2))-100)/100</f>
        <v>0.03</v>
      </c>
      <c r="H10">
        <v>8</v>
      </c>
      <c r="I10">
        <f>COUNTIF(Tableau4[Bronze],Tableau13[[#This Row],[Face]])</f>
        <v>91</v>
      </c>
      <c r="J10" s="38">
        <f>((100*(Tableau13[[#This Row],[Occurrences]]/M$2))-100)/100</f>
        <v>-0.09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opLeftCell="B1" workbookViewId="0">
      <selection activeCell="AA3" sqref="AA3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332031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4" max="14" width="1.5546875" customWidth="1"/>
    <col min="15" max="15" width="6.6640625" customWidth="1"/>
    <col min="16" max="16" width="13.21875" customWidth="1"/>
    <col min="17" max="17" width="10.88671875" customWidth="1"/>
    <col min="18" max="18" width="4.5546875" customWidth="1"/>
    <col min="19" max="19" width="21.33203125" customWidth="1"/>
    <col min="21" max="21" width="1.33203125" customWidth="1"/>
    <col min="22" max="22" width="6.6640625" customWidth="1"/>
    <col min="23" max="23" width="13.21875" customWidth="1"/>
    <col min="24" max="24" width="10.88671875" customWidth="1"/>
    <col min="25" max="25" width="1.77734375" customWidth="1"/>
    <col min="26" max="26" width="21" customWidth="1"/>
    <col min="28" max="28" width="1.5546875" customWidth="1"/>
  </cols>
  <sheetData>
    <row r="1" spans="1:27" x14ac:dyDescent="0.3">
      <c r="A1" s="57" t="s">
        <v>10</v>
      </c>
      <c r="B1" s="57"/>
      <c r="C1" s="57"/>
      <c r="E1" s="32" t="s">
        <v>5</v>
      </c>
      <c r="F1" s="30">
        <f>SUM(Tableau14[Occurrences])</f>
        <v>1000</v>
      </c>
      <c r="H1" s="57" t="s">
        <v>9</v>
      </c>
      <c r="I1" s="57"/>
      <c r="J1" s="57"/>
      <c r="L1" s="32" t="s">
        <v>5</v>
      </c>
      <c r="M1" s="30">
        <f>SUM(Tableau15[Occurrences])</f>
        <v>1000</v>
      </c>
      <c r="O1" s="57" t="s">
        <v>11</v>
      </c>
      <c r="P1" s="57"/>
      <c r="Q1" s="57"/>
      <c r="R1" s="36" t="s">
        <v>35</v>
      </c>
      <c r="S1" s="32" t="s">
        <v>5</v>
      </c>
      <c r="T1" s="30">
        <f>SUM(Tableau16[Occurrences])</f>
        <v>1000</v>
      </c>
      <c r="V1" s="57" t="s">
        <v>12</v>
      </c>
      <c r="W1" s="57"/>
      <c r="X1" s="57"/>
      <c r="Y1" s="37"/>
      <c r="Z1" s="32" t="s">
        <v>5</v>
      </c>
      <c r="AA1" s="30">
        <f>SUM(Tableau17[Occurrences])</f>
        <v>1000</v>
      </c>
    </row>
    <row r="2" spans="1:27" x14ac:dyDescent="0.3">
      <c r="A2" t="s">
        <v>1</v>
      </c>
      <c r="B2" t="s">
        <v>2</v>
      </c>
      <c r="C2" t="s">
        <v>3</v>
      </c>
      <c r="E2" s="33" t="s">
        <v>6</v>
      </c>
      <c r="F2" s="31">
        <f>F1/10</f>
        <v>100</v>
      </c>
      <c r="H2" t="s">
        <v>1</v>
      </c>
      <c r="I2" t="s">
        <v>2</v>
      </c>
      <c r="J2" t="s">
        <v>3</v>
      </c>
      <c r="L2" s="33" t="s">
        <v>6</v>
      </c>
      <c r="M2" s="31">
        <f>M1/10</f>
        <v>100</v>
      </c>
      <c r="O2" t="s">
        <v>1</v>
      </c>
      <c r="P2" t="s">
        <v>2</v>
      </c>
      <c r="Q2" t="s">
        <v>3</v>
      </c>
      <c r="R2" s="27" t="s">
        <v>34</v>
      </c>
      <c r="S2" s="33" t="s">
        <v>6</v>
      </c>
      <c r="T2" s="31" t="s">
        <v>33</v>
      </c>
      <c r="V2" t="s">
        <v>1</v>
      </c>
      <c r="W2" t="s">
        <v>2</v>
      </c>
      <c r="X2" t="s">
        <v>3</v>
      </c>
      <c r="Y2" s="27"/>
      <c r="Z2" s="33" t="s">
        <v>6</v>
      </c>
      <c r="AA2" s="31">
        <f>AA1/100</f>
        <v>10</v>
      </c>
    </row>
    <row r="3" spans="1:27" x14ac:dyDescent="0.3">
      <c r="A3" s="1">
        <v>1</v>
      </c>
      <c r="B3">
        <f>COUNTIF(Tableau5[Bleu Diz.],Tableau14[[#This Row],[Face]])</f>
        <v>80</v>
      </c>
      <c r="C3" s="38">
        <f>((100*(Tableau14[[#This Row],[Occurrences]]/F$2))-100)/100</f>
        <v>-0.2</v>
      </c>
      <c r="E3" s="32" t="s">
        <v>7</v>
      </c>
      <c r="F3" s="30">
        <f>SUM(Tableau14[Face])/10</f>
        <v>5.5</v>
      </c>
      <c r="H3" s="42">
        <v>1</v>
      </c>
      <c r="I3">
        <f>COUNTIF(Tableau5[Bleu Uni.],Tableau15[[#This Row],[Face]])</f>
        <v>105</v>
      </c>
      <c r="J3" s="38">
        <f>((100*(Tableau15[[#This Row],[Occurrences]]/M$2))-100)/100</f>
        <v>0.05</v>
      </c>
      <c r="L3" s="32" t="s">
        <v>7</v>
      </c>
      <c r="M3" s="30">
        <f>SUM(Tableau15[Face])/10</f>
        <v>5.5</v>
      </c>
      <c r="O3">
        <v>2</v>
      </c>
      <c r="P3">
        <f>COUNTIF(Tableau5[Bleu/20],Tableau16[[#This Row],[Face]])</f>
        <v>14</v>
      </c>
      <c r="Q3" s="38">
        <f>((100*(Tableau16[[#This Row],[Occurrences]]/R3))-100)/100</f>
        <v>0.4</v>
      </c>
      <c r="R3" s="27">
        <f>(1/100)*$T$1</f>
        <v>10</v>
      </c>
      <c r="S3" s="32" t="s">
        <v>7</v>
      </c>
      <c r="T3" s="30">
        <v>11</v>
      </c>
      <c r="V3">
        <v>0</v>
      </c>
      <c r="W3">
        <f>COUNTIF(Tableau5[Bleu/100],Tableau17[[#This Row],[Face]])</f>
        <v>6</v>
      </c>
      <c r="X3" s="38">
        <f>((100*(Tableau17[[#This Row],[Occurrences]]/AA$2))-100)/100</f>
        <v>-0.4</v>
      </c>
      <c r="Y3" s="27"/>
      <c r="Z3" s="32" t="s">
        <v>7</v>
      </c>
      <c r="AA3" s="30">
        <f>SUM(Tableau17[Face])/100</f>
        <v>49.5</v>
      </c>
    </row>
    <row r="4" spans="1:27" x14ac:dyDescent="0.3">
      <c r="A4" s="1">
        <v>2</v>
      </c>
      <c r="B4">
        <f>COUNTIF(Tableau5[Bleu Diz.],Tableau14[[#This Row],[Face]])</f>
        <v>93</v>
      </c>
      <c r="C4" s="38">
        <f>((100*(Tableau14[[#This Row],[Occurrences]]/F$2))-100)/100</f>
        <v>-7.0000000000000007E-2</v>
      </c>
      <c r="E4" s="33" t="s">
        <v>8</v>
      </c>
      <c r="F4" s="41">
        <f>SUMPRODUCT(Tableau14[Face],Tableau14[Occurrences])/F1</f>
        <v>5.5259999999999998</v>
      </c>
      <c r="H4" s="42">
        <v>2</v>
      </c>
      <c r="I4">
        <f>COUNTIF(Tableau5[Bleu Uni.],Tableau15[[#This Row],[Face]])</f>
        <v>81</v>
      </c>
      <c r="J4" s="38">
        <f>((100*(Tableau15[[#This Row],[Occurrences]]/M$2))-100)/100</f>
        <v>-0.19</v>
      </c>
      <c r="L4" s="33" t="s">
        <v>8</v>
      </c>
      <c r="M4" s="41">
        <f>SUMPRODUCT(Tableau15[Face],Tableau15[Occurrences])/M1</f>
        <v>5.5540000000000003</v>
      </c>
      <c r="O4">
        <v>3</v>
      </c>
      <c r="P4">
        <f>COUNTIF(Tableau5[Bleu/20],Tableau16[[#This Row],[Face]])</f>
        <v>13</v>
      </c>
      <c r="Q4" s="38">
        <f>((100*(Tableau16[[#This Row],[Occurrences]]/R4))-100)/100</f>
        <v>-0.35</v>
      </c>
      <c r="R4" s="27">
        <f>(2/100)*$T$1</f>
        <v>20</v>
      </c>
      <c r="S4" s="33" t="s">
        <v>8</v>
      </c>
      <c r="T4" s="41">
        <f>SUMPRODUCT(Tableau16[Face],Tableau16[Occurrences])/T1</f>
        <v>11.08</v>
      </c>
      <c r="V4">
        <f>V3+1</f>
        <v>1</v>
      </c>
      <c r="W4">
        <f>COUNTIF(Tableau5[Bleu/100],Tableau17[[#This Row],[Face]])</f>
        <v>11</v>
      </c>
      <c r="X4" s="38">
        <f>((100*(Tableau17[[#This Row],[Occurrences]]/AA$2))-100)/100</f>
        <v>0.10000000000000014</v>
      </c>
      <c r="Y4" s="27"/>
      <c r="Z4" s="33" t="s">
        <v>8</v>
      </c>
      <c r="AA4" s="41">
        <f>SUMPRODUCT(Tableau17[Face],Tableau17[Occurrences])/AA1</f>
        <v>50.673999999999999</v>
      </c>
    </row>
    <row r="5" spans="1:27" x14ac:dyDescent="0.3">
      <c r="A5" s="1">
        <v>3</v>
      </c>
      <c r="B5">
        <f>COUNTIF(Tableau5[Bleu Diz.],Tableau14[[#This Row],[Face]])</f>
        <v>116</v>
      </c>
      <c r="C5" s="38">
        <f>((100*(Tableau14[[#This Row],[Occurrences]]/F$2))-100)/100</f>
        <v>0.15999999999999986</v>
      </c>
      <c r="H5" s="42">
        <v>3</v>
      </c>
      <c r="I5">
        <f>COUNTIF(Tableau5[Bleu Uni.],Tableau15[[#This Row],[Face]])</f>
        <v>101</v>
      </c>
      <c r="J5" s="38">
        <f>((100*(Tableau15[[#This Row],[Occurrences]]/M$2))-100)/100</f>
        <v>0.01</v>
      </c>
      <c r="O5">
        <v>4</v>
      </c>
      <c r="P5">
        <f>COUNTIF(Tableau5[Bleu/20],Tableau16[[#This Row],[Face]])</f>
        <v>21</v>
      </c>
      <c r="Q5" s="38">
        <f>((100*(Tableau16[[#This Row],[Occurrences]]/R5))-100)/100</f>
        <v>-0.3</v>
      </c>
      <c r="R5" s="27">
        <f>(3/100)*$T$1</f>
        <v>30</v>
      </c>
      <c r="V5">
        <f t="shared" ref="V5:V68" si="0">V4+1</f>
        <v>2</v>
      </c>
      <c r="W5">
        <f>COUNTIF(Tableau5[Bleu/100],Tableau17[[#This Row],[Face]])</f>
        <v>4</v>
      </c>
      <c r="X5" s="38">
        <f>((100*(Tableau17[[#This Row],[Occurrences]]/AA$2))-100)/100</f>
        <v>-0.6</v>
      </c>
      <c r="Y5" s="27"/>
    </row>
    <row r="6" spans="1:27" x14ac:dyDescent="0.3">
      <c r="A6" s="1">
        <v>4</v>
      </c>
      <c r="B6">
        <f>COUNTIF(Tableau5[Bleu Diz.],Tableau14[[#This Row],[Face]])</f>
        <v>127</v>
      </c>
      <c r="C6" s="38">
        <f>((100*(Tableau14[[#This Row],[Occurrences]]/F$2))-100)/100</f>
        <v>0.27</v>
      </c>
      <c r="H6" s="42">
        <v>4</v>
      </c>
      <c r="I6">
        <f>COUNTIF(Tableau5[Bleu Uni.],Tableau15[[#This Row],[Face]])</f>
        <v>102</v>
      </c>
      <c r="J6" s="38">
        <f>((100*(Tableau15[[#This Row],[Occurrences]]/M$2))-100)/100</f>
        <v>0.02</v>
      </c>
      <c r="O6">
        <v>5</v>
      </c>
      <c r="P6">
        <f>COUNTIF(Tableau5[Bleu/20],Tableau16[[#This Row],[Face]])</f>
        <v>46</v>
      </c>
      <c r="Q6" s="38">
        <f>((100*(Tableau16[[#This Row],[Occurrences]]/R6))-100)/100</f>
        <v>0.14999999999999986</v>
      </c>
      <c r="R6" s="27">
        <f>(4/100)*$T$1</f>
        <v>40</v>
      </c>
      <c r="V6">
        <f t="shared" si="0"/>
        <v>3</v>
      </c>
      <c r="W6">
        <f>COUNTIF(Tableau5[Bleu/100],Tableau17[[#This Row],[Face]])</f>
        <v>8</v>
      </c>
      <c r="X6" s="38">
        <f>((100*(Tableau17[[#This Row],[Occurrences]]/AA$2))-100)/100</f>
        <v>-0.2</v>
      </c>
      <c r="Y6" s="27"/>
    </row>
    <row r="7" spans="1:27" x14ac:dyDescent="0.3">
      <c r="A7" s="1">
        <v>5</v>
      </c>
      <c r="B7">
        <f>COUNTIF(Tableau5[Bleu Diz.],Tableau14[[#This Row],[Face]])</f>
        <v>79</v>
      </c>
      <c r="C7" s="38">
        <f>((100*(Tableau14[[#This Row],[Occurrences]]/F$2))-100)/100</f>
        <v>-0.21</v>
      </c>
      <c r="H7" s="42">
        <v>5</v>
      </c>
      <c r="I7">
        <f>COUNTIF(Tableau5[Bleu Uni.],Tableau15[[#This Row],[Face]])</f>
        <v>102</v>
      </c>
      <c r="J7" s="38">
        <f>((100*(Tableau15[[#This Row],[Occurrences]]/M$2))-100)/100</f>
        <v>0.02</v>
      </c>
      <c r="O7">
        <v>6</v>
      </c>
      <c r="P7">
        <f>COUNTIF(Tableau5[Bleu/20],Tableau16[[#This Row],[Face]])</f>
        <v>49</v>
      </c>
      <c r="Q7" s="38">
        <f>((100*(Tableau16[[#This Row],[Occurrences]]/R7))-100)/100</f>
        <v>-0.02</v>
      </c>
      <c r="R7" s="27">
        <f>(5/100)*$T$1</f>
        <v>50</v>
      </c>
      <c r="V7">
        <f t="shared" si="0"/>
        <v>4</v>
      </c>
      <c r="W7">
        <f>COUNTIF(Tableau5[Bleu/100],Tableau17[[#This Row],[Face]])</f>
        <v>11</v>
      </c>
      <c r="X7" s="38">
        <f>((100*(Tableau17[[#This Row],[Occurrences]]/AA$2))-100)/100</f>
        <v>0.10000000000000014</v>
      </c>
      <c r="Y7" s="27"/>
    </row>
    <row r="8" spans="1:27" x14ac:dyDescent="0.3">
      <c r="A8" s="1">
        <v>6</v>
      </c>
      <c r="B8">
        <f>COUNTIF(Tableau5[Bleu Diz.],Tableau14[[#This Row],[Face]])</f>
        <v>105</v>
      </c>
      <c r="C8" s="38">
        <f>((100*(Tableau14[[#This Row],[Occurrences]]/F$2))-100)/100</f>
        <v>0.05</v>
      </c>
      <c r="H8" s="42">
        <v>6</v>
      </c>
      <c r="I8">
        <f>COUNTIF(Tableau5[Bleu Uni.],Tableau15[[#This Row],[Face]])</f>
        <v>104</v>
      </c>
      <c r="J8" s="38">
        <f>((100*(Tableau15[[#This Row],[Occurrences]]/M$2))-100)/100</f>
        <v>0.04</v>
      </c>
      <c r="O8">
        <v>7</v>
      </c>
      <c r="P8">
        <f>COUNTIF(Tableau5[Bleu/20],Tableau16[[#This Row],[Face]])</f>
        <v>56</v>
      </c>
      <c r="Q8" s="38">
        <f>((100*(Tableau16[[#This Row],[Occurrences]]/R8))-100)/100</f>
        <v>-6.6666666666666707E-2</v>
      </c>
      <c r="R8" s="27">
        <f>(6/100)*$T$1</f>
        <v>60</v>
      </c>
      <c r="V8">
        <f t="shared" si="0"/>
        <v>5</v>
      </c>
      <c r="W8">
        <f>COUNTIF(Tableau5[Bleu/100],Tableau17[[#This Row],[Face]])</f>
        <v>9</v>
      </c>
      <c r="X8" s="38">
        <f>((100*(Tableau17[[#This Row],[Occurrences]]/AA$2))-100)/100</f>
        <v>-0.1</v>
      </c>
      <c r="Y8" s="27"/>
    </row>
    <row r="9" spans="1:27" x14ac:dyDescent="0.3">
      <c r="A9" s="1">
        <v>7</v>
      </c>
      <c r="B9">
        <f>COUNTIF(Tableau5[Bleu Diz.],Tableau14[[#This Row],[Face]])</f>
        <v>101</v>
      </c>
      <c r="C9" s="38">
        <f>((100*(Tableau14[[#This Row],[Occurrences]]/F$2))-100)/100</f>
        <v>0.01</v>
      </c>
      <c r="H9" s="42">
        <v>7</v>
      </c>
      <c r="I9">
        <f>COUNTIF(Tableau5[Bleu Uni.],Tableau15[[#This Row],[Face]])</f>
        <v>103</v>
      </c>
      <c r="J9" s="38">
        <f>((100*(Tableau15[[#This Row],[Occurrences]]/M$2))-100)/100</f>
        <v>0.03</v>
      </c>
      <c r="O9">
        <v>8</v>
      </c>
      <c r="P9">
        <f>COUNTIF(Tableau5[Bleu/20],Tableau16[[#This Row],[Face]])</f>
        <v>72</v>
      </c>
      <c r="Q9" s="38">
        <f>((100*(Tableau16[[#This Row],[Occurrences]]/R9))-100)/100</f>
        <v>2.857142857142847E-2</v>
      </c>
      <c r="R9" s="27">
        <f>(7/100)*$T$1</f>
        <v>70</v>
      </c>
      <c r="V9">
        <f t="shared" si="0"/>
        <v>6</v>
      </c>
      <c r="W9">
        <f>COUNTIF(Tableau5[Bleu/100],Tableau17[[#This Row],[Face]])</f>
        <v>14</v>
      </c>
      <c r="X9" s="38">
        <f>((100*(Tableau17[[#This Row],[Occurrences]]/AA$2))-100)/100</f>
        <v>0.4</v>
      </c>
      <c r="Y9" s="27"/>
    </row>
    <row r="10" spans="1:27" x14ac:dyDescent="0.3">
      <c r="A10" s="1">
        <v>8</v>
      </c>
      <c r="B10">
        <f>COUNTIF(Tableau5[Bleu Diz.],Tableau14[[#This Row],[Face]])</f>
        <v>110</v>
      </c>
      <c r="C10" s="38">
        <f>((100*(Tableau14[[#This Row],[Occurrences]]/F$2))-100)/100</f>
        <v>0.10000000000000014</v>
      </c>
      <c r="H10" s="42">
        <v>8</v>
      </c>
      <c r="I10">
        <f>COUNTIF(Tableau5[Bleu Uni.],Tableau15[[#This Row],[Face]])</f>
        <v>101</v>
      </c>
      <c r="J10" s="38">
        <f>((100*(Tableau15[[#This Row],[Occurrences]]/M$2))-100)/100</f>
        <v>0.01</v>
      </c>
      <c r="O10">
        <v>9</v>
      </c>
      <c r="P10">
        <f>COUNTIF(Tableau5[Bleu/20],Tableau16[[#This Row],[Face]])</f>
        <v>80</v>
      </c>
      <c r="Q10" s="38">
        <f>((100*(Tableau16[[#This Row],[Occurrences]]/R10))-100)/100</f>
        <v>0</v>
      </c>
      <c r="R10" s="27">
        <f>(8/100)*$T$1</f>
        <v>80</v>
      </c>
      <c r="V10">
        <f t="shared" si="0"/>
        <v>7</v>
      </c>
      <c r="W10">
        <f>COUNTIF(Tableau5[Bleu/100],Tableau17[[#This Row],[Face]])</f>
        <v>7</v>
      </c>
      <c r="X10" s="38">
        <f>((100*(Tableau17[[#This Row],[Occurrences]]/AA$2))-100)/100</f>
        <v>-0.3</v>
      </c>
      <c r="Y10" s="27"/>
    </row>
    <row r="11" spans="1:27" x14ac:dyDescent="0.3">
      <c r="A11" s="1">
        <v>9</v>
      </c>
      <c r="B11">
        <f>COUNTIF(Tableau5[Bleu Diz.],Tableau14[[#This Row],[Face]])</f>
        <v>98</v>
      </c>
      <c r="C11" s="38">
        <f>((100*(Tableau14[[#This Row],[Occurrences]]/F$2))-100)/100</f>
        <v>-0.02</v>
      </c>
      <c r="H11" s="42">
        <v>9</v>
      </c>
      <c r="I11">
        <f>COUNTIF(Tableau5[Bleu Uni.],Tableau15[[#This Row],[Face]])</f>
        <v>97</v>
      </c>
      <c r="J11" s="38">
        <f>((100*(Tableau15[[#This Row],[Occurrences]]/M$2))-100)/100</f>
        <v>-0.03</v>
      </c>
      <c r="O11">
        <v>10</v>
      </c>
      <c r="P11">
        <f>COUNTIF(Tableau5[Bleu/20],Tableau16[[#This Row],[Face]])</f>
        <v>89</v>
      </c>
      <c r="Q11" s="38">
        <f>((100*(Tableau16[[#This Row],[Occurrences]]/R11))-100)/100</f>
        <v>-1.1111111111111143E-2</v>
      </c>
      <c r="R11" s="27">
        <f>(9/100)*$T$1</f>
        <v>90</v>
      </c>
      <c r="V11">
        <f t="shared" si="0"/>
        <v>8</v>
      </c>
      <c r="W11">
        <f>COUNTIF(Tableau5[Bleu/100],Tableau17[[#This Row],[Face]])</f>
        <v>13</v>
      </c>
      <c r="X11" s="38">
        <f>((100*(Tableau17[[#This Row],[Occurrences]]/AA$2))-100)/100</f>
        <v>0.3</v>
      </c>
      <c r="Y11" s="27"/>
    </row>
    <row r="12" spans="1:27" x14ac:dyDescent="0.3">
      <c r="A12" s="1">
        <v>10</v>
      </c>
      <c r="B12">
        <f>COUNTIF(Tableau5[Bleu Diz.],Tableau14[[#This Row],[Face]])</f>
        <v>91</v>
      </c>
      <c r="C12" s="38">
        <f>((100*(Tableau14[[#This Row],[Occurrences]]/F$2))-100)/100</f>
        <v>-0.09</v>
      </c>
      <c r="H12" s="42">
        <v>10</v>
      </c>
      <c r="I12">
        <f>COUNTIF(Tableau5[Bleu Uni.],Tableau15[[#This Row],[Face]])</f>
        <v>104</v>
      </c>
      <c r="J12" s="38">
        <f>((100*(Tableau15[[#This Row],[Occurrences]]/M$2))-100)/100</f>
        <v>0.04</v>
      </c>
      <c r="O12">
        <v>11</v>
      </c>
      <c r="P12">
        <f>COUNTIF(Tableau5[Bleu/20],Tableau16[[#This Row],[Face]])</f>
        <v>96</v>
      </c>
      <c r="Q12" s="38">
        <f>((100*(Tableau16[[#This Row],[Occurrences]]/R12))-100)/100</f>
        <v>-0.04</v>
      </c>
      <c r="R12" s="27">
        <f>(10/100)*$T$1</f>
        <v>100</v>
      </c>
      <c r="V12">
        <f t="shared" si="0"/>
        <v>9</v>
      </c>
      <c r="W12">
        <f>COUNTIF(Tableau5[Bleu/100],Tableau17[[#This Row],[Face]])</f>
        <v>8</v>
      </c>
      <c r="X12" s="38">
        <f>((100*(Tableau17[[#This Row],[Occurrences]]/AA$2))-100)/100</f>
        <v>-0.2</v>
      </c>
      <c r="Y12" s="27"/>
    </row>
    <row r="13" spans="1:27" x14ac:dyDescent="0.3">
      <c r="O13">
        <v>12</v>
      </c>
      <c r="P13">
        <f>COUNTIF(Tableau5[Bleu/20],Tableau16[[#This Row],[Face]])</f>
        <v>89</v>
      </c>
      <c r="Q13" s="38">
        <f>((100*(Tableau16[[#This Row],[Occurrences]]/R13))-100)/100</f>
        <v>-1.1111111111111143E-2</v>
      </c>
      <c r="R13" s="27">
        <f>(9/100)*$T$1</f>
        <v>90</v>
      </c>
      <c r="V13">
        <f t="shared" si="0"/>
        <v>10</v>
      </c>
      <c r="W13">
        <f>COUNTIF(Tableau5[Bleu/100],Tableau17[[#This Row],[Face]])</f>
        <v>8</v>
      </c>
      <c r="X13" s="38">
        <f>((100*(Tableau17[[#This Row],[Occurrences]]/AA$2))-100)/100</f>
        <v>-0.2</v>
      </c>
      <c r="Y13" s="27"/>
    </row>
    <row r="14" spans="1:27" x14ac:dyDescent="0.3">
      <c r="O14">
        <v>13</v>
      </c>
      <c r="P14">
        <f>COUNTIF(Tableau5[Bleu/20],Tableau16[[#This Row],[Face]])</f>
        <v>82</v>
      </c>
      <c r="Q14" s="38">
        <f>((100*(Tableau16[[#This Row],[Occurrences]]/R14))-100)/100</f>
        <v>2.4999999999999859E-2</v>
      </c>
      <c r="R14" s="27">
        <f>(8/100)*$T$1</f>
        <v>80</v>
      </c>
      <c r="V14">
        <f t="shared" si="0"/>
        <v>11</v>
      </c>
      <c r="W14">
        <f>COUNTIF(Tableau5[Bleu/100],Tableau17[[#This Row],[Face]])</f>
        <v>14</v>
      </c>
      <c r="X14" s="38">
        <f>((100*(Tableau17[[#This Row],[Occurrences]]/AA$2))-100)/100</f>
        <v>0.4</v>
      </c>
      <c r="Y14" s="27"/>
    </row>
    <row r="15" spans="1:27" x14ac:dyDescent="0.3">
      <c r="O15">
        <v>14</v>
      </c>
      <c r="P15">
        <f>COUNTIF(Tableau5[Bleu/20],Tableau16[[#This Row],[Face]])</f>
        <v>83</v>
      </c>
      <c r="Q15" s="38">
        <f>((100*(Tableau16[[#This Row],[Occurrences]]/R15))-100)/100</f>
        <v>0.18571428571428569</v>
      </c>
      <c r="R15" s="27">
        <f>(7/100)*$T$1</f>
        <v>70</v>
      </c>
      <c r="V15">
        <f t="shared" si="0"/>
        <v>12</v>
      </c>
      <c r="W15">
        <f>COUNTIF(Tableau5[Bleu/100],Tableau17[[#This Row],[Face]])</f>
        <v>6</v>
      </c>
      <c r="X15" s="38">
        <f>((100*(Tableau17[[#This Row],[Occurrences]]/AA$2))-100)/100</f>
        <v>-0.4</v>
      </c>
      <c r="Y15" s="27"/>
    </row>
    <row r="16" spans="1:27" x14ac:dyDescent="0.3">
      <c r="O16">
        <v>15</v>
      </c>
      <c r="P16">
        <f>COUNTIF(Tableau5[Bleu/20],Tableau16[[#This Row],[Face]])</f>
        <v>67</v>
      </c>
      <c r="Q16" s="38">
        <f>((100*(Tableau16[[#This Row],[Occurrences]]/R16))-100)/100</f>
        <v>0.11666666666666671</v>
      </c>
      <c r="R16" s="27">
        <f>(6/100)*$T$1</f>
        <v>60</v>
      </c>
      <c r="V16">
        <f t="shared" si="0"/>
        <v>13</v>
      </c>
      <c r="W16">
        <f>COUNTIF(Tableau5[Bleu/100],Tableau17[[#This Row],[Face]])</f>
        <v>5</v>
      </c>
      <c r="X16" s="38">
        <f>((100*(Tableau17[[#This Row],[Occurrences]]/AA$2))-100)/100</f>
        <v>-0.5</v>
      </c>
      <c r="Y16" s="27"/>
    </row>
    <row r="17" spans="15:25" x14ac:dyDescent="0.3">
      <c r="O17">
        <v>16</v>
      </c>
      <c r="P17">
        <f>COUNTIF(Tableau5[Bleu/20],Tableau16[[#This Row],[Face]])</f>
        <v>47</v>
      </c>
      <c r="Q17" s="38">
        <f>((100*(Tableau16[[#This Row],[Occurrences]]/R17))-100)/100</f>
        <v>-0.06</v>
      </c>
      <c r="R17" s="27">
        <f>(5/100)*$T$1</f>
        <v>50</v>
      </c>
      <c r="V17">
        <f t="shared" si="0"/>
        <v>14</v>
      </c>
      <c r="W17">
        <f>COUNTIF(Tableau5[Bleu/100],Tableau17[[#This Row],[Face]])</f>
        <v>9</v>
      </c>
      <c r="X17" s="38">
        <f>((100*(Tableau17[[#This Row],[Occurrences]]/AA$2))-100)/100</f>
        <v>-0.1</v>
      </c>
      <c r="Y17" s="27"/>
    </row>
    <row r="18" spans="15:25" x14ac:dyDescent="0.3">
      <c r="O18">
        <v>17</v>
      </c>
      <c r="P18">
        <f>COUNTIF(Tableau5[Bleu/20],Tableau16[[#This Row],[Face]])</f>
        <v>36</v>
      </c>
      <c r="Q18" s="38">
        <f>((100*(Tableau16[[#This Row],[Occurrences]]/R18))-100)/100</f>
        <v>-0.1</v>
      </c>
      <c r="R18" s="27">
        <f>(4/100)*$T$1</f>
        <v>40</v>
      </c>
      <c r="V18">
        <f t="shared" si="0"/>
        <v>15</v>
      </c>
      <c r="W18">
        <f>COUNTIF(Tableau5[Bleu/100],Tableau17[[#This Row],[Face]])</f>
        <v>4</v>
      </c>
      <c r="X18" s="38">
        <f>((100*(Tableau17[[#This Row],[Occurrences]]/AA$2))-100)/100</f>
        <v>-0.6</v>
      </c>
      <c r="Y18" s="27"/>
    </row>
    <row r="19" spans="15:25" x14ac:dyDescent="0.3">
      <c r="O19">
        <v>18</v>
      </c>
      <c r="P19">
        <f>COUNTIF(Tableau5[Bleu/20],Tableau16[[#This Row],[Face]])</f>
        <v>40</v>
      </c>
      <c r="Q19" s="38">
        <f>((100*(Tableau16[[#This Row],[Occurrences]]/R19))-100)/100</f>
        <v>0.33333333333333315</v>
      </c>
      <c r="R19" s="27">
        <f>(3/100)*$T$1</f>
        <v>30</v>
      </c>
      <c r="V19">
        <f t="shared" si="0"/>
        <v>16</v>
      </c>
      <c r="W19">
        <f>COUNTIF(Tableau5[Bleu/100],Tableau17[[#This Row],[Face]])</f>
        <v>7</v>
      </c>
      <c r="X19" s="38">
        <f>((100*(Tableau17[[#This Row],[Occurrences]]/AA$2))-100)/100</f>
        <v>-0.3</v>
      </c>
      <c r="Y19" s="27"/>
    </row>
    <row r="20" spans="15:25" x14ac:dyDescent="0.3">
      <c r="O20">
        <v>19</v>
      </c>
      <c r="P20">
        <f>COUNTIF(Tableau5[Bleu/20],Tableau16[[#This Row],[Face]])</f>
        <v>14</v>
      </c>
      <c r="Q20" s="38">
        <f>((100*(Tableau16[[#This Row],[Occurrences]]/R20))-100)/100</f>
        <v>-0.3</v>
      </c>
      <c r="R20" s="27">
        <f>(2/100)*$T$1</f>
        <v>20</v>
      </c>
      <c r="V20">
        <f t="shared" si="0"/>
        <v>17</v>
      </c>
      <c r="W20">
        <f>COUNTIF(Tableau5[Bleu/100],Tableau17[[#This Row],[Face]])</f>
        <v>8</v>
      </c>
      <c r="X20" s="38">
        <f>((100*(Tableau17[[#This Row],[Occurrences]]/AA$2))-100)/100</f>
        <v>-0.2</v>
      </c>
      <c r="Y20" s="27"/>
    </row>
    <row r="21" spans="15:25" x14ac:dyDescent="0.3">
      <c r="O21">
        <v>20</v>
      </c>
      <c r="P21">
        <f>COUNTIF(Tableau5[Bleu/20],Tableau16[[#This Row],[Face]])</f>
        <v>6</v>
      </c>
      <c r="Q21" s="38">
        <f>((100*(Tableau16[[#This Row],[Occurrences]]/R21))-100)/100</f>
        <v>-0.4</v>
      </c>
      <c r="R21" s="27">
        <f>(1/100)*$T$1</f>
        <v>10</v>
      </c>
      <c r="V21">
        <f t="shared" si="0"/>
        <v>18</v>
      </c>
      <c r="W21">
        <f>COUNTIF(Tableau5[Bleu/100],Tableau17[[#This Row],[Face]])</f>
        <v>9</v>
      </c>
      <c r="X21" s="38">
        <f>((100*(Tableau17[[#This Row],[Occurrences]]/AA$2))-100)/100</f>
        <v>-0.1</v>
      </c>
      <c r="Y21" s="27"/>
    </row>
    <row r="22" spans="15:25" x14ac:dyDescent="0.3">
      <c r="V22">
        <f t="shared" si="0"/>
        <v>19</v>
      </c>
      <c r="W22">
        <f>COUNTIF(Tableau5[Bleu/100],Tableau17[[#This Row],[Face]])</f>
        <v>10</v>
      </c>
      <c r="X22" s="38">
        <f>((100*(Tableau17[[#This Row],[Occurrences]]/AA$2))-100)/100</f>
        <v>0</v>
      </c>
    </row>
    <row r="23" spans="15:25" x14ac:dyDescent="0.3">
      <c r="V23">
        <f t="shared" si="0"/>
        <v>20</v>
      </c>
      <c r="W23">
        <f>COUNTIF(Tableau5[Bleu/100],Tableau17[[#This Row],[Face]])</f>
        <v>11</v>
      </c>
      <c r="X23" s="38">
        <f>((100*(Tableau17[[#This Row],[Occurrences]]/AA$2))-100)/100</f>
        <v>0.10000000000000014</v>
      </c>
    </row>
    <row r="24" spans="15:25" x14ac:dyDescent="0.3">
      <c r="V24">
        <f t="shared" si="0"/>
        <v>21</v>
      </c>
      <c r="W24">
        <f>COUNTIF(Tableau5[Bleu/100],Tableau17[[#This Row],[Face]])</f>
        <v>7</v>
      </c>
      <c r="X24" s="38">
        <f>((100*(Tableau17[[#This Row],[Occurrences]]/AA$2))-100)/100</f>
        <v>-0.3</v>
      </c>
    </row>
    <row r="25" spans="15:25" x14ac:dyDescent="0.3">
      <c r="V25">
        <f t="shared" si="0"/>
        <v>22</v>
      </c>
      <c r="W25">
        <f>COUNTIF(Tableau5[Bleu/100],Tableau17[[#This Row],[Face]])</f>
        <v>10</v>
      </c>
      <c r="X25" s="38">
        <f>((100*(Tableau17[[#This Row],[Occurrences]]/AA$2))-100)/100</f>
        <v>0</v>
      </c>
    </row>
    <row r="26" spans="15:25" x14ac:dyDescent="0.3">
      <c r="V26">
        <f t="shared" si="0"/>
        <v>23</v>
      </c>
      <c r="W26">
        <f>COUNTIF(Tableau5[Bleu/100],Tableau17[[#This Row],[Face]])</f>
        <v>12</v>
      </c>
      <c r="X26" s="38">
        <f>((100*(Tableau17[[#This Row],[Occurrences]]/AA$2))-100)/100</f>
        <v>0.2</v>
      </c>
    </row>
    <row r="27" spans="15:25" x14ac:dyDescent="0.3">
      <c r="V27">
        <f t="shared" si="0"/>
        <v>24</v>
      </c>
      <c r="W27">
        <f>COUNTIF(Tableau5[Bleu/100],Tableau17[[#This Row],[Face]])</f>
        <v>12</v>
      </c>
      <c r="X27" s="38">
        <f>((100*(Tableau17[[#This Row],[Occurrences]]/AA$2))-100)/100</f>
        <v>0.2</v>
      </c>
    </row>
    <row r="28" spans="15:25" x14ac:dyDescent="0.3">
      <c r="V28">
        <f t="shared" si="0"/>
        <v>25</v>
      </c>
      <c r="W28">
        <f>COUNTIF(Tableau5[Bleu/100],Tableau17[[#This Row],[Face]])</f>
        <v>8</v>
      </c>
      <c r="X28" s="38">
        <f>((100*(Tableau17[[#This Row],[Occurrences]]/AA$2))-100)/100</f>
        <v>-0.2</v>
      </c>
    </row>
    <row r="29" spans="15:25" x14ac:dyDescent="0.3">
      <c r="V29">
        <f t="shared" si="0"/>
        <v>26</v>
      </c>
      <c r="W29">
        <f>COUNTIF(Tableau5[Bleu/100],Tableau17[[#This Row],[Face]])</f>
        <v>9</v>
      </c>
      <c r="X29" s="38">
        <f>((100*(Tableau17[[#This Row],[Occurrences]]/AA$2))-100)/100</f>
        <v>-0.1</v>
      </c>
    </row>
    <row r="30" spans="15:25" x14ac:dyDescent="0.3">
      <c r="V30">
        <f t="shared" si="0"/>
        <v>27</v>
      </c>
      <c r="W30">
        <f>COUNTIF(Tableau5[Bleu/100],Tableau17[[#This Row],[Face]])</f>
        <v>4</v>
      </c>
      <c r="X30" s="38">
        <f>((100*(Tableau17[[#This Row],[Occurrences]]/AA$2))-100)/100</f>
        <v>-0.6</v>
      </c>
    </row>
    <row r="31" spans="15:25" x14ac:dyDescent="0.3">
      <c r="V31">
        <f t="shared" si="0"/>
        <v>28</v>
      </c>
      <c r="W31">
        <f>COUNTIF(Tableau5[Bleu/100],Tableau17[[#This Row],[Face]])</f>
        <v>10</v>
      </c>
      <c r="X31" s="38">
        <f>((100*(Tableau17[[#This Row],[Occurrences]]/AA$2))-100)/100</f>
        <v>0</v>
      </c>
    </row>
    <row r="32" spans="15:25" x14ac:dyDescent="0.3">
      <c r="V32">
        <f t="shared" si="0"/>
        <v>29</v>
      </c>
      <c r="W32">
        <f>COUNTIF(Tableau5[Bleu/100],Tableau17[[#This Row],[Face]])</f>
        <v>10</v>
      </c>
      <c r="X32" s="38">
        <f>((100*(Tableau17[[#This Row],[Occurrences]]/AA$2))-100)/100</f>
        <v>0</v>
      </c>
    </row>
    <row r="33" spans="22:24" x14ac:dyDescent="0.3">
      <c r="V33">
        <f t="shared" si="0"/>
        <v>30</v>
      </c>
      <c r="W33">
        <f>COUNTIF(Tableau5[Bleu/100],Tableau17[[#This Row],[Face]])</f>
        <v>12</v>
      </c>
      <c r="X33" s="38">
        <f>((100*(Tableau17[[#This Row],[Occurrences]]/AA$2))-100)/100</f>
        <v>0.2</v>
      </c>
    </row>
    <row r="34" spans="22:24" x14ac:dyDescent="0.3">
      <c r="V34">
        <f t="shared" si="0"/>
        <v>31</v>
      </c>
      <c r="W34">
        <f>COUNTIF(Tableau5[Bleu/100],Tableau17[[#This Row],[Face]])</f>
        <v>6</v>
      </c>
      <c r="X34" s="38">
        <f>((100*(Tableau17[[#This Row],[Occurrences]]/AA$2))-100)/100</f>
        <v>-0.4</v>
      </c>
    </row>
    <row r="35" spans="22:24" x14ac:dyDescent="0.3">
      <c r="V35">
        <f t="shared" si="0"/>
        <v>32</v>
      </c>
      <c r="W35">
        <f>COUNTIF(Tableau5[Bleu/100],Tableau17[[#This Row],[Face]])</f>
        <v>13</v>
      </c>
      <c r="X35" s="38">
        <f>((100*(Tableau17[[#This Row],[Occurrences]]/AA$2))-100)/100</f>
        <v>0.3</v>
      </c>
    </row>
    <row r="36" spans="22:24" x14ac:dyDescent="0.3">
      <c r="V36">
        <f t="shared" si="0"/>
        <v>33</v>
      </c>
      <c r="W36">
        <f>COUNTIF(Tableau5[Bleu/100],Tableau17[[#This Row],[Face]])</f>
        <v>15</v>
      </c>
      <c r="X36" s="38">
        <f>((100*(Tableau17[[#This Row],[Occurrences]]/AA$2))-100)/100</f>
        <v>0.5</v>
      </c>
    </row>
    <row r="37" spans="22:24" x14ac:dyDescent="0.3">
      <c r="V37">
        <f t="shared" si="0"/>
        <v>34</v>
      </c>
      <c r="W37">
        <f>COUNTIF(Tableau5[Bleu/100],Tableau17[[#This Row],[Face]])</f>
        <v>13</v>
      </c>
      <c r="X37" s="38">
        <f>((100*(Tableau17[[#This Row],[Occurrences]]/AA$2))-100)/100</f>
        <v>0.3</v>
      </c>
    </row>
    <row r="38" spans="22:24" x14ac:dyDescent="0.3">
      <c r="V38">
        <f t="shared" si="0"/>
        <v>35</v>
      </c>
      <c r="W38">
        <f>COUNTIF(Tableau5[Bleu/100],Tableau17[[#This Row],[Face]])</f>
        <v>16</v>
      </c>
      <c r="X38" s="38">
        <f>((100*(Tableau17[[#This Row],[Occurrences]]/AA$2))-100)/100</f>
        <v>0.6</v>
      </c>
    </row>
    <row r="39" spans="22:24" x14ac:dyDescent="0.3">
      <c r="V39">
        <f t="shared" si="0"/>
        <v>36</v>
      </c>
      <c r="W39">
        <f>COUNTIF(Tableau5[Bleu/100],Tableau17[[#This Row],[Face]])</f>
        <v>13</v>
      </c>
      <c r="X39" s="38">
        <f>((100*(Tableau17[[#This Row],[Occurrences]]/AA$2))-100)/100</f>
        <v>0.3</v>
      </c>
    </row>
    <row r="40" spans="22:24" x14ac:dyDescent="0.3">
      <c r="V40">
        <f t="shared" si="0"/>
        <v>37</v>
      </c>
      <c r="W40">
        <f>COUNTIF(Tableau5[Bleu/100],Tableau17[[#This Row],[Face]])</f>
        <v>11</v>
      </c>
      <c r="X40" s="38">
        <f>((100*(Tableau17[[#This Row],[Occurrences]]/AA$2))-100)/100</f>
        <v>0.10000000000000014</v>
      </c>
    </row>
    <row r="41" spans="22:24" x14ac:dyDescent="0.3">
      <c r="V41">
        <f t="shared" si="0"/>
        <v>38</v>
      </c>
      <c r="W41">
        <f>COUNTIF(Tableau5[Bleu/100],Tableau17[[#This Row],[Face]])</f>
        <v>9</v>
      </c>
      <c r="X41" s="38">
        <f>((100*(Tableau17[[#This Row],[Occurrences]]/AA$2))-100)/100</f>
        <v>-0.1</v>
      </c>
    </row>
    <row r="42" spans="22:24" x14ac:dyDescent="0.3">
      <c r="V42">
        <f t="shared" si="0"/>
        <v>39</v>
      </c>
      <c r="W42">
        <f>COUNTIF(Tableau5[Bleu/100],Tableau17[[#This Row],[Face]])</f>
        <v>8</v>
      </c>
      <c r="X42" s="38">
        <f>((100*(Tableau17[[#This Row],[Occurrences]]/AA$2))-100)/100</f>
        <v>-0.2</v>
      </c>
    </row>
    <row r="43" spans="22:24" x14ac:dyDescent="0.3">
      <c r="V43">
        <f t="shared" si="0"/>
        <v>40</v>
      </c>
      <c r="W43">
        <f>COUNTIF(Tableau5[Bleu/100],Tableau17[[#This Row],[Face]])</f>
        <v>12</v>
      </c>
      <c r="X43" s="38">
        <f>((100*(Tableau17[[#This Row],[Occurrences]]/AA$2))-100)/100</f>
        <v>0.2</v>
      </c>
    </row>
    <row r="44" spans="22:24" x14ac:dyDescent="0.3">
      <c r="V44">
        <f t="shared" si="0"/>
        <v>41</v>
      </c>
      <c r="W44">
        <f>COUNTIF(Tableau5[Bleu/100],Tableau17[[#This Row],[Face]])</f>
        <v>12</v>
      </c>
      <c r="X44" s="38">
        <f>((100*(Tableau17[[#This Row],[Occurrences]]/AA$2))-100)/100</f>
        <v>0.2</v>
      </c>
    </row>
    <row r="45" spans="22:24" x14ac:dyDescent="0.3">
      <c r="V45">
        <f t="shared" si="0"/>
        <v>42</v>
      </c>
      <c r="W45">
        <f>COUNTIF(Tableau5[Bleu/100],Tableau17[[#This Row],[Face]])</f>
        <v>13</v>
      </c>
      <c r="X45" s="38">
        <f>((100*(Tableau17[[#This Row],[Occurrences]]/AA$2))-100)/100</f>
        <v>0.3</v>
      </c>
    </row>
    <row r="46" spans="22:24" x14ac:dyDescent="0.3">
      <c r="V46">
        <f t="shared" si="0"/>
        <v>43</v>
      </c>
      <c r="W46">
        <f>COUNTIF(Tableau5[Bleu/100],Tableau17[[#This Row],[Face]])</f>
        <v>9</v>
      </c>
      <c r="X46" s="38">
        <f>((100*(Tableau17[[#This Row],[Occurrences]]/AA$2))-100)/100</f>
        <v>-0.1</v>
      </c>
    </row>
    <row r="47" spans="22:24" x14ac:dyDescent="0.3">
      <c r="V47">
        <f t="shared" si="0"/>
        <v>44</v>
      </c>
      <c r="W47">
        <f>COUNTIF(Tableau5[Bleu/100],Tableau17[[#This Row],[Face]])</f>
        <v>9</v>
      </c>
      <c r="X47" s="38">
        <f>((100*(Tableau17[[#This Row],[Occurrences]]/AA$2))-100)/100</f>
        <v>-0.1</v>
      </c>
    </row>
    <row r="48" spans="22:24" x14ac:dyDescent="0.3">
      <c r="V48">
        <f t="shared" si="0"/>
        <v>45</v>
      </c>
      <c r="W48">
        <f>COUNTIF(Tableau5[Bleu/100],Tableau17[[#This Row],[Face]])</f>
        <v>18</v>
      </c>
      <c r="X48" s="38">
        <f>((100*(Tableau17[[#This Row],[Occurrences]]/AA$2))-100)/100</f>
        <v>0.8</v>
      </c>
    </row>
    <row r="49" spans="22:24" x14ac:dyDescent="0.3">
      <c r="V49">
        <f t="shared" si="0"/>
        <v>46</v>
      </c>
      <c r="W49">
        <f>COUNTIF(Tableau5[Bleu/100],Tableau17[[#This Row],[Face]])</f>
        <v>13</v>
      </c>
      <c r="X49" s="38">
        <f>((100*(Tableau17[[#This Row],[Occurrences]]/AA$2))-100)/100</f>
        <v>0.3</v>
      </c>
    </row>
    <row r="50" spans="22:24" x14ac:dyDescent="0.3">
      <c r="V50">
        <f t="shared" si="0"/>
        <v>47</v>
      </c>
      <c r="W50">
        <f>COUNTIF(Tableau5[Bleu/100],Tableau17[[#This Row],[Face]])</f>
        <v>12</v>
      </c>
      <c r="X50" s="38">
        <f>((100*(Tableau17[[#This Row],[Occurrences]]/AA$2))-100)/100</f>
        <v>0.2</v>
      </c>
    </row>
    <row r="51" spans="22:24" x14ac:dyDescent="0.3">
      <c r="V51">
        <f t="shared" si="0"/>
        <v>48</v>
      </c>
      <c r="W51">
        <f>COUNTIF(Tableau5[Bleu/100],Tableau17[[#This Row],[Face]])</f>
        <v>17</v>
      </c>
      <c r="X51" s="38">
        <f>((100*(Tableau17[[#This Row],[Occurrences]]/AA$2))-100)/100</f>
        <v>0.7</v>
      </c>
    </row>
    <row r="52" spans="22:24" x14ac:dyDescent="0.3">
      <c r="V52">
        <f t="shared" si="0"/>
        <v>49</v>
      </c>
      <c r="W52">
        <f>COUNTIF(Tableau5[Bleu/100],Tableau17[[#This Row],[Face]])</f>
        <v>12</v>
      </c>
      <c r="X52" s="38">
        <f>((100*(Tableau17[[#This Row],[Occurrences]]/AA$2))-100)/100</f>
        <v>0.2</v>
      </c>
    </row>
    <row r="53" spans="22:24" x14ac:dyDescent="0.3">
      <c r="V53">
        <f t="shared" si="0"/>
        <v>50</v>
      </c>
      <c r="W53">
        <f>COUNTIF(Tableau5[Bleu/100],Tableau17[[#This Row],[Face]])</f>
        <v>13</v>
      </c>
      <c r="X53" s="38">
        <f>((100*(Tableau17[[#This Row],[Occurrences]]/AA$2))-100)/100</f>
        <v>0.3</v>
      </c>
    </row>
    <row r="54" spans="22:24" x14ac:dyDescent="0.3">
      <c r="V54">
        <f t="shared" si="0"/>
        <v>51</v>
      </c>
      <c r="W54">
        <f>COUNTIF(Tableau5[Bleu/100],Tableau17[[#This Row],[Face]])</f>
        <v>5</v>
      </c>
      <c r="X54" s="38">
        <f>((100*(Tableau17[[#This Row],[Occurrences]]/AA$2))-100)/100</f>
        <v>-0.5</v>
      </c>
    </row>
    <row r="55" spans="22:24" x14ac:dyDescent="0.3">
      <c r="V55">
        <f t="shared" si="0"/>
        <v>52</v>
      </c>
      <c r="W55">
        <f>COUNTIF(Tableau5[Bleu/100],Tableau17[[#This Row],[Face]])</f>
        <v>6</v>
      </c>
      <c r="X55" s="38">
        <f>((100*(Tableau17[[#This Row],[Occurrences]]/AA$2))-100)/100</f>
        <v>-0.4</v>
      </c>
    </row>
    <row r="56" spans="22:24" x14ac:dyDescent="0.3">
      <c r="V56">
        <f t="shared" si="0"/>
        <v>53</v>
      </c>
      <c r="W56">
        <f>COUNTIF(Tableau5[Bleu/100],Tableau17[[#This Row],[Face]])</f>
        <v>6</v>
      </c>
      <c r="X56" s="38">
        <f>((100*(Tableau17[[#This Row],[Occurrences]]/AA$2))-100)/100</f>
        <v>-0.4</v>
      </c>
    </row>
    <row r="57" spans="22:24" x14ac:dyDescent="0.3">
      <c r="V57">
        <f t="shared" si="0"/>
        <v>54</v>
      </c>
      <c r="W57">
        <f>COUNTIF(Tableau5[Bleu/100],Tableau17[[#This Row],[Face]])</f>
        <v>6</v>
      </c>
      <c r="X57" s="38">
        <f>((100*(Tableau17[[#This Row],[Occurrences]]/AA$2))-100)/100</f>
        <v>-0.4</v>
      </c>
    </row>
    <row r="58" spans="22:24" x14ac:dyDescent="0.3">
      <c r="V58">
        <f t="shared" si="0"/>
        <v>55</v>
      </c>
      <c r="W58">
        <f>COUNTIF(Tableau5[Bleu/100],Tableau17[[#This Row],[Face]])</f>
        <v>9</v>
      </c>
      <c r="X58" s="38">
        <f>((100*(Tableau17[[#This Row],[Occurrences]]/AA$2))-100)/100</f>
        <v>-0.1</v>
      </c>
    </row>
    <row r="59" spans="22:24" x14ac:dyDescent="0.3">
      <c r="V59">
        <f t="shared" si="0"/>
        <v>56</v>
      </c>
      <c r="W59">
        <f>COUNTIF(Tableau5[Bleu/100],Tableau17[[#This Row],[Face]])</f>
        <v>5</v>
      </c>
      <c r="X59" s="38">
        <f>((100*(Tableau17[[#This Row],[Occurrences]]/AA$2))-100)/100</f>
        <v>-0.5</v>
      </c>
    </row>
    <row r="60" spans="22:24" x14ac:dyDescent="0.3">
      <c r="V60">
        <f t="shared" si="0"/>
        <v>57</v>
      </c>
      <c r="W60">
        <f>COUNTIF(Tableau5[Bleu/100],Tableau17[[#This Row],[Face]])</f>
        <v>10</v>
      </c>
      <c r="X60" s="38">
        <f>((100*(Tableau17[[#This Row],[Occurrences]]/AA$2))-100)/100</f>
        <v>0</v>
      </c>
    </row>
    <row r="61" spans="22:24" x14ac:dyDescent="0.3">
      <c r="V61">
        <f t="shared" si="0"/>
        <v>58</v>
      </c>
      <c r="W61">
        <f>COUNTIF(Tableau5[Bleu/100],Tableau17[[#This Row],[Face]])</f>
        <v>9</v>
      </c>
      <c r="X61" s="38">
        <f>((100*(Tableau17[[#This Row],[Occurrences]]/AA$2))-100)/100</f>
        <v>-0.1</v>
      </c>
    </row>
    <row r="62" spans="22:24" x14ac:dyDescent="0.3">
      <c r="V62">
        <f t="shared" si="0"/>
        <v>59</v>
      </c>
      <c r="W62">
        <f>COUNTIF(Tableau5[Bleu/100],Tableau17[[#This Row],[Face]])</f>
        <v>10</v>
      </c>
      <c r="X62" s="38">
        <f>((100*(Tableau17[[#This Row],[Occurrences]]/AA$2))-100)/100</f>
        <v>0</v>
      </c>
    </row>
    <row r="63" spans="22:24" x14ac:dyDescent="0.3">
      <c r="V63">
        <f t="shared" si="0"/>
        <v>60</v>
      </c>
      <c r="W63">
        <f>COUNTIF(Tableau5[Bleu/100],Tableau17[[#This Row],[Face]])</f>
        <v>9</v>
      </c>
      <c r="X63" s="38">
        <f>((100*(Tableau17[[#This Row],[Occurrences]]/AA$2))-100)/100</f>
        <v>-0.1</v>
      </c>
    </row>
    <row r="64" spans="22:24" x14ac:dyDescent="0.3">
      <c r="V64">
        <f t="shared" si="0"/>
        <v>61</v>
      </c>
      <c r="W64">
        <f>COUNTIF(Tableau5[Bleu/100],Tableau17[[#This Row],[Face]])</f>
        <v>13</v>
      </c>
      <c r="X64" s="38">
        <f>((100*(Tableau17[[#This Row],[Occurrences]]/AA$2))-100)/100</f>
        <v>0.3</v>
      </c>
    </row>
    <row r="65" spans="22:24" x14ac:dyDescent="0.3">
      <c r="V65">
        <f t="shared" si="0"/>
        <v>62</v>
      </c>
      <c r="W65">
        <f>COUNTIF(Tableau5[Bleu/100],Tableau17[[#This Row],[Face]])</f>
        <v>8</v>
      </c>
      <c r="X65" s="38">
        <f>((100*(Tableau17[[#This Row],[Occurrences]]/AA$2))-100)/100</f>
        <v>-0.2</v>
      </c>
    </row>
    <row r="66" spans="22:24" x14ac:dyDescent="0.3">
      <c r="V66">
        <f t="shared" si="0"/>
        <v>63</v>
      </c>
      <c r="W66">
        <f>COUNTIF(Tableau5[Bleu/100],Tableau17[[#This Row],[Face]])</f>
        <v>12</v>
      </c>
      <c r="X66" s="38">
        <f>((100*(Tableau17[[#This Row],[Occurrences]]/AA$2))-100)/100</f>
        <v>0.2</v>
      </c>
    </row>
    <row r="67" spans="22:24" x14ac:dyDescent="0.3">
      <c r="V67">
        <f t="shared" si="0"/>
        <v>64</v>
      </c>
      <c r="W67">
        <f>COUNTIF(Tableau5[Bleu/100],Tableau17[[#This Row],[Face]])</f>
        <v>10</v>
      </c>
      <c r="X67" s="38">
        <f>((100*(Tableau17[[#This Row],[Occurrences]]/AA$2))-100)/100</f>
        <v>0</v>
      </c>
    </row>
    <row r="68" spans="22:24" x14ac:dyDescent="0.3">
      <c r="V68">
        <f t="shared" si="0"/>
        <v>65</v>
      </c>
      <c r="W68">
        <f>COUNTIF(Tableau5[Bleu/100],Tableau17[[#This Row],[Face]])</f>
        <v>8</v>
      </c>
      <c r="X68" s="38">
        <f>((100*(Tableau17[[#This Row],[Occurrences]]/AA$2))-100)/100</f>
        <v>-0.2</v>
      </c>
    </row>
    <row r="69" spans="22:24" x14ac:dyDescent="0.3">
      <c r="V69">
        <f t="shared" ref="V69:V101" si="1">V68+1</f>
        <v>66</v>
      </c>
      <c r="W69">
        <f>COUNTIF(Tableau5[Bleu/100],Tableau17[[#This Row],[Face]])</f>
        <v>9</v>
      </c>
      <c r="X69" s="38">
        <f>((100*(Tableau17[[#This Row],[Occurrences]]/AA$2))-100)/100</f>
        <v>-0.1</v>
      </c>
    </row>
    <row r="70" spans="22:24" x14ac:dyDescent="0.3">
      <c r="V70">
        <f t="shared" si="1"/>
        <v>67</v>
      </c>
      <c r="W70">
        <f>COUNTIF(Tableau5[Bleu/100],Tableau17[[#This Row],[Face]])</f>
        <v>8</v>
      </c>
      <c r="X70" s="38">
        <f>((100*(Tableau17[[#This Row],[Occurrences]]/AA$2))-100)/100</f>
        <v>-0.2</v>
      </c>
    </row>
    <row r="71" spans="22:24" x14ac:dyDescent="0.3">
      <c r="V71">
        <f t="shared" si="1"/>
        <v>68</v>
      </c>
      <c r="W71">
        <f>COUNTIF(Tableau5[Bleu/100],Tableau17[[#This Row],[Face]])</f>
        <v>13</v>
      </c>
      <c r="X71" s="38">
        <f>((100*(Tableau17[[#This Row],[Occurrences]]/AA$2))-100)/100</f>
        <v>0.3</v>
      </c>
    </row>
    <row r="72" spans="22:24" x14ac:dyDescent="0.3">
      <c r="V72">
        <f t="shared" si="1"/>
        <v>69</v>
      </c>
      <c r="W72">
        <f>COUNTIF(Tableau5[Bleu/100],Tableau17[[#This Row],[Face]])</f>
        <v>15</v>
      </c>
      <c r="X72" s="38">
        <f>((100*(Tableau17[[#This Row],[Occurrences]]/AA$2))-100)/100</f>
        <v>0.5</v>
      </c>
    </row>
    <row r="73" spans="22:24" x14ac:dyDescent="0.3">
      <c r="V73">
        <f t="shared" si="1"/>
        <v>70</v>
      </c>
      <c r="W73">
        <f>COUNTIF(Tableau5[Bleu/100],Tableau17[[#This Row],[Face]])</f>
        <v>12</v>
      </c>
      <c r="X73" s="38">
        <f>((100*(Tableau17[[#This Row],[Occurrences]]/AA$2))-100)/100</f>
        <v>0.2</v>
      </c>
    </row>
    <row r="74" spans="22:24" x14ac:dyDescent="0.3">
      <c r="V74">
        <f t="shared" si="1"/>
        <v>71</v>
      </c>
      <c r="W74">
        <f>COUNTIF(Tableau5[Bleu/100],Tableau17[[#This Row],[Face]])</f>
        <v>16</v>
      </c>
      <c r="X74" s="38">
        <f>((100*(Tableau17[[#This Row],[Occurrences]]/AA$2))-100)/100</f>
        <v>0.6</v>
      </c>
    </row>
    <row r="75" spans="22:24" x14ac:dyDescent="0.3">
      <c r="V75">
        <f t="shared" si="1"/>
        <v>72</v>
      </c>
      <c r="W75">
        <f>COUNTIF(Tableau5[Bleu/100],Tableau17[[#This Row],[Face]])</f>
        <v>6</v>
      </c>
      <c r="X75" s="38">
        <f>((100*(Tableau17[[#This Row],[Occurrences]]/AA$2))-100)/100</f>
        <v>-0.4</v>
      </c>
    </row>
    <row r="76" spans="22:24" x14ac:dyDescent="0.3">
      <c r="V76">
        <f t="shared" si="1"/>
        <v>73</v>
      </c>
      <c r="W76">
        <f>COUNTIF(Tableau5[Bleu/100],Tableau17[[#This Row],[Face]])</f>
        <v>11</v>
      </c>
      <c r="X76" s="38">
        <f>((100*(Tableau17[[#This Row],[Occurrences]]/AA$2))-100)/100</f>
        <v>0.10000000000000014</v>
      </c>
    </row>
    <row r="77" spans="22:24" x14ac:dyDescent="0.3">
      <c r="V77">
        <f t="shared" si="1"/>
        <v>74</v>
      </c>
      <c r="W77">
        <f>COUNTIF(Tableau5[Bleu/100],Tableau17[[#This Row],[Face]])</f>
        <v>10</v>
      </c>
      <c r="X77" s="38">
        <f>((100*(Tableau17[[#This Row],[Occurrences]]/AA$2))-100)/100</f>
        <v>0</v>
      </c>
    </row>
    <row r="78" spans="22:24" x14ac:dyDescent="0.3">
      <c r="V78">
        <f t="shared" si="1"/>
        <v>75</v>
      </c>
      <c r="W78">
        <f>COUNTIF(Tableau5[Bleu/100],Tableau17[[#This Row],[Face]])</f>
        <v>10</v>
      </c>
      <c r="X78" s="38">
        <f>((100*(Tableau17[[#This Row],[Occurrences]]/AA$2))-100)/100</f>
        <v>0</v>
      </c>
    </row>
    <row r="79" spans="22:24" x14ac:dyDescent="0.3">
      <c r="V79">
        <f t="shared" si="1"/>
        <v>76</v>
      </c>
      <c r="W79">
        <f>COUNTIF(Tableau5[Bleu/100],Tableau17[[#This Row],[Face]])</f>
        <v>12</v>
      </c>
      <c r="X79" s="38">
        <f>((100*(Tableau17[[#This Row],[Occurrences]]/AA$2))-100)/100</f>
        <v>0.2</v>
      </c>
    </row>
    <row r="80" spans="22:24" x14ac:dyDescent="0.3">
      <c r="V80">
        <f t="shared" si="1"/>
        <v>77</v>
      </c>
      <c r="W80">
        <f>COUNTIF(Tableau5[Bleu/100],Tableau17[[#This Row],[Face]])</f>
        <v>14</v>
      </c>
      <c r="X80" s="38">
        <f>((100*(Tableau17[[#This Row],[Occurrences]]/AA$2))-100)/100</f>
        <v>0.4</v>
      </c>
    </row>
    <row r="81" spans="22:24" x14ac:dyDescent="0.3">
      <c r="V81">
        <f t="shared" si="1"/>
        <v>78</v>
      </c>
      <c r="W81">
        <f>COUNTIF(Tableau5[Bleu/100],Tableau17[[#This Row],[Face]])</f>
        <v>4</v>
      </c>
      <c r="X81" s="38">
        <f>((100*(Tableau17[[#This Row],[Occurrences]]/AA$2))-100)/100</f>
        <v>-0.6</v>
      </c>
    </row>
    <row r="82" spans="22:24" x14ac:dyDescent="0.3">
      <c r="V82">
        <f t="shared" si="1"/>
        <v>79</v>
      </c>
      <c r="W82">
        <f>COUNTIF(Tableau5[Bleu/100],Tableau17[[#This Row],[Face]])</f>
        <v>6</v>
      </c>
      <c r="X82" s="38">
        <f>((100*(Tableau17[[#This Row],[Occurrences]]/AA$2))-100)/100</f>
        <v>-0.4</v>
      </c>
    </row>
    <row r="83" spans="22:24" x14ac:dyDescent="0.3">
      <c r="V83">
        <f t="shared" si="1"/>
        <v>80</v>
      </c>
      <c r="W83">
        <f>COUNTIF(Tableau5[Bleu/100],Tableau17[[#This Row],[Face]])</f>
        <v>15</v>
      </c>
      <c r="X83" s="38">
        <f>((100*(Tableau17[[#This Row],[Occurrences]]/AA$2))-100)/100</f>
        <v>0.5</v>
      </c>
    </row>
    <row r="84" spans="22:24" x14ac:dyDescent="0.3">
      <c r="V84">
        <f t="shared" si="1"/>
        <v>81</v>
      </c>
      <c r="W84">
        <f>COUNTIF(Tableau5[Bleu/100],Tableau17[[#This Row],[Face]])</f>
        <v>12</v>
      </c>
      <c r="X84" s="38">
        <f>((100*(Tableau17[[#This Row],[Occurrences]]/AA$2))-100)/100</f>
        <v>0.2</v>
      </c>
    </row>
    <row r="85" spans="22:24" x14ac:dyDescent="0.3">
      <c r="V85">
        <f t="shared" si="1"/>
        <v>82</v>
      </c>
      <c r="W85">
        <f>COUNTIF(Tableau5[Bleu/100],Tableau17[[#This Row],[Face]])</f>
        <v>6</v>
      </c>
      <c r="X85" s="38">
        <f>((100*(Tableau17[[#This Row],[Occurrences]]/AA$2))-100)/100</f>
        <v>-0.4</v>
      </c>
    </row>
    <row r="86" spans="22:24" x14ac:dyDescent="0.3">
      <c r="V86">
        <f t="shared" si="1"/>
        <v>83</v>
      </c>
      <c r="W86">
        <f>COUNTIF(Tableau5[Bleu/100],Tableau17[[#This Row],[Face]])</f>
        <v>14</v>
      </c>
      <c r="X86" s="38">
        <f>((100*(Tableau17[[#This Row],[Occurrences]]/AA$2))-100)/100</f>
        <v>0.4</v>
      </c>
    </row>
    <row r="87" spans="22:24" x14ac:dyDescent="0.3">
      <c r="V87">
        <f t="shared" si="1"/>
        <v>84</v>
      </c>
      <c r="W87">
        <f>COUNTIF(Tableau5[Bleu/100],Tableau17[[#This Row],[Face]])</f>
        <v>11</v>
      </c>
      <c r="X87" s="38">
        <f>((100*(Tableau17[[#This Row],[Occurrences]]/AA$2))-100)/100</f>
        <v>0.10000000000000014</v>
      </c>
    </row>
    <row r="88" spans="22:24" x14ac:dyDescent="0.3">
      <c r="V88">
        <f t="shared" si="1"/>
        <v>85</v>
      </c>
      <c r="W88">
        <f>COUNTIF(Tableau5[Bleu/100],Tableau17[[#This Row],[Face]])</f>
        <v>10</v>
      </c>
      <c r="X88" s="38">
        <f>((100*(Tableau17[[#This Row],[Occurrences]]/AA$2))-100)/100</f>
        <v>0</v>
      </c>
    </row>
    <row r="89" spans="22:24" x14ac:dyDescent="0.3">
      <c r="V89">
        <f t="shared" si="1"/>
        <v>86</v>
      </c>
      <c r="W89">
        <f>COUNTIF(Tableau5[Bleu/100],Tableau17[[#This Row],[Face]])</f>
        <v>13</v>
      </c>
      <c r="X89" s="38">
        <f>((100*(Tableau17[[#This Row],[Occurrences]]/AA$2))-100)/100</f>
        <v>0.3</v>
      </c>
    </row>
    <row r="90" spans="22:24" x14ac:dyDescent="0.3">
      <c r="V90">
        <f t="shared" si="1"/>
        <v>87</v>
      </c>
      <c r="W90">
        <f>COUNTIF(Tableau5[Bleu/100],Tableau17[[#This Row],[Face]])</f>
        <v>17</v>
      </c>
      <c r="X90" s="38">
        <f>((100*(Tableau17[[#This Row],[Occurrences]]/AA$2))-100)/100</f>
        <v>0.7</v>
      </c>
    </row>
    <row r="91" spans="22:24" x14ac:dyDescent="0.3">
      <c r="V91">
        <f t="shared" si="1"/>
        <v>88</v>
      </c>
      <c r="W91">
        <f>COUNTIF(Tableau5[Bleu/100],Tableau17[[#This Row],[Face]])</f>
        <v>6</v>
      </c>
      <c r="X91" s="38">
        <f>((100*(Tableau17[[#This Row],[Occurrences]]/AA$2))-100)/100</f>
        <v>-0.4</v>
      </c>
    </row>
    <row r="92" spans="22:24" x14ac:dyDescent="0.3">
      <c r="V92">
        <f t="shared" si="1"/>
        <v>89</v>
      </c>
      <c r="W92">
        <f>COUNTIF(Tableau5[Bleu/100],Tableau17[[#This Row],[Face]])</f>
        <v>6</v>
      </c>
      <c r="X92" s="38">
        <f>((100*(Tableau17[[#This Row],[Occurrences]]/AA$2))-100)/100</f>
        <v>-0.4</v>
      </c>
    </row>
    <row r="93" spans="22:24" x14ac:dyDescent="0.3">
      <c r="V93">
        <f t="shared" si="1"/>
        <v>90</v>
      </c>
      <c r="W93">
        <f>COUNTIF(Tableau5[Bleu/100],Tableau17[[#This Row],[Face]])</f>
        <v>6</v>
      </c>
      <c r="X93" s="38">
        <f>((100*(Tableau17[[#This Row],[Occurrences]]/AA$2))-100)/100</f>
        <v>-0.4</v>
      </c>
    </row>
    <row r="94" spans="22:24" x14ac:dyDescent="0.3">
      <c r="V94">
        <f t="shared" si="1"/>
        <v>91</v>
      </c>
      <c r="W94">
        <f>COUNTIF(Tableau5[Bleu/100],Tableau17[[#This Row],[Face]])</f>
        <v>9</v>
      </c>
      <c r="X94" s="38">
        <f>((100*(Tableau17[[#This Row],[Occurrences]]/AA$2))-100)/100</f>
        <v>-0.1</v>
      </c>
    </row>
    <row r="95" spans="22:24" x14ac:dyDescent="0.3">
      <c r="V95">
        <f t="shared" si="1"/>
        <v>92</v>
      </c>
      <c r="W95">
        <f>COUNTIF(Tableau5[Bleu/100],Tableau17[[#This Row],[Face]])</f>
        <v>9</v>
      </c>
      <c r="X95" s="38">
        <f>((100*(Tableau17[[#This Row],[Occurrences]]/AA$2))-100)/100</f>
        <v>-0.1</v>
      </c>
    </row>
    <row r="96" spans="22:24" x14ac:dyDescent="0.3">
      <c r="V96">
        <f t="shared" si="1"/>
        <v>93</v>
      </c>
      <c r="W96">
        <f>COUNTIF(Tableau5[Bleu/100],Tableau17[[#This Row],[Face]])</f>
        <v>9</v>
      </c>
      <c r="X96" s="38">
        <f>((100*(Tableau17[[#This Row],[Occurrences]]/AA$2))-100)/100</f>
        <v>-0.1</v>
      </c>
    </row>
    <row r="97" spans="22:24" x14ac:dyDescent="0.3">
      <c r="V97">
        <f t="shared" si="1"/>
        <v>94</v>
      </c>
      <c r="W97">
        <f>COUNTIF(Tableau5[Bleu/100],Tableau17[[#This Row],[Face]])</f>
        <v>11</v>
      </c>
      <c r="X97" s="38">
        <f>((100*(Tableau17[[#This Row],[Occurrences]]/AA$2))-100)/100</f>
        <v>0.10000000000000014</v>
      </c>
    </row>
    <row r="98" spans="22:24" x14ac:dyDescent="0.3">
      <c r="V98">
        <f t="shared" si="1"/>
        <v>95</v>
      </c>
      <c r="W98">
        <f>COUNTIF(Tableau5[Bleu/100],Tableau17[[#This Row],[Face]])</f>
        <v>10</v>
      </c>
      <c r="X98" s="38">
        <f>((100*(Tableau17[[#This Row],[Occurrences]]/AA$2))-100)/100</f>
        <v>0</v>
      </c>
    </row>
    <row r="99" spans="22:24" x14ac:dyDescent="0.3">
      <c r="V99">
        <f t="shared" si="1"/>
        <v>96</v>
      </c>
      <c r="W99">
        <f>COUNTIF(Tableau5[Bleu/100],Tableau17[[#This Row],[Face]])</f>
        <v>9</v>
      </c>
      <c r="X99" s="38">
        <f>((100*(Tableau17[[#This Row],[Occurrences]]/AA$2))-100)/100</f>
        <v>-0.1</v>
      </c>
    </row>
    <row r="100" spans="22:24" x14ac:dyDescent="0.3">
      <c r="V100">
        <f t="shared" si="1"/>
        <v>97</v>
      </c>
      <c r="W100">
        <f>COUNTIF(Tableau5[Bleu/100],Tableau17[[#This Row],[Face]])</f>
        <v>12</v>
      </c>
      <c r="X100" s="38">
        <f>((100*(Tableau17[[#This Row],[Occurrences]]/AA$2))-100)/100</f>
        <v>0.2</v>
      </c>
    </row>
    <row r="101" spans="22:24" x14ac:dyDescent="0.3">
      <c r="V101">
        <f t="shared" si="1"/>
        <v>98</v>
      </c>
      <c r="W101">
        <f>COUNTIF(Tableau5[Bleu/100],Tableau17[[#This Row],[Face]])</f>
        <v>11</v>
      </c>
      <c r="X101" s="38">
        <f>((100*(Tableau17[[#This Row],[Occurrences]]/AA$2))-100)/100</f>
        <v>0.10000000000000014</v>
      </c>
    </row>
    <row r="102" spans="22:24" x14ac:dyDescent="0.3">
      <c r="V102">
        <f>V101+1</f>
        <v>99</v>
      </c>
      <c r="W102">
        <f>COUNTIF(Tableau5[Bleu/100],Tableau17[[#This Row],[Face]])</f>
        <v>12</v>
      </c>
      <c r="X102" s="38">
        <f>((100*(Tableau17[[#This Row],[Occurrences]]/AA$2))-100)/100</f>
        <v>0.2</v>
      </c>
    </row>
  </sheetData>
  <mergeCells count="4">
    <mergeCell ref="A1:C1"/>
    <mergeCell ref="H1:J1"/>
    <mergeCell ref="O1:Q1"/>
    <mergeCell ref="V1:X1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4" sqref="W4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332031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4" max="14" width="1.5546875" customWidth="1"/>
    <col min="15" max="15" width="6.6640625" customWidth="1"/>
    <col min="16" max="16" width="13.21875" customWidth="1"/>
    <col min="17" max="17" width="10.88671875" customWidth="1"/>
    <col min="18" max="18" width="4.88671875" customWidth="1"/>
    <col min="19" max="19" width="21.33203125" customWidth="1"/>
    <col min="21" max="21" width="1.33203125" customWidth="1"/>
    <col min="22" max="22" width="6.6640625" customWidth="1"/>
    <col min="23" max="23" width="13.21875" customWidth="1"/>
    <col min="24" max="24" width="10.88671875" customWidth="1"/>
    <col min="25" max="25" width="1.44140625" customWidth="1"/>
    <col min="26" max="26" width="21" customWidth="1"/>
    <col min="28" max="28" width="1.5546875" customWidth="1"/>
  </cols>
  <sheetData>
    <row r="1" spans="1:27" x14ac:dyDescent="0.3">
      <c r="A1" s="58" t="s">
        <v>13</v>
      </c>
      <c r="B1" s="58"/>
      <c r="C1" s="58"/>
      <c r="E1" s="34" t="s">
        <v>5</v>
      </c>
      <c r="F1" s="29">
        <f>SUM(Tableau18[Occurrences])</f>
        <v>1000</v>
      </c>
      <c r="H1" s="58" t="s">
        <v>14</v>
      </c>
      <c r="I1" s="58"/>
      <c r="J1" s="58"/>
      <c r="L1" s="34" t="s">
        <v>5</v>
      </c>
      <c r="M1" s="29">
        <f>SUM(Tableau19[Occurrences])</f>
        <v>1000</v>
      </c>
      <c r="O1" s="58" t="s">
        <v>15</v>
      </c>
      <c r="P1" s="58"/>
      <c r="Q1" s="58"/>
      <c r="R1" s="36" t="s">
        <v>35</v>
      </c>
      <c r="S1" s="34" t="s">
        <v>5</v>
      </c>
      <c r="T1" s="29">
        <f>SUM(Tableau20[Occurrences])</f>
        <v>1000</v>
      </c>
      <c r="V1" s="58" t="s">
        <v>16</v>
      </c>
      <c r="W1" s="58"/>
      <c r="X1" s="58"/>
      <c r="Z1" s="34" t="s">
        <v>5</v>
      </c>
      <c r="AA1" s="29">
        <f>SUM(Tableau21[Occurrences])</f>
        <v>1000</v>
      </c>
    </row>
    <row r="2" spans="1:27" x14ac:dyDescent="0.3">
      <c r="A2" t="s">
        <v>1</v>
      </c>
      <c r="B2" t="s">
        <v>2</v>
      </c>
      <c r="C2" t="s">
        <v>3</v>
      </c>
      <c r="E2" s="35" t="s">
        <v>6</v>
      </c>
      <c r="F2" s="28">
        <f>F1/10</f>
        <v>100</v>
      </c>
      <c r="H2" t="s">
        <v>1</v>
      </c>
      <c r="I2" t="s">
        <v>2</v>
      </c>
      <c r="J2" t="s">
        <v>3</v>
      </c>
      <c r="L2" s="35" t="s">
        <v>6</v>
      </c>
      <c r="M2" s="28">
        <f>M1/10</f>
        <v>100</v>
      </c>
      <c r="O2" t="s">
        <v>1</v>
      </c>
      <c r="P2" t="s">
        <v>2</v>
      </c>
      <c r="Q2" t="s">
        <v>3</v>
      </c>
      <c r="R2" s="27" t="s">
        <v>34</v>
      </c>
      <c r="S2" s="35" t="s">
        <v>6</v>
      </c>
      <c r="T2" s="28" t="s">
        <v>33</v>
      </c>
      <c r="V2" t="s">
        <v>1</v>
      </c>
      <c r="W2" t="s">
        <v>2</v>
      </c>
      <c r="X2" t="s">
        <v>3</v>
      </c>
      <c r="Z2" s="35" t="s">
        <v>6</v>
      </c>
      <c r="AA2" s="28">
        <f>AA1/100</f>
        <v>10</v>
      </c>
    </row>
    <row r="3" spans="1:27" x14ac:dyDescent="0.3">
      <c r="A3" s="1">
        <v>1</v>
      </c>
      <c r="B3">
        <f>COUNTIF(Tableau6[Bronze Diz.],Tableau18[[#This Row],[Face]])</f>
        <v>130</v>
      </c>
      <c r="C3" s="38">
        <f>((100*(Tableau18[[#This Row],[Occurrences]]/F$2))-100)/100</f>
        <v>0.3</v>
      </c>
      <c r="E3" s="34" t="s">
        <v>7</v>
      </c>
      <c r="F3" s="29">
        <f>SUM(Tableau18[Face])/10</f>
        <v>5.5</v>
      </c>
      <c r="H3" s="42">
        <v>1</v>
      </c>
      <c r="I3">
        <f>COUNTIF(Tableau6[Bronze Uni.],Tableau19[[#This Row],[Face]])</f>
        <v>114</v>
      </c>
      <c r="J3" s="38">
        <f>((100*(Tableau19[[#This Row],[Occurrences]]/M$2))-100)/100</f>
        <v>0.13999999999999985</v>
      </c>
      <c r="L3" s="34" t="s">
        <v>7</v>
      </c>
      <c r="M3" s="29">
        <f>SUM(Tableau19[Face])/10</f>
        <v>5.5</v>
      </c>
      <c r="O3">
        <v>2</v>
      </c>
      <c r="P3">
        <f>COUNTIF(Tableau6[Bronze/20],Tableau20[[#This Row],[Face]])</f>
        <v>9</v>
      </c>
      <c r="Q3" s="38">
        <f>((100*(Tableau20[[#This Row],[Occurrences]]/R3))-100)/100</f>
        <v>-0.1</v>
      </c>
      <c r="R3" s="27">
        <f>(1/100)*$T$1</f>
        <v>10</v>
      </c>
      <c r="S3" s="34" t="s">
        <v>7</v>
      </c>
      <c r="T3" s="29">
        <v>11</v>
      </c>
      <c r="V3">
        <v>0</v>
      </c>
      <c r="W3">
        <f>COUNTIF(Tableau6[Bronze/100],Tableau21[[#This Row],[Face]])</f>
        <v>13</v>
      </c>
      <c r="X3" s="38">
        <f>((100*(Tableau21[[#This Row],[Occurrences]]/AA$2))-100)/100</f>
        <v>0.3</v>
      </c>
      <c r="Z3" s="34" t="s">
        <v>7</v>
      </c>
      <c r="AA3" s="29">
        <f>SUM(Tableau21[Face])/100</f>
        <v>49.5</v>
      </c>
    </row>
    <row r="4" spans="1:27" x14ac:dyDescent="0.3">
      <c r="A4" s="1">
        <v>2</v>
      </c>
      <c r="B4">
        <f>COUNTIF(Tableau6[Bronze Diz.],Tableau18[[#This Row],[Face]])</f>
        <v>53</v>
      </c>
      <c r="C4" s="38">
        <f>((100*(Tableau18[[#This Row],[Occurrences]]/F$2))-100)/100</f>
        <v>-0.47</v>
      </c>
      <c r="E4" s="35" t="s">
        <v>8</v>
      </c>
      <c r="F4" s="50">
        <f>SUMPRODUCT(Tableau18[Face],Tableau18[Occurrences])/F1</f>
        <v>5.51</v>
      </c>
      <c r="H4" s="42">
        <v>2</v>
      </c>
      <c r="I4">
        <f>COUNTIF(Tableau6[Bronze Uni.],Tableau19[[#This Row],[Face]])</f>
        <v>102</v>
      </c>
      <c r="J4" s="38">
        <f>((100*(Tableau19[[#This Row],[Occurrences]]/M$2))-100)/100</f>
        <v>0.02</v>
      </c>
      <c r="L4" s="35" t="s">
        <v>8</v>
      </c>
      <c r="M4" s="50">
        <f>SUMPRODUCT(Tableau19[Face],Tableau19[Occurrences])/M1</f>
        <v>5.367</v>
      </c>
      <c r="O4">
        <v>3</v>
      </c>
      <c r="P4">
        <f>COUNTIF(Tableau6[Bronze/20],Tableau20[[#This Row],[Face]])</f>
        <v>17</v>
      </c>
      <c r="Q4" s="38">
        <f>((100*(Tableau20[[#This Row],[Occurrences]]/R4))-100)/100</f>
        <v>-0.15</v>
      </c>
      <c r="R4" s="27">
        <f>(2/100)*$T$1</f>
        <v>20</v>
      </c>
      <c r="S4" s="35" t="s">
        <v>8</v>
      </c>
      <c r="T4" s="50">
        <f>SUMPRODUCT(Tableau20[Face],Tableau20[Occurrences])/T1</f>
        <v>10.877000000000001</v>
      </c>
      <c r="V4">
        <f>V3+1</f>
        <v>1</v>
      </c>
      <c r="W4">
        <f>COUNTIF(Tableau6[Bronze/100],Tableau21[[#This Row],[Face]])</f>
        <v>16</v>
      </c>
      <c r="X4" s="38">
        <f>((100*(Tableau21[[#This Row],[Occurrences]]/AA$2))-100)/100</f>
        <v>0.6</v>
      </c>
      <c r="Z4" s="35" t="s">
        <v>8</v>
      </c>
      <c r="AA4" s="50">
        <f>SUMPRODUCT(Tableau21[Face],Tableau21[Occurrences])/AA1</f>
        <v>50.587000000000003</v>
      </c>
    </row>
    <row r="5" spans="1:27" x14ac:dyDescent="0.3">
      <c r="A5" s="1">
        <v>3</v>
      </c>
      <c r="B5">
        <f>COUNTIF(Tableau6[Bronze Diz.],Tableau18[[#This Row],[Face]])</f>
        <v>91</v>
      </c>
      <c r="C5" s="38">
        <f>((100*(Tableau18[[#This Row],[Occurrences]]/F$2))-100)/100</f>
        <v>-0.09</v>
      </c>
      <c r="H5" s="42">
        <v>3</v>
      </c>
      <c r="I5">
        <f>COUNTIF(Tableau6[Bronze Uni.],Tableau19[[#This Row],[Face]])</f>
        <v>112</v>
      </c>
      <c r="J5" s="38">
        <f>((100*(Tableau19[[#This Row],[Occurrences]]/M$2))-100)/100</f>
        <v>0.12000000000000015</v>
      </c>
      <c r="O5">
        <v>4</v>
      </c>
      <c r="P5">
        <f>COUNTIF(Tableau6[Bronze/20],Tableau20[[#This Row],[Face]])</f>
        <v>31</v>
      </c>
      <c r="Q5" s="38">
        <f>((100*(Tableau20[[#This Row],[Occurrences]]/R5))-100)/100</f>
        <v>3.333333333333343E-2</v>
      </c>
      <c r="R5" s="27">
        <f>(3/100)*$T$1</f>
        <v>30</v>
      </c>
      <c r="V5">
        <f t="shared" ref="V5:V68" si="0">V4+1</f>
        <v>2</v>
      </c>
      <c r="W5">
        <f>COUNTIF(Tableau6[Bronze/100],Tableau21[[#This Row],[Face]])</f>
        <v>9</v>
      </c>
      <c r="X5" s="38">
        <f>((100*(Tableau21[[#This Row],[Occurrences]]/AA$2))-100)/100</f>
        <v>-0.1</v>
      </c>
    </row>
    <row r="6" spans="1:27" x14ac:dyDescent="0.3">
      <c r="A6" s="1">
        <v>4</v>
      </c>
      <c r="B6">
        <f>COUNTIF(Tableau6[Bronze Diz.],Tableau18[[#This Row],[Face]])</f>
        <v>87</v>
      </c>
      <c r="C6" s="38">
        <f>((100*(Tableau18[[#This Row],[Occurrences]]/F$2))-100)/100</f>
        <v>-0.13</v>
      </c>
      <c r="H6" s="42">
        <v>4</v>
      </c>
      <c r="I6">
        <f>COUNTIF(Tableau6[Bronze Uni.],Tableau19[[#This Row],[Face]])</f>
        <v>98</v>
      </c>
      <c r="J6" s="38">
        <f>((100*(Tableau19[[#This Row],[Occurrences]]/M$2))-100)/100</f>
        <v>-0.02</v>
      </c>
      <c r="O6">
        <v>5</v>
      </c>
      <c r="P6">
        <f>COUNTIF(Tableau6[Bronze/20],Tableau20[[#This Row],[Face]])</f>
        <v>42</v>
      </c>
      <c r="Q6" s="38">
        <f>((100*(Tableau20[[#This Row],[Occurrences]]/R6))-100)/100</f>
        <v>0.05</v>
      </c>
      <c r="R6" s="27">
        <f>(4/100)*$T$1</f>
        <v>40</v>
      </c>
      <c r="V6">
        <f t="shared" si="0"/>
        <v>3</v>
      </c>
      <c r="W6">
        <f>COUNTIF(Tableau6[Bronze/100],Tableau21[[#This Row],[Face]])</f>
        <v>5</v>
      </c>
      <c r="X6" s="38">
        <f>((100*(Tableau21[[#This Row],[Occurrences]]/AA$2))-100)/100</f>
        <v>-0.5</v>
      </c>
    </row>
    <row r="7" spans="1:27" x14ac:dyDescent="0.3">
      <c r="A7" s="1">
        <v>5</v>
      </c>
      <c r="B7">
        <f>COUNTIF(Tableau6[Bronze Diz.],Tableau18[[#This Row],[Face]])</f>
        <v>89</v>
      </c>
      <c r="C7" s="38">
        <f>((100*(Tableau18[[#This Row],[Occurrences]]/F$2))-100)/100</f>
        <v>-0.11</v>
      </c>
      <c r="H7" s="42">
        <v>5</v>
      </c>
      <c r="I7">
        <f>COUNTIF(Tableau6[Bronze Uni.],Tableau19[[#This Row],[Face]])</f>
        <v>109</v>
      </c>
      <c r="J7" s="38">
        <f>((100*(Tableau19[[#This Row],[Occurrences]]/M$2))-100)/100</f>
        <v>9.0000000000000135E-2</v>
      </c>
      <c r="O7">
        <v>6</v>
      </c>
      <c r="P7">
        <f>COUNTIF(Tableau6[Bronze/20],Tableau20[[#This Row],[Face]])</f>
        <v>57</v>
      </c>
      <c r="Q7" s="38">
        <f>((100*(Tableau20[[#This Row],[Occurrences]]/R7))-100)/100</f>
        <v>0.13999999999999985</v>
      </c>
      <c r="R7" s="27">
        <f>(5/100)*$T$1</f>
        <v>50</v>
      </c>
      <c r="V7">
        <f t="shared" si="0"/>
        <v>4</v>
      </c>
      <c r="W7">
        <f>COUNTIF(Tableau6[Bronze/100],Tableau21[[#This Row],[Face]])</f>
        <v>8</v>
      </c>
      <c r="X7" s="38">
        <f>((100*(Tableau21[[#This Row],[Occurrences]]/AA$2))-100)/100</f>
        <v>-0.2</v>
      </c>
    </row>
    <row r="8" spans="1:27" x14ac:dyDescent="0.3">
      <c r="A8" s="1">
        <v>6</v>
      </c>
      <c r="B8">
        <f>COUNTIF(Tableau6[Bronze Diz.],Tableau18[[#This Row],[Face]])</f>
        <v>168</v>
      </c>
      <c r="C8" s="38">
        <f>((100*(Tableau18[[#This Row],[Occurrences]]/F$2))-100)/100</f>
        <v>0.68</v>
      </c>
      <c r="H8" s="42">
        <v>6</v>
      </c>
      <c r="I8">
        <f>COUNTIF(Tableau6[Bronze Uni.],Tableau19[[#This Row],[Face]])</f>
        <v>82</v>
      </c>
      <c r="J8" s="38">
        <f>((100*(Tableau19[[#This Row],[Occurrences]]/M$2))-100)/100</f>
        <v>-0.18</v>
      </c>
      <c r="O8">
        <v>7</v>
      </c>
      <c r="P8">
        <f>COUNTIF(Tableau6[Bronze/20],Tableau20[[#This Row],[Face]])</f>
        <v>70</v>
      </c>
      <c r="Q8" s="38">
        <f>((100*(Tableau20[[#This Row],[Occurrences]]/R8))-100)/100</f>
        <v>0.16666666666666671</v>
      </c>
      <c r="R8" s="27">
        <f>(6/100)*$T$1</f>
        <v>60</v>
      </c>
      <c r="V8">
        <f t="shared" si="0"/>
        <v>5</v>
      </c>
      <c r="W8">
        <f>COUNTIF(Tableau6[Bronze/100],Tableau21[[#This Row],[Face]])</f>
        <v>12</v>
      </c>
      <c r="X8" s="38">
        <f>((100*(Tableau21[[#This Row],[Occurrences]]/AA$2))-100)/100</f>
        <v>0.2</v>
      </c>
    </row>
    <row r="9" spans="1:27" x14ac:dyDescent="0.3">
      <c r="A9" s="1">
        <v>7</v>
      </c>
      <c r="B9">
        <f>COUNTIF(Tableau6[Bronze Diz.],Tableau18[[#This Row],[Face]])</f>
        <v>113</v>
      </c>
      <c r="C9" s="38">
        <f>((100*(Tableau18[[#This Row],[Occurrences]]/F$2))-100)/100</f>
        <v>0.12999999999999987</v>
      </c>
      <c r="H9" s="42">
        <v>7</v>
      </c>
      <c r="I9">
        <f>COUNTIF(Tableau6[Bronze Uni.],Tableau19[[#This Row],[Face]])</f>
        <v>96</v>
      </c>
      <c r="J9" s="38">
        <f>((100*(Tableau19[[#This Row],[Occurrences]]/M$2))-100)/100</f>
        <v>-0.04</v>
      </c>
      <c r="O9">
        <v>8</v>
      </c>
      <c r="P9">
        <f>COUNTIF(Tableau6[Bronze/20],Tableau20[[#This Row],[Face]])</f>
        <v>53</v>
      </c>
      <c r="Q9" s="38">
        <f>((100*(Tableau20[[#This Row],[Occurrences]]/R9))-100)/100</f>
        <v>-0.24285714285714291</v>
      </c>
      <c r="R9" s="27">
        <f>(7/100)*$T$1</f>
        <v>70</v>
      </c>
      <c r="V9">
        <f t="shared" si="0"/>
        <v>6</v>
      </c>
      <c r="W9">
        <f>COUNTIF(Tableau6[Bronze/100],Tableau21[[#This Row],[Face]])</f>
        <v>7</v>
      </c>
      <c r="X9" s="38">
        <f>((100*(Tableau21[[#This Row],[Occurrences]]/AA$2))-100)/100</f>
        <v>-0.3</v>
      </c>
    </row>
    <row r="10" spans="1:27" x14ac:dyDescent="0.3">
      <c r="A10" s="1">
        <v>8</v>
      </c>
      <c r="B10">
        <f>COUNTIF(Tableau6[Bronze Diz.],Tableau18[[#This Row],[Face]])</f>
        <v>99</v>
      </c>
      <c r="C10" s="38">
        <f>((100*(Tableau18[[#This Row],[Occurrences]]/F$2))-100)/100</f>
        <v>-0.01</v>
      </c>
      <c r="H10" s="42">
        <v>8</v>
      </c>
      <c r="I10">
        <f>COUNTIF(Tableau6[Bronze Uni.],Tableau19[[#This Row],[Face]])</f>
        <v>89</v>
      </c>
      <c r="J10" s="38">
        <f>((100*(Tableau19[[#This Row],[Occurrences]]/M$2))-100)/100</f>
        <v>-0.11</v>
      </c>
      <c r="O10">
        <v>9</v>
      </c>
      <c r="P10">
        <f>COUNTIF(Tableau6[Bronze/20],Tableau20[[#This Row],[Face]])</f>
        <v>88</v>
      </c>
      <c r="Q10" s="38">
        <f>((100*(Tableau20[[#This Row],[Occurrences]]/R10))-100)/100</f>
        <v>0.10000000000000014</v>
      </c>
      <c r="R10" s="27">
        <f>(8/100)*$T$1</f>
        <v>80</v>
      </c>
      <c r="V10">
        <f t="shared" si="0"/>
        <v>7</v>
      </c>
      <c r="W10">
        <f>COUNTIF(Tableau6[Bronze/100],Tableau21[[#This Row],[Face]])</f>
        <v>7</v>
      </c>
      <c r="X10" s="38">
        <f>((100*(Tableau21[[#This Row],[Occurrences]]/AA$2))-100)/100</f>
        <v>-0.3</v>
      </c>
    </row>
    <row r="11" spans="1:27" x14ac:dyDescent="0.3">
      <c r="A11" s="1">
        <v>9</v>
      </c>
      <c r="B11">
        <f>COUNTIF(Tableau6[Bronze Diz.],Tableau18[[#This Row],[Face]])</f>
        <v>83</v>
      </c>
      <c r="C11" s="38">
        <f>((100*(Tableau18[[#This Row],[Occurrences]]/F$2))-100)/100</f>
        <v>-0.17</v>
      </c>
      <c r="H11" s="42">
        <v>9</v>
      </c>
      <c r="I11">
        <f>COUNTIF(Tableau6[Bronze Uni.],Tableau19[[#This Row],[Face]])</f>
        <v>80</v>
      </c>
      <c r="J11" s="38">
        <f>((100*(Tableau19[[#This Row],[Occurrences]]/M$2))-100)/100</f>
        <v>-0.2</v>
      </c>
      <c r="O11">
        <v>10</v>
      </c>
      <c r="P11">
        <f>COUNTIF(Tableau6[Bronze/20],Tableau20[[#This Row],[Face]])</f>
        <v>83</v>
      </c>
      <c r="Q11" s="38">
        <f>((100*(Tableau20[[#This Row],[Occurrences]]/R11))-100)/100</f>
        <v>-7.777777777777771E-2</v>
      </c>
      <c r="R11" s="27">
        <f>(9/100)*$T$1</f>
        <v>90</v>
      </c>
      <c r="V11">
        <f t="shared" si="0"/>
        <v>8</v>
      </c>
      <c r="W11">
        <f>COUNTIF(Tableau6[Bronze/100],Tableau21[[#This Row],[Face]])</f>
        <v>6</v>
      </c>
      <c r="X11" s="38">
        <f>((100*(Tableau21[[#This Row],[Occurrences]]/AA$2))-100)/100</f>
        <v>-0.4</v>
      </c>
    </row>
    <row r="12" spans="1:27" x14ac:dyDescent="0.3">
      <c r="A12" s="1">
        <v>10</v>
      </c>
      <c r="B12">
        <f>COUNTIF(Tableau6[Bronze Diz.],Tableau18[[#This Row],[Face]])</f>
        <v>87</v>
      </c>
      <c r="C12" s="38">
        <f>((100*(Tableau18[[#This Row],[Occurrences]]/F$2))-100)/100</f>
        <v>-0.13</v>
      </c>
      <c r="H12" s="42">
        <v>10</v>
      </c>
      <c r="I12">
        <f>COUNTIF(Tableau6[Bronze Uni.],Tableau19[[#This Row],[Face]])</f>
        <v>118</v>
      </c>
      <c r="J12" s="38">
        <f>((100*(Tableau19[[#This Row],[Occurrences]]/M$2))-100)/100</f>
        <v>0.18</v>
      </c>
      <c r="O12">
        <v>11</v>
      </c>
      <c r="P12">
        <f>COUNTIF(Tableau6[Bronze/20],Tableau20[[#This Row],[Face]])</f>
        <v>118</v>
      </c>
      <c r="Q12" s="38">
        <f>((100*(Tableau20[[#This Row],[Occurrences]]/R12))-100)/100</f>
        <v>0.18</v>
      </c>
      <c r="R12" s="27">
        <f>(10/100)*$T$1</f>
        <v>100</v>
      </c>
      <c r="V12">
        <f t="shared" si="0"/>
        <v>9</v>
      </c>
      <c r="W12">
        <f>COUNTIF(Tableau6[Bronze/100],Tableau21[[#This Row],[Face]])</f>
        <v>4</v>
      </c>
      <c r="X12" s="38">
        <f>((100*(Tableau21[[#This Row],[Occurrences]]/AA$2))-100)/100</f>
        <v>-0.6</v>
      </c>
    </row>
    <row r="13" spans="1:27" x14ac:dyDescent="0.3">
      <c r="O13">
        <v>12</v>
      </c>
      <c r="P13">
        <f>COUNTIF(Tableau6[Bronze/20],Tableau20[[#This Row],[Face]])</f>
        <v>82</v>
      </c>
      <c r="Q13" s="38">
        <f>((100*(Tableau20[[#This Row],[Occurrences]]/R13))-100)/100</f>
        <v>-8.8888888888888851E-2</v>
      </c>
      <c r="R13" s="27">
        <f>(9/100)*$T$1</f>
        <v>90</v>
      </c>
      <c r="V13">
        <f t="shared" si="0"/>
        <v>10</v>
      </c>
      <c r="W13">
        <f>COUNTIF(Tableau6[Bronze/100],Tableau21[[#This Row],[Face]])</f>
        <v>20</v>
      </c>
      <c r="X13" s="38">
        <f>((100*(Tableau21[[#This Row],[Occurrences]]/AA$2))-100)/100</f>
        <v>1</v>
      </c>
    </row>
    <row r="14" spans="1:27" x14ac:dyDescent="0.3">
      <c r="O14">
        <v>13</v>
      </c>
      <c r="P14">
        <f>COUNTIF(Tableau6[Bronze/20],Tableau20[[#This Row],[Face]])</f>
        <v>82</v>
      </c>
      <c r="Q14" s="38">
        <f>((100*(Tableau20[[#This Row],[Occurrences]]/R14))-100)/100</f>
        <v>2.4999999999999859E-2</v>
      </c>
      <c r="R14" s="27">
        <f>(8/100)*$T$1</f>
        <v>80</v>
      </c>
      <c r="V14">
        <f t="shared" si="0"/>
        <v>11</v>
      </c>
      <c r="W14">
        <f>COUNTIF(Tableau6[Bronze/100],Tableau21[[#This Row],[Face]])</f>
        <v>9</v>
      </c>
      <c r="X14" s="38">
        <f>((100*(Tableau21[[#This Row],[Occurrences]]/AA$2))-100)/100</f>
        <v>-0.1</v>
      </c>
    </row>
    <row r="15" spans="1:27" x14ac:dyDescent="0.3">
      <c r="O15">
        <v>14</v>
      </c>
      <c r="P15">
        <f>COUNTIF(Tableau6[Bronze/20],Tableau20[[#This Row],[Face]])</f>
        <v>77</v>
      </c>
      <c r="Q15" s="38">
        <f>((100*(Tableau20[[#This Row],[Occurrences]]/R15))-100)/100</f>
        <v>0.10000000000000014</v>
      </c>
      <c r="R15" s="27">
        <f>(7/100)*$T$1</f>
        <v>70</v>
      </c>
      <c r="V15">
        <f t="shared" si="0"/>
        <v>12</v>
      </c>
      <c r="W15">
        <f>COUNTIF(Tableau6[Bronze/100],Tableau21[[#This Row],[Face]])</f>
        <v>12</v>
      </c>
      <c r="X15" s="38">
        <f>((100*(Tableau21[[#This Row],[Occurrences]]/AA$2))-100)/100</f>
        <v>0.2</v>
      </c>
    </row>
    <row r="16" spans="1:27" x14ac:dyDescent="0.3">
      <c r="O16">
        <v>15</v>
      </c>
      <c r="P16">
        <f>COUNTIF(Tableau6[Bronze/20],Tableau20[[#This Row],[Face]])</f>
        <v>57</v>
      </c>
      <c r="Q16" s="38">
        <f>((100*(Tableau20[[#This Row],[Occurrences]]/R16))-100)/100</f>
        <v>-0.05</v>
      </c>
      <c r="R16" s="27">
        <f>(6/100)*$T$1</f>
        <v>60</v>
      </c>
      <c r="V16">
        <f t="shared" si="0"/>
        <v>13</v>
      </c>
      <c r="W16">
        <f>COUNTIF(Tableau6[Bronze/100],Tableau21[[#This Row],[Face]])</f>
        <v>18</v>
      </c>
      <c r="X16" s="38">
        <f>((100*(Tableau21[[#This Row],[Occurrences]]/AA$2))-100)/100</f>
        <v>0.8</v>
      </c>
    </row>
    <row r="17" spans="15:24" x14ac:dyDescent="0.3">
      <c r="O17">
        <v>16</v>
      </c>
      <c r="P17">
        <f>COUNTIF(Tableau6[Bronze/20],Tableau20[[#This Row],[Face]])</f>
        <v>50</v>
      </c>
      <c r="Q17" s="38">
        <f>((100*(Tableau20[[#This Row],[Occurrences]]/R17))-100)/100</f>
        <v>0</v>
      </c>
      <c r="R17" s="27">
        <f>(5/100)*$T$1</f>
        <v>50</v>
      </c>
      <c r="V17">
        <f t="shared" si="0"/>
        <v>14</v>
      </c>
      <c r="W17">
        <f>COUNTIF(Tableau6[Bronze/100],Tableau21[[#This Row],[Face]])</f>
        <v>14</v>
      </c>
      <c r="X17" s="38">
        <f>((100*(Tableau21[[#This Row],[Occurrences]]/AA$2))-100)/100</f>
        <v>0.4</v>
      </c>
    </row>
    <row r="18" spans="15:24" x14ac:dyDescent="0.3">
      <c r="O18">
        <v>17</v>
      </c>
      <c r="P18">
        <f>COUNTIF(Tableau6[Bronze/20],Tableau20[[#This Row],[Face]])</f>
        <v>36</v>
      </c>
      <c r="Q18" s="38">
        <f>((100*(Tableau20[[#This Row],[Occurrences]]/R18))-100)/100</f>
        <v>-0.1</v>
      </c>
      <c r="R18" s="27">
        <f>(4/100)*$T$1</f>
        <v>40</v>
      </c>
      <c r="V18">
        <f t="shared" si="0"/>
        <v>15</v>
      </c>
      <c r="W18">
        <f>COUNTIF(Tableau6[Bronze/100],Tableau21[[#This Row],[Face]])</f>
        <v>15</v>
      </c>
      <c r="X18" s="38">
        <f>((100*(Tableau21[[#This Row],[Occurrences]]/AA$2))-100)/100</f>
        <v>0.5</v>
      </c>
    </row>
    <row r="19" spans="15:24" x14ac:dyDescent="0.3">
      <c r="O19">
        <v>18</v>
      </c>
      <c r="P19">
        <f>COUNTIF(Tableau6[Bronze/20],Tableau20[[#This Row],[Face]])</f>
        <v>22</v>
      </c>
      <c r="Q19" s="38">
        <f>((100*(Tableau20[[#This Row],[Occurrences]]/R19))-100)/100</f>
        <v>-0.26666666666666672</v>
      </c>
      <c r="R19" s="27">
        <f>(3/100)*$T$1</f>
        <v>30</v>
      </c>
      <c r="V19">
        <f t="shared" si="0"/>
        <v>16</v>
      </c>
      <c r="W19">
        <f>COUNTIF(Tableau6[Bronze/100],Tableau21[[#This Row],[Face]])</f>
        <v>14</v>
      </c>
      <c r="X19" s="38">
        <f>((100*(Tableau21[[#This Row],[Occurrences]]/AA$2))-100)/100</f>
        <v>0.4</v>
      </c>
    </row>
    <row r="20" spans="15:24" x14ac:dyDescent="0.3">
      <c r="O20">
        <v>19</v>
      </c>
      <c r="P20">
        <f>COUNTIF(Tableau6[Bronze/20],Tableau20[[#This Row],[Face]])</f>
        <v>13</v>
      </c>
      <c r="Q20" s="38">
        <f>((100*(Tableau20[[#This Row],[Occurrences]]/R20))-100)/100</f>
        <v>-0.35</v>
      </c>
      <c r="R20" s="27">
        <f>(2/100)*$T$1</f>
        <v>20</v>
      </c>
      <c r="V20">
        <f t="shared" si="0"/>
        <v>17</v>
      </c>
      <c r="W20">
        <f>COUNTIF(Tableau6[Bronze/100],Tableau21[[#This Row],[Face]])</f>
        <v>11</v>
      </c>
      <c r="X20" s="38">
        <f>((100*(Tableau21[[#This Row],[Occurrences]]/AA$2))-100)/100</f>
        <v>0.10000000000000014</v>
      </c>
    </row>
    <row r="21" spans="15:24" x14ac:dyDescent="0.3">
      <c r="O21">
        <v>20</v>
      </c>
      <c r="P21">
        <f>COUNTIF(Tableau6[Bronze/20],Tableau20[[#This Row],[Face]])</f>
        <v>13</v>
      </c>
      <c r="Q21" s="38">
        <f>((100*(Tableau20[[#This Row],[Occurrences]]/R21))-100)/100</f>
        <v>0.3</v>
      </c>
      <c r="R21" s="27">
        <f>(1/100)*$T$1</f>
        <v>10</v>
      </c>
      <c r="V21">
        <f t="shared" si="0"/>
        <v>18</v>
      </c>
      <c r="W21">
        <f>COUNTIF(Tableau6[Bronze/100],Tableau21[[#This Row],[Face]])</f>
        <v>10</v>
      </c>
      <c r="X21" s="38">
        <f>((100*(Tableau21[[#This Row],[Occurrences]]/AA$2))-100)/100</f>
        <v>0</v>
      </c>
    </row>
    <row r="22" spans="15:24" x14ac:dyDescent="0.3">
      <c r="V22">
        <f t="shared" si="0"/>
        <v>19</v>
      </c>
      <c r="W22">
        <f>COUNTIF(Tableau6[Bronze/100],Tableau21[[#This Row],[Face]])</f>
        <v>7</v>
      </c>
      <c r="X22" s="38">
        <f>((100*(Tableau21[[#This Row],[Occurrences]]/AA$2))-100)/100</f>
        <v>-0.3</v>
      </c>
    </row>
    <row r="23" spans="15:24" x14ac:dyDescent="0.3">
      <c r="V23">
        <f t="shared" si="0"/>
        <v>20</v>
      </c>
      <c r="W23">
        <f>COUNTIF(Tableau6[Bronze/100],Tableau21[[#This Row],[Face]])</f>
        <v>12</v>
      </c>
      <c r="X23" s="38">
        <f>((100*(Tableau21[[#This Row],[Occurrences]]/AA$2))-100)/100</f>
        <v>0.2</v>
      </c>
    </row>
    <row r="24" spans="15:24" x14ac:dyDescent="0.3">
      <c r="V24">
        <f t="shared" si="0"/>
        <v>21</v>
      </c>
      <c r="W24">
        <f>COUNTIF(Tableau6[Bronze/100],Tableau21[[#This Row],[Face]])</f>
        <v>5</v>
      </c>
      <c r="X24" s="38">
        <f>((100*(Tableau21[[#This Row],[Occurrences]]/AA$2))-100)/100</f>
        <v>-0.5</v>
      </c>
    </row>
    <row r="25" spans="15:24" x14ac:dyDescent="0.3">
      <c r="V25">
        <f t="shared" si="0"/>
        <v>22</v>
      </c>
      <c r="W25">
        <f>COUNTIF(Tableau6[Bronze/100],Tableau21[[#This Row],[Face]])</f>
        <v>9</v>
      </c>
      <c r="X25" s="38">
        <f>((100*(Tableau21[[#This Row],[Occurrences]]/AA$2))-100)/100</f>
        <v>-0.1</v>
      </c>
    </row>
    <row r="26" spans="15:24" x14ac:dyDescent="0.3">
      <c r="V26">
        <f t="shared" si="0"/>
        <v>23</v>
      </c>
      <c r="W26">
        <f>COUNTIF(Tableau6[Bronze/100],Tableau21[[#This Row],[Face]])</f>
        <v>4</v>
      </c>
      <c r="X26" s="38">
        <f>((100*(Tableau21[[#This Row],[Occurrences]]/AA$2))-100)/100</f>
        <v>-0.6</v>
      </c>
    </row>
    <row r="27" spans="15:24" x14ac:dyDescent="0.3">
      <c r="V27">
        <f t="shared" si="0"/>
        <v>24</v>
      </c>
      <c r="W27">
        <f>COUNTIF(Tableau6[Bronze/100],Tableau21[[#This Row],[Face]])</f>
        <v>4</v>
      </c>
      <c r="X27" s="38">
        <f>((100*(Tableau21[[#This Row],[Occurrences]]/AA$2))-100)/100</f>
        <v>-0.6</v>
      </c>
    </row>
    <row r="28" spans="15:24" x14ac:dyDescent="0.3">
      <c r="V28">
        <f t="shared" si="0"/>
        <v>25</v>
      </c>
      <c r="W28">
        <f>COUNTIF(Tableau6[Bronze/100],Tableau21[[#This Row],[Face]])</f>
        <v>7</v>
      </c>
      <c r="X28" s="38">
        <f>((100*(Tableau21[[#This Row],[Occurrences]]/AA$2))-100)/100</f>
        <v>-0.3</v>
      </c>
    </row>
    <row r="29" spans="15:24" x14ac:dyDescent="0.3">
      <c r="V29">
        <f t="shared" si="0"/>
        <v>26</v>
      </c>
      <c r="W29">
        <f>COUNTIF(Tableau6[Bronze/100],Tableau21[[#This Row],[Face]])</f>
        <v>2</v>
      </c>
      <c r="X29" s="38">
        <f>((100*(Tableau21[[#This Row],[Occurrences]]/AA$2))-100)/100</f>
        <v>-0.8</v>
      </c>
    </row>
    <row r="30" spans="15:24" x14ac:dyDescent="0.3">
      <c r="V30">
        <f t="shared" si="0"/>
        <v>27</v>
      </c>
      <c r="W30">
        <f>COUNTIF(Tableau6[Bronze/100],Tableau21[[#This Row],[Face]])</f>
        <v>5</v>
      </c>
      <c r="X30" s="38">
        <f>((100*(Tableau21[[#This Row],[Occurrences]]/AA$2))-100)/100</f>
        <v>-0.5</v>
      </c>
    </row>
    <row r="31" spans="15:24" x14ac:dyDescent="0.3">
      <c r="V31">
        <f t="shared" si="0"/>
        <v>28</v>
      </c>
      <c r="W31">
        <f>COUNTIF(Tableau6[Bronze/100],Tableau21[[#This Row],[Face]])</f>
        <v>2</v>
      </c>
      <c r="X31" s="38">
        <f>((100*(Tableau21[[#This Row],[Occurrences]]/AA$2))-100)/100</f>
        <v>-0.8</v>
      </c>
    </row>
    <row r="32" spans="15:24" x14ac:dyDescent="0.3">
      <c r="V32">
        <f t="shared" si="0"/>
        <v>29</v>
      </c>
      <c r="W32">
        <f>COUNTIF(Tableau6[Bronze/100],Tableau21[[#This Row],[Face]])</f>
        <v>3</v>
      </c>
      <c r="X32" s="38">
        <f>((100*(Tableau21[[#This Row],[Occurrences]]/AA$2))-100)/100</f>
        <v>-0.7</v>
      </c>
    </row>
    <row r="33" spans="22:24" x14ac:dyDescent="0.3">
      <c r="V33">
        <f t="shared" si="0"/>
        <v>30</v>
      </c>
      <c r="W33">
        <f>COUNTIF(Tableau6[Bronze/100],Tableau21[[#This Row],[Face]])</f>
        <v>10</v>
      </c>
      <c r="X33" s="38">
        <f>((100*(Tableau21[[#This Row],[Occurrences]]/AA$2))-100)/100</f>
        <v>0</v>
      </c>
    </row>
    <row r="34" spans="22:24" x14ac:dyDescent="0.3">
      <c r="V34">
        <f t="shared" si="0"/>
        <v>31</v>
      </c>
      <c r="W34">
        <f>COUNTIF(Tableau6[Bronze/100],Tableau21[[#This Row],[Face]])</f>
        <v>4</v>
      </c>
      <c r="X34" s="38">
        <f>((100*(Tableau21[[#This Row],[Occurrences]]/AA$2))-100)/100</f>
        <v>-0.6</v>
      </c>
    </row>
    <row r="35" spans="22:24" x14ac:dyDescent="0.3">
      <c r="V35">
        <f t="shared" si="0"/>
        <v>32</v>
      </c>
      <c r="W35">
        <f>COUNTIF(Tableau6[Bronze/100],Tableau21[[#This Row],[Face]])</f>
        <v>13</v>
      </c>
      <c r="X35" s="38">
        <f>((100*(Tableau21[[#This Row],[Occurrences]]/AA$2))-100)/100</f>
        <v>0.3</v>
      </c>
    </row>
    <row r="36" spans="22:24" x14ac:dyDescent="0.3">
      <c r="V36">
        <f t="shared" si="0"/>
        <v>33</v>
      </c>
      <c r="W36">
        <f>COUNTIF(Tableau6[Bronze/100],Tableau21[[#This Row],[Face]])</f>
        <v>18</v>
      </c>
      <c r="X36" s="38">
        <f>((100*(Tableau21[[#This Row],[Occurrences]]/AA$2))-100)/100</f>
        <v>0.8</v>
      </c>
    </row>
    <row r="37" spans="22:24" x14ac:dyDescent="0.3">
      <c r="V37">
        <f t="shared" si="0"/>
        <v>34</v>
      </c>
      <c r="W37">
        <f>COUNTIF(Tableau6[Bronze/100],Tableau21[[#This Row],[Face]])</f>
        <v>9</v>
      </c>
      <c r="X37" s="38">
        <f>((100*(Tableau21[[#This Row],[Occurrences]]/AA$2))-100)/100</f>
        <v>-0.1</v>
      </c>
    </row>
    <row r="38" spans="22:24" x14ac:dyDescent="0.3">
      <c r="V38">
        <f t="shared" si="0"/>
        <v>35</v>
      </c>
      <c r="W38">
        <f>COUNTIF(Tableau6[Bronze/100],Tableau21[[#This Row],[Face]])</f>
        <v>8</v>
      </c>
      <c r="X38" s="38">
        <f>((100*(Tableau21[[#This Row],[Occurrences]]/AA$2))-100)/100</f>
        <v>-0.2</v>
      </c>
    </row>
    <row r="39" spans="22:24" x14ac:dyDescent="0.3">
      <c r="V39">
        <f t="shared" si="0"/>
        <v>36</v>
      </c>
      <c r="W39">
        <f>COUNTIF(Tableau6[Bronze/100],Tableau21[[#This Row],[Face]])</f>
        <v>7</v>
      </c>
      <c r="X39" s="38">
        <f>((100*(Tableau21[[#This Row],[Occurrences]]/AA$2))-100)/100</f>
        <v>-0.3</v>
      </c>
    </row>
    <row r="40" spans="22:24" x14ac:dyDescent="0.3">
      <c r="V40">
        <f t="shared" si="0"/>
        <v>37</v>
      </c>
      <c r="W40">
        <f>COUNTIF(Tableau6[Bronze/100],Tableau21[[#This Row],[Face]])</f>
        <v>4</v>
      </c>
      <c r="X40" s="38">
        <f>((100*(Tableau21[[#This Row],[Occurrences]]/AA$2))-100)/100</f>
        <v>-0.6</v>
      </c>
    </row>
    <row r="41" spans="22:24" x14ac:dyDescent="0.3">
      <c r="V41">
        <f t="shared" si="0"/>
        <v>38</v>
      </c>
      <c r="W41">
        <f>COUNTIF(Tableau6[Bronze/100],Tableau21[[#This Row],[Face]])</f>
        <v>11</v>
      </c>
      <c r="X41" s="38">
        <f>((100*(Tableau21[[#This Row],[Occurrences]]/AA$2))-100)/100</f>
        <v>0.10000000000000014</v>
      </c>
    </row>
    <row r="42" spans="22:24" x14ac:dyDescent="0.3">
      <c r="V42">
        <f t="shared" si="0"/>
        <v>39</v>
      </c>
      <c r="W42">
        <f>COUNTIF(Tableau6[Bronze/100],Tableau21[[#This Row],[Face]])</f>
        <v>7</v>
      </c>
      <c r="X42" s="38">
        <f>((100*(Tableau21[[#This Row],[Occurrences]]/AA$2))-100)/100</f>
        <v>-0.3</v>
      </c>
    </row>
    <row r="43" spans="22:24" x14ac:dyDescent="0.3">
      <c r="V43">
        <f t="shared" si="0"/>
        <v>40</v>
      </c>
      <c r="W43">
        <f>COUNTIF(Tableau6[Bronze/100],Tableau21[[#This Row],[Face]])</f>
        <v>11</v>
      </c>
      <c r="X43" s="38">
        <f>((100*(Tableau21[[#This Row],[Occurrences]]/AA$2))-100)/100</f>
        <v>0.10000000000000014</v>
      </c>
    </row>
    <row r="44" spans="22:24" x14ac:dyDescent="0.3">
      <c r="V44">
        <f t="shared" si="0"/>
        <v>41</v>
      </c>
      <c r="W44">
        <f>COUNTIF(Tableau6[Bronze/100],Tableau21[[#This Row],[Face]])</f>
        <v>11</v>
      </c>
      <c r="X44" s="38">
        <f>((100*(Tableau21[[#This Row],[Occurrences]]/AA$2))-100)/100</f>
        <v>0.10000000000000014</v>
      </c>
    </row>
    <row r="45" spans="22:24" x14ac:dyDescent="0.3">
      <c r="V45">
        <f t="shared" si="0"/>
        <v>42</v>
      </c>
      <c r="W45">
        <f>COUNTIF(Tableau6[Bronze/100],Tableau21[[#This Row],[Face]])</f>
        <v>9</v>
      </c>
      <c r="X45" s="38">
        <f>((100*(Tableau21[[#This Row],[Occurrences]]/AA$2))-100)/100</f>
        <v>-0.1</v>
      </c>
    </row>
    <row r="46" spans="22:24" x14ac:dyDescent="0.3">
      <c r="V46">
        <f t="shared" si="0"/>
        <v>43</v>
      </c>
      <c r="W46">
        <f>COUNTIF(Tableau6[Bronze/100],Tableau21[[#This Row],[Face]])</f>
        <v>8</v>
      </c>
      <c r="X46" s="38">
        <f>((100*(Tableau21[[#This Row],[Occurrences]]/AA$2))-100)/100</f>
        <v>-0.2</v>
      </c>
    </row>
    <row r="47" spans="22:24" x14ac:dyDescent="0.3">
      <c r="V47">
        <f t="shared" si="0"/>
        <v>44</v>
      </c>
      <c r="W47">
        <f>COUNTIF(Tableau6[Bronze/100],Tableau21[[#This Row],[Face]])</f>
        <v>6</v>
      </c>
      <c r="X47" s="38">
        <f>((100*(Tableau21[[#This Row],[Occurrences]]/AA$2))-100)/100</f>
        <v>-0.4</v>
      </c>
    </row>
    <row r="48" spans="22:24" x14ac:dyDescent="0.3">
      <c r="V48">
        <f t="shared" si="0"/>
        <v>45</v>
      </c>
      <c r="W48">
        <f>COUNTIF(Tableau6[Bronze/100],Tableau21[[#This Row],[Face]])</f>
        <v>10</v>
      </c>
      <c r="X48" s="38">
        <f>((100*(Tableau21[[#This Row],[Occurrences]]/AA$2))-100)/100</f>
        <v>0</v>
      </c>
    </row>
    <row r="49" spans="22:24" x14ac:dyDescent="0.3">
      <c r="V49">
        <f t="shared" si="0"/>
        <v>46</v>
      </c>
      <c r="W49">
        <f>COUNTIF(Tableau6[Bronze/100],Tableau21[[#This Row],[Face]])</f>
        <v>10</v>
      </c>
      <c r="X49" s="38">
        <f>((100*(Tableau21[[#This Row],[Occurrences]]/AA$2))-100)/100</f>
        <v>0</v>
      </c>
    </row>
    <row r="50" spans="22:24" x14ac:dyDescent="0.3">
      <c r="V50">
        <f t="shared" si="0"/>
        <v>47</v>
      </c>
      <c r="W50">
        <f>COUNTIF(Tableau6[Bronze/100],Tableau21[[#This Row],[Face]])</f>
        <v>8</v>
      </c>
      <c r="X50" s="38">
        <f>((100*(Tableau21[[#This Row],[Occurrences]]/AA$2))-100)/100</f>
        <v>-0.2</v>
      </c>
    </row>
    <row r="51" spans="22:24" x14ac:dyDescent="0.3">
      <c r="V51">
        <f t="shared" si="0"/>
        <v>48</v>
      </c>
      <c r="W51">
        <f>COUNTIF(Tableau6[Bronze/100],Tableau21[[#This Row],[Face]])</f>
        <v>6</v>
      </c>
      <c r="X51" s="38">
        <f>((100*(Tableau21[[#This Row],[Occurrences]]/AA$2))-100)/100</f>
        <v>-0.4</v>
      </c>
    </row>
    <row r="52" spans="22:24" x14ac:dyDescent="0.3">
      <c r="V52">
        <f t="shared" si="0"/>
        <v>49</v>
      </c>
      <c r="W52">
        <f>COUNTIF(Tableau6[Bronze/100],Tableau21[[#This Row],[Face]])</f>
        <v>8</v>
      </c>
      <c r="X52" s="38">
        <f>((100*(Tableau21[[#This Row],[Occurrences]]/AA$2))-100)/100</f>
        <v>-0.2</v>
      </c>
    </row>
    <row r="53" spans="22:24" x14ac:dyDescent="0.3">
      <c r="V53">
        <f t="shared" si="0"/>
        <v>50</v>
      </c>
      <c r="W53">
        <f>COUNTIF(Tableau6[Bronze/100],Tableau21[[#This Row],[Face]])</f>
        <v>8</v>
      </c>
      <c r="X53" s="38">
        <f>((100*(Tableau21[[#This Row],[Occurrences]]/AA$2))-100)/100</f>
        <v>-0.2</v>
      </c>
    </row>
    <row r="54" spans="22:24" x14ac:dyDescent="0.3">
      <c r="V54">
        <f t="shared" si="0"/>
        <v>51</v>
      </c>
      <c r="W54">
        <f>COUNTIF(Tableau6[Bronze/100],Tableau21[[#This Row],[Face]])</f>
        <v>11</v>
      </c>
      <c r="X54" s="38">
        <f>((100*(Tableau21[[#This Row],[Occurrences]]/AA$2))-100)/100</f>
        <v>0.10000000000000014</v>
      </c>
    </row>
    <row r="55" spans="22:24" x14ac:dyDescent="0.3">
      <c r="V55">
        <f t="shared" si="0"/>
        <v>52</v>
      </c>
      <c r="W55">
        <f>COUNTIF(Tableau6[Bronze/100],Tableau21[[#This Row],[Face]])</f>
        <v>8</v>
      </c>
      <c r="X55" s="38">
        <f>((100*(Tableau21[[#This Row],[Occurrences]]/AA$2))-100)/100</f>
        <v>-0.2</v>
      </c>
    </row>
    <row r="56" spans="22:24" x14ac:dyDescent="0.3">
      <c r="V56">
        <f t="shared" si="0"/>
        <v>53</v>
      </c>
      <c r="W56">
        <f>COUNTIF(Tableau6[Bronze/100],Tableau21[[#This Row],[Face]])</f>
        <v>7</v>
      </c>
      <c r="X56" s="38">
        <f>((100*(Tableau21[[#This Row],[Occurrences]]/AA$2))-100)/100</f>
        <v>-0.3</v>
      </c>
    </row>
    <row r="57" spans="22:24" x14ac:dyDescent="0.3">
      <c r="V57">
        <f t="shared" si="0"/>
        <v>54</v>
      </c>
      <c r="W57">
        <f>COUNTIF(Tableau6[Bronze/100],Tableau21[[#This Row],[Face]])</f>
        <v>10</v>
      </c>
      <c r="X57" s="38">
        <f>((100*(Tableau21[[#This Row],[Occurrences]]/AA$2))-100)/100</f>
        <v>0</v>
      </c>
    </row>
    <row r="58" spans="22:24" x14ac:dyDescent="0.3">
      <c r="V58">
        <f t="shared" si="0"/>
        <v>55</v>
      </c>
      <c r="W58">
        <f>COUNTIF(Tableau6[Bronze/100],Tableau21[[#This Row],[Face]])</f>
        <v>9</v>
      </c>
      <c r="X58" s="38">
        <f>((100*(Tableau21[[#This Row],[Occurrences]]/AA$2))-100)/100</f>
        <v>-0.1</v>
      </c>
    </row>
    <row r="59" spans="22:24" x14ac:dyDescent="0.3">
      <c r="V59">
        <f t="shared" si="0"/>
        <v>56</v>
      </c>
      <c r="W59">
        <f>COUNTIF(Tableau6[Bronze/100],Tableau21[[#This Row],[Face]])</f>
        <v>6</v>
      </c>
      <c r="X59" s="38">
        <f>((100*(Tableau21[[#This Row],[Occurrences]]/AA$2))-100)/100</f>
        <v>-0.4</v>
      </c>
    </row>
    <row r="60" spans="22:24" x14ac:dyDescent="0.3">
      <c r="V60">
        <f t="shared" si="0"/>
        <v>57</v>
      </c>
      <c r="W60">
        <f>COUNTIF(Tableau6[Bronze/100],Tableau21[[#This Row],[Face]])</f>
        <v>11</v>
      </c>
      <c r="X60" s="38">
        <f>((100*(Tableau21[[#This Row],[Occurrences]]/AA$2))-100)/100</f>
        <v>0.10000000000000014</v>
      </c>
    </row>
    <row r="61" spans="22:24" x14ac:dyDescent="0.3">
      <c r="V61">
        <f t="shared" si="0"/>
        <v>58</v>
      </c>
      <c r="W61">
        <f>COUNTIF(Tableau6[Bronze/100],Tableau21[[#This Row],[Face]])</f>
        <v>9</v>
      </c>
      <c r="X61" s="38">
        <f>((100*(Tableau21[[#This Row],[Occurrences]]/AA$2))-100)/100</f>
        <v>-0.1</v>
      </c>
    </row>
    <row r="62" spans="22:24" x14ac:dyDescent="0.3">
      <c r="V62">
        <f t="shared" si="0"/>
        <v>59</v>
      </c>
      <c r="W62">
        <f>COUNTIF(Tableau6[Bronze/100],Tableau21[[#This Row],[Face]])</f>
        <v>10</v>
      </c>
      <c r="X62" s="38">
        <f>((100*(Tableau21[[#This Row],[Occurrences]]/AA$2))-100)/100</f>
        <v>0</v>
      </c>
    </row>
    <row r="63" spans="22:24" x14ac:dyDescent="0.3">
      <c r="V63">
        <f t="shared" si="0"/>
        <v>60</v>
      </c>
      <c r="W63">
        <f>COUNTIF(Tableau6[Bronze/100],Tableau21[[#This Row],[Face]])</f>
        <v>17</v>
      </c>
      <c r="X63" s="38">
        <f>((100*(Tableau21[[#This Row],[Occurrences]]/AA$2))-100)/100</f>
        <v>0.7</v>
      </c>
    </row>
    <row r="64" spans="22:24" x14ac:dyDescent="0.3">
      <c r="V64">
        <f t="shared" si="0"/>
        <v>61</v>
      </c>
      <c r="W64">
        <f>COUNTIF(Tableau6[Bronze/100],Tableau21[[#This Row],[Face]])</f>
        <v>24</v>
      </c>
      <c r="X64" s="38">
        <f>((100*(Tableau21[[#This Row],[Occurrences]]/AA$2))-100)/100</f>
        <v>1.4</v>
      </c>
    </row>
    <row r="65" spans="22:24" x14ac:dyDescent="0.3">
      <c r="V65">
        <f t="shared" si="0"/>
        <v>62</v>
      </c>
      <c r="W65">
        <f>COUNTIF(Tableau6[Bronze/100],Tableau21[[#This Row],[Face]])</f>
        <v>11</v>
      </c>
      <c r="X65" s="38">
        <f>((100*(Tableau21[[#This Row],[Occurrences]]/AA$2))-100)/100</f>
        <v>0.10000000000000014</v>
      </c>
    </row>
    <row r="66" spans="22:24" x14ac:dyDescent="0.3">
      <c r="V66">
        <f t="shared" si="0"/>
        <v>63</v>
      </c>
      <c r="W66">
        <f>COUNTIF(Tableau6[Bronze/100],Tableau21[[#This Row],[Face]])</f>
        <v>19</v>
      </c>
      <c r="X66" s="38">
        <f>((100*(Tableau21[[#This Row],[Occurrences]]/AA$2))-100)/100</f>
        <v>0.9</v>
      </c>
    </row>
    <row r="67" spans="22:24" x14ac:dyDescent="0.3">
      <c r="V67">
        <f t="shared" si="0"/>
        <v>64</v>
      </c>
      <c r="W67">
        <f>COUNTIF(Tableau6[Bronze/100],Tableau21[[#This Row],[Face]])</f>
        <v>14</v>
      </c>
      <c r="X67" s="38">
        <f>((100*(Tableau21[[#This Row],[Occurrences]]/AA$2))-100)/100</f>
        <v>0.4</v>
      </c>
    </row>
    <row r="68" spans="22:24" x14ac:dyDescent="0.3">
      <c r="V68">
        <f t="shared" si="0"/>
        <v>65</v>
      </c>
      <c r="W68">
        <f>COUNTIF(Tableau6[Bronze/100],Tableau21[[#This Row],[Face]])</f>
        <v>19</v>
      </c>
      <c r="X68" s="38">
        <f>((100*(Tableau21[[#This Row],[Occurrences]]/AA$2))-100)/100</f>
        <v>0.9</v>
      </c>
    </row>
    <row r="69" spans="22:24" x14ac:dyDescent="0.3">
      <c r="V69">
        <f t="shared" ref="V69:V101" si="1">V68+1</f>
        <v>66</v>
      </c>
      <c r="W69">
        <f>COUNTIF(Tableau6[Bronze/100],Tableau21[[#This Row],[Face]])</f>
        <v>13</v>
      </c>
      <c r="X69" s="38">
        <f>((100*(Tableau21[[#This Row],[Occurrences]]/AA$2))-100)/100</f>
        <v>0.3</v>
      </c>
    </row>
    <row r="70" spans="22:24" x14ac:dyDescent="0.3">
      <c r="V70">
        <f t="shared" si="1"/>
        <v>67</v>
      </c>
      <c r="W70">
        <f>COUNTIF(Tableau6[Bronze/100],Tableau21[[#This Row],[Face]])</f>
        <v>16</v>
      </c>
      <c r="X70" s="38">
        <f>((100*(Tableau21[[#This Row],[Occurrences]]/AA$2))-100)/100</f>
        <v>0.6</v>
      </c>
    </row>
    <row r="71" spans="22:24" x14ac:dyDescent="0.3">
      <c r="V71">
        <f t="shared" si="1"/>
        <v>68</v>
      </c>
      <c r="W71">
        <f>COUNTIF(Tableau6[Bronze/100],Tableau21[[#This Row],[Face]])</f>
        <v>17</v>
      </c>
      <c r="X71" s="38">
        <f>((100*(Tableau21[[#This Row],[Occurrences]]/AA$2))-100)/100</f>
        <v>0.7</v>
      </c>
    </row>
    <row r="72" spans="22:24" x14ac:dyDescent="0.3">
      <c r="V72">
        <f t="shared" si="1"/>
        <v>69</v>
      </c>
      <c r="W72">
        <f>COUNTIF(Tableau6[Bronze/100],Tableau21[[#This Row],[Face]])</f>
        <v>18</v>
      </c>
      <c r="X72" s="38">
        <f>((100*(Tableau21[[#This Row],[Occurrences]]/AA$2))-100)/100</f>
        <v>0.8</v>
      </c>
    </row>
    <row r="73" spans="22:24" x14ac:dyDescent="0.3">
      <c r="V73">
        <f t="shared" si="1"/>
        <v>70</v>
      </c>
      <c r="W73">
        <f>COUNTIF(Tableau6[Bronze/100],Tableau21[[#This Row],[Face]])</f>
        <v>10</v>
      </c>
      <c r="X73" s="38">
        <f>((100*(Tableau21[[#This Row],[Occurrences]]/AA$2))-100)/100</f>
        <v>0</v>
      </c>
    </row>
    <row r="74" spans="22:24" x14ac:dyDescent="0.3">
      <c r="V74">
        <f t="shared" si="1"/>
        <v>71</v>
      </c>
      <c r="W74">
        <f>COUNTIF(Tableau6[Bronze/100],Tableau21[[#This Row],[Face]])</f>
        <v>8</v>
      </c>
      <c r="X74" s="38">
        <f>((100*(Tableau21[[#This Row],[Occurrences]]/AA$2))-100)/100</f>
        <v>-0.2</v>
      </c>
    </row>
    <row r="75" spans="22:24" x14ac:dyDescent="0.3">
      <c r="V75">
        <f t="shared" si="1"/>
        <v>72</v>
      </c>
      <c r="W75">
        <f>COUNTIF(Tableau6[Bronze/100],Tableau21[[#This Row],[Face]])</f>
        <v>13</v>
      </c>
      <c r="X75" s="38">
        <f>((100*(Tableau21[[#This Row],[Occurrences]]/AA$2))-100)/100</f>
        <v>0.3</v>
      </c>
    </row>
    <row r="76" spans="22:24" x14ac:dyDescent="0.3">
      <c r="V76">
        <f t="shared" si="1"/>
        <v>73</v>
      </c>
      <c r="W76">
        <f>COUNTIF(Tableau6[Bronze/100],Tableau21[[#This Row],[Face]])</f>
        <v>14</v>
      </c>
      <c r="X76" s="38">
        <f>((100*(Tableau21[[#This Row],[Occurrences]]/AA$2))-100)/100</f>
        <v>0.4</v>
      </c>
    </row>
    <row r="77" spans="22:24" x14ac:dyDescent="0.3">
      <c r="V77">
        <f t="shared" si="1"/>
        <v>74</v>
      </c>
      <c r="W77">
        <f>COUNTIF(Tableau6[Bronze/100],Tableau21[[#This Row],[Face]])</f>
        <v>14</v>
      </c>
      <c r="X77" s="38">
        <f>((100*(Tableau21[[#This Row],[Occurrences]]/AA$2))-100)/100</f>
        <v>0.4</v>
      </c>
    </row>
    <row r="78" spans="22:24" x14ac:dyDescent="0.3">
      <c r="V78">
        <f t="shared" si="1"/>
        <v>75</v>
      </c>
      <c r="W78">
        <f>COUNTIF(Tableau6[Bronze/100],Tableau21[[#This Row],[Face]])</f>
        <v>10</v>
      </c>
      <c r="X78" s="38">
        <f>((100*(Tableau21[[#This Row],[Occurrences]]/AA$2))-100)/100</f>
        <v>0</v>
      </c>
    </row>
    <row r="79" spans="22:24" x14ac:dyDescent="0.3">
      <c r="V79">
        <f t="shared" si="1"/>
        <v>76</v>
      </c>
      <c r="W79">
        <f>COUNTIF(Tableau6[Bronze/100],Tableau21[[#This Row],[Face]])</f>
        <v>12</v>
      </c>
      <c r="X79" s="38">
        <f>((100*(Tableau21[[#This Row],[Occurrences]]/AA$2))-100)/100</f>
        <v>0.2</v>
      </c>
    </row>
    <row r="80" spans="22:24" x14ac:dyDescent="0.3">
      <c r="V80">
        <f t="shared" si="1"/>
        <v>77</v>
      </c>
      <c r="W80">
        <f>COUNTIF(Tableau6[Bronze/100],Tableau21[[#This Row],[Face]])</f>
        <v>16</v>
      </c>
      <c r="X80" s="38">
        <f>((100*(Tableau21[[#This Row],[Occurrences]]/AA$2))-100)/100</f>
        <v>0.6</v>
      </c>
    </row>
    <row r="81" spans="22:24" x14ac:dyDescent="0.3">
      <c r="V81">
        <f t="shared" si="1"/>
        <v>78</v>
      </c>
      <c r="W81">
        <f>COUNTIF(Tableau6[Bronze/100],Tableau21[[#This Row],[Face]])</f>
        <v>9</v>
      </c>
      <c r="X81" s="38">
        <f>((100*(Tableau21[[#This Row],[Occurrences]]/AA$2))-100)/100</f>
        <v>-0.1</v>
      </c>
    </row>
    <row r="82" spans="22:24" x14ac:dyDescent="0.3">
      <c r="V82">
        <f t="shared" si="1"/>
        <v>79</v>
      </c>
      <c r="W82">
        <f>COUNTIF(Tableau6[Bronze/100],Tableau21[[#This Row],[Face]])</f>
        <v>7</v>
      </c>
      <c r="X82" s="38">
        <f>((100*(Tableau21[[#This Row],[Occurrences]]/AA$2))-100)/100</f>
        <v>-0.3</v>
      </c>
    </row>
    <row r="83" spans="22:24" x14ac:dyDescent="0.3">
      <c r="V83">
        <f t="shared" si="1"/>
        <v>80</v>
      </c>
      <c r="W83">
        <f>COUNTIF(Tableau6[Bronze/100],Tableau21[[#This Row],[Face]])</f>
        <v>8</v>
      </c>
      <c r="X83" s="38">
        <f>((100*(Tableau21[[#This Row],[Occurrences]]/AA$2))-100)/100</f>
        <v>-0.2</v>
      </c>
    </row>
    <row r="84" spans="22:24" x14ac:dyDescent="0.3">
      <c r="V84">
        <f t="shared" si="1"/>
        <v>81</v>
      </c>
      <c r="W84">
        <f>COUNTIF(Tableau6[Bronze/100],Tableau21[[#This Row],[Face]])</f>
        <v>14</v>
      </c>
      <c r="X84" s="38">
        <f>((100*(Tableau21[[#This Row],[Occurrences]]/AA$2))-100)/100</f>
        <v>0.4</v>
      </c>
    </row>
    <row r="85" spans="22:24" x14ac:dyDescent="0.3">
      <c r="V85">
        <f t="shared" si="1"/>
        <v>82</v>
      </c>
      <c r="W85">
        <f>COUNTIF(Tableau6[Bronze/100],Tableau21[[#This Row],[Face]])</f>
        <v>11</v>
      </c>
      <c r="X85" s="38">
        <f>((100*(Tableau21[[#This Row],[Occurrences]]/AA$2))-100)/100</f>
        <v>0.10000000000000014</v>
      </c>
    </row>
    <row r="86" spans="22:24" x14ac:dyDescent="0.3">
      <c r="V86">
        <f t="shared" si="1"/>
        <v>83</v>
      </c>
      <c r="W86">
        <f>COUNTIF(Tableau6[Bronze/100],Tableau21[[#This Row],[Face]])</f>
        <v>14</v>
      </c>
      <c r="X86" s="38">
        <f>((100*(Tableau21[[#This Row],[Occurrences]]/AA$2))-100)/100</f>
        <v>0.4</v>
      </c>
    </row>
    <row r="87" spans="22:24" x14ac:dyDescent="0.3">
      <c r="V87">
        <f t="shared" si="1"/>
        <v>84</v>
      </c>
      <c r="W87">
        <f>COUNTIF(Tableau6[Bronze/100],Tableau21[[#This Row],[Face]])</f>
        <v>9</v>
      </c>
      <c r="X87" s="38">
        <f>((100*(Tableau21[[#This Row],[Occurrences]]/AA$2))-100)/100</f>
        <v>-0.1</v>
      </c>
    </row>
    <row r="88" spans="22:24" x14ac:dyDescent="0.3">
      <c r="V88">
        <f t="shared" si="1"/>
        <v>85</v>
      </c>
      <c r="W88">
        <f>COUNTIF(Tableau6[Bronze/100],Tableau21[[#This Row],[Face]])</f>
        <v>12</v>
      </c>
      <c r="X88" s="38">
        <f>((100*(Tableau21[[#This Row],[Occurrences]]/AA$2))-100)/100</f>
        <v>0.2</v>
      </c>
    </row>
    <row r="89" spans="22:24" x14ac:dyDescent="0.3">
      <c r="V89">
        <f t="shared" si="1"/>
        <v>86</v>
      </c>
      <c r="W89">
        <f>COUNTIF(Tableau6[Bronze/100],Tableau21[[#This Row],[Face]])</f>
        <v>8</v>
      </c>
      <c r="X89" s="38">
        <f>((100*(Tableau21[[#This Row],[Occurrences]]/AA$2))-100)/100</f>
        <v>-0.2</v>
      </c>
    </row>
    <row r="90" spans="22:24" x14ac:dyDescent="0.3">
      <c r="V90">
        <f t="shared" si="1"/>
        <v>87</v>
      </c>
      <c r="W90">
        <f>COUNTIF(Tableau6[Bronze/100],Tableau21[[#This Row],[Face]])</f>
        <v>7</v>
      </c>
      <c r="X90" s="38">
        <f>((100*(Tableau21[[#This Row],[Occurrences]]/AA$2))-100)/100</f>
        <v>-0.3</v>
      </c>
    </row>
    <row r="91" spans="22:24" x14ac:dyDescent="0.3">
      <c r="V91">
        <f t="shared" si="1"/>
        <v>88</v>
      </c>
      <c r="W91">
        <f>COUNTIF(Tableau6[Bronze/100],Tableau21[[#This Row],[Face]])</f>
        <v>8</v>
      </c>
      <c r="X91" s="38">
        <f>((100*(Tableau21[[#This Row],[Occurrences]]/AA$2))-100)/100</f>
        <v>-0.2</v>
      </c>
    </row>
    <row r="92" spans="22:24" x14ac:dyDescent="0.3">
      <c r="V92">
        <f t="shared" si="1"/>
        <v>89</v>
      </c>
      <c r="W92">
        <f>COUNTIF(Tableau6[Bronze/100],Tableau21[[#This Row],[Face]])</f>
        <v>8</v>
      </c>
      <c r="X92" s="38">
        <f>((100*(Tableau21[[#This Row],[Occurrences]]/AA$2))-100)/100</f>
        <v>-0.2</v>
      </c>
    </row>
    <row r="93" spans="22:24" x14ac:dyDescent="0.3">
      <c r="V93">
        <f t="shared" si="1"/>
        <v>90</v>
      </c>
      <c r="W93">
        <f>COUNTIF(Tableau6[Bronze/100],Tableau21[[#This Row],[Face]])</f>
        <v>9</v>
      </c>
      <c r="X93" s="38">
        <f>((100*(Tableau21[[#This Row],[Occurrences]]/AA$2))-100)/100</f>
        <v>-0.1</v>
      </c>
    </row>
    <row r="94" spans="22:24" x14ac:dyDescent="0.3">
      <c r="V94">
        <f t="shared" si="1"/>
        <v>91</v>
      </c>
      <c r="W94">
        <f>COUNTIF(Tableau6[Bronze/100],Tableau21[[#This Row],[Face]])</f>
        <v>12</v>
      </c>
      <c r="X94" s="38">
        <f>((100*(Tableau21[[#This Row],[Occurrences]]/AA$2))-100)/100</f>
        <v>0.2</v>
      </c>
    </row>
    <row r="95" spans="22:24" x14ac:dyDescent="0.3">
      <c r="V95">
        <f t="shared" si="1"/>
        <v>92</v>
      </c>
      <c r="W95">
        <f>COUNTIF(Tableau6[Bronze/100],Tableau21[[#This Row],[Face]])</f>
        <v>7</v>
      </c>
      <c r="X95" s="38">
        <f>((100*(Tableau21[[#This Row],[Occurrences]]/AA$2))-100)/100</f>
        <v>-0.3</v>
      </c>
    </row>
    <row r="96" spans="22:24" x14ac:dyDescent="0.3">
      <c r="V96">
        <f t="shared" si="1"/>
        <v>93</v>
      </c>
      <c r="W96">
        <f>COUNTIF(Tableau6[Bronze/100],Tableau21[[#This Row],[Face]])</f>
        <v>5</v>
      </c>
      <c r="X96" s="38">
        <f>((100*(Tableau21[[#This Row],[Occurrences]]/AA$2))-100)/100</f>
        <v>-0.5</v>
      </c>
    </row>
    <row r="97" spans="22:24" x14ac:dyDescent="0.3">
      <c r="V97">
        <f t="shared" si="1"/>
        <v>94</v>
      </c>
      <c r="W97">
        <f>COUNTIF(Tableau6[Bronze/100],Tableau21[[#This Row],[Face]])</f>
        <v>10</v>
      </c>
      <c r="X97" s="38">
        <f>((100*(Tableau21[[#This Row],[Occurrences]]/AA$2))-100)/100</f>
        <v>0</v>
      </c>
    </row>
    <row r="98" spans="22:24" x14ac:dyDescent="0.3">
      <c r="V98">
        <f t="shared" si="1"/>
        <v>95</v>
      </c>
      <c r="W98">
        <f>COUNTIF(Tableau6[Bronze/100],Tableau21[[#This Row],[Face]])</f>
        <v>7</v>
      </c>
      <c r="X98" s="38">
        <f>((100*(Tableau21[[#This Row],[Occurrences]]/AA$2))-100)/100</f>
        <v>-0.3</v>
      </c>
    </row>
    <row r="99" spans="22:24" x14ac:dyDescent="0.3">
      <c r="V99">
        <f t="shared" si="1"/>
        <v>96</v>
      </c>
      <c r="W99">
        <f>COUNTIF(Tableau6[Bronze/100],Tableau21[[#This Row],[Face]])</f>
        <v>3</v>
      </c>
      <c r="X99" s="38">
        <f>((100*(Tableau21[[#This Row],[Occurrences]]/AA$2))-100)/100</f>
        <v>-0.7</v>
      </c>
    </row>
    <row r="100" spans="22:24" x14ac:dyDescent="0.3">
      <c r="V100">
        <f t="shared" si="1"/>
        <v>97</v>
      </c>
      <c r="W100">
        <f>COUNTIF(Tableau6[Bronze/100],Tableau21[[#This Row],[Face]])</f>
        <v>11</v>
      </c>
      <c r="X100" s="38">
        <f>((100*(Tableau21[[#This Row],[Occurrences]]/AA$2))-100)/100</f>
        <v>0.10000000000000014</v>
      </c>
    </row>
    <row r="101" spans="22:24" x14ac:dyDescent="0.3">
      <c r="V101">
        <f t="shared" si="1"/>
        <v>98</v>
      </c>
      <c r="W101">
        <f>COUNTIF(Tableau6[Bronze/100],Tableau21[[#This Row],[Face]])</f>
        <v>11</v>
      </c>
      <c r="X101" s="38">
        <f>((100*(Tableau21[[#This Row],[Occurrences]]/AA$2))-100)/100</f>
        <v>0.10000000000000014</v>
      </c>
    </row>
    <row r="102" spans="22:24" x14ac:dyDescent="0.3">
      <c r="V102">
        <f>V101+1</f>
        <v>99</v>
      </c>
      <c r="W102">
        <f>COUNTIF(Tableau6[Bronze/100],Tableau21[[#This Row],[Face]])</f>
        <v>8</v>
      </c>
      <c r="X102" s="38">
        <f>((100*(Tableau21[[#This Row],[Occurrences]]/AA$2))-100)/100</f>
        <v>-0.2</v>
      </c>
    </row>
  </sheetData>
  <mergeCells count="4">
    <mergeCell ref="A1:C1"/>
    <mergeCell ref="H1:J1"/>
    <mergeCell ref="O1:Q1"/>
    <mergeCell ref="V1:X1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E10" sqref="E10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44140625" customWidth="1"/>
    <col min="5" max="5" width="21.21875" customWidth="1"/>
    <col min="7" max="7" width="1.6640625" customWidth="1"/>
    <col min="8" max="8" width="6.6640625" customWidth="1"/>
    <col min="9" max="9" width="13.21875" customWidth="1"/>
    <col min="10" max="10" width="10.88671875" customWidth="1"/>
    <col min="11" max="11" width="1.44140625" customWidth="1"/>
    <col min="12" max="12" width="21.109375" customWidth="1"/>
    <col min="13" max="13" width="11.5546875" customWidth="1"/>
    <col min="14" max="14" width="1.44140625" customWidth="1"/>
    <col min="16" max="16" width="11.55468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SUM(Tableau22[Occurrences])</f>
        <v>700</v>
      </c>
      <c r="H1" s="58" t="s">
        <v>4</v>
      </c>
      <c r="I1" s="58"/>
      <c r="J1" s="58"/>
      <c r="L1" s="34" t="s">
        <v>5</v>
      </c>
      <c r="M1" s="29">
        <f>SUM(Tableau23[Occurrences])</f>
        <v>700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55">
        <f>F1/12</f>
        <v>58.333333333333336</v>
      </c>
      <c r="H2" t="s">
        <v>1</v>
      </c>
      <c r="I2" t="s">
        <v>2</v>
      </c>
      <c r="J2" t="s">
        <v>3</v>
      </c>
      <c r="L2" s="35" t="s">
        <v>6</v>
      </c>
      <c r="M2" s="56">
        <f>M1/12</f>
        <v>58.333333333333336</v>
      </c>
    </row>
    <row r="3" spans="1:13" x14ac:dyDescent="0.3">
      <c r="A3">
        <v>1</v>
      </c>
      <c r="B3">
        <f>COUNTIF(Tableau7[Bleu],Tableau22[[#This Row],[Face]])</f>
        <v>62</v>
      </c>
      <c r="C3" s="38">
        <f>((100*(Tableau22[[#This Row],[Occurrences]]/F$2))-100)/100</f>
        <v>6.2857142857142778E-2</v>
      </c>
      <c r="E3" s="32" t="s">
        <v>7</v>
      </c>
      <c r="F3" s="30">
        <f>SUM(Tableau22[Face])/12</f>
        <v>6.5</v>
      </c>
      <c r="H3">
        <v>1</v>
      </c>
      <c r="I3">
        <f>COUNTIF(Tableau7[Bronze],Tableau23[[#This Row],[Face]])</f>
        <v>70</v>
      </c>
      <c r="J3" s="38">
        <f>((100*(Tableau23[[#This Row],[Occurrences]]/M$2))-100)/100</f>
        <v>0.2</v>
      </c>
      <c r="L3" s="34" t="s">
        <v>7</v>
      </c>
      <c r="M3" s="29">
        <f>SUM(Tableau23[Face])/12</f>
        <v>6.5</v>
      </c>
    </row>
    <row r="4" spans="1:13" x14ac:dyDescent="0.3">
      <c r="A4">
        <v>2</v>
      </c>
      <c r="B4">
        <f>COUNTIF(Tableau7[Bleu],Tableau22[[#This Row],[Face]])</f>
        <v>56</v>
      </c>
      <c r="C4" s="38">
        <f>((100*(Tableau22[[#This Row],[Occurrences]]/F$2))-100)/100</f>
        <v>-0.04</v>
      </c>
      <c r="E4" s="33" t="s">
        <v>8</v>
      </c>
      <c r="F4" s="41">
        <f>SUMPRODUCT(Tableau22[Face],Tableau22[Occurrences])/F1</f>
        <v>6.371428571428571</v>
      </c>
      <c r="H4">
        <v>2</v>
      </c>
      <c r="I4">
        <f>COUNTIF(Tableau7[Bronze],Tableau23[[#This Row],[Face]])</f>
        <v>64</v>
      </c>
      <c r="J4" s="38">
        <f>((100*(Tableau23[[#This Row],[Occurrences]]/M$2))-100)/100</f>
        <v>9.7142857142857225E-2</v>
      </c>
      <c r="L4" s="35" t="s">
        <v>8</v>
      </c>
      <c r="M4" s="50">
        <f>SUMPRODUCT(Tableau23[Face],Tableau23[Occurrences])/M1</f>
        <v>6.3185714285714285</v>
      </c>
    </row>
    <row r="5" spans="1:13" x14ac:dyDescent="0.3">
      <c r="A5">
        <v>3</v>
      </c>
      <c r="B5">
        <f>COUNTIF(Tableau7[Bleu],Tableau22[[#This Row],[Face]])</f>
        <v>74</v>
      </c>
      <c r="C5" s="38">
        <f>((100*(Tableau22[[#This Row],[Occurrences]]/F$2))-100)/100</f>
        <v>0.26857142857142846</v>
      </c>
      <c r="H5">
        <v>3</v>
      </c>
      <c r="I5">
        <f>COUNTIF(Tableau7[Bronze],Tableau23[[#This Row],[Face]])</f>
        <v>71</v>
      </c>
      <c r="J5" s="38">
        <f>((100*(Tableau23[[#This Row],[Occurrences]]/M$2))-100)/100</f>
        <v>0.21714285714285708</v>
      </c>
    </row>
    <row r="6" spans="1:13" x14ac:dyDescent="0.3">
      <c r="A6">
        <v>4</v>
      </c>
      <c r="B6">
        <f>COUNTIF(Tableau7[Bleu],Tableau22[[#This Row],[Face]])</f>
        <v>57</v>
      </c>
      <c r="C6" s="38">
        <f>((100*(Tableau22[[#This Row],[Occurrences]]/F$2))-100)/100</f>
        <v>-2.285714285714292E-2</v>
      </c>
      <c r="H6">
        <v>4</v>
      </c>
      <c r="I6">
        <f>COUNTIF(Tableau7[Bronze],Tableau23[[#This Row],[Face]])</f>
        <v>48</v>
      </c>
      <c r="J6" s="38">
        <f>((100*(Tableau23[[#This Row],[Occurrences]]/M$2))-100)/100</f>
        <v>-0.17714285714285721</v>
      </c>
    </row>
    <row r="7" spans="1:13" x14ac:dyDescent="0.3">
      <c r="A7">
        <v>5</v>
      </c>
      <c r="B7">
        <f>COUNTIF(Tableau7[Bleu],Tableau22[[#This Row],[Face]])</f>
        <v>52</v>
      </c>
      <c r="C7" s="38">
        <f>((100*(Tableau22[[#This Row],[Occurrences]]/F$2))-100)/100</f>
        <v>-0.10857142857142861</v>
      </c>
      <c r="H7">
        <v>5</v>
      </c>
      <c r="I7">
        <f>COUNTIF(Tableau7[Bronze],Tableau23[[#This Row],[Face]])</f>
        <v>60</v>
      </c>
      <c r="J7" s="38">
        <f>((100*(Tableau23[[#This Row],[Occurrences]]/M$2))-100)/100</f>
        <v>2.857142857142847E-2</v>
      </c>
    </row>
    <row r="8" spans="1:13" x14ac:dyDescent="0.3">
      <c r="A8">
        <v>6</v>
      </c>
      <c r="B8">
        <f>COUNTIF(Tableau7[Bleu],Tableau22[[#This Row],[Face]])</f>
        <v>67</v>
      </c>
      <c r="C8" s="38">
        <f>((100*(Tableau22[[#This Row],[Occurrences]]/F$2))-100)/100</f>
        <v>0.1485714285714286</v>
      </c>
      <c r="H8">
        <v>6</v>
      </c>
      <c r="I8">
        <f>COUNTIF(Tableau7[Bronze],Tableau23[[#This Row],[Face]])</f>
        <v>48</v>
      </c>
      <c r="J8" s="38">
        <f>((100*(Tableau23[[#This Row],[Occurrences]]/M$2))-100)/100</f>
        <v>-0.17714285714285721</v>
      </c>
    </row>
    <row r="9" spans="1:13" x14ac:dyDescent="0.3">
      <c r="A9">
        <v>7</v>
      </c>
      <c r="B9">
        <f>COUNTIF(Tableau7[Bleu],Tableau22[[#This Row],[Face]])</f>
        <v>54</v>
      </c>
      <c r="C9" s="38">
        <f>((100*(Tableau22[[#This Row],[Occurrences]]/F$2))-100)/100</f>
        <v>-7.4285714285714302E-2</v>
      </c>
      <c r="H9">
        <v>7</v>
      </c>
      <c r="I9">
        <f>COUNTIF(Tableau7[Bronze],Tableau23[[#This Row],[Face]])</f>
        <v>53</v>
      </c>
      <c r="J9" s="38">
        <f>((100*(Tableau23[[#This Row],[Occurrences]]/M$2))-100)/100</f>
        <v>-9.1428571428571387E-2</v>
      </c>
    </row>
    <row r="10" spans="1:13" x14ac:dyDescent="0.3">
      <c r="A10">
        <v>8</v>
      </c>
      <c r="B10">
        <f>COUNTIF(Tableau7[Bleu],Tableau22[[#This Row],[Face]])</f>
        <v>50</v>
      </c>
      <c r="C10" s="38">
        <f>((100*(Tableau22[[#This Row],[Occurrences]]/F$2))-100)/100</f>
        <v>-0.1428571428571429</v>
      </c>
      <c r="H10">
        <v>8</v>
      </c>
      <c r="I10">
        <f>COUNTIF(Tableau7[Bronze],Tableau23[[#This Row],[Face]])</f>
        <v>53</v>
      </c>
      <c r="J10" s="38">
        <f>((100*(Tableau23[[#This Row],[Occurrences]]/M$2))-100)/100</f>
        <v>-9.1428571428571387E-2</v>
      </c>
    </row>
    <row r="11" spans="1:13" x14ac:dyDescent="0.3">
      <c r="A11">
        <v>9</v>
      </c>
      <c r="B11">
        <f>COUNTIF(Tableau7[Bleu],Tableau22[[#This Row],[Face]])</f>
        <v>52</v>
      </c>
      <c r="C11" s="38">
        <f>((100*(Tableau22[[#This Row],[Occurrences]]/F$2))-100)/100</f>
        <v>-0.10857142857142861</v>
      </c>
      <c r="H11">
        <v>9</v>
      </c>
      <c r="I11">
        <f>COUNTIF(Tableau7[Bronze],Tableau23[[#This Row],[Face]])</f>
        <v>58</v>
      </c>
      <c r="J11" s="38">
        <f>((100*(Tableau23[[#This Row],[Occurrences]]/M$2))-100)/100</f>
        <v>-5.7142857142858357E-3</v>
      </c>
    </row>
    <row r="12" spans="1:13" x14ac:dyDescent="0.3">
      <c r="A12">
        <v>10</v>
      </c>
      <c r="B12">
        <f>COUNTIF(Tableau7[Bleu],Tableau22[[#This Row],[Face]])</f>
        <v>57</v>
      </c>
      <c r="C12" s="38">
        <f>((100*(Tableau22[[#This Row],[Occurrences]]/F$2))-100)/100</f>
        <v>-2.285714285714292E-2</v>
      </c>
      <c r="H12">
        <v>10</v>
      </c>
      <c r="I12">
        <f>COUNTIF(Tableau7[Bronze],Tableau23[[#This Row],[Face]])</f>
        <v>66</v>
      </c>
      <c r="J12" s="38">
        <f>((100*(Tableau23[[#This Row],[Occurrences]]/M$2))-100)/100</f>
        <v>0.13142857142857139</v>
      </c>
    </row>
    <row r="13" spans="1:13" x14ac:dyDescent="0.3">
      <c r="A13">
        <v>11</v>
      </c>
      <c r="B13">
        <f>COUNTIF(Tableau7[Bleu],Tableau22[[#This Row],[Face]])</f>
        <v>70</v>
      </c>
      <c r="C13" s="38">
        <f>((100*(Tableau22[[#This Row],[Occurrences]]/F$2))-100)/100</f>
        <v>0.2</v>
      </c>
      <c r="H13">
        <v>11</v>
      </c>
      <c r="I13">
        <f>COUNTIF(Tableau7[Bronze],Tableau23[[#This Row],[Face]])</f>
        <v>53</v>
      </c>
      <c r="J13" s="38">
        <f>((100*(Tableau23[[#This Row],[Occurrences]]/M$2))-100)/100</f>
        <v>-9.1428571428571387E-2</v>
      </c>
    </row>
    <row r="14" spans="1:13" x14ac:dyDescent="0.3">
      <c r="A14">
        <v>12</v>
      </c>
      <c r="B14">
        <f>COUNTIF(Tableau7[Bleu],Tableau22[[#This Row],[Face]])</f>
        <v>49</v>
      </c>
      <c r="C14" s="38">
        <f>((100*(Tableau22[[#This Row],[Occurrences]]/F$2))-100)/100</f>
        <v>-0.16</v>
      </c>
      <c r="H14">
        <v>12</v>
      </c>
      <c r="I14">
        <f>COUNTIF(Tableau7[Bronze],Tableau23[[#This Row],[Face]])</f>
        <v>56</v>
      </c>
      <c r="J14" s="38">
        <f>((100*(Tableau23[[#This Row],[Occurrences]]/M$2))-100)/100</f>
        <v>-0.04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I13" sqref="I13"/>
    </sheetView>
  </sheetViews>
  <sheetFormatPr baseColWidth="10" defaultRowHeight="14.4" x14ac:dyDescent="0.3"/>
  <cols>
    <col min="1" max="1" width="6.6640625" customWidth="1"/>
    <col min="2" max="2" width="13.21875" customWidth="1"/>
    <col min="3" max="3" width="10.88671875" customWidth="1"/>
    <col min="4" max="4" width="1.5546875" customWidth="1"/>
    <col min="5" max="5" width="21.21875" customWidth="1"/>
    <col min="7" max="7" width="1.77734375" customWidth="1"/>
    <col min="8" max="8" width="6.6640625" customWidth="1"/>
    <col min="9" max="9" width="13.21875" customWidth="1"/>
    <col min="10" max="10" width="10.88671875" customWidth="1"/>
    <col min="11" max="11" width="1.33203125" customWidth="1"/>
    <col min="12" max="12" width="20.88671875" customWidth="1"/>
    <col min="13" max="13" width="11" customWidth="1"/>
    <col min="14" max="14" width="1.5546875" customWidth="1"/>
  </cols>
  <sheetData>
    <row r="1" spans="1:13" x14ac:dyDescent="0.3">
      <c r="A1" s="57" t="s">
        <v>0</v>
      </c>
      <c r="B1" s="57"/>
      <c r="C1" s="57"/>
      <c r="E1" s="32" t="s">
        <v>5</v>
      </c>
      <c r="F1" s="30">
        <f>SUM(Tableau24[Occurrences])</f>
        <v>151</v>
      </c>
      <c r="H1" s="58" t="s">
        <v>4</v>
      </c>
      <c r="I1" s="58"/>
      <c r="J1" s="58"/>
      <c r="L1" s="34" t="s">
        <v>5</v>
      </c>
      <c r="M1" s="29">
        <f>SUM(Tableau25[Occurrences])</f>
        <v>150</v>
      </c>
    </row>
    <row r="2" spans="1:13" x14ac:dyDescent="0.3">
      <c r="A2" t="s">
        <v>1</v>
      </c>
      <c r="B2" t="s">
        <v>2</v>
      </c>
      <c r="C2" t="s">
        <v>3</v>
      </c>
      <c r="E2" s="33" t="s">
        <v>6</v>
      </c>
      <c r="F2" s="31">
        <f>F1/20</f>
        <v>7.55</v>
      </c>
      <c r="H2" t="s">
        <v>1</v>
      </c>
      <c r="I2" t="s">
        <v>2</v>
      </c>
      <c r="J2" t="s">
        <v>3</v>
      </c>
      <c r="L2" s="35" t="s">
        <v>6</v>
      </c>
      <c r="M2" s="28">
        <f>M1/20</f>
        <v>7.5</v>
      </c>
    </row>
    <row r="3" spans="1:13" x14ac:dyDescent="0.3">
      <c r="A3">
        <v>1</v>
      </c>
      <c r="B3">
        <f>COUNTIF(Tableau8[Bleu],Tableau24[[#This Row],[Face]])</f>
        <v>5</v>
      </c>
      <c r="C3" s="38">
        <f>((100*(Tableau24[[#This Row],[Occurrences]]/F$2))-100)/100</f>
        <v>-0.33774834437086088</v>
      </c>
      <c r="E3" s="32" t="s">
        <v>7</v>
      </c>
      <c r="F3" s="30">
        <f>SUM(Tableau24[Face])/20</f>
        <v>10.5</v>
      </c>
      <c r="H3">
        <v>1</v>
      </c>
      <c r="I3">
        <f>COUNTIF(Tableau8[Bronze],Tableau25[[#This Row],[Face]])</f>
        <v>9</v>
      </c>
      <c r="J3" s="38">
        <f>((100*(Tableau25[[#This Row],[Occurrences]]/M$2))-100)/100</f>
        <v>0.2</v>
      </c>
      <c r="L3" s="34" t="s">
        <v>7</v>
      </c>
      <c r="M3" s="29">
        <f>SUM(Tableau25[Face])/20</f>
        <v>10.5</v>
      </c>
    </row>
    <row r="4" spans="1:13" x14ac:dyDescent="0.3">
      <c r="A4">
        <v>2</v>
      </c>
      <c r="B4">
        <f>COUNTIF(Tableau8[Bleu],Tableau24[[#This Row],[Face]])</f>
        <v>12</v>
      </c>
      <c r="C4" s="38">
        <f>((100*(Tableau24[[#This Row],[Occurrences]]/F$2))-100)/100</f>
        <v>0.58940397350993379</v>
      </c>
      <c r="E4" s="33" t="s">
        <v>8</v>
      </c>
      <c r="F4" s="41">
        <f>SUMPRODUCT(Tableau24[Face],Tableau24[Occurrences])/F1</f>
        <v>10.695364238410596</v>
      </c>
      <c r="H4">
        <v>2</v>
      </c>
      <c r="I4">
        <f>COUNTIF(Tableau8[Bronze],Tableau25[[#This Row],[Face]])</f>
        <v>11</v>
      </c>
      <c r="J4" s="38">
        <f>((100*(Tableau25[[#This Row],[Occurrences]]/M$2))-100)/100</f>
        <v>0.46666666666666656</v>
      </c>
      <c r="L4" s="35" t="s">
        <v>8</v>
      </c>
      <c r="M4" s="50">
        <f>SUMPRODUCT(Tableau25[Face],Tableau25[Occurrences])/M1</f>
        <v>10.053333333333333</v>
      </c>
    </row>
    <row r="5" spans="1:13" x14ac:dyDescent="0.3">
      <c r="A5">
        <v>3</v>
      </c>
      <c r="B5">
        <f>COUNTIF(Tableau8[Bleu],Tableau24[[#This Row],[Face]])</f>
        <v>11</v>
      </c>
      <c r="C5" s="38">
        <f>((100*(Tableau24[[#This Row],[Occurrences]]/F$2))-100)/100</f>
        <v>0.45695364238410607</v>
      </c>
      <c r="H5">
        <v>3</v>
      </c>
      <c r="I5">
        <f>COUNTIF(Tableau8[Bronze],Tableau25[[#This Row],[Face]])</f>
        <v>2</v>
      </c>
      <c r="J5" s="38">
        <f>((100*(Tableau25[[#This Row],[Occurrences]]/M$2))-100)/100</f>
        <v>-0.73333333333333328</v>
      </c>
    </row>
    <row r="6" spans="1:13" x14ac:dyDescent="0.3">
      <c r="A6">
        <v>4</v>
      </c>
      <c r="B6">
        <f>COUNTIF(Tableau8[Bleu],Tableau24[[#This Row],[Face]])</f>
        <v>3</v>
      </c>
      <c r="C6" s="38">
        <f>((100*(Tableau24[[#This Row],[Occurrences]]/F$2))-100)/100</f>
        <v>-0.60264900662251653</v>
      </c>
      <c r="H6">
        <v>4</v>
      </c>
      <c r="I6">
        <f>COUNTIF(Tableau8[Bronze],Tableau25[[#This Row],[Face]])</f>
        <v>10</v>
      </c>
      <c r="J6" s="38">
        <f>((100*(Tableau25[[#This Row],[Occurrences]]/M$2))-100)/100</f>
        <v>0.33333333333333315</v>
      </c>
    </row>
    <row r="7" spans="1:13" x14ac:dyDescent="0.3">
      <c r="A7">
        <v>5</v>
      </c>
      <c r="B7">
        <f>COUNTIF(Tableau8[Bleu],Tableau24[[#This Row],[Face]])</f>
        <v>8</v>
      </c>
      <c r="C7" s="38">
        <f>((100*(Tableau24[[#This Row],[Occurrences]]/F$2))-100)/100</f>
        <v>5.960264900662253E-2</v>
      </c>
      <c r="H7">
        <v>5</v>
      </c>
      <c r="I7">
        <f>COUNTIF(Tableau8[Bronze],Tableau25[[#This Row],[Face]])</f>
        <v>8</v>
      </c>
      <c r="J7" s="38">
        <f>((100*(Tableau25[[#This Row],[Occurrences]]/M$2))-100)/100</f>
        <v>6.6666666666666707E-2</v>
      </c>
    </row>
    <row r="8" spans="1:13" x14ac:dyDescent="0.3">
      <c r="A8">
        <v>6</v>
      </c>
      <c r="B8">
        <f>COUNTIF(Tableau8[Bleu],Tableau24[[#This Row],[Face]])</f>
        <v>5</v>
      </c>
      <c r="C8" s="38">
        <f>((100*(Tableau24[[#This Row],[Occurrences]]/F$2))-100)/100</f>
        <v>-0.33774834437086088</v>
      </c>
      <c r="H8">
        <v>6</v>
      </c>
      <c r="I8">
        <f>COUNTIF(Tableau8[Bronze],Tableau25[[#This Row],[Face]])</f>
        <v>8</v>
      </c>
      <c r="J8" s="38">
        <f>((100*(Tableau25[[#This Row],[Occurrences]]/M$2))-100)/100</f>
        <v>6.6666666666666707E-2</v>
      </c>
    </row>
    <row r="9" spans="1:13" x14ac:dyDescent="0.3">
      <c r="A9">
        <v>7</v>
      </c>
      <c r="B9">
        <f>COUNTIF(Tableau8[Bleu],Tableau24[[#This Row],[Face]])</f>
        <v>5</v>
      </c>
      <c r="C9" s="38">
        <f>((100*(Tableau24[[#This Row],[Occurrences]]/F$2))-100)/100</f>
        <v>-0.33774834437086088</v>
      </c>
      <c r="H9">
        <v>7</v>
      </c>
      <c r="I9">
        <f>COUNTIF(Tableau8[Bronze],Tableau25[[#This Row],[Face]])</f>
        <v>10</v>
      </c>
      <c r="J9" s="38">
        <f>((100*(Tableau25[[#This Row],[Occurrences]]/M$2))-100)/100</f>
        <v>0.33333333333333315</v>
      </c>
    </row>
    <row r="10" spans="1:13" x14ac:dyDescent="0.3">
      <c r="A10">
        <v>8</v>
      </c>
      <c r="B10">
        <f>COUNTIF(Tableau8[Bleu],Tableau24[[#This Row],[Face]])</f>
        <v>5</v>
      </c>
      <c r="C10" s="38">
        <f>((100*(Tableau24[[#This Row],[Occurrences]]/F$2))-100)/100</f>
        <v>-0.33774834437086088</v>
      </c>
      <c r="H10">
        <v>8</v>
      </c>
      <c r="I10">
        <f>COUNTIF(Tableau8[Bronze],Tableau25[[#This Row],[Face]])</f>
        <v>7</v>
      </c>
      <c r="J10" s="38">
        <f>((100*(Tableau25[[#This Row],[Occurrences]]/M$2))-100)/100</f>
        <v>-6.6666666666666707E-2</v>
      </c>
    </row>
    <row r="11" spans="1:13" x14ac:dyDescent="0.3">
      <c r="A11">
        <v>9</v>
      </c>
      <c r="B11">
        <f>COUNTIF(Tableau8[Bleu],Tableau24[[#This Row],[Face]])</f>
        <v>8</v>
      </c>
      <c r="C11" s="38">
        <f>((100*(Tableau24[[#This Row],[Occurrences]]/F$2))-100)/100</f>
        <v>5.960264900662253E-2</v>
      </c>
      <c r="H11">
        <v>9</v>
      </c>
      <c r="I11">
        <f>COUNTIF(Tableau8[Bronze],Tableau25[[#This Row],[Face]])</f>
        <v>4</v>
      </c>
      <c r="J11" s="38">
        <f>((100*(Tableau25[[#This Row],[Occurrences]]/M$2))-100)/100</f>
        <v>-0.46666666666666662</v>
      </c>
    </row>
    <row r="12" spans="1:13" x14ac:dyDescent="0.3">
      <c r="A12">
        <v>10</v>
      </c>
      <c r="B12">
        <f>COUNTIF(Tableau8[Bleu],Tableau24[[#This Row],[Face]])</f>
        <v>11</v>
      </c>
      <c r="C12" s="38">
        <f>((100*(Tableau24[[#This Row],[Occurrences]]/F$2))-100)/100</f>
        <v>0.45695364238410607</v>
      </c>
      <c r="H12">
        <v>10</v>
      </c>
      <c r="I12">
        <f>COUNTIF(Tableau8[Bronze],Tableau25[[#This Row],[Face]])</f>
        <v>6</v>
      </c>
      <c r="J12" s="38">
        <f>((100*(Tableau25[[#This Row],[Occurrences]]/M$2))-100)/100</f>
        <v>-0.2</v>
      </c>
    </row>
    <row r="13" spans="1:13" x14ac:dyDescent="0.3">
      <c r="A13">
        <v>11</v>
      </c>
      <c r="B13">
        <f>COUNTIF(Tableau8[Bleu],Tableau24[[#This Row],[Face]])</f>
        <v>8</v>
      </c>
      <c r="C13" s="38">
        <f>((100*(Tableau24[[#This Row],[Occurrences]]/F$2))-100)/100</f>
        <v>5.960264900662253E-2</v>
      </c>
      <c r="H13">
        <v>11</v>
      </c>
      <c r="I13">
        <f>COUNTIF(Tableau8[Bronze],Tableau25[[#This Row],[Face]])</f>
        <v>15</v>
      </c>
      <c r="J13" s="38">
        <f>((100*(Tableau25[[#This Row],[Occurrences]]/M$2))-100)/100</f>
        <v>1</v>
      </c>
    </row>
    <row r="14" spans="1:13" x14ac:dyDescent="0.3">
      <c r="A14">
        <v>12</v>
      </c>
      <c r="B14">
        <f>COUNTIF(Tableau8[Bleu],Tableau24[[#This Row],[Face]])</f>
        <v>10</v>
      </c>
      <c r="C14" s="38">
        <f>((100*(Tableau24[[#This Row],[Occurrences]]/F$2))-100)/100</f>
        <v>0.3245033112582783</v>
      </c>
      <c r="H14">
        <v>12</v>
      </c>
      <c r="I14">
        <f>COUNTIF(Tableau8[Bronze],Tableau25[[#This Row],[Face]])</f>
        <v>5</v>
      </c>
      <c r="J14" s="38">
        <f>((100*(Tableau25[[#This Row],[Occurrences]]/M$2))-100)/100</f>
        <v>-0.33333333333333343</v>
      </c>
    </row>
    <row r="15" spans="1:13" x14ac:dyDescent="0.3">
      <c r="A15">
        <v>13</v>
      </c>
      <c r="B15">
        <f>COUNTIF(Tableau8[Bleu],Tableau24[[#This Row],[Face]])</f>
        <v>6</v>
      </c>
      <c r="C15" s="38">
        <f>((100*(Tableau24[[#This Row],[Occurrences]]/F$2))-100)/100</f>
        <v>-0.20529801324503311</v>
      </c>
      <c r="H15">
        <v>13</v>
      </c>
      <c r="I15">
        <f>COUNTIF(Tableau8[Bronze],Tableau25[[#This Row],[Face]])</f>
        <v>5</v>
      </c>
      <c r="J15" s="38">
        <f>((100*(Tableau25[[#This Row],[Occurrences]]/M$2))-100)/100</f>
        <v>-0.33333333333333343</v>
      </c>
    </row>
    <row r="16" spans="1:13" x14ac:dyDescent="0.3">
      <c r="A16">
        <v>14</v>
      </c>
      <c r="B16">
        <f>COUNTIF(Tableau8[Bleu],Tableau24[[#This Row],[Face]])</f>
        <v>7</v>
      </c>
      <c r="C16" s="38">
        <f>((100*(Tableau24[[#This Row],[Occurrences]]/F$2))-100)/100</f>
        <v>-7.2847682119205212E-2</v>
      </c>
      <c r="H16">
        <v>14</v>
      </c>
      <c r="I16">
        <f>COUNTIF(Tableau8[Bronze],Tableau25[[#This Row],[Face]])</f>
        <v>11</v>
      </c>
      <c r="J16" s="38">
        <f>((100*(Tableau25[[#This Row],[Occurrences]]/M$2))-100)/100</f>
        <v>0.46666666666666656</v>
      </c>
    </row>
    <row r="17" spans="1:10" x14ac:dyDescent="0.3">
      <c r="A17">
        <v>15</v>
      </c>
      <c r="B17">
        <f>COUNTIF(Tableau8[Bleu],Tableau24[[#This Row],[Face]])</f>
        <v>7</v>
      </c>
      <c r="C17" s="38">
        <f>((100*(Tableau24[[#This Row],[Occurrences]]/F$2))-100)/100</f>
        <v>-7.2847682119205212E-2</v>
      </c>
      <c r="H17">
        <v>15</v>
      </c>
      <c r="I17">
        <f>COUNTIF(Tableau8[Bronze],Tableau25[[#This Row],[Face]])</f>
        <v>4</v>
      </c>
      <c r="J17" s="38">
        <f>((100*(Tableau25[[#This Row],[Occurrences]]/M$2))-100)/100</f>
        <v>-0.46666666666666662</v>
      </c>
    </row>
    <row r="18" spans="1:10" x14ac:dyDescent="0.3">
      <c r="A18">
        <v>16</v>
      </c>
      <c r="B18">
        <f>COUNTIF(Tableau8[Bleu],Tableau24[[#This Row],[Face]])</f>
        <v>9</v>
      </c>
      <c r="C18" s="38">
        <f>((100*(Tableau24[[#This Row],[Occurrences]]/F$2))-100)/100</f>
        <v>0.19205298013245042</v>
      </c>
      <c r="H18">
        <v>16</v>
      </c>
      <c r="I18">
        <f>COUNTIF(Tableau8[Bronze],Tableau25[[#This Row],[Face]])</f>
        <v>11</v>
      </c>
      <c r="J18" s="38">
        <f>((100*(Tableau25[[#This Row],[Occurrences]]/M$2))-100)/100</f>
        <v>0.46666666666666656</v>
      </c>
    </row>
    <row r="19" spans="1:10" x14ac:dyDescent="0.3">
      <c r="A19">
        <v>17</v>
      </c>
      <c r="B19">
        <f>COUNTIF(Tableau8[Bleu],Tableau24[[#This Row],[Face]])</f>
        <v>5</v>
      </c>
      <c r="C19" s="38">
        <f>((100*(Tableau24[[#This Row],[Occurrences]]/F$2))-100)/100</f>
        <v>-0.33774834437086088</v>
      </c>
      <c r="H19">
        <v>17</v>
      </c>
      <c r="I19">
        <f>COUNTIF(Tableau8[Bronze],Tableau25[[#This Row],[Face]])</f>
        <v>5</v>
      </c>
      <c r="J19" s="38">
        <f>((100*(Tableau25[[#This Row],[Occurrences]]/M$2))-100)/100</f>
        <v>-0.33333333333333343</v>
      </c>
    </row>
    <row r="20" spans="1:10" x14ac:dyDescent="0.3">
      <c r="A20">
        <v>18</v>
      </c>
      <c r="B20">
        <f>COUNTIF(Tableau8[Bleu],Tableau24[[#This Row],[Face]])</f>
        <v>6</v>
      </c>
      <c r="C20" s="38">
        <f>((100*(Tableau24[[#This Row],[Occurrences]]/F$2))-100)/100</f>
        <v>-0.20529801324503311</v>
      </c>
      <c r="H20">
        <v>18</v>
      </c>
      <c r="I20">
        <f>COUNTIF(Tableau8[Bronze],Tableau25[[#This Row],[Face]])</f>
        <v>10</v>
      </c>
      <c r="J20" s="38">
        <f>((100*(Tableau25[[#This Row],[Occurrences]]/M$2))-100)/100</f>
        <v>0.33333333333333315</v>
      </c>
    </row>
    <row r="21" spans="1:10" x14ac:dyDescent="0.3">
      <c r="A21">
        <v>19</v>
      </c>
      <c r="B21">
        <f>COUNTIF(Tableau8[Bleu],Tableau24[[#This Row],[Face]])</f>
        <v>12</v>
      </c>
      <c r="C21" s="38">
        <f>((100*(Tableau24[[#This Row],[Occurrences]]/F$2))-100)/100</f>
        <v>0.58940397350993379</v>
      </c>
      <c r="H21">
        <v>19</v>
      </c>
      <c r="I21">
        <f>COUNTIF(Tableau8[Bronze],Tableau25[[#This Row],[Face]])</f>
        <v>4</v>
      </c>
      <c r="J21" s="38">
        <f>((100*(Tableau25[[#This Row],[Occurrences]]/M$2))-100)/100</f>
        <v>-0.46666666666666662</v>
      </c>
    </row>
    <row r="22" spans="1:10" x14ac:dyDescent="0.3">
      <c r="A22">
        <v>20</v>
      </c>
      <c r="B22">
        <f>COUNTIF(Tableau8[Bleu],Tableau24[[#This Row],[Face]])</f>
        <v>8</v>
      </c>
      <c r="C22" s="38">
        <f>((100*(Tableau24[[#This Row],[Occurrences]]/F$2))-100)/100</f>
        <v>5.960264900662253E-2</v>
      </c>
      <c r="H22">
        <v>20</v>
      </c>
      <c r="I22">
        <f>COUNTIF(Tableau8[Bronze],Tableau25[[#This Row],[Face]])</f>
        <v>5</v>
      </c>
      <c r="J22" s="38">
        <f>((100*(Tableau25[[#This Row],[Occurrences]]/M$2))-100)/100</f>
        <v>-0.33333333333333343</v>
      </c>
    </row>
  </sheetData>
  <mergeCells count="2">
    <mergeCell ref="A1:C1"/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topLeftCell="A675" workbookViewId="0">
      <selection activeCell="T703" sqref="T703"/>
    </sheetView>
  </sheetViews>
  <sheetFormatPr baseColWidth="10" defaultRowHeight="14.4" x14ac:dyDescent="0.3"/>
  <cols>
    <col min="1" max="1" width="6.5546875" style="6" customWidth="1"/>
    <col min="2" max="2" width="8.6640625" style="7" customWidth="1"/>
    <col min="3" max="3" width="2" style="2" customWidth="1"/>
    <col min="4" max="4" width="6.5546875" style="6" customWidth="1"/>
    <col min="5" max="5" width="8.6640625" style="7" customWidth="1"/>
    <col min="6" max="6" width="1.77734375" style="2" customWidth="1"/>
    <col min="7" max="7" width="6.5546875" style="6" customWidth="1"/>
    <col min="8" max="8" width="8.6640625" style="7" customWidth="1"/>
    <col min="9" max="9" width="1.44140625" style="2" customWidth="1"/>
    <col min="10" max="10" width="10" style="6" customWidth="1"/>
    <col min="11" max="11" width="10.44140625" style="4" customWidth="1"/>
    <col min="12" max="12" width="9.44140625" style="4" customWidth="1"/>
    <col min="13" max="13" width="10.44140625" style="8" customWidth="1"/>
    <col min="14" max="14" width="1.21875" style="2" customWidth="1"/>
    <col min="15" max="15" width="12.109375" style="9" customWidth="1"/>
    <col min="16" max="16" width="12.5546875" style="5" customWidth="1"/>
    <col min="17" max="17" width="11.5546875" style="5" customWidth="1"/>
    <col min="18" max="18" width="12.5546875" style="7" customWidth="1"/>
    <col min="19" max="19" width="1.109375" style="2" customWidth="1"/>
    <col min="20" max="20" width="6.5546875" style="6" customWidth="1"/>
    <col min="21" max="21" width="8.6640625" style="7" customWidth="1"/>
    <col min="22" max="22" width="1.21875" style="2" customWidth="1"/>
    <col min="23" max="23" width="6.5546875" style="6" customWidth="1"/>
    <col min="24" max="24" width="8.6640625" style="7" customWidth="1"/>
  </cols>
  <sheetData>
    <row r="1" spans="1:24" x14ac:dyDescent="0.3">
      <c r="A1" s="59" t="s">
        <v>17</v>
      </c>
      <c r="B1" s="60"/>
      <c r="C1" s="10"/>
      <c r="D1" s="61" t="s">
        <v>18</v>
      </c>
      <c r="E1" s="62"/>
      <c r="F1" s="10"/>
      <c r="G1" s="61" t="s">
        <v>19</v>
      </c>
      <c r="H1" s="62"/>
      <c r="I1" s="10"/>
      <c r="J1" s="63" t="s">
        <v>22</v>
      </c>
      <c r="K1" s="63"/>
      <c r="L1" s="63"/>
      <c r="M1" s="63"/>
      <c r="N1" s="63"/>
      <c r="O1" s="63"/>
      <c r="P1" s="63"/>
      <c r="Q1" s="63"/>
      <c r="R1" s="63"/>
      <c r="S1" s="10"/>
      <c r="T1" s="61" t="s">
        <v>31</v>
      </c>
      <c r="U1" s="62"/>
      <c r="V1" s="10"/>
      <c r="W1" s="61" t="s">
        <v>32</v>
      </c>
      <c r="X1" s="62"/>
    </row>
    <row r="2" spans="1:24" x14ac:dyDescent="0.3">
      <c r="A2" s="15" t="s">
        <v>20</v>
      </c>
      <c r="B2" s="16" t="s">
        <v>21</v>
      </c>
      <c r="C2" s="3"/>
      <c r="D2" s="15" t="s">
        <v>20</v>
      </c>
      <c r="E2" s="16" t="s">
        <v>21</v>
      </c>
      <c r="F2" s="3"/>
      <c r="G2" s="15" t="s">
        <v>20</v>
      </c>
      <c r="H2" s="16" t="s">
        <v>21</v>
      </c>
      <c r="I2" s="3"/>
      <c r="J2" s="15" t="s">
        <v>23</v>
      </c>
      <c r="K2" s="18" t="s">
        <v>24</v>
      </c>
      <c r="L2" s="18" t="s">
        <v>25</v>
      </c>
      <c r="M2" s="19" t="s">
        <v>26</v>
      </c>
      <c r="N2" s="3"/>
      <c r="O2" s="23" t="s">
        <v>27</v>
      </c>
      <c r="P2" s="24" t="s">
        <v>28</v>
      </c>
      <c r="Q2" s="24" t="s">
        <v>29</v>
      </c>
      <c r="R2" s="16" t="s">
        <v>30</v>
      </c>
      <c r="S2" s="3"/>
      <c r="T2" s="15" t="s">
        <v>20</v>
      </c>
      <c r="U2" s="16" t="s">
        <v>21</v>
      </c>
      <c r="V2" s="3"/>
      <c r="W2" s="15" t="s">
        <v>20</v>
      </c>
      <c r="X2" s="16" t="s">
        <v>21</v>
      </c>
    </row>
    <row r="3" spans="1:24" x14ac:dyDescent="0.3">
      <c r="A3" s="11">
        <v>4</v>
      </c>
      <c r="B3" s="12">
        <v>1</v>
      </c>
      <c r="D3" s="11">
        <v>1</v>
      </c>
      <c r="E3" s="12">
        <v>6</v>
      </c>
      <c r="G3" s="11">
        <v>5</v>
      </c>
      <c r="H3" s="12">
        <v>5</v>
      </c>
      <c r="J3" s="11">
        <v>3</v>
      </c>
      <c r="K3" s="4">
        <v>9</v>
      </c>
      <c r="L3" s="4">
        <f>Tableau5[[#This Row],[Bleu Diz.]]+Tableau5[[#This Row],[Bleu Uni.]]</f>
        <v>12</v>
      </c>
      <c r="M3" s="17">
        <f t="shared" ref="M3:M66" si="0">IF(AND(J3=10,K3=10),0,IF(AND(J3=10,K3&lt;10),K3,IF(AND(J3&lt;10,K3=10),10*J3,10*J3+K3)))</f>
        <v>39</v>
      </c>
      <c r="O3" s="22">
        <v>8</v>
      </c>
      <c r="P3" s="5">
        <v>1</v>
      </c>
      <c r="Q3" s="5">
        <f>Tableau6[[#This Row],[Bronze Diz.]]+Tableau6[[#This Row],[Bronze Uni.]]</f>
        <v>9</v>
      </c>
      <c r="R3" s="12">
        <f t="shared" ref="R3:R11" si="1">IF(AND(O3=10,P3=10),0,IF(AND(O3=10,P3&lt;10),P3,IF(AND(O3&lt;10,P3=10),10*O3,10*O3+P3)))</f>
        <v>81</v>
      </c>
      <c r="T3" s="11">
        <v>5</v>
      </c>
      <c r="U3" s="12">
        <v>3</v>
      </c>
      <c r="W3" s="11">
        <v>11</v>
      </c>
      <c r="X3" s="12">
        <v>1</v>
      </c>
    </row>
    <row r="4" spans="1:24" x14ac:dyDescent="0.3">
      <c r="A4" s="11">
        <v>4</v>
      </c>
      <c r="B4" s="12">
        <v>1</v>
      </c>
      <c r="D4" s="11">
        <v>1</v>
      </c>
      <c r="E4" s="12">
        <v>1</v>
      </c>
      <c r="G4" s="11">
        <v>3</v>
      </c>
      <c r="H4" s="12">
        <v>8</v>
      </c>
      <c r="J4" s="11">
        <v>4</v>
      </c>
      <c r="K4" s="4">
        <v>2</v>
      </c>
      <c r="L4" s="4">
        <f>Tableau5[[#This Row],[Bleu Diz.]]+Tableau5[[#This Row],[Bleu Uni.]]</f>
        <v>6</v>
      </c>
      <c r="M4" s="17">
        <f t="shared" si="0"/>
        <v>42</v>
      </c>
      <c r="O4" s="22">
        <v>8</v>
      </c>
      <c r="P4" s="5">
        <v>8</v>
      </c>
      <c r="Q4" s="5">
        <f>Tableau6[[#This Row],[Bronze Diz.]]+Tableau6[[#This Row],[Bronze Uni.]]</f>
        <v>16</v>
      </c>
      <c r="R4" s="12">
        <f t="shared" si="1"/>
        <v>88</v>
      </c>
      <c r="T4" s="11">
        <v>2</v>
      </c>
      <c r="U4" s="12">
        <v>10</v>
      </c>
      <c r="W4" s="11">
        <v>13</v>
      </c>
      <c r="X4" s="12">
        <v>20</v>
      </c>
    </row>
    <row r="5" spans="1:24" x14ac:dyDescent="0.3">
      <c r="A5" s="11">
        <v>4</v>
      </c>
      <c r="B5" s="12">
        <v>3</v>
      </c>
      <c r="D5" s="11">
        <v>3</v>
      </c>
      <c r="E5" s="12">
        <v>2</v>
      </c>
      <c r="G5" s="11">
        <v>7</v>
      </c>
      <c r="H5" s="12">
        <v>7</v>
      </c>
      <c r="J5" s="11">
        <v>6</v>
      </c>
      <c r="K5" s="4">
        <v>10</v>
      </c>
      <c r="L5" s="4">
        <f>Tableau5[[#This Row],[Bleu Diz.]]+Tableau5[[#This Row],[Bleu Uni.]]</f>
        <v>16</v>
      </c>
      <c r="M5" s="17">
        <f t="shared" si="0"/>
        <v>60</v>
      </c>
      <c r="O5" s="22">
        <v>1</v>
      </c>
      <c r="P5" s="5">
        <v>10</v>
      </c>
      <c r="Q5" s="5">
        <f>Tableau6[[#This Row],[Bronze Diz.]]+Tableau6[[#This Row],[Bronze Uni.]]</f>
        <v>11</v>
      </c>
      <c r="R5" s="12">
        <f t="shared" si="1"/>
        <v>10</v>
      </c>
      <c r="T5" s="11">
        <v>12</v>
      </c>
      <c r="U5" s="12">
        <v>2</v>
      </c>
      <c r="W5" s="11">
        <v>15</v>
      </c>
      <c r="X5" s="12">
        <v>17</v>
      </c>
    </row>
    <row r="6" spans="1:24" x14ac:dyDescent="0.3">
      <c r="A6" s="11">
        <v>2</v>
      </c>
      <c r="B6" s="12">
        <v>4</v>
      </c>
      <c r="D6" s="11">
        <v>5</v>
      </c>
      <c r="E6" s="12">
        <v>1</v>
      </c>
      <c r="G6" s="11">
        <v>5</v>
      </c>
      <c r="H6" s="12">
        <v>1</v>
      </c>
      <c r="J6" s="11">
        <v>1</v>
      </c>
      <c r="K6" s="4">
        <v>9</v>
      </c>
      <c r="L6" s="4">
        <f>Tableau5[[#This Row],[Bleu Diz.]]+Tableau5[[#This Row],[Bleu Uni.]]</f>
        <v>10</v>
      </c>
      <c r="M6" s="17">
        <f t="shared" si="0"/>
        <v>19</v>
      </c>
      <c r="O6" s="22">
        <v>3</v>
      </c>
      <c r="P6" s="5">
        <v>2</v>
      </c>
      <c r="Q6" s="5">
        <f>Tableau6[[#This Row],[Bronze Diz.]]+Tableau6[[#This Row],[Bronze Uni.]]</f>
        <v>5</v>
      </c>
      <c r="R6" s="12">
        <f t="shared" si="1"/>
        <v>32</v>
      </c>
      <c r="T6" s="11">
        <v>9</v>
      </c>
      <c r="U6" s="12">
        <v>11</v>
      </c>
      <c r="W6" s="11">
        <v>6</v>
      </c>
      <c r="X6" s="12">
        <v>6</v>
      </c>
    </row>
    <row r="7" spans="1:24" x14ac:dyDescent="0.3">
      <c r="A7" s="11">
        <v>4</v>
      </c>
      <c r="B7" s="12">
        <v>4</v>
      </c>
      <c r="D7" s="11">
        <v>3</v>
      </c>
      <c r="E7" s="12">
        <v>5</v>
      </c>
      <c r="G7" s="11">
        <v>8</v>
      </c>
      <c r="H7" s="12">
        <v>2</v>
      </c>
      <c r="J7" s="11">
        <v>2</v>
      </c>
      <c r="K7" s="4">
        <v>3</v>
      </c>
      <c r="L7" s="4">
        <f>Tableau5[[#This Row],[Bleu Diz.]]+Tableau5[[#This Row],[Bleu Uni.]]</f>
        <v>5</v>
      </c>
      <c r="M7" s="17">
        <f t="shared" si="0"/>
        <v>23</v>
      </c>
      <c r="O7" s="22">
        <v>7</v>
      </c>
      <c r="P7" s="5">
        <v>6</v>
      </c>
      <c r="Q7" s="5">
        <f>Tableau6[[#This Row],[Bronze Diz.]]+Tableau6[[#This Row],[Bronze Uni.]]</f>
        <v>13</v>
      </c>
      <c r="R7" s="12">
        <f t="shared" si="1"/>
        <v>76</v>
      </c>
      <c r="T7" s="11">
        <v>6</v>
      </c>
      <c r="U7" s="12">
        <v>9</v>
      </c>
      <c r="W7" s="11">
        <v>3</v>
      </c>
      <c r="X7" s="12">
        <v>11</v>
      </c>
    </row>
    <row r="8" spans="1:24" x14ac:dyDescent="0.3">
      <c r="A8" s="11">
        <v>2</v>
      </c>
      <c r="B8" s="12">
        <v>4</v>
      </c>
      <c r="D8" s="11">
        <v>5</v>
      </c>
      <c r="E8" s="12">
        <v>1</v>
      </c>
      <c r="G8" s="11">
        <v>6</v>
      </c>
      <c r="H8" s="12">
        <v>4</v>
      </c>
      <c r="J8" s="11">
        <v>2</v>
      </c>
      <c r="K8" s="4">
        <v>6</v>
      </c>
      <c r="L8" s="4">
        <f>Tableau5[[#This Row],[Bleu Diz.]]+Tableau5[[#This Row],[Bleu Uni.]]</f>
        <v>8</v>
      </c>
      <c r="M8" s="17">
        <f t="shared" si="0"/>
        <v>26</v>
      </c>
      <c r="O8" s="22">
        <v>5</v>
      </c>
      <c r="P8" s="5">
        <v>6</v>
      </c>
      <c r="Q8" s="5">
        <f>Tableau6[[#This Row],[Bronze Diz.]]+Tableau6[[#This Row],[Bronze Uni.]]</f>
        <v>11</v>
      </c>
      <c r="R8" s="12">
        <f t="shared" si="1"/>
        <v>56</v>
      </c>
      <c r="T8" s="11">
        <v>4</v>
      </c>
      <c r="U8" s="12">
        <v>10</v>
      </c>
      <c r="W8" s="11">
        <v>18</v>
      </c>
      <c r="X8" s="12">
        <v>7</v>
      </c>
    </row>
    <row r="9" spans="1:24" x14ac:dyDescent="0.3">
      <c r="A9" s="11">
        <v>3</v>
      </c>
      <c r="B9" s="12">
        <v>3</v>
      </c>
      <c r="D9" s="11">
        <v>1</v>
      </c>
      <c r="E9" s="12">
        <v>6</v>
      </c>
      <c r="G9" s="11">
        <v>8</v>
      </c>
      <c r="H9" s="12">
        <v>8</v>
      </c>
      <c r="J9" s="11">
        <v>8</v>
      </c>
      <c r="K9" s="4">
        <v>9</v>
      </c>
      <c r="L9" s="4">
        <f>Tableau5[[#This Row],[Bleu Diz.]]+Tableau5[[#This Row],[Bleu Uni.]]</f>
        <v>17</v>
      </c>
      <c r="M9" s="17">
        <f t="shared" si="0"/>
        <v>89</v>
      </c>
      <c r="O9" s="22">
        <v>4</v>
      </c>
      <c r="P9" s="5">
        <v>7</v>
      </c>
      <c r="Q9" s="5">
        <f>Tableau6[[#This Row],[Bronze Diz.]]+Tableau6[[#This Row],[Bronze Uni.]]</f>
        <v>11</v>
      </c>
      <c r="R9" s="12">
        <f t="shared" si="1"/>
        <v>47</v>
      </c>
      <c r="T9" s="11">
        <v>1</v>
      </c>
      <c r="U9" s="12">
        <v>1</v>
      </c>
      <c r="W9" s="11">
        <v>9</v>
      </c>
      <c r="X9" s="12">
        <v>20</v>
      </c>
    </row>
    <row r="10" spans="1:24" x14ac:dyDescent="0.3">
      <c r="A10" s="11">
        <v>2</v>
      </c>
      <c r="B10" s="12">
        <v>4</v>
      </c>
      <c r="D10" s="11">
        <v>4</v>
      </c>
      <c r="E10" s="12">
        <v>3</v>
      </c>
      <c r="G10" s="11">
        <v>5</v>
      </c>
      <c r="H10" s="12">
        <v>8</v>
      </c>
      <c r="J10" s="11">
        <v>1</v>
      </c>
      <c r="K10" s="4">
        <v>9</v>
      </c>
      <c r="L10" s="4">
        <f>Tableau5[[#This Row],[Bleu Diz.]]+Tableau5[[#This Row],[Bleu Uni.]]</f>
        <v>10</v>
      </c>
      <c r="M10" s="17">
        <f t="shared" si="0"/>
        <v>19</v>
      </c>
      <c r="O10" s="22">
        <v>7</v>
      </c>
      <c r="P10" s="5">
        <v>1</v>
      </c>
      <c r="Q10" s="5">
        <f>Tableau6[[#This Row],[Bronze Diz.]]+Tableau6[[#This Row],[Bronze Uni.]]</f>
        <v>8</v>
      </c>
      <c r="R10" s="12">
        <f t="shared" si="1"/>
        <v>71</v>
      </c>
      <c r="T10" s="11">
        <v>2</v>
      </c>
      <c r="U10" s="12">
        <v>11</v>
      </c>
      <c r="W10" s="11">
        <v>2</v>
      </c>
      <c r="X10" s="12">
        <v>7</v>
      </c>
    </row>
    <row r="11" spans="1:24" x14ac:dyDescent="0.3">
      <c r="A11" s="13">
        <v>2</v>
      </c>
      <c r="B11" s="14">
        <v>3</v>
      </c>
      <c r="D11" s="13">
        <v>6</v>
      </c>
      <c r="E11" s="14">
        <v>6</v>
      </c>
      <c r="G11" s="13">
        <v>3</v>
      </c>
      <c r="H11" s="14">
        <v>7</v>
      </c>
      <c r="J11" s="13">
        <v>6</v>
      </c>
      <c r="K11" s="20">
        <v>2</v>
      </c>
      <c r="L11" s="20">
        <f>Tableau5[[#This Row],[Bleu Diz.]]+Tableau5[[#This Row],[Bleu Uni.]]</f>
        <v>8</v>
      </c>
      <c r="M11" s="21">
        <f t="shared" si="0"/>
        <v>62</v>
      </c>
      <c r="O11" s="25">
        <v>7</v>
      </c>
      <c r="P11" s="26">
        <v>4</v>
      </c>
      <c r="Q11" s="26">
        <f>Tableau6[[#This Row],[Bronze Diz.]]+Tableau6[[#This Row],[Bronze Uni.]]</f>
        <v>11</v>
      </c>
      <c r="R11" s="14">
        <f t="shared" si="1"/>
        <v>74</v>
      </c>
      <c r="T11" s="13">
        <v>1</v>
      </c>
      <c r="U11" s="14">
        <v>7</v>
      </c>
      <c r="W11" s="13">
        <v>20</v>
      </c>
      <c r="X11" s="14">
        <v>16</v>
      </c>
    </row>
    <row r="12" spans="1:24" x14ac:dyDescent="0.3">
      <c r="A12" s="39">
        <v>1</v>
      </c>
      <c r="B12" s="40">
        <v>2</v>
      </c>
      <c r="D12" s="39">
        <v>1</v>
      </c>
      <c r="E12" s="40">
        <v>4</v>
      </c>
      <c r="G12" s="39">
        <v>6</v>
      </c>
      <c r="H12" s="40">
        <v>1</v>
      </c>
      <c r="J12" s="39">
        <v>9</v>
      </c>
      <c r="K12" s="43">
        <v>3</v>
      </c>
      <c r="L12" s="44">
        <f>Tableau5[[#This Row],[Bleu Diz.]]+Tableau5[[#This Row],[Bleu Uni.]]</f>
        <v>12</v>
      </c>
      <c r="M12" s="45">
        <f t="shared" si="0"/>
        <v>93</v>
      </c>
      <c r="O12" s="46">
        <v>4</v>
      </c>
      <c r="P12" s="47">
        <v>2</v>
      </c>
      <c r="Q12" s="48">
        <f>Tableau6[[#This Row],[Bronze Diz.]]+Tableau6[[#This Row],[Bronze Uni.]]</f>
        <v>6</v>
      </c>
      <c r="R12" s="49">
        <f t="shared" ref="R12:R43" si="2">IF(AND(O12=10,P12=10),0,IF(AND(O12=10,P12&lt;10),P12,IF(AND(O12&lt;10,P12=10),10*O12,10*O12+P12)))</f>
        <v>42</v>
      </c>
      <c r="T12" s="39">
        <v>4</v>
      </c>
      <c r="U12" s="40">
        <v>2</v>
      </c>
      <c r="W12" s="39">
        <v>16</v>
      </c>
      <c r="X12" s="40">
        <v>16</v>
      </c>
    </row>
    <row r="13" spans="1:24" x14ac:dyDescent="0.3">
      <c r="A13" s="39">
        <v>3</v>
      </c>
      <c r="B13" s="40">
        <v>3</v>
      </c>
      <c r="D13" s="39">
        <v>6</v>
      </c>
      <c r="E13" s="40">
        <v>4</v>
      </c>
      <c r="G13" s="39">
        <v>6</v>
      </c>
      <c r="H13" s="40">
        <v>2</v>
      </c>
      <c r="J13" s="39">
        <v>8</v>
      </c>
      <c r="K13" s="43">
        <v>6</v>
      </c>
      <c r="L13" s="44">
        <f>Tableau5[[#This Row],[Bleu Diz.]]+Tableau5[[#This Row],[Bleu Uni.]]</f>
        <v>14</v>
      </c>
      <c r="M13" s="45">
        <f t="shared" si="0"/>
        <v>86</v>
      </c>
      <c r="O13" s="46">
        <v>6</v>
      </c>
      <c r="P13" s="47">
        <v>3</v>
      </c>
      <c r="Q13" s="48">
        <f>Tableau6[[#This Row],[Bronze Diz.]]+Tableau6[[#This Row],[Bronze Uni.]]</f>
        <v>9</v>
      </c>
      <c r="R13" s="49">
        <f t="shared" si="2"/>
        <v>63</v>
      </c>
      <c r="T13" s="39">
        <v>12</v>
      </c>
      <c r="U13" s="40">
        <v>5</v>
      </c>
      <c r="W13" s="39">
        <v>19</v>
      </c>
      <c r="X13" s="40">
        <v>3</v>
      </c>
    </row>
    <row r="14" spans="1:24" x14ac:dyDescent="0.3">
      <c r="A14" s="39">
        <v>4</v>
      </c>
      <c r="B14" s="40">
        <v>4</v>
      </c>
      <c r="D14" s="39">
        <v>5</v>
      </c>
      <c r="E14" s="40">
        <v>2</v>
      </c>
      <c r="G14" s="39">
        <v>4</v>
      </c>
      <c r="H14" s="40">
        <v>1</v>
      </c>
      <c r="J14" s="39">
        <v>5</v>
      </c>
      <c r="K14" s="43">
        <v>5</v>
      </c>
      <c r="L14" s="44">
        <f>Tableau5[[#This Row],[Bleu Diz.]]+Tableau5[[#This Row],[Bleu Uni.]]</f>
        <v>10</v>
      </c>
      <c r="M14" s="45">
        <f t="shared" si="0"/>
        <v>55</v>
      </c>
      <c r="O14" s="46">
        <v>6</v>
      </c>
      <c r="P14" s="47">
        <v>1</v>
      </c>
      <c r="Q14" s="48">
        <f>Tableau6[[#This Row],[Bronze Diz.]]+Tableau6[[#This Row],[Bronze Uni.]]</f>
        <v>7</v>
      </c>
      <c r="R14" s="49">
        <f t="shared" si="2"/>
        <v>61</v>
      </c>
      <c r="T14" s="39">
        <v>7</v>
      </c>
      <c r="U14" s="40">
        <v>9</v>
      </c>
      <c r="W14" s="39">
        <v>7</v>
      </c>
      <c r="X14" s="40">
        <v>4</v>
      </c>
    </row>
    <row r="15" spans="1:24" x14ac:dyDescent="0.3">
      <c r="A15" s="39">
        <v>2</v>
      </c>
      <c r="B15" s="40">
        <v>2</v>
      </c>
      <c r="D15" s="39">
        <v>6</v>
      </c>
      <c r="E15" s="40">
        <v>5</v>
      </c>
      <c r="G15" s="39">
        <v>3</v>
      </c>
      <c r="H15" s="40">
        <v>6</v>
      </c>
      <c r="J15" s="39">
        <v>10</v>
      </c>
      <c r="K15" s="43">
        <v>3</v>
      </c>
      <c r="L15" s="44">
        <f>Tableau5[[#This Row],[Bleu Diz.]]+Tableau5[[#This Row],[Bleu Uni.]]</f>
        <v>13</v>
      </c>
      <c r="M15" s="45">
        <f t="shared" si="0"/>
        <v>3</v>
      </c>
      <c r="O15" s="46">
        <v>9</v>
      </c>
      <c r="P15" s="47">
        <v>9</v>
      </c>
      <c r="Q15" s="48">
        <f>Tableau6[[#This Row],[Bronze Diz.]]+Tableau6[[#This Row],[Bronze Uni.]]</f>
        <v>18</v>
      </c>
      <c r="R15" s="49">
        <f t="shared" si="2"/>
        <v>99</v>
      </c>
      <c r="T15" s="39">
        <v>9</v>
      </c>
      <c r="U15" s="40">
        <v>10</v>
      </c>
      <c r="W15" s="39">
        <v>2</v>
      </c>
      <c r="X15" s="40">
        <v>1</v>
      </c>
    </row>
    <row r="16" spans="1:24" x14ac:dyDescent="0.3">
      <c r="A16" s="39">
        <v>3</v>
      </c>
      <c r="B16" s="40">
        <v>4</v>
      </c>
      <c r="D16" s="39">
        <v>6</v>
      </c>
      <c r="E16" s="40">
        <v>5</v>
      </c>
      <c r="G16" s="39">
        <v>5</v>
      </c>
      <c r="H16" s="40">
        <v>3</v>
      </c>
      <c r="J16" s="39">
        <v>8</v>
      </c>
      <c r="K16" s="43">
        <v>7</v>
      </c>
      <c r="L16" s="44">
        <f>Tableau5[[#This Row],[Bleu Diz.]]+Tableau5[[#This Row],[Bleu Uni.]]</f>
        <v>15</v>
      </c>
      <c r="M16" s="45">
        <f t="shared" si="0"/>
        <v>87</v>
      </c>
      <c r="O16" s="46">
        <v>8</v>
      </c>
      <c r="P16" s="47">
        <v>4</v>
      </c>
      <c r="Q16" s="48">
        <f>Tableau6[[#This Row],[Bronze Diz.]]+Tableau6[[#This Row],[Bronze Uni.]]</f>
        <v>12</v>
      </c>
      <c r="R16" s="49">
        <f t="shared" si="2"/>
        <v>84</v>
      </c>
      <c r="T16" s="39">
        <v>8</v>
      </c>
      <c r="U16" s="40">
        <v>12</v>
      </c>
      <c r="W16" s="39">
        <v>16</v>
      </c>
      <c r="X16" s="40">
        <v>10</v>
      </c>
    </row>
    <row r="17" spans="1:24" x14ac:dyDescent="0.3">
      <c r="A17" s="39">
        <v>3</v>
      </c>
      <c r="B17" s="40">
        <v>3</v>
      </c>
      <c r="D17" s="39">
        <v>3</v>
      </c>
      <c r="E17" s="40">
        <v>1</v>
      </c>
      <c r="G17" s="39">
        <v>3</v>
      </c>
      <c r="H17" s="40">
        <v>6</v>
      </c>
      <c r="J17" s="39">
        <v>10</v>
      </c>
      <c r="K17" s="43">
        <v>6</v>
      </c>
      <c r="L17" s="44">
        <f>Tableau5[[#This Row],[Bleu Diz.]]+Tableau5[[#This Row],[Bleu Uni.]]</f>
        <v>16</v>
      </c>
      <c r="M17" s="45">
        <f t="shared" si="0"/>
        <v>6</v>
      </c>
      <c r="O17" s="46">
        <v>2</v>
      </c>
      <c r="P17" s="47">
        <v>3</v>
      </c>
      <c r="Q17" s="48">
        <f>Tableau6[[#This Row],[Bronze Diz.]]+Tableau6[[#This Row],[Bronze Uni.]]</f>
        <v>5</v>
      </c>
      <c r="R17" s="49">
        <f t="shared" si="2"/>
        <v>23</v>
      </c>
      <c r="T17" s="39">
        <v>11</v>
      </c>
      <c r="U17" s="40">
        <v>10</v>
      </c>
      <c r="W17" s="39">
        <v>15</v>
      </c>
      <c r="X17" s="40">
        <v>16</v>
      </c>
    </row>
    <row r="18" spans="1:24" x14ac:dyDescent="0.3">
      <c r="A18" s="39">
        <v>2</v>
      </c>
      <c r="B18" s="40">
        <v>4</v>
      </c>
      <c r="D18" s="39">
        <v>5</v>
      </c>
      <c r="E18" s="40">
        <v>1</v>
      </c>
      <c r="G18" s="39">
        <v>1</v>
      </c>
      <c r="H18" s="40">
        <v>5</v>
      </c>
      <c r="J18" s="39">
        <v>6</v>
      </c>
      <c r="K18" s="43">
        <v>5</v>
      </c>
      <c r="L18" s="44">
        <f>Tableau5[[#This Row],[Bleu Diz.]]+Tableau5[[#This Row],[Bleu Uni.]]</f>
        <v>11</v>
      </c>
      <c r="M18" s="45">
        <f t="shared" si="0"/>
        <v>65</v>
      </c>
      <c r="O18" s="46">
        <v>10</v>
      </c>
      <c r="P18" s="47">
        <v>2</v>
      </c>
      <c r="Q18" s="48">
        <f>Tableau6[[#This Row],[Bronze Diz.]]+Tableau6[[#This Row],[Bronze Uni.]]</f>
        <v>12</v>
      </c>
      <c r="R18" s="49">
        <f t="shared" si="2"/>
        <v>2</v>
      </c>
      <c r="T18" s="39">
        <v>3</v>
      </c>
      <c r="U18" s="40">
        <v>5</v>
      </c>
      <c r="W18" s="39">
        <v>7</v>
      </c>
      <c r="X18" s="40">
        <v>1</v>
      </c>
    </row>
    <row r="19" spans="1:24" x14ac:dyDescent="0.3">
      <c r="A19" s="39">
        <v>1</v>
      </c>
      <c r="B19" s="40">
        <v>1</v>
      </c>
      <c r="D19" s="39">
        <v>1</v>
      </c>
      <c r="E19" s="40">
        <v>6</v>
      </c>
      <c r="G19" s="39">
        <v>8</v>
      </c>
      <c r="H19" s="40">
        <v>6</v>
      </c>
      <c r="J19" s="39">
        <v>1</v>
      </c>
      <c r="K19" s="43">
        <v>1</v>
      </c>
      <c r="L19" s="44">
        <f>Tableau5[[#This Row],[Bleu Diz.]]+Tableau5[[#This Row],[Bleu Uni.]]</f>
        <v>2</v>
      </c>
      <c r="M19" s="45">
        <f t="shared" si="0"/>
        <v>11</v>
      </c>
      <c r="O19" s="46">
        <v>8</v>
      </c>
      <c r="P19" s="47">
        <v>10</v>
      </c>
      <c r="Q19" s="48">
        <f>Tableau6[[#This Row],[Bronze Diz.]]+Tableau6[[#This Row],[Bronze Uni.]]</f>
        <v>18</v>
      </c>
      <c r="R19" s="49">
        <f t="shared" si="2"/>
        <v>80</v>
      </c>
      <c r="T19" s="39">
        <v>7</v>
      </c>
      <c r="U19" s="40">
        <v>4</v>
      </c>
      <c r="W19" s="39">
        <v>12</v>
      </c>
      <c r="X19" s="40">
        <v>18</v>
      </c>
    </row>
    <row r="20" spans="1:24" x14ac:dyDescent="0.3">
      <c r="A20" s="39">
        <v>4</v>
      </c>
      <c r="B20" s="40">
        <v>3</v>
      </c>
      <c r="D20" s="39">
        <v>6</v>
      </c>
      <c r="E20" s="40">
        <v>6</v>
      </c>
      <c r="G20" s="39">
        <v>8</v>
      </c>
      <c r="H20" s="40">
        <v>2</v>
      </c>
      <c r="J20" s="39">
        <v>8</v>
      </c>
      <c r="K20" s="43">
        <v>1</v>
      </c>
      <c r="L20" s="44">
        <f>Tableau5[[#This Row],[Bleu Diz.]]+Tableau5[[#This Row],[Bleu Uni.]]</f>
        <v>9</v>
      </c>
      <c r="M20" s="45">
        <f t="shared" si="0"/>
        <v>81</v>
      </c>
      <c r="O20" s="46">
        <v>4</v>
      </c>
      <c r="P20" s="47">
        <v>6</v>
      </c>
      <c r="Q20" s="48">
        <f>Tableau6[[#This Row],[Bronze Diz.]]+Tableau6[[#This Row],[Bronze Uni.]]</f>
        <v>10</v>
      </c>
      <c r="R20" s="49">
        <f t="shared" si="2"/>
        <v>46</v>
      </c>
      <c r="T20" s="39">
        <v>3</v>
      </c>
      <c r="U20" s="40">
        <v>11</v>
      </c>
      <c r="W20" s="39">
        <v>16</v>
      </c>
      <c r="X20" s="40">
        <v>14</v>
      </c>
    </row>
    <row r="21" spans="1:24" x14ac:dyDescent="0.3">
      <c r="A21" s="39">
        <v>2</v>
      </c>
      <c r="B21" s="40">
        <v>1</v>
      </c>
      <c r="D21" s="39">
        <v>6</v>
      </c>
      <c r="E21" s="40">
        <v>2</v>
      </c>
      <c r="G21" s="39">
        <v>6</v>
      </c>
      <c r="H21" s="40">
        <v>6</v>
      </c>
      <c r="J21" s="39">
        <v>6</v>
      </c>
      <c r="K21" s="43">
        <v>5</v>
      </c>
      <c r="L21" s="44">
        <f>Tableau5[[#This Row],[Bleu Diz.]]+Tableau5[[#This Row],[Bleu Uni.]]</f>
        <v>11</v>
      </c>
      <c r="M21" s="45">
        <f t="shared" si="0"/>
        <v>65</v>
      </c>
      <c r="O21" s="46">
        <v>3</v>
      </c>
      <c r="P21" s="47">
        <v>4</v>
      </c>
      <c r="Q21" s="48">
        <f>Tableau6[[#This Row],[Bronze Diz.]]+Tableau6[[#This Row],[Bronze Uni.]]</f>
        <v>7</v>
      </c>
      <c r="R21" s="49">
        <f t="shared" si="2"/>
        <v>34</v>
      </c>
      <c r="T21" s="39">
        <v>11</v>
      </c>
      <c r="U21" s="40">
        <v>11</v>
      </c>
      <c r="W21" s="39">
        <v>11</v>
      </c>
      <c r="X21" s="40">
        <v>4</v>
      </c>
    </row>
    <row r="22" spans="1:24" x14ac:dyDescent="0.3">
      <c r="A22" s="39">
        <v>3</v>
      </c>
      <c r="B22" s="40">
        <v>3</v>
      </c>
      <c r="D22" s="39">
        <v>4</v>
      </c>
      <c r="E22" s="40">
        <v>2</v>
      </c>
      <c r="G22" s="39">
        <v>1</v>
      </c>
      <c r="H22" s="40">
        <v>6</v>
      </c>
      <c r="J22" s="39">
        <v>4</v>
      </c>
      <c r="K22" s="43">
        <v>1</v>
      </c>
      <c r="L22" s="44">
        <f>Tableau5[[#This Row],[Bleu Diz.]]+Tableau5[[#This Row],[Bleu Uni.]]</f>
        <v>5</v>
      </c>
      <c r="M22" s="45">
        <f t="shared" si="0"/>
        <v>41</v>
      </c>
      <c r="O22" s="46">
        <v>6</v>
      </c>
      <c r="P22" s="47">
        <v>2</v>
      </c>
      <c r="Q22" s="48">
        <f>Tableau6[[#This Row],[Bronze Diz.]]+Tableau6[[#This Row],[Bronze Uni.]]</f>
        <v>8</v>
      </c>
      <c r="R22" s="49">
        <f t="shared" si="2"/>
        <v>62</v>
      </c>
      <c r="T22" s="39">
        <v>10</v>
      </c>
      <c r="U22" s="40">
        <v>8</v>
      </c>
      <c r="W22" s="39">
        <v>3</v>
      </c>
      <c r="X22" s="40">
        <v>17</v>
      </c>
    </row>
    <row r="23" spans="1:24" x14ac:dyDescent="0.3">
      <c r="A23" s="39">
        <v>1</v>
      </c>
      <c r="B23" s="40">
        <v>3</v>
      </c>
      <c r="D23" s="39">
        <v>5</v>
      </c>
      <c r="E23" s="40">
        <v>4</v>
      </c>
      <c r="G23" s="39">
        <v>3</v>
      </c>
      <c r="H23" s="40">
        <v>5</v>
      </c>
      <c r="J23" s="39">
        <v>6</v>
      </c>
      <c r="K23" s="43">
        <v>5</v>
      </c>
      <c r="L23" s="44">
        <f>Tableau5[[#This Row],[Bleu Diz.]]+Tableau5[[#This Row],[Bleu Uni.]]</f>
        <v>11</v>
      </c>
      <c r="M23" s="45">
        <f t="shared" si="0"/>
        <v>65</v>
      </c>
      <c r="O23" s="46">
        <v>6</v>
      </c>
      <c r="P23" s="47">
        <v>9</v>
      </c>
      <c r="Q23" s="48">
        <f>Tableau6[[#This Row],[Bronze Diz.]]+Tableau6[[#This Row],[Bronze Uni.]]</f>
        <v>15</v>
      </c>
      <c r="R23" s="49">
        <f t="shared" si="2"/>
        <v>69</v>
      </c>
      <c r="T23" s="39">
        <v>8</v>
      </c>
      <c r="U23" s="40">
        <v>10</v>
      </c>
      <c r="W23" s="39">
        <v>6</v>
      </c>
      <c r="X23" s="40">
        <v>18</v>
      </c>
    </row>
    <row r="24" spans="1:24" x14ac:dyDescent="0.3">
      <c r="A24" s="39">
        <v>3</v>
      </c>
      <c r="B24" s="40">
        <v>1</v>
      </c>
      <c r="D24" s="39">
        <v>3</v>
      </c>
      <c r="E24" s="40">
        <v>1</v>
      </c>
      <c r="G24" s="39">
        <v>6</v>
      </c>
      <c r="H24" s="40">
        <v>3</v>
      </c>
      <c r="J24" s="39">
        <v>2</v>
      </c>
      <c r="K24" s="43">
        <v>4</v>
      </c>
      <c r="L24" s="44">
        <f>Tableau5[[#This Row],[Bleu Diz.]]+Tableau5[[#This Row],[Bleu Uni.]]</f>
        <v>6</v>
      </c>
      <c r="M24" s="45">
        <f t="shared" si="0"/>
        <v>24</v>
      </c>
      <c r="O24" s="46">
        <v>9</v>
      </c>
      <c r="P24" s="47">
        <v>8</v>
      </c>
      <c r="Q24" s="48">
        <f>Tableau6[[#This Row],[Bronze Diz.]]+Tableau6[[#This Row],[Bronze Uni.]]</f>
        <v>17</v>
      </c>
      <c r="R24" s="49">
        <f t="shared" si="2"/>
        <v>98</v>
      </c>
      <c r="T24" s="39">
        <v>3</v>
      </c>
      <c r="U24" s="40">
        <v>11</v>
      </c>
      <c r="W24" s="39">
        <v>9</v>
      </c>
      <c r="X24" s="40">
        <v>16</v>
      </c>
    </row>
    <row r="25" spans="1:24" x14ac:dyDescent="0.3">
      <c r="A25" s="39">
        <v>2</v>
      </c>
      <c r="B25" s="40">
        <v>1</v>
      </c>
      <c r="D25" s="39">
        <v>5</v>
      </c>
      <c r="E25" s="40">
        <v>2</v>
      </c>
      <c r="G25" s="39">
        <v>8</v>
      </c>
      <c r="H25" s="40">
        <v>1</v>
      </c>
      <c r="J25" s="39">
        <v>8</v>
      </c>
      <c r="K25" s="43">
        <v>10</v>
      </c>
      <c r="L25" s="44">
        <f>Tableau5[[#This Row],[Bleu Diz.]]+Tableau5[[#This Row],[Bleu Uni.]]</f>
        <v>18</v>
      </c>
      <c r="M25" s="45">
        <f t="shared" si="0"/>
        <v>80</v>
      </c>
      <c r="O25" s="46">
        <v>9</v>
      </c>
      <c r="P25" s="47">
        <v>1</v>
      </c>
      <c r="Q25" s="48">
        <f>Tableau6[[#This Row],[Bronze Diz.]]+Tableau6[[#This Row],[Bronze Uni.]]</f>
        <v>10</v>
      </c>
      <c r="R25" s="49">
        <f t="shared" si="2"/>
        <v>91</v>
      </c>
      <c r="T25" s="39">
        <v>11</v>
      </c>
      <c r="U25" s="40">
        <v>3</v>
      </c>
      <c r="W25" s="39">
        <v>19</v>
      </c>
      <c r="X25" s="40">
        <v>6</v>
      </c>
    </row>
    <row r="26" spans="1:24" x14ac:dyDescent="0.3">
      <c r="A26" s="39">
        <v>3</v>
      </c>
      <c r="B26" s="40">
        <v>2</v>
      </c>
      <c r="D26" s="39">
        <v>2</v>
      </c>
      <c r="E26" s="40">
        <v>2</v>
      </c>
      <c r="G26" s="39">
        <v>4</v>
      </c>
      <c r="H26" s="40">
        <v>7</v>
      </c>
      <c r="J26" s="39">
        <v>5</v>
      </c>
      <c r="K26" s="43">
        <v>7</v>
      </c>
      <c r="L26" s="44">
        <f>Tableau5[[#This Row],[Bleu Diz.]]+Tableau5[[#This Row],[Bleu Uni.]]</f>
        <v>12</v>
      </c>
      <c r="M26" s="45">
        <f t="shared" si="0"/>
        <v>57</v>
      </c>
      <c r="O26" s="46">
        <v>9</v>
      </c>
      <c r="P26" s="47">
        <v>3</v>
      </c>
      <c r="Q26" s="48">
        <f>Tableau6[[#This Row],[Bronze Diz.]]+Tableau6[[#This Row],[Bronze Uni.]]</f>
        <v>12</v>
      </c>
      <c r="R26" s="49">
        <f t="shared" si="2"/>
        <v>93</v>
      </c>
      <c r="T26" s="39">
        <v>4</v>
      </c>
      <c r="U26" s="40">
        <v>9</v>
      </c>
      <c r="W26" s="39">
        <v>15</v>
      </c>
      <c r="X26" s="40">
        <v>18</v>
      </c>
    </row>
    <row r="27" spans="1:24" x14ac:dyDescent="0.3">
      <c r="A27" s="39">
        <v>4</v>
      </c>
      <c r="B27" s="40">
        <v>3</v>
      </c>
      <c r="D27" s="39">
        <v>1</v>
      </c>
      <c r="E27" s="40">
        <v>6</v>
      </c>
      <c r="G27" s="39">
        <v>2</v>
      </c>
      <c r="H27" s="40">
        <v>8</v>
      </c>
      <c r="J27" s="39">
        <v>2</v>
      </c>
      <c r="K27" s="43">
        <v>6</v>
      </c>
      <c r="L27" s="44">
        <f>Tableau5[[#This Row],[Bleu Diz.]]+Tableau5[[#This Row],[Bleu Uni.]]</f>
        <v>8</v>
      </c>
      <c r="M27" s="45">
        <f t="shared" si="0"/>
        <v>26</v>
      </c>
      <c r="O27" s="46">
        <v>6</v>
      </c>
      <c r="P27" s="47">
        <v>3</v>
      </c>
      <c r="Q27" s="48">
        <f>Tableau6[[#This Row],[Bronze Diz.]]+Tableau6[[#This Row],[Bronze Uni.]]</f>
        <v>9</v>
      </c>
      <c r="R27" s="49">
        <f t="shared" si="2"/>
        <v>63</v>
      </c>
      <c r="T27" s="39">
        <v>12</v>
      </c>
      <c r="U27" s="40">
        <v>6</v>
      </c>
      <c r="W27" s="39">
        <v>20</v>
      </c>
      <c r="X27" s="40">
        <v>10</v>
      </c>
    </row>
    <row r="28" spans="1:24" x14ac:dyDescent="0.3">
      <c r="A28" s="39">
        <v>2</v>
      </c>
      <c r="B28" s="40">
        <v>2</v>
      </c>
      <c r="D28" s="39">
        <v>4</v>
      </c>
      <c r="E28" s="40">
        <v>4</v>
      </c>
      <c r="G28" s="39">
        <v>3</v>
      </c>
      <c r="H28" s="40">
        <v>1</v>
      </c>
      <c r="J28" s="39">
        <v>10</v>
      </c>
      <c r="K28" s="43">
        <v>3</v>
      </c>
      <c r="L28" s="44">
        <f>Tableau5[[#This Row],[Bleu Diz.]]+Tableau5[[#This Row],[Bleu Uni.]]</f>
        <v>13</v>
      </c>
      <c r="M28" s="45">
        <f t="shared" si="0"/>
        <v>3</v>
      </c>
      <c r="O28" s="46">
        <v>8</v>
      </c>
      <c r="P28" s="47">
        <v>8</v>
      </c>
      <c r="Q28" s="48">
        <f>Tableau6[[#This Row],[Bronze Diz.]]+Tableau6[[#This Row],[Bronze Uni.]]</f>
        <v>16</v>
      </c>
      <c r="R28" s="49">
        <f t="shared" si="2"/>
        <v>88</v>
      </c>
      <c r="T28" s="39">
        <v>3</v>
      </c>
      <c r="U28" s="40">
        <v>7</v>
      </c>
      <c r="W28" s="39">
        <v>19</v>
      </c>
      <c r="X28" s="40">
        <v>7</v>
      </c>
    </row>
    <row r="29" spans="1:24" x14ac:dyDescent="0.3">
      <c r="A29" s="39">
        <v>2</v>
      </c>
      <c r="B29" s="40">
        <v>1</v>
      </c>
      <c r="D29" s="39">
        <v>1</v>
      </c>
      <c r="E29" s="40">
        <v>3</v>
      </c>
      <c r="G29" s="39">
        <v>2</v>
      </c>
      <c r="H29" s="40">
        <v>8</v>
      </c>
      <c r="J29" s="39">
        <v>6</v>
      </c>
      <c r="K29" s="43">
        <v>9</v>
      </c>
      <c r="L29" s="44">
        <f>Tableau5[[#This Row],[Bleu Diz.]]+Tableau5[[#This Row],[Bleu Uni.]]</f>
        <v>15</v>
      </c>
      <c r="M29" s="45">
        <f t="shared" si="0"/>
        <v>69</v>
      </c>
      <c r="O29" s="46">
        <v>10</v>
      </c>
      <c r="P29" s="47">
        <v>2</v>
      </c>
      <c r="Q29" s="48">
        <f>Tableau6[[#This Row],[Bronze Diz.]]+Tableau6[[#This Row],[Bronze Uni.]]</f>
        <v>12</v>
      </c>
      <c r="R29" s="49">
        <f t="shared" si="2"/>
        <v>2</v>
      </c>
      <c r="T29" s="39">
        <v>4</v>
      </c>
      <c r="U29" s="40">
        <v>2</v>
      </c>
      <c r="W29" s="39">
        <v>10</v>
      </c>
      <c r="X29" s="40">
        <v>1</v>
      </c>
    </row>
    <row r="30" spans="1:24" x14ac:dyDescent="0.3">
      <c r="A30" s="39">
        <v>4</v>
      </c>
      <c r="B30" s="40">
        <v>2</v>
      </c>
      <c r="D30" s="39">
        <v>5</v>
      </c>
      <c r="E30" s="40">
        <v>3</v>
      </c>
      <c r="G30" s="39">
        <v>3</v>
      </c>
      <c r="H30" s="40">
        <v>4</v>
      </c>
      <c r="J30" s="39">
        <v>1</v>
      </c>
      <c r="K30" s="43">
        <v>2</v>
      </c>
      <c r="L30" s="44">
        <f>Tableau5[[#This Row],[Bleu Diz.]]+Tableau5[[#This Row],[Bleu Uni.]]</f>
        <v>3</v>
      </c>
      <c r="M30" s="45">
        <f t="shared" si="0"/>
        <v>12</v>
      </c>
      <c r="O30" s="46">
        <v>9</v>
      </c>
      <c r="P30" s="47">
        <v>7</v>
      </c>
      <c r="Q30" s="48">
        <f>Tableau6[[#This Row],[Bronze Diz.]]+Tableau6[[#This Row],[Bronze Uni.]]</f>
        <v>16</v>
      </c>
      <c r="R30" s="49">
        <f t="shared" si="2"/>
        <v>97</v>
      </c>
      <c r="T30" s="39">
        <v>1</v>
      </c>
      <c r="U30" s="40">
        <v>4</v>
      </c>
      <c r="W30" s="39">
        <v>17</v>
      </c>
      <c r="X30" s="40">
        <v>2</v>
      </c>
    </row>
    <row r="31" spans="1:24" x14ac:dyDescent="0.3">
      <c r="A31" s="39">
        <v>1</v>
      </c>
      <c r="B31" s="40">
        <v>4</v>
      </c>
      <c r="D31" s="39">
        <v>3</v>
      </c>
      <c r="E31" s="40">
        <v>4</v>
      </c>
      <c r="G31" s="39">
        <v>3</v>
      </c>
      <c r="H31" s="40">
        <v>7</v>
      </c>
      <c r="J31" s="39">
        <v>6</v>
      </c>
      <c r="K31" s="43">
        <v>10</v>
      </c>
      <c r="L31" s="44">
        <f>Tableau5[[#This Row],[Bleu Diz.]]+Tableau5[[#This Row],[Bleu Uni.]]</f>
        <v>16</v>
      </c>
      <c r="M31" s="45">
        <f t="shared" si="0"/>
        <v>60</v>
      </c>
      <c r="O31" s="46">
        <v>1</v>
      </c>
      <c r="P31" s="47">
        <v>1</v>
      </c>
      <c r="Q31" s="48">
        <f>Tableau6[[#This Row],[Bronze Diz.]]+Tableau6[[#This Row],[Bronze Uni.]]</f>
        <v>2</v>
      </c>
      <c r="R31" s="49">
        <f t="shared" si="2"/>
        <v>11</v>
      </c>
      <c r="T31" s="39">
        <v>11</v>
      </c>
      <c r="U31" s="40">
        <v>12</v>
      </c>
      <c r="W31" s="39">
        <v>10</v>
      </c>
      <c r="X31" s="40">
        <v>12</v>
      </c>
    </row>
    <row r="32" spans="1:24" x14ac:dyDescent="0.3">
      <c r="A32" s="39">
        <v>1</v>
      </c>
      <c r="B32" s="40">
        <v>4</v>
      </c>
      <c r="D32" s="39">
        <v>4</v>
      </c>
      <c r="E32" s="40">
        <v>2</v>
      </c>
      <c r="G32" s="39">
        <v>5</v>
      </c>
      <c r="H32" s="40">
        <v>3</v>
      </c>
      <c r="J32" s="39">
        <v>1</v>
      </c>
      <c r="K32" s="43">
        <v>4</v>
      </c>
      <c r="L32" s="44">
        <f>Tableau5[[#This Row],[Bleu Diz.]]+Tableau5[[#This Row],[Bleu Uni.]]</f>
        <v>5</v>
      </c>
      <c r="M32" s="45">
        <f t="shared" si="0"/>
        <v>14</v>
      </c>
      <c r="O32" s="46">
        <v>1</v>
      </c>
      <c r="P32" s="47">
        <v>6</v>
      </c>
      <c r="Q32" s="48">
        <f>Tableau6[[#This Row],[Bronze Diz.]]+Tableau6[[#This Row],[Bronze Uni.]]</f>
        <v>7</v>
      </c>
      <c r="R32" s="49">
        <f t="shared" si="2"/>
        <v>16</v>
      </c>
      <c r="T32" s="39">
        <v>7</v>
      </c>
      <c r="U32" s="40">
        <v>7</v>
      </c>
      <c r="W32" s="39">
        <v>19</v>
      </c>
      <c r="X32" s="40">
        <v>4</v>
      </c>
    </row>
    <row r="33" spans="1:24" x14ac:dyDescent="0.3">
      <c r="A33" s="39">
        <v>1</v>
      </c>
      <c r="B33" s="40">
        <v>2</v>
      </c>
      <c r="D33" s="39">
        <v>6</v>
      </c>
      <c r="E33" s="40">
        <v>3</v>
      </c>
      <c r="G33" s="39">
        <v>2</v>
      </c>
      <c r="H33" s="40">
        <v>5</v>
      </c>
      <c r="J33" s="39">
        <v>5</v>
      </c>
      <c r="K33" s="43">
        <v>1</v>
      </c>
      <c r="L33" s="44">
        <f>Tableau5[[#This Row],[Bleu Diz.]]+Tableau5[[#This Row],[Bleu Uni.]]</f>
        <v>6</v>
      </c>
      <c r="M33" s="45">
        <f t="shared" si="0"/>
        <v>51</v>
      </c>
      <c r="O33" s="46">
        <v>6</v>
      </c>
      <c r="P33" s="47">
        <v>5</v>
      </c>
      <c r="Q33" s="48">
        <f>Tableau6[[#This Row],[Bronze Diz.]]+Tableau6[[#This Row],[Bronze Uni.]]</f>
        <v>11</v>
      </c>
      <c r="R33" s="49">
        <f t="shared" si="2"/>
        <v>65</v>
      </c>
      <c r="T33" s="39">
        <v>5</v>
      </c>
      <c r="U33" s="40">
        <v>12</v>
      </c>
      <c r="W33" s="39">
        <v>3</v>
      </c>
      <c r="X33" s="40">
        <v>6</v>
      </c>
    </row>
    <row r="34" spans="1:24" x14ac:dyDescent="0.3">
      <c r="A34" s="39">
        <v>1</v>
      </c>
      <c r="B34" s="40">
        <v>2</v>
      </c>
      <c r="D34" s="39">
        <v>3</v>
      </c>
      <c r="E34" s="40">
        <v>5</v>
      </c>
      <c r="G34" s="39">
        <v>2</v>
      </c>
      <c r="H34" s="40">
        <v>1</v>
      </c>
      <c r="J34" s="39">
        <v>10</v>
      </c>
      <c r="K34" s="43">
        <v>1</v>
      </c>
      <c r="L34" s="44">
        <f>Tableau5[[#This Row],[Bleu Diz.]]+Tableau5[[#This Row],[Bleu Uni.]]</f>
        <v>11</v>
      </c>
      <c r="M34" s="45">
        <f t="shared" si="0"/>
        <v>1</v>
      </c>
      <c r="O34" s="46">
        <v>9</v>
      </c>
      <c r="P34" s="47">
        <v>10</v>
      </c>
      <c r="Q34" s="48">
        <f>Tableau6[[#This Row],[Bronze Diz.]]+Tableau6[[#This Row],[Bronze Uni.]]</f>
        <v>19</v>
      </c>
      <c r="R34" s="49">
        <f t="shared" si="2"/>
        <v>90</v>
      </c>
      <c r="T34" s="39">
        <v>4</v>
      </c>
      <c r="U34" s="40">
        <v>5</v>
      </c>
      <c r="W34" s="39">
        <v>10</v>
      </c>
      <c r="X34" s="40">
        <v>16</v>
      </c>
    </row>
    <row r="35" spans="1:24" x14ac:dyDescent="0.3">
      <c r="A35" s="39">
        <v>1</v>
      </c>
      <c r="B35" s="40">
        <v>1</v>
      </c>
      <c r="D35" s="39">
        <v>2</v>
      </c>
      <c r="E35" s="40">
        <v>3</v>
      </c>
      <c r="G35" s="39">
        <v>2</v>
      </c>
      <c r="H35" s="40">
        <v>8</v>
      </c>
      <c r="J35" s="39">
        <v>2</v>
      </c>
      <c r="K35" s="43">
        <v>2</v>
      </c>
      <c r="L35" s="44">
        <f>Tableau5[[#This Row],[Bleu Diz.]]+Tableau5[[#This Row],[Bleu Uni.]]</f>
        <v>4</v>
      </c>
      <c r="M35" s="45">
        <f t="shared" si="0"/>
        <v>22</v>
      </c>
      <c r="O35" s="46">
        <v>1</v>
      </c>
      <c r="P35" s="47">
        <v>6</v>
      </c>
      <c r="Q35" s="48">
        <f>Tableau6[[#This Row],[Bronze Diz.]]+Tableau6[[#This Row],[Bronze Uni.]]</f>
        <v>7</v>
      </c>
      <c r="R35" s="49">
        <f t="shared" si="2"/>
        <v>16</v>
      </c>
      <c r="T35" s="39">
        <v>10</v>
      </c>
      <c r="U35" s="40">
        <v>2</v>
      </c>
      <c r="W35" s="39">
        <v>8</v>
      </c>
      <c r="X35" s="40">
        <v>7</v>
      </c>
    </row>
    <row r="36" spans="1:24" x14ac:dyDescent="0.3">
      <c r="A36" s="39">
        <v>3</v>
      </c>
      <c r="B36" s="40">
        <v>4</v>
      </c>
      <c r="D36" s="39">
        <v>4</v>
      </c>
      <c r="E36" s="40">
        <v>2</v>
      </c>
      <c r="G36" s="39">
        <v>6</v>
      </c>
      <c r="H36" s="40">
        <v>1</v>
      </c>
      <c r="J36" s="39">
        <v>3</v>
      </c>
      <c r="K36" s="43">
        <v>2</v>
      </c>
      <c r="L36" s="44">
        <f>Tableau5[[#This Row],[Bleu Diz.]]+Tableau5[[#This Row],[Bleu Uni.]]</f>
        <v>5</v>
      </c>
      <c r="M36" s="45">
        <f t="shared" si="0"/>
        <v>32</v>
      </c>
      <c r="O36" s="46">
        <v>10</v>
      </c>
      <c r="P36" s="47">
        <v>2</v>
      </c>
      <c r="Q36" s="48">
        <f>Tableau6[[#This Row],[Bronze Diz.]]+Tableau6[[#This Row],[Bronze Uni.]]</f>
        <v>12</v>
      </c>
      <c r="R36" s="49">
        <f t="shared" si="2"/>
        <v>2</v>
      </c>
      <c r="T36" s="39">
        <v>6</v>
      </c>
      <c r="U36" s="40">
        <v>7</v>
      </c>
      <c r="W36" s="39">
        <v>5</v>
      </c>
      <c r="X36" s="40">
        <v>11</v>
      </c>
    </row>
    <row r="37" spans="1:24" x14ac:dyDescent="0.3">
      <c r="A37" s="39">
        <v>4</v>
      </c>
      <c r="B37" s="40">
        <v>3</v>
      </c>
      <c r="D37" s="39">
        <v>5</v>
      </c>
      <c r="E37" s="40">
        <v>6</v>
      </c>
      <c r="G37" s="39">
        <v>2</v>
      </c>
      <c r="H37" s="40">
        <v>8</v>
      </c>
      <c r="J37" s="39">
        <v>3</v>
      </c>
      <c r="K37" s="43">
        <v>4</v>
      </c>
      <c r="L37" s="44">
        <f>Tableau5[[#This Row],[Bleu Diz.]]+Tableau5[[#This Row],[Bleu Uni.]]</f>
        <v>7</v>
      </c>
      <c r="M37" s="45">
        <f t="shared" si="0"/>
        <v>34</v>
      </c>
      <c r="O37" s="46">
        <v>7</v>
      </c>
      <c r="P37" s="47">
        <v>10</v>
      </c>
      <c r="Q37" s="48">
        <f>Tableau6[[#This Row],[Bronze Diz.]]+Tableau6[[#This Row],[Bronze Uni.]]</f>
        <v>17</v>
      </c>
      <c r="R37" s="49">
        <f t="shared" si="2"/>
        <v>70</v>
      </c>
      <c r="T37" s="39">
        <v>2</v>
      </c>
      <c r="U37" s="40">
        <v>4</v>
      </c>
      <c r="W37" s="39">
        <v>2</v>
      </c>
      <c r="X37" s="40">
        <v>16</v>
      </c>
    </row>
    <row r="38" spans="1:24" x14ac:dyDescent="0.3">
      <c r="A38" s="39">
        <v>4</v>
      </c>
      <c r="B38" s="40">
        <v>2</v>
      </c>
      <c r="D38" s="39">
        <v>4</v>
      </c>
      <c r="E38" s="40">
        <v>2</v>
      </c>
      <c r="G38" s="39">
        <v>3</v>
      </c>
      <c r="H38" s="40">
        <v>1</v>
      </c>
      <c r="J38" s="39">
        <v>9</v>
      </c>
      <c r="K38" s="43">
        <v>6</v>
      </c>
      <c r="L38" s="44">
        <f>Tableau5[[#This Row],[Bleu Diz.]]+Tableau5[[#This Row],[Bleu Uni.]]</f>
        <v>15</v>
      </c>
      <c r="M38" s="45">
        <f t="shared" si="0"/>
        <v>96</v>
      </c>
      <c r="O38" s="46">
        <v>7</v>
      </c>
      <c r="P38" s="47">
        <v>3</v>
      </c>
      <c r="Q38" s="48">
        <f>Tableau6[[#This Row],[Bronze Diz.]]+Tableau6[[#This Row],[Bronze Uni.]]</f>
        <v>10</v>
      </c>
      <c r="R38" s="49">
        <f t="shared" si="2"/>
        <v>73</v>
      </c>
      <c r="T38" s="39">
        <v>9</v>
      </c>
      <c r="U38" s="40">
        <v>1</v>
      </c>
      <c r="W38" s="39">
        <v>20</v>
      </c>
      <c r="X38" s="40">
        <v>18</v>
      </c>
    </row>
    <row r="39" spans="1:24" x14ac:dyDescent="0.3">
      <c r="A39" s="39">
        <v>3</v>
      </c>
      <c r="B39" s="40">
        <v>4</v>
      </c>
      <c r="D39" s="39">
        <v>6</v>
      </c>
      <c r="E39" s="40">
        <v>2</v>
      </c>
      <c r="G39" s="39">
        <v>4</v>
      </c>
      <c r="H39" s="40">
        <v>1</v>
      </c>
      <c r="J39" s="39">
        <v>8</v>
      </c>
      <c r="K39" s="43">
        <v>6</v>
      </c>
      <c r="L39" s="44">
        <f>Tableau5[[#This Row],[Bleu Diz.]]+Tableau5[[#This Row],[Bleu Uni.]]</f>
        <v>14</v>
      </c>
      <c r="M39" s="45">
        <f t="shared" si="0"/>
        <v>86</v>
      </c>
      <c r="O39" s="46">
        <v>7</v>
      </c>
      <c r="P39" s="47">
        <v>1</v>
      </c>
      <c r="Q39" s="48">
        <f>Tableau6[[#This Row],[Bronze Diz.]]+Tableau6[[#This Row],[Bronze Uni.]]</f>
        <v>8</v>
      </c>
      <c r="R39" s="49">
        <f t="shared" si="2"/>
        <v>71</v>
      </c>
      <c r="T39" s="39">
        <v>7</v>
      </c>
      <c r="U39" s="40">
        <v>10</v>
      </c>
      <c r="W39" s="39">
        <v>13</v>
      </c>
      <c r="X39" s="40">
        <v>5</v>
      </c>
    </row>
    <row r="40" spans="1:24" x14ac:dyDescent="0.3">
      <c r="A40" s="39">
        <v>2</v>
      </c>
      <c r="B40" s="40">
        <v>4</v>
      </c>
      <c r="D40" s="39">
        <v>1</v>
      </c>
      <c r="E40" s="40">
        <v>2</v>
      </c>
      <c r="G40" s="39">
        <v>8</v>
      </c>
      <c r="H40" s="40">
        <v>3</v>
      </c>
      <c r="J40" s="39">
        <v>9</v>
      </c>
      <c r="K40" s="43">
        <v>1</v>
      </c>
      <c r="L40" s="44">
        <f>Tableau5[[#This Row],[Bleu Diz.]]+Tableau5[[#This Row],[Bleu Uni.]]</f>
        <v>10</v>
      </c>
      <c r="M40" s="45">
        <f t="shared" si="0"/>
        <v>91</v>
      </c>
      <c r="O40" s="46">
        <v>7</v>
      </c>
      <c r="P40" s="47">
        <v>2</v>
      </c>
      <c r="Q40" s="48">
        <f>Tableau6[[#This Row],[Bronze Diz.]]+Tableau6[[#This Row],[Bronze Uni.]]</f>
        <v>9</v>
      </c>
      <c r="R40" s="49">
        <f t="shared" si="2"/>
        <v>72</v>
      </c>
      <c r="T40" s="39">
        <v>4</v>
      </c>
      <c r="U40" s="40">
        <v>12</v>
      </c>
      <c r="W40" s="39">
        <v>2</v>
      </c>
      <c r="X40" s="40">
        <v>11</v>
      </c>
    </row>
    <row r="41" spans="1:24" x14ac:dyDescent="0.3">
      <c r="A41" s="39">
        <v>3</v>
      </c>
      <c r="B41" s="40">
        <v>3</v>
      </c>
      <c r="D41" s="39">
        <v>4</v>
      </c>
      <c r="E41" s="40">
        <v>3</v>
      </c>
      <c r="G41" s="39">
        <v>8</v>
      </c>
      <c r="H41" s="40">
        <v>4</v>
      </c>
      <c r="J41" s="39">
        <v>10</v>
      </c>
      <c r="K41" s="43">
        <v>8</v>
      </c>
      <c r="L41" s="44">
        <f>Tableau5[[#This Row],[Bleu Diz.]]+Tableau5[[#This Row],[Bleu Uni.]]</f>
        <v>18</v>
      </c>
      <c r="M41" s="45">
        <f t="shared" si="0"/>
        <v>8</v>
      </c>
      <c r="O41" s="46">
        <v>6</v>
      </c>
      <c r="P41" s="47">
        <v>6</v>
      </c>
      <c r="Q41" s="48">
        <f>Tableau6[[#This Row],[Bronze Diz.]]+Tableau6[[#This Row],[Bronze Uni.]]</f>
        <v>12</v>
      </c>
      <c r="R41" s="49">
        <f t="shared" si="2"/>
        <v>66</v>
      </c>
      <c r="T41" s="39">
        <v>3</v>
      </c>
      <c r="U41" s="40">
        <v>9</v>
      </c>
      <c r="W41" s="39">
        <v>16</v>
      </c>
      <c r="X41" s="40">
        <v>14</v>
      </c>
    </row>
    <row r="42" spans="1:24" x14ac:dyDescent="0.3">
      <c r="A42" s="39">
        <v>2</v>
      </c>
      <c r="B42" s="40">
        <v>4</v>
      </c>
      <c r="D42" s="39">
        <v>4</v>
      </c>
      <c r="E42" s="40">
        <v>6</v>
      </c>
      <c r="G42" s="39">
        <v>3</v>
      </c>
      <c r="H42" s="40">
        <v>8</v>
      </c>
      <c r="J42" s="39">
        <v>8</v>
      </c>
      <c r="K42" s="43">
        <v>4</v>
      </c>
      <c r="L42" s="44">
        <f>Tableau5[[#This Row],[Bleu Diz.]]+Tableau5[[#This Row],[Bleu Uni.]]</f>
        <v>12</v>
      </c>
      <c r="M42" s="45">
        <f t="shared" si="0"/>
        <v>84</v>
      </c>
      <c r="O42" s="46">
        <v>10</v>
      </c>
      <c r="P42" s="47">
        <v>6</v>
      </c>
      <c r="Q42" s="48">
        <f>Tableau6[[#This Row],[Bronze Diz.]]+Tableau6[[#This Row],[Bronze Uni.]]</f>
        <v>16</v>
      </c>
      <c r="R42" s="49">
        <f t="shared" si="2"/>
        <v>6</v>
      </c>
      <c r="T42" s="39">
        <v>6</v>
      </c>
      <c r="U42" s="40">
        <v>10</v>
      </c>
      <c r="W42" s="39">
        <v>10</v>
      </c>
      <c r="X42" s="40">
        <v>11</v>
      </c>
    </row>
    <row r="43" spans="1:24" x14ac:dyDescent="0.3">
      <c r="A43" s="39">
        <v>3</v>
      </c>
      <c r="B43" s="40">
        <v>2</v>
      </c>
      <c r="D43" s="39">
        <v>4</v>
      </c>
      <c r="E43" s="40">
        <v>3</v>
      </c>
      <c r="G43" s="39">
        <v>1</v>
      </c>
      <c r="H43" s="40">
        <v>6</v>
      </c>
      <c r="J43" s="39">
        <v>4</v>
      </c>
      <c r="K43" s="43">
        <v>4</v>
      </c>
      <c r="L43" s="44">
        <f>Tableau5[[#This Row],[Bleu Diz.]]+Tableau5[[#This Row],[Bleu Uni.]]</f>
        <v>8</v>
      </c>
      <c r="M43" s="45">
        <f t="shared" si="0"/>
        <v>44</v>
      </c>
      <c r="O43" s="46">
        <v>6</v>
      </c>
      <c r="P43" s="47">
        <v>10</v>
      </c>
      <c r="Q43" s="48">
        <f>Tableau6[[#This Row],[Bronze Diz.]]+Tableau6[[#This Row],[Bronze Uni.]]</f>
        <v>16</v>
      </c>
      <c r="R43" s="49">
        <f t="shared" si="2"/>
        <v>60</v>
      </c>
      <c r="T43" s="39">
        <v>11</v>
      </c>
      <c r="U43" s="40">
        <v>7</v>
      </c>
      <c r="W43" s="39">
        <v>20</v>
      </c>
      <c r="X43" s="40">
        <v>2</v>
      </c>
    </row>
    <row r="44" spans="1:24" x14ac:dyDescent="0.3">
      <c r="A44" s="39">
        <v>1</v>
      </c>
      <c r="B44" s="40">
        <v>1</v>
      </c>
      <c r="D44" s="39">
        <v>4</v>
      </c>
      <c r="E44" s="40">
        <v>5</v>
      </c>
      <c r="G44" s="39">
        <v>2</v>
      </c>
      <c r="H44" s="40">
        <v>5</v>
      </c>
      <c r="J44" s="39">
        <v>10</v>
      </c>
      <c r="K44" s="43">
        <v>5</v>
      </c>
      <c r="L44" s="44">
        <f>Tableau5[[#This Row],[Bleu Diz.]]+Tableau5[[#This Row],[Bleu Uni.]]</f>
        <v>15</v>
      </c>
      <c r="M44" s="45">
        <f t="shared" si="0"/>
        <v>5</v>
      </c>
      <c r="O44" s="46">
        <v>7</v>
      </c>
      <c r="P44" s="47">
        <v>7</v>
      </c>
      <c r="Q44" s="48">
        <f>Tableau6[[#This Row],[Bronze Diz.]]+Tableau6[[#This Row],[Bronze Uni.]]</f>
        <v>14</v>
      </c>
      <c r="R44" s="49">
        <f t="shared" ref="R44:R75" si="3">IF(AND(O44=10,P44=10),0,IF(AND(O44=10,P44&lt;10),P44,IF(AND(O44&lt;10,P44=10),10*O44,10*O44+P44)))</f>
        <v>77</v>
      </c>
      <c r="T44" s="39">
        <v>11</v>
      </c>
      <c r="U44" s="40">
        <v>12</v>
      </c>
      <c r="W44" s="39">
        <v>18</v>
      </c>
      <c r="X44" s="40">
        <v>11</v>
      </c>
    </row>
    <row r="45" spans="1:24" x14ac:dyDescent="0.3">
      <c r="A45" s="39">
        <v>3</v>
      </c>
      <c r="B45" s="40">
        <v>4</v>
      </c>
      <c r="D45" s="39">
        <v>1</v>
      </c>
      <c r="E45" s="40">
        <v>1</v>
      </c>
      <c r="G45" s="39">
        <v>8</v>
      </c>
      <c r="H45" s="40">
        <v>5</v>
      </c>
      <c r="J45" s="39">
        <v>10</v>
      </c>
      <c r="K45" s="43">
        <v>4</v>
      </c>
      <c r="L45" s="44">
        <f>Tableau5[[#This Row],[Bleu Diz.]]+Tableau5[[#This Row],[Bleu Uni.]]</f>
        <v>14</v>
      </c>
      <c r="M45" s="45">
        <f t="shared" si="0"/>
        <v>4</v>
      </c>
      <c r="O45" s="46">
        <v>8</v>
      </c>
      <c r="P45" s="47">
        <v>4</v>
      </c>
      <c r="Q45" s="48">
        <f>Tableau6[[#This Row],[Bronze Diz.]]+Tableau6[[#This Row],[Bronze Uni.]]</f>
        <v>12</v>
      </c>
      <c r="R45" s="49">
        <f t="shared" si="3"/>
        <v>84</v>
      </c>
      <c r="T45" s="39">
        <v>11</v>
      </c>
      <c r="U45" s="40">
        <v>8</v>
      </c>
      <c r="W45" s="39">
        <v>10</v>
      </c>
      <c r="X45" s="40">
        <v>5</v>
      </c>
    </row>
    <row r="46" spans="1:24" x14ac:dyDescent="0.3">
      <c r="A46" s="39">
        <v>1</v>
      </c>
      <c r="B46" s="40">
        <v>1</v>
      </c>
      <c r="D46" s="39">
        <v>1</v>
      </c>
      <c r="E46" s="40">
        <v>6</v>
      </c>
      <c r="G46" s="39">
        <v>5</v>
      </c>
      <c r="H46" s="40">
        <v>2</v>
      </c>
      <c r="J46" s="39">
        <v>7</v>
      </c>
      <c r="K46" s="43">
        <v>7</v>
      </c>
      <c r="L46" s="44">
        <f>Tableau5[[#This Row],[Bleu Diz.]]+Tableau5[[#This Row],[Bleu Uni.]]</f>
        <v>14</v>
      </c>
      <c r="M46" s="45">
        <f t="shared" si="0"/>
        <v>77</v>
      </c>
      <c r="O46" s="46">
        <v>4</v>
      </c>
      <c r="P46" s="47">
        <v>2</v>
      </c>
      <c r="Q46" s="48">
        <f>Tableau6[[#This Row],[Bronze Diz.]]+Tableau6[[#This Row],[Bronze Uni.]]</f>
        <v>6</v>
      </c>
      <c r="R46" s="49">
        <f t="shared" si="3"/>
        <v>42</v>
      </c>
      <c r="T46" s="39">
        <v>9</v>
      </c>
      <c r="U46" s="40">
        <v>10</v>
      </c>
      <c r="W46" s="39">
        <v>5</v>
      </c>
      <c r="X46" s="40">
        <v>14</v>
      </c>
    </row>
    <row r="47" spans="1:24" x14ac:dyDescent="0.3">
      <c r="A47" s="39">
        <v>4</v>
      </c>
      <c r="B47" s="40">
        <v>4</v>
      </c>
      <c r="D47" s="39">
        <v>3</v>
      </c>
      <c r="E47" s="40">
        <v>1</v>
      </c>
      <c r="G47" s="39">
        <v>1</v>
      </c>
      <c r="H47" s="40">
        <v>5</v>
      </c>
      <c r="J47" s="39">
        <v>6</v>
      </c>
      <c r="K47" s="43">
        <v>4</v>
      </c>
      <c r="L47" s="44">
        <f>Tableau5[[#This Row],[Bleu Diz.]]+Tableau5[[#This Row],[Bleu Uni.]]</f>
        <v>10</v>
      </c>
      <c r="M47" s="45">
        <f t="shared" si="0"/>
        <v>64</v>
      </c>
      <c r="O47" s="46">
        <v>9</v>
      </c>
      <c r="P47" s="47">
        <v>1</v>
      </c>
      <c r="Q47" s="48">
        <f>Tableau6[[#This Row],[Bronze Diz.]]+Tableau6[[#This Row],[Bronze Uni.]]</f>
        <v>10</v>
      </c>
      <c r="R47" s="49">
        <f t="shared" si="3"/>
        <v>91</v>
      </c>
      <c r="T47" s="39">
        <v>11</v>
      </c>
      <c r="U47" s="40">
        <v>10</v>
      </c>
      <c r="W47" s="39">
        <v>9</v>
      </c>
      <c r="X47" s="40">
        <v>2</v>
      </c>
    </row>
    <row r="48" spans="1:24" x14ac:dyDescent="0.3">
      <c r="A48" s="39">
        <v>2</v>
      </c>
      <c r="B48" s="40">
        <v>2</v>
      </c>
      <c r="D48" s="39">
        <v>2</v>
      </c>
      <c r="E48" s="40">
        <v>4</v>
      </c>
      <c r="G48" s="39">
        <v>6</v>
      </c>
      <c r="H48" s="40">
        <v>7</v>
      </c>
      <c r="J48" s="39">
        <v>10</v>
      </c>
      <c r="K48" s="43">
        <v>3</v>
      </c>
      <c r="L48" s="44">
        <f>Tableau5[[#This Row],[Bleu Diz.]]+Tableau5[[#This Row],[Bleu Uni.]]</f>
        <v>13</v>
      </c>
      <c r="M48" s="45">
        <f t="shared" si="0"/>
        <v>3</v>
      </c>
      <c r="O48" s="46">
        <v>2</v>
      </c>
      <c r="P48" s="47">
        <v>10</v>
      </c>
      <c r="Q48" s="48">
        <f>Tableau6[[#This Row],[Bronze Diz.]]+Tableau6[[#This Row],[Bronze Uni.]]</f>
        <v>12</v>
      </c>
      <c r="R48" s="49">
        <f t="shared" si="3"/>
        <v>20</v>
      </c>
      <c r="T48" s="39">
        <v>4</v>
      </c>
      <c r="U48" s="40">
        <v>11</v>
      </c>
      <c r="W48" s="39">
        <v>10</v>
      </c>
      <c r="X48" s="40">
        <v>16</v>
      </c>
    </row>
    <row r="49" spans="1:24" x14ac:dyDescent="0.3">
      <c r="A49" s="39">
        <v>3</v>
      </c>
      <c r="B49" s="40">
        <v>3</v>
      </c>
      <c r="D49" s="39">
        <v>3</v>
      </c>
      <c r="E49" s="40">
        <v>6</v>
      </c>
      <c r="G49" s="39">
        <v>5</v>
      </c>
      <c r="H49" s="40">
        <v>6</v>
      </c>
      <c r="J49" s="39">
        <v>9</v>
      </c>
      <c r="K49" s="43">
        <v>7</v>
      </c>
      <c r="L49" s="44">
        <f>Tableau5[[#This Row],[Bleu Diz.]]+Tableau5[[#This Row],[Bleu Uni.]]</f>
        <v>16</v>
      </c>
      <c r="M49" s="45">
        <f t="shared" si="0"/>
        <v>97</v>
      </c>
      <c r="O49" s="46">
        <v>4</v>
      </c>
      <c r="P49" s="47">
        <v>1</v>
      </c>
      <c r="Q49" s="48">
        <f>Tableau6[[#This Row],[Bronze Diz.]]+Tableau6[[#This Row],[Bronze Uni.]]</f>
        <v>5</v>
      </c>
      <c r="R49" s="49">
        <f t="shared" si="3"/>
        <v>41</v>
      </c>
      <c r="T49" s="39">
        <v>12</v>
      </c>
      <c r="U49" s="40">
        <v>2</v>
      </c>
      <c r="W49" s="39">
        <v>16</v>
      </c>
      <c r="X49" s="40">
        <v>12</v>
      </c>
    </row>
    <row r="50" spans="1:24" x14ac:dyDescent="0.3">
      <c r="A50" s="39">
        <v>2</v>
      </c>
      <c r="B50" s="40">
        <v>4</v>
      </c>
      <c r="D50" s="39">
        <v>2</v>
      </c>
      <c r="E50" s="40">
        <v>3</v>
      </c>
      <c r="G50" s="39">
        <v>3</v>
      </c>
      <c r="H50" s="40">
        <v>6</v>
      </c>
      <c r="J50" s="39">
        <v>6</v>
      </c>
      <c r="K50" s="43">
        <v>7</v>
      </c>
      <c r="L50" s="44">
        <f>Tableau5[[#This Row],[Bleu Diz.]]+Tableau5[[#This Row],[Bleu Uni.]]</f>
        <v>13</v>
      </c>
      <c r="M50" s="45">
        <f t="shared" si="0"/>
        <v>67</v>
      </c>
      <c r="O50" s="46">
        <v>1</v>
      </c>
      <c r="P50" s="47">
        <v>7</v>
      </c>
      <c r="Q50" s="48">
        <f>Tableau6[[#This Row],[Bronze Diz.]]+Tableau6[[#This Row],[Bronze Uni.]]</f>
        <v>8</v>
      </c>
      <c r="R50" s="49">
        <f t="shared" si="3"/>
        <v>17</v>
      </c>
      <c r="T50" s="39">
        <v>3</v>
      </c>
      <c r="U50" s="40">
        <v>3</v>
      </c>
      <c r="W50" s="39">
        <v>10</v>
      </c>
      <c r="X50" s="40">
        <v>13</v>
      </c>
    </row>
    <row r="51" spans="1:24" x14ac:dyDescent="0.3">
      <c r="A51" s="39">
        <v>3</v>
      </c>
      <c r="B51" s="40">
        <v>1</v>
      </c>
      <c r="D51" s="39">
        <v>6</v>
      </c>
      <c r="E51" s="40">
        <v>5</v>
      </c>
      <c r="G51" s="39">
        <v>6</v>
      </c>
      <c r="H51" s="40">
        <v>2</v>
      </c>
      <c r="J51" s="39">
        <v>7</v>
      </c>
      <c r="K51" s="43">
        <v>3</v>
      </c>
      <c r="L51" s="44">
        <f>Tableau5[[#This Row],[Bleu Diz.]]+Tableau5[[#This Row],[Bleu Uni.]]</f>
        <v>10</v>
      </c>
      <c r="M51" s="45">
        <f t="shared" si="0"/>
        <v>73</v>
      </c>
      <c r="O51" s="46">
        <v>9</v>
      </c>
      <c r="P51" s="47">
        <v>10</v>
      </c>
      <c r="Q51" s="48">
        <f>Tableau6[[#This Row],[Bronze Diz.]]+Tableau6[[#This Row],[Bronze Uni.]]</f>
        <v>19</v>
      </c>
      <c r="R51" s="49">
        <f t="shared" si="3"/>
        <v>90</v>
      </c>
      <c r="T51" s="39">
        <v>3</v>
      </c>
      <c r="U51" s="40">
        <v>9</v>
      </c>
      <c r="W51" s="39">
        <v>9</v>
      </c>
      <c r="X51" s="40">
        <v>7</v>
      </c>
    </row>
    <row r="52" spans="1:24" x14ac:dyDescent="0.3">
      <c r="A52" s="39">
        <v>3</v>
      </c>
      <c r="B52" s="40">
        <v>3</v>
      </c>
      <c r="D52" s="39">
        <v>3</v>
      </c>
      <c r="E52" s="40">
        <v>3</v>
      </c>
      <c r="G52" s="39">
        <v>4</v>
      </c>
      <c r="H52" s="40">
        <v>2</v>
      </c>
      <c r="J52" s="39">
        <v>3</v>
      </c>
      <c r="K52" s="43">
        <v>4</v>
      </c>
      <c r="L52" s="44">
        <f>Tableau5[[#This Row],[Bleu Diz.]]+Tableau5[[#This Row],[Bleu Uni.]]</f>
        <v>7</v>
      </c>
      <c r="M52" s="45">
        <f t="shared" si="0"/>
        <v>34</v>
      </c>
      <c r="O52" s="46">
        <v>10</v>
      </c>
      <c r="P52" s="47">
        <v>1</v>
      </c>
      <c r="Q52" s="48">
        <f>Tableau6[[#This Row],[Bronze Diz.]]+Tableau6[[#This Row],[Bronze Uni.]]</f>
        <v>11</v>
      </c>
      <c r="R52" s="49">
        <f t="shared" si="3"/>
        <v>1</v>
      </c>
      <c r="T52" s="39">
        <v>5</v>
      </c>
      <c r="U52" s="40">
        <v>9</v>
      </c>
      <c r="W52" s="39">
        <v>1</v>
      </c>
      <c r="X52" s="40">
        <v>18</v>
      </c>
    </row>
    <row r="53" spans="1:24" x14ac:dyDescent="0.3">
      <c r="A53" s="39">
        <v>3</v>
      </c>
      <c r="B53" s="40">
        <v>1</v>
      </c>
      <c r="D53" s="39">
        <v>1</v>
      </c>
      <c r="E53" s="40">
        <v>4</v>
      </c>
      <c r="G53" s="39">
        <v>8</v>
      </c>
      <c r="H53" s="40">
        <v>7</v>
      </c>
      <c r="J53" s="39">
        <v>4</v>
      </c>
      <c r="K53" s="43">
        <v>3</v>
      </c>
      <c r="L53" s="44">
        <f>Tableau5[[#This Row],[Bleu Diz.]]+Tableau5[[#This Row],[Bleu Uni.]]</f>
        <v>7</v>
      </c>
      <c r="M53" s="45">
        <f t="shared" si="0"/>
        <v>43</v>
      </c>
      <c r="O53" s="46">
        <v>7</v>
      </c>
      <c r="P53" s="47">
        <v>9</v>
      </c>
      <c r="Q53" s="48">
        <f>Tableau6[[#This Row],[Bronze Diz.]]+Tableau6[[#This Row],[Bronze Uni.]]</f>
        <v>16</v>
      </c>
      <c r="R53" s="49">
        <f t="shared" si="3"/>
        <v>79</v>
      </c>
      <c r="T53" s="39">
        <v>6</v>
      </c>
      <c r="U53" s="40">
        <v>10</v>
      </c>
      <c r="W53" s="39">
        <v>5</v>
      </c>
      <c r="X53" s="40">
        <v>19</v>
      </c>
    </row>
    <row r="54" spans="1:24" x14ac:dyDescent="0.3">
      <c r="A54" s="39">
        <v>1</v>
      </c>
      <c r="B54" s="40">
        <v>4</v>
      </c>
      <c r="D54" s="39">
        <v>6</v>
      </c>
      <c r="E54" s="40">
        <v>5</v>
      </c>
      <c r="G54" s="39">
        <v>6</v>
      </c>
      <c r="H54" s="40">
        <v>5</v>
      </c>
      <c r="J54" s="39">
        <v>1</v>
      </c>
      <c r="K54" s="43">
        <v>5</v>
      </c>
      <c r="L54" s="44">
        <f>Tableau5[[#This Row],[Bleu Diz.]]+Tableau5[[#This Row],[Bleu Uni.]]</f>
        <v>6</v>
      </c>
      <c r="M54" s="45">
        <f t="shared" si="0"/>
        <v>15</v>
      </c>
      <c r="O54" s="46">
        <v>9</v>
      </c>
      <c r="P54" s="47">
        <v>8</v>
      </c>
      <c r="Q54" s="48">
        <f>Tableau6[[#This Row],[Bronze Diz.]]+Tableau6[[#This Row],[Bronze Uni.]]</f>
        <v>17</v>
      </c>
      <c r="R54" s="49">
        <f t="shared" si="3"/>
        <v>98</v>
      </c>
      <c r="T54" s="39">
        <v>1</v>
      </c>
      <c r="U54" s="40">
        <v>11</v>
      </c>
      <c r="W54" s="39">
        <v>4</v>
      </c>
      <c r="X54" s="40">
        <v>14</v>
      </c>
    </row>
    <row r="55" spans="1:24" x14ac:dyDescent="0.3">
      <c r="A55" s="39">
        <v>4</v>
      </c>
      <c r="B55" s="40">
        <v>1</v>
      </c>
      <c r="D55" s="39">
        <v>4</v>
      </c>
      <c r="E55" s="40">
        <v>4</v>
      </c>
      <c r="G55" s="39">
        <v>5</v>
      </c>
      <c r="H55" s="40">
        <v>8</v>
      </c>
      <c r="J55" s="39">
        <v>10</v>
      </c>
      <c r="K55" s="43">
        <v>6</v>
      </c>
      <c r="L55" s="44">
        <f>Tableau5[[#This Row],[Bleu Diz.]]+Tableau5[[#This Row],[Bleu Uni.]]</f>
        <v>16</v>
      </c>
      <c r="M55" s="45">
        <f t="shared" si="0"/>
        <v>6</v>
      </c>
      <c r="O55" s="46">
        <v>1</v>
      </c>
      <c r="P55" s="47">
        <v>7</v>
      </c>
      <c r="Q55" s="48">
        <f>Tableau6[[#This Row],[Bronze Diz.]]+Tableau6[[#This Row],[Bronze Uni.]]</f>
        <v>8</v>
      </c>
      <c r="R55" s="49">
        <f t="shared" si="3"/>
        <v>17</v>
      </c>
      <c r="T55" s="39">
        <v>11</v>
      </c>
      <c r="U55" s="40">
        <v>11</v>
      </c>
      <c r="W55" s="39">
        <v>14</v>
      </c>
      <c r="X55" s="40">
        <v>6</v>
      </c>
    </row>
    <row r="56" spans="1:24" x14ac:dyDescent="0.3">
      <c r="A56" s="39">
        <v>4</v>
      </c>
      <c r="B56" s="40">
        <v>1</v>
      </c>
      <c r="D56" s="39">
        <v>1</v>
      </c>
      <c r="E56" s="40">
        <v>3</v>
      </c>
      <c r="G56" s="39">
        <v>5</v>
      </c>
      <c r="H56" s="40">
        <v>1</v>
      </c>
      <c r="J56" s="39">
        <v>6</v>
      </c>
      <c r="K56" s="43">
        <v>9</v>
      </c>
      <c r="L56" s="44">
        <f>Tableau5[[#This Row],[Bleu Diz.]]+Tableau5[[#This Row],[Bleu Uni.]]</f>
        <v>15</v>
      </c>
      <c r="M56" s="45">
        <f t="shared" si="0"/>
        <v>69</v>
      </c>
      <c r="O56" s="46">
        <v>5</v>
      </c>
      <c r="P56" s="47">
        <v>1</v>
      </c>
      <c r="Q56" s="48">
        <f>Tableau6[[#This Row],[Bronze Diz.]]+Tableau6[[#This Row],[Bronze Uni.]]</f>
        <v>6</v>
      </c>
      <c r="R56" s="49">
        <f t="shared" si="3"/>
        <v>51</v>
      </c>
      <c r="T56" s="39">
        <v>2</v>
      </c>
      <c r="U56" s="40">
        <v>5</v>
      </c>
      <c r="W56" s="39">
        <v>1</v>
      </c>
      <c r="X56" s="40">
        <v>8</v>
      </c>
    </row>
    <row r="57" spans="1:24" x14ac:dyDescent="0.3">
      <c r="A57" s="39">
        <v>3</v>
      </c>
      <c r="B57" s="40">
        <v>2</v>
      </c>
      <c r="D57" s="39">
        <v>6</v>
      </c>
      <c r="E57" s="40">
        <v>1</v>
      </c>
      <c r="G57" s="39">
        <v>4</v>
      </c>
      <c r="H57" s="40">
        <v>2</v>
      </c>
      <c r="J57" s="39">
        <v>10</v>
      </c>
      <c r="K57" s="43">
        <v>2</v>
      </c>
      <c r="L57" s="44">
        <f>Tableau5[[#This Row],[Bleu Diz.]]+Tableau5[[#This Row],[Bleu Uni.]]</f>
        <v>12</v>
      </c>
      <c r="M57" s="45">
        <f t="shared" si="0"/>
        <v>2</v>
      </c>
      <c r="O57" s="46">
        <v>6</v>
      </c>
      <c r="P57" s="47">
        <v>9</v>
      </c>
      <c r="Q57" s="48">
        <f>Tableau6[[#This Row],[Bronze Diz.]]+Tableau6[[#This Row],[Bronze Uni.]]</f>
        <v>15</v>
      </c>
      <c r="R57" s="49">
        <f t="shared" si="3"/>
        <v>69</v>
      </c>
      <c r="T57" s="39">
        <v>11</v>
      </c>
      <c r="U57" s="40">
        <v>9</v>
      </c>
      <c r="W57" s="39">
        <v>1</v>
      </c>
      <c r="X57" s="40">
        <v>15</v>
      </c>
    </row>
    <row r="58" spans="1:24" x14ac:dyDescent="0.3">
      <c r="A58" s="39">
        <v>1</v>
      </c>
      <c r="B58" s="40">
        <v>3</v>
      </c>
      <c r="D58" s="39">
        <v>3</v>
      </c>
      <c r="E58" s="40">
        <v>1</v>
      </c>
      <c r="G58" s="39">
        <v>2</v>
      </c>
      <c r="H58" s="40">
        <v>6</v>
      </c>
      <c r="J58" s="39">
        <v>7</v>
      </c>
      <c r="K58" s="43">
        <v>3</v>
      </c>
      <c r="L58" s="44">
        <f>Tableau5[[#This Row],[Bleu Diz.]]+Tableau5[[#This Row],[Bleu Uni.]]</f>
        <v>10</v>
      </c>
      <c r="M58" s="45">
        <f t="shared" si="0"/>
        <v>73</v>
      </c>
      <c r="O58" s="46">
        <v>1</v>
      </c>
      <c r="P58" s="47">
        <v>5</v>
      </c>
      <c r="Q58" s="48">
        <f>Tableau6[[#This Row],[Bronze Diz.]]+Tableau6[[#This Row],[Bronze Uni.]]</f>
        <v>6</v>
      </c>
      <c r="R58" s="49">
        <f t="shared" si="3"/>
        <v>15</v>
      </c>
      <c r="T58" s="39">
        <v>4</v>
      </c>
      <c r="U58" s="40">
        <v>4</v>
      </c>
      <c r="W58" s="39">
        <v>7</v>
      </c>
      <c r="X58" s="40">
        <v>6</v>
      </c>
    </row>
    <row r="59" spans="1:24" x14ac:dyDescent="0.3">
      <c r="A59" s="39">
        <v>3</v>
      </c>
      <c r="B59" s="40">
        <v>2</v>
      </c>
      <c r="D59" s="39">
        <v>3</v>
      </c>
      <c r="E59" s="40">
        <v>3</v>
      </c>
      <c r="G59" s="39">
        <v>5</v>
      </c>
      <c r="H59" s="40">
        <v>1</v>
      </c>
      <c r="J59" s="39">
        <v>10</v>
      </c>
      <c r="K59" s="43">
        <v>7</v>
      </c>
      <c r="L59" s="44">
        <f>Tableau5[[#This Row],[Bleu Diz.]]+Tableau5[[#This Row],[Bleu Uni.]]</f>
        <v>17</v>
      </c>
      <c r="M59" s="45">
        <f t="shared" si="0"/>
        <v>7</v>
      </c>
      <c r="O59" s="46">
        <v>6</v>
      </c>
      <c r="P59" s="47">
        <v>10</v>
      </c>
      <c r="Q59" s="48">
        <f>Tableau6[[#This Row],[Bronze Diz.]]+Tableau6[[#This Row],[Bronze Uni.]]</f>
        <v>16</v>
      </c>
      <c r="R59" s="49">
        <f t="shared" si="3"/>
        <v>60</v>
      </c>
      <c r="T59" s="39">
        <v>5</v>
      </c>
      <c r="U59" s="40">
        <v>1</v>
      </c>
      <c r="W59" s="39">
        <v>12</v>
      </c>
      <c r="X59" s="40">
        <v>18</v>
      </c>
    </row>
    <row r="60" spans="1:24" x14ac:dyDescent="0.3">
      <c r="A60" s="39">
        <v>1</v>
      </c>
      <c r="B60" s="40">
        <v>4</v>
      </c>
      <c r="D60" s="39">
        <v>6</v>
      </c>
      <c r="E60" s="40">
        <v>2</v>
      </c>
      <c r="G60" s="39">
        <v>2</v>
      </c>
      <c r="H60" s="40">
        <v>6</v>
      </c>
      <c r="J60" s="39">
        <v>3</v>
      </c>
      <c r="K60" s="43">
        <v>7</v>
      </c>
      <c r="L60" s="44">
        <f>Tableau5[[#This Row],[Bleu Diz.]]+Tableau5[[#This Row],[Bleu Uni.]]</f>
        <v>10</v>
      </c>
      <c r="M60" s="45">
        <f t="shared" si="0"/>
        <v>37</v>
      </c>
      <c r="O60" s="46">
        <v>4</v>
      </c>
      <c r="P60" s="47">
        <v>6</v>
      </c>
      <c r="Q60" s="48">
        <f>Tableau6[[#This Row],[Bronze Diz.]]+Tableau6[[#This Row],[Bronze Uni.]]</f>
        <v>10</v>
      </c>
      <c r="R60" s="49">
        <f t="shared" si="3"/>
        <v>46</v>
      </c>
      <c r="T60" s="39">
        <v>7</v>
      </c>
      <c r="U60" s="40">
        <v>12</v>
      </c>
      <c r="W60" s="39">
        <v>10</v>
      </c>
      <c r="X60" s="40">
        <v>9</v>
      </c>
    </row>
    <row r="61" spans="1:24" x14ac:dyDescent="0.3">
      <c r="A61" s="39">
        <v>3</v>
      </c>
      <c r="B61" s="40">
        <v>4</v>
      </c>
      <c r="D61" s="39">
        <v>4</v>
      </c>
      <c r="E61" s="40">
        <v>2</v>
      </c>
      <c r="G61" s="39">
        <v>4</v>
      </c>
      <c r="H61" s="40">
        <v>3</v>
      </c>
      <c r="J61" s="39">
        <v>7</v>
      </c>
      <c r="K61" s="43">
        <v>4</v>
      </c>
      <c r="L61" s="44">
        <f>Tableau5[[#This Row],[Bleu Diz.]]+Tableau5[[#This Row],[Bleu Uni.]]</f>
        <v>11</v>
      </c>
      <c r="M61" s="45">
        <f t="shared" si="0"/>
        <v>74</v>
      </c>
      <c r="O61" s="46">
        <v>1</v>
      </c>
      <c r="P61" s="47">
        <v>6</v>
      </c>
      <c r="Q61" s="48">
        <f>Tableau6[[#This Row],[Bronze Diz.]]+Tableau6[[#This Row],[Bronze Uni.]]</f>
        <v>7</v>
      </c>
      <c r="R61" s="49">
        <f t="shared" si="3"/>
        <v>16</v>
      </c>
      <c r="T61" s="39">
        <v>8</v>
      </c>
      <c r="U61" s="40">
        <v>9</v>
      </c>
      <c r="W61" s="39">
        <v>12</v>
      </c>
      <c r="X61" s="40">
        <v>11</v>
      </c>
    </row>
    <row r="62" spans="1:24" x14ac:dyDescent="0.3">
      <c r="A62" s="39">
        <v>3</v>
      </c>
      <c r="B62" s="40">
        <v>3</v>
      </c>
      <c r="D62" s="39">
        <v>1</v>
      </c>
      <c r="E62" s="40">
        <v>3</v>
      </c>
      <c r="G62" s="39">
        <v>8</v>
      </c>
      <c r="H62" s="40">
        <v>5</v>
      </c>
      <c r="J62" s="39">
        <v>7</v>
      </c>
      <c r="K62" s="43">
        <v>4</v>
      </c>
      <c r="L62" s="44">
        <f>Tableau5[[#This Row],[Bleu Diz.]]+Tableau5[[#This Row],[Bleu Uni.]]</f>
        <v>11</v>
      </c>
      <c r="M62" s="45">
        <f t="shared" si="0"/>
        <v>74</v>
      </c>
      <c r="O62" s="46">
        <v>10</v>
      </c>
      <c r="P62" s="47">
        <v>5</v>
      </c>
      <c r="Q62" s="48">
        <f>Tableau6[[#This Row],[Bronze Diz.]]+Tableau6[[#This Row],[Bronze Uni.]]</f>
        <v>15</v>
      </c>
      <c r="R62" s="49">
        <f t="shared" si="3"/>
        <v>5</v>
      </c>
      <c r="T62" s="39">
        <v>9</v>
      </c>
      <c r="U62" s="40">
        <v>3</v>
      </c>
      <c r="W62" s="39">
        <v>20</v>
      </c>
      <c r="X62" s="40">
        <v>18</v>
      </c>
    </row>
    <row r="63" spans="1:24" x14ac:dyDescent="0.3">
      <c r="A63" s="39">
        <v>3</v>
      </c>
      <c r="B63" s="40">
        <v>3</v>
      </c>
      <c r="D63" s="39">
        <v>4</v>
      </c>
      <c r="E63" s="40">
        <v>4</v>
      </c>
      <c r="G63" s="39">
        <v>1</v>
      </c>
      <c r="H63" s="40">
        <v>5</v>
      </c>
      <c r="J63" s="39">
        <v>6</v>
      </c>
      <c r="K63" s="43">
        <v>4</v>
      </c>
      <c r="L63" s="44">
        <f>Tableau5[[#This Row],[Bleu Diz.]]+Tableau5[[#This Row],[Bleu Uni.]]</f>
        <v>10</v>
      </c>
      <c r="M63" s="45">
        <f t="shared" si="0"/>
        <v>64</v>
      </c>
      <c r="O63" s="46">
        <v>6</v>
      </c>
      <c r="P63" s="47">
        <v>1</v>
      </c>
      <c r="Q63" s="48">
        <f>Tableau6[[#This Row],[Bronze Diz.]]+Tableau6[[#This Row],[Bronze Uni.]]</f>
        <v>7</v>
      </c>
      <c r="R63" s="49">
        <f t="shared" si="3"/>
        <v>61</v>
      </c>
      <c r="T63" s="39">
        <v>10</v>
      </c>
      <c r="U63" s="40">
        <v>11</v>
      </c>
      <c r="W63" s="39">
        <v>16</v>
      </c>
      <c r="X63" s="40">
        <v>15</v>
      </c>
    </row>
    <row r="64" spans="1:24" x14ac:dyDescent="0.3">
      <c r="A64" s="39">
        <v>2</v>
      </c>
      <c r="B64" s="40">
        <v>2</v>
      </c>
      <c r="D64" s="39">
        <v>6</v>
      </c>
      <c r="E64" s="40">
        <v>4</v>
      </c>
      <c r="G64" s="39">
        <v>3</v>
      </c>
      <c r="H64" s="40">
        <v>6</v>
      </c>
      <c r="J64" s="39">
        <v>2</v>
      </c>
      <c r="K64" s="43">
        <v>1</v>
      </c>
      <c r="L64" s="44">
        <f>Tableau5[[#This Row],[Bleu Diz.]]+Tableau5[[#This Row],[Bleu Uni.]]</f>
        <v>3</v>
      </c>
      <c r="M64" s="45">
        <f t="shared" si="0"/>
        <v>21</v>
      </c>
      <c r="O64" s="46">
        <v>7</v>
      </c>
      <c r="P64" s="47">
        <v>6</v>
      </c>
      <c r="Q64" s="48">
        <f>Tableau6[[#This Row],[Bronze Diz.]]+Tableau6[[#This Row],[Bronze Uni.]]</f>
        <v>13</v>
      </c>
      <c r="R64" s="49">
        <f t="shared" si="3"/>
        <v>76</v>
      </c>
      <c r="T64" s="39">
        <v>2</v>
      </c>
      <c r="U64" s="40">
        <v>6</v>
      </c>
      <c r="W64" s="39">
        <v>3</v>
      </c>
      <c r="X64" s="40">
        <v>5</v>
      </c>
    </row>
    <row r="65" spans="1:24" x14ac:dyDescent="0.3">
      <c r="A65" s="39">
        <v>3</v>
      </c>
      <c r="B65" s="40">
        <v>3</v>
      </c>
      <c r="D65" s="39">
        <v>1</v>
      </c>
      <c r="E65" s="40">
        <v>5</v>
      </c>
      <c r="G65" s="39">
        <v>4</v>
      </c>
      <c r="H65" s="40">
        <v>3</v>
      </c>
      <c r="J65" s="39">
        <v>1</v>
      </c>
      <c r="K65" s="43">
        <v>4</v>
      </c>
      <c r="L65" s="44">
        <f>Tableau5[[#This Row],[Bleu Diz.]]+Tableau5[[#This Row],[Bleu Uni.]]</f>
        <v>5</v>
      </c>
      <c r="M65" s="45">
        <f t="shared" si="0"/>
        <v>14</v>
      </c>
      <c r="O65" s="46">
        <v>3</v>
      </c>
      <c r="P65" s="47">
        <v>2</v>
      </c>
      <c r="Q65" s="48">
        <f>Tableau6[[#This Row],[Bronze Diz.]]+Tableau6[[#This Row],[Bronze Uni.]]</f>
        <v>5</v>
      </c>
      <c r="R65" s="49">
        <f t="shared" si="3"/>
        <v>32</v>
      </c>
      <c r="T65" s="39">
        <v>6</v>
      </c>
      <c r="U65" s="40">
        <v>9</v>
      </c>
      <c r="W65" s="39">
        <v>7</v>
      </c>
      <c r="X65" s="40">
        <v>7</v>
      </c>
    </row>
    <row r="66" spans="1:24" x14ac:dyDescent="0.3">
      <c r="A66" s="39">
        <v>3</v>
      </c>
      <c r="B66" s="40">
        <v>4</v>
      </c>
      <c r="D66" s="39">
        <v>2</v>
      </c>
      <c r="E66" s="40">
        <v>2</v>
      </c>
      <c r="G66" s="39">
        <v>3</v>
      </c>
      <c r="H66" s="40">
        <v>7</v>
      </c>
      <c r="J66" s="39">
        <v>6</v>
      </c>
      <c r="K66" s="43">
        <v>7</v>
      </c>
      <c r="L66" s="44">
        <f>Tableau5[[#This Row],[Bleu Diz.]]+Tableau5[[#This Row],[Bleu Uni.]]</f>
        <v>13</v>
      </c>
      <c r="M66" s="45">
        <f t="shared" si="0"/>
        <v>67</v>
      </c>
      <c r="O66" s="46">
        <v>6</v>
      </c>
      <c r="P66" s="47">
        <v>7</v>
      </c>
      <c r="Q66" s="48">
        <f>Tableau6[[#This Row],[Bronze Diz.]]+Tableau6[[#This Row],[Bronze Uni.]]</f>
        <v>13</v>
      </c>
      <c r="R66" s="49">
        <f t="shared" si="3"/>
        <v>67</v>
      </c>
      <c r="T66" s="39">
        <v>7</v>
      </c>
      <c r="U66" s="40">
        <v>2</v>
      </c>
      <c r="W66" s="39">
        <v>3</v>
      </c>
      <c r="X66" s="40">
        <v>13</v>
      </c>
    </row>
    <row r="67" spans="1:24" x14ac:dyDescent="0.3">
      <c r="A67" s="39">
        <v>2</v>
      </c>
      <c r="B67" s="40">
        <v>4</v>
      </c>
      <c r="D67" s="39">
        <v>1</v>
      </c>
      <c r="E67" s="40">
        <v>1</v>
      </c>
      <c r="G67" s="39">
        <v>5</v>
      </c>
      <c r="H67" s="40">
        <v>4</v>
      </c>
      <c r="J67" s="39">
        <v>3</v>
      </c>
      <c r="K67" s="43">
        <v>2</v>
      </c>
      <c r="L67" s="44">
        <f>Tableau5[[#This Row],[Bleu Diz.]]+Tableau5[[#This Row],[Bleu Uni.]]</f>
        <v>5</v>
      </c>
      <c r="M67" s="45">
        <f t="shared" ref="M67:M130" si="4">IF(AND(J67=10,K67=10),0,IF(AND(J67=10,K67&lt;10),K67,IF(AND(J67&lt;10,K67=10),10*J67,10*J67+K67)))</f>
        <v>32</v>
      </c>
      <c r="O67" s="46">
        <v>7</v>
      </c>
      <c r="P67" s="47">
        <v>3</v>
      </c>
      <c r="Q67" s="48">
        <f>Tableau6[[#This Row],[Bronze Diz.]]+Tableau6[[#This Row],[Bronze Uni.]]</f>
        <v>10</v>
      </c>
      <c r="R67" s="49">
        <f t="shared" si="3"/>
        <v>73</v>
      </c>
      <c r="T67" s="39">
        <v>10</v>
      </c>
      <c r="U67" s="40">
        <v>11</v>
      </c>
      <c r="W67" s="39">
        <v>18</v>
      </c>
      <c r="X67" s="40">
        <v>13</v>
      </c>
    </row>
    <row r="68" spans="1:24" x14ac:dyDescent="0.3">
      <c r="A68" s="39">
        <v>4</v>
      </c>
      <c r="B68" s="40">
        <v>3</v>
      </c>
      <c r="D68" s="39">
        <v>3</v>
      </c>
      <c r="E68" s="40">
        <v>2</v>
      </c>
      <c r="G68" s="39">
        <v>2</v>
      </c>
      <c r="H68" s="40">
        <v>8</v>
      </c>
      <c r="J68" s="39">
        <v>3</v>
      </c>
      <c r="K68" s="43">
        <v>3</v>
      </c>
      <c r="L68" s="44">
        <f>Tableau5[[#This Row],[Bleu Diz.]]+Tableau5[[#This Row],[Bleu Uni.]]</f>
        <v>6</v>
      </c>
      <c r="M68" s="45">
        <f t="shared" si="4"/>
        <v>33</v>
      </c>
      <c r="O68" s="46">
        <v>4</v>
      </c>
      <c r="P68" s="47">
        <v>8</v>
      </c>
      <c r="Q68" s="48">
        <f>Tableau6[[#This Row],[Bronze Diz.]]+Tableau6[[#This Row],[Bronze Uni.]]</f>
        <v>12</v>
      </c>
      <c r="R68" s="49">
        <f t="shared" si="3"/>
        <v>48</v>
      </c>
      <c r="T68" s="39">
        <v>6</v>
      </c>
      <c r="U68" s="40">
        <v>10</v>
      </c>
      <c r="W68" s="39">
        <v>6</v>
      </c>
      <c r="X68" s="40">
        <v>14</v>
      </c>
    </row>
    <row r="69" spans="1:24" x14ac:dyDescent="0.3">
      <c r="A69" s="39">
        <v>3</v>
      </c>
      <c r="B69" s="40">
        <v>2</v>
      </c>
      <c r="D69" s="39">
        <v>3</v>
      </c>
      <c r="E69" s="40">
        <v>4</v>
      </c>
      <c r="G69" s="39">
        <v>3</v>
      </c>
      <c r="H69" s="40">
        <v>4</v>
      </c>
      <c r="J69" s="39">
        <v>2</v>
      </c>
      <c r="K69" s="43">
        <v>4</v>
      </c>
      <c r="L69" s="44">
        <f>Tableau5[[#This Row],[Bleu Diz.]]+Tableau5[[#This Row],[Bleu Uni.]]</f>
        <v>6</v>
      </c>
      <c r="M69" s="45">
        <f t="shared" si="4"/>
        <v>24</v>
      </c>
      <c r="O69" s="46">
        <v>8</v>
      </c>
      <c r="P69" s="47">
        <v>7</v>
      </c>
      <c r="Q69" s="48">
        <f>Tableau6[[#This Row],[Bronze Diz.]]+Tableau6[[#This Row],[Bronze Uni.]]</f>
        <v>15</v>
      </c>
      <c r="R69" s="49">
        <f t="shared" si="3"/>
        <v>87</v>
      </c>
      <c r="T69" s="39">
        <v>5</v>
      </c>
      <c r="U69" s="40">
        <v>3</v>
      </c>
      <c r="W69" s="39">
        <v>2</v>
      </c>
      <c r="X69" s="40">
        <v>11</v>
      </c>
    </row>
    <row r="70" spans="1:24" x14ac:dyDescent="0.3">
      <c r="A70" s="39">
        <v>4</v>
      </c>
      <c r="B70" s="40">
        <v>1</v>
      </c>
      <c r="D70" s="39">
        <v>3</v>
      </c>
      <c r="E70" s="40">
        <v>2</v>
      </c>
      <c r="G70" s="39">
        <v>1</v>
      </c>
      <c r="H70" s="40">
        <v>3</v>
      </c>
      <c r="J70" s="39">
        <v>4</v>
      </c>
      <c r="K70" s="43">
        <v>3</v>
      </c>
      <c r="L70" s="44">
        <f>Tableau5[[#This Row],[Bleu Diz.]]+Tableau5[[#This Row],[Bleu Uni.]]</f>
        <v>7</v>
      </c>
      <c r="M70" s="45">
        <f t="shared" si="4"/>
        <v>43</v>
      </c>
      <c r="O70" s="46">
        <v>10</v>
      </c>
      <c r="P70" s="47">
        <v>7</v>
      </c>
      <c r="Q70" s="48">
        <f>Tableau6[[#This Row],[Bronze Diz.]]+Tableau6[[#This Row],[Bronze Uni.]]</f>
        <v>17</v>
      </c>
      <c r="R70" s="49">
        <f t="shared" si="3"/>
        <v>7</v>
      </c>
      <c r="T70" s="39">
        <v>8</v>
      </c>
      <c r="U70" s="40">
        <v>7</v>
      </c>
      <c r="W70" s="39">
        <v>11</v>
      </c>
      <c r="X70" s="40">
        <v>4</v>
      </c>
    </row>
    <row r="71" spans="1:24" x14ac:dyDescent="0.3">
      <c r="A71" s="39">
        <v>2</v>
      </c>
      <c r="B71" s="40">
        <v>4</v>
      </c>
      <c r="D71" s="39">
        <v>2</v>
      </c>
      <c r="E71" s="40">
        <v>5</v>
      </c>
      <c r="G71" s="39">
        <v>7</v>
      </c>
      <c r="H71" s="40">
        <v>6</v>
      </c>
      <c r="J71" s="39">
        <v>2</v>
      </c>
      <c r="K71" s="43">
        <v>6</v>
      </c>
      <c r="L71" s="44">
        <f>Tableau5[[#This Row],[Bleu Diz.]]+Tableau5[[#This Row],[Bleu Uni.]]</f>
        <v>8</v>
      </c>
      <c r="M71" s="45">
        <f t="shared" si="4"/>
        <v>26</v>
      </c>
      <c r="O71" s="46">
        <v>9</v>
      </c>
      <c r="P71" s="47">
        <v>1</v>
      </c>
      <c r="Q71" s="48">
        <f>Tableau6[[#This Row],[Bronze Diz.]]+Tableau6[[#This Row],[Bronze Uni.]]</f>
        <v>10</v>
      </c>
      <c r="R71" s="49">
        <f t="shared" si="3"/>
        <v>91</v>
      </c>
      <c r="T71" s="39">
        <v>8</v>
      </c>
      <c r="U71" s="40">
        <v>1</v>
      </c>
      <c r="W71" s="39">
        <v>3</v>
      </c>
      <c r="X71" s="40">
        <v>16</v>
      </c>
    </row>
    <row r="72" spans="1:24" x14ac:dyDescent="0.3">
      <c r="A72" s="39">
        <v>4</v>
      </c>
      <c r="B72" s="40">
        <v>1</v>
      </c>
      <c r="D72" s="39">
        <v>2</v>
      </c>
      <c r="E72" s="40">
        <v>5</v>
      </c>
      <c r="G72" s="39">
        <v>3</v>
      </c>
      <c r="H72" s="40">
        <v>3</v>
      </c>
      <c r="J72" s="39">
        <v>4</v>
      </c>
      <c r="K72" s="43">
        <v>7</v>
      </c>
      <c r="L72" s="44">
        <f>Tableau5[[#This Row],[Bleu Diz.]]+Tableau5[[#This Row],[Bleu Uni.]]</f>
        <v>11</v>
      </c>
      <c r="M72" s="45">
        <f t="shared" si="4"/>
        <v>47</v>
      </c>
      <c r="O72" s="46">
        <v>2</v>
      </c>
      <c r="P72" s="47">
        <v>1</v>
      </c>
      <c r="Q72" s="48">
        <f>Tableau6[[#This Row],[Bronze Diz.]]+Tableau6[[#This Row],[Bronze Uni.]]</f>
        <v>3</v>
      </c>
      <c r="R72" s="49">
        <f t="shared" si="3"/>
        <v>21</v>
      </c>
      <c r="T72" s="39">
        <v>3</v>
      </c>
      <c r="U72" s="40">
        <v>1</v>
      </c>
      <c r="W72" s="39">
        <v>6</v>
      </c>
      <c r="X72" s="40">
        <v>4</v>
      </c>
    </row>
    <row r="73" spans="1:24" x14ac:dyDescent="0.3">
      <c r="A73" s="39">
        <v>3</v>
      </c>
      <c r="B73" s="40">
        <v>3</v>
      </c>
      <c r="D73" s="39">
        <v>6</v>
      </c>
      <c r="E73" s="40">
        <v>5</v>
      </c>
      <c r="G73" s="39">
        <v>5</v>
      </c>
      <c r="H73" s="40">
        <v>6</v>
      </c>
      <c r="J73" s="39">
        <v>10</v>
      </c>
      <c r="K73" s="43">
        <v>3</v>
      </c>
      <c r="L73" s="44">
        <f>Tableau5[[#This Row],[Bleu Diz.]]+Tableau5[[#This Row],[Bleu Uni.]]</f>
        <v>13</v>
      </c>
      <c r="M73" s="45">
        <f t="shared" si="4"/>
        <v>3</v>
      </c>
      <c r="O73" s="46">
        <v>6</v>
      </c>
      <c r="P73" s="47">
        <v>10</v>
      </c>
      <c r="Q73" s="48">
        <f>Tableau6[[#This Row],[Bronze Diz.]]+Tableau6[[#This Row],[Bronze Uni.]]</f>
        <v>16</v>
      </c>
      <c r="R73" s="49">
        <f t="shared" si="3"/>
        <v>60</v>
      </c>
      <c r="T73" s="39">
        <v>10</v>
      </c>
      <c r="U73" s="40">
        <v>2</v>
      </c>
      <c r="W73" s="39">
        <v>5</v>
      </c>
      <c r="X73" s="40">
        <v>20</v>
      </c>
    </row>
    <row r="74" spans="1:24" x14ac:dyDescent="0.3">
      <c r="A74" s="39">
        <v>2</v>
      </c>
      <c r="B74" s="40">
        <v>1</v>
      </c>
      <c r="D74" s="39">
        <v>5</v>
      </c>
      <c r="E74" s="40">
        <v>1</v>
      </c>
      <c r="G74" s="39">
        <v>5</v>
      </c>
      <c r="H74" s="40">
        <v>2</v>
      </c>
      <c r="J74" s="39">
        <v>4</v>
      </c>
      <c r="K74" s="43">
        <v>5</v>
      </c>
      <c r="L74" s="44">
        <f>Tableau5[[#This Row],[Bleu Diz.]]+Tableau5[[#This Row],[Bleu Uni.]]</f>
        <v>9</v>
      </c>
      <c r="M74" s="45">
        <f t="shared" si="4"/>
        <v>45</v>
      </c>
      <c r="O74" s="46">
        <v>1</v>
      </c>
      <c r="P74" s="47">
        <v>6</v>
      </c>
      <c r="Q74" s="48">
        <f>Tableau6[[#This Row],[Bronze Diz.]]+Tableau6[[#This Row],[Bronze Uni.]]</f>
        <v>7</v>
      </c>
      <c r="R74" s="49">
        <f t="shared" si="3"/>
        <v>16</v>
      </c>
      <c r="T74" s="39">
        <v>2</v>
      </c>
      <c r="U74" s="40">
        <v>9</v>
      </c>
      <c r="W74" s="39">
        <v>13</v>
      </c>
      <c r="X74" s="40">
        <v>7</v>
      </c>
    </row>
    <row r="75" spans="1:24" x14ac:dyDescent="0.3">
      <c r="A75" s="39">
        <v>4</v>
      </c>
      <c r="B75" s="40">
        <v>2</v>
      </c>
      <c r="D75" s="39">
        <v>2</v>
      </c>
      <c r="E75" s="40">
        <v>5</v>
      </c>
      <c r="G75" s="39">
        <v>4</v>
      </c>
      <c r="H75" s="40">
        <v>1</v>
      </c>
      <c r="J75" s="39">
        <v>7</v>
      </c>
      <c r="K75" s="43">
        <v>7</v>
      </c>
      <c r="L75" s="44">
        <f>Tableau5[[#This Row],[Bleu Diz.]]+Tableau5[[#This Row],[Bleu Uni.]]</f>
        <v>14</v>
      </c>
      <c r="M75" s="45">
        <f t="shared" si="4"/>
        <v>77</v>
      </c>
      <c r="O75" s="46">
        <v>7</v>
      </c>
      <c r="P75" s="47">
        <v>4</v>
      </c>
      <c r="Q75" s="48">
        <f>Tableau6[[#This Row],[Bronze Diz.]]+Tableau6[[#This Row],[Bronze Uni.]]</f>
        <v>11</v>
      </c>
      <c r="R75" s="49">
        <f t="shared" si="3"/>
        <v>74</v>
      </c>
      <c r="T75" s="39">
        <v>2</v>
      </c>
      <c r="U75" s="40">
        <v>10</v>
      </c>
      <c r="W75" s="39">
        <v>19</v>
      </c>
      <c r="X75" s="40">
        <v>4</v>
      </c>
    </row>
    <row r="76" spans="1:24" x14ac:dyDescent="0.3">
      <c r="A76" s="39">
        <v>3</v>
      </c>
      <c r="B76" s="40">
        <v>4</v>
      </c>
      <c r="D76" s="39">
        <v>6</v>
      </c>
      <c r="E76" s="40">
        <v>4</v>
      </c>
      <c r="G76" s="39">
        <v>8</v>
      </c>
      <c r="H76" s="40">
        <v>3</v>
      </c>
      <c r="J76" s="39">
        <v>5</v>
      </c>
      <c r="K76" s="43">
        <v>6</v>
      </c>
      <c r="L76" s="44">
        <f>Tableau5[[#This Row],[Bleu Diz.]]+Tableau5[[#This Row],[Bleu Uni.]]</f>
        <v>11</v>
      </c>
      <c r="M76" s="45">
        <f t="shared" si="4"/>
        <v>56</v>
      </c>
      <c r="O76" s="46">
        <v>10</v>
      </c>
      <c r="P76" s="47">
        <v>2</v>
      </c>
      <c r="Q76" s="48">
        <f>Tableau6[[#This Row],[Bronze Diz.]]+Tableau6[[#This Row],[Bronze Uni.]]</f>
        <v>12</v>
      </c>
      <c r="R76" s="49">
        <f t="shared" ref="R76:R102" si="5">IF(AND(O76=10,P76=10),0,IF(AND(O76=10,P76&lt;10),P76,IF(AND(O76&lt;10,P76=10),10*O76,10*O76+P76)))</f>
        <v>2</v>
      </c>
      <c r="T76" s="39">
        <v>2</v>
      </c>
      <c r="U76" s="40">
        <v>4</v>
      </c>
      <c r="W76" s="39">
        <v>14</v>
      </c>
      <c r="X76" s="40">
        <v>18</v>
      </c>
    </row>
    <row r="77" spans="1:24" x14ac:dyDescent="0.3">
      <c r="A77" s="39">
        <v>2</v>
      </c>
      <c r="B77" s="40">
        <v>3</v>
      </c>
      <c r="D77" s="39">
        <v>5</v>
      </c>
      <c r="E77" s="40">
        <v>4</v>
      </c>
      <c r="G77" s="39">
        <v>2</v>
      </c>
      <c r="H77" s="40">
        <v>4</v>
      </c>
      <c r="J77" s="39">
        <v>1</v>
      </c>
      <c r="K77" s="43">
        <v>9</v>
      </c>
      <c r="L77" s="44">
        <f>Tableau5[[#This Row],[Bleu Diz.]]+Tableau5[[#This Row],[Bleu Uni.]]</f>
        <v>10</v>
      </c>
      <c r="M77" s="45">
        <f t="shared" si="4"/>
        <v>19</v>
      </c>
      <c r="O77" s="46">
        <v>2</v>
      </c>
      <c r="P77" s="47">
        <v>10</v>
      </c>
      <c r="Q77" s="48">
        <f>Tableau6[[#This Row],[Bronze Diz.]]+Tableau6[[#This Row],[Bronze Uni.]]</f>
        <v>12</v>
      </c>
      <c r="R77" s="49">
        <f t="shared" si="5"/>
        <v>20</v>
      </c>
      <c r="T77" s="39">
        <v>9</v>
      </c>
      <c r="U77" s="40">
        <v>12</v>
      </c>
      <c r="W77" s="39">
        <v>3</v>
      </c>
      <c r="X77" s="40">
        <v>5</v>
      </c>
    </row>
    <row r="78" spans="1:24" x14ac:dyDescent="0.3">
      <c r="A78" s="39">
        <v>1</v>
      </c>
      <c r="B78" s="40">
        <v>4</v>
      </c>
      <c r="D78" s="39">
        <v>2</v>
      </c>
      <c r="E78" s="40">
        <v>6</v>
      </c>
      <c r="G78" s="39">
        <v>4</v>
      </c>
      <c r="H78" s="40">
        <v>5</v>
      </c>
      <c r="J78" s="39">
        <v>7</v>
      </c>
      <c r="K78" s="43">
        <v>5</v>
      </c>
      <c r="L78" s="44">
        <f>Tableau5[[#This Row],[Bleu Diz.]]+Tableau5[[#This Row],[Bleu Uni.]]</f>
        <v>12</v>
      </c>
      <c r="M78" s="45">
        <f t="shared" si="4"/>
        <v>75</v>
      </c>
      <c r="O78" s="46">
        <v>6</v>
      </c>
      <c r="P78" s="47">
        <v>4</v>
      </c>
      <c r="Q78" s="48">
        <f>Tableau6[[#This Row],[Bronze Diz.]]+Tableau6[[#This Row],[Bronze Uni.]]</f>
        <v>10</v>
      </c>
      <c r="R78" s="49">
        <f t="shared" si="5"/>
        <v>64</v>
      </c>
      <c r="T78" s="39">
        <v>3</v>
      </c>
      <c r="U78" s="40">
        <v>4</v>
      </c>
      <c r="W78" s="39">
        <v>6</v>
      </c>
      <c r="X78" s="40">
        <v>9</v>
      </c>
    </row>
    <row r="79" spans="1:24" x14ac:dyDescent="0.3">
      <c r="A79" s="39">
        <v>2</v>
      </c>
      <c r="B79" s="40">
        <v>1</v>
      </c>
      <c r="D79" s="39">
        <v>2</v>
      </c>
      <c r="E79" s="40">
        <v>4</v>
      </c>
      <c r="G79" s="39">
        <v>3</v>
      </c>
      <c r="H79" s="40">
        <v>1</v>
      </c>
      <c r="J79" s="39">
        <v>5</v>
      </c>
      <c r="K79" s="43">
        <v>2</v>
      </c>
      <c r="L79" s="44">
        <f>Tableau5[[#This Row],[Bleu Diz.]]+Tableau5[[#This Row],[Bleu Uni.]]</f>
        <v>7</v>
      </c>
      <c r="M79" s="45">
        <f t="shared" si="4"/>
        <v>52</v>
      </c>
      <c r="O79" s="46">
        <v>7</v>
      </c>
      <c r="P79" s="47">
        <v>10</v>
      </c>
      <c r="Q79" s="48">
        <f>Tableau6[[#This Row],[Bronze Diz.]]+Tableau6[[#This Row],[Bronze Uni.]]</f>
        <v>17</v>
      </c>
      <c r="R79" s="49">
        <f t="shared" si="5"/>
        <v>70</v>
      </c>
      <c r="T79" s="39">
        <v>2</v>
      </c>
      <c r="U79" s="40">
        <v>10</v>
      </c>
      <c r="W79" s="39">
        <v>10</v>
      </c>
      <c r="X79" s="40">
        <v>8</v>
      </c>
    </row>
    <row r="80" spans="1:24" x14ac:dyDescent="0.3">
      <c r="A80" s="39">
        <v>4</v>
      </c>
      <c r="B80" s="40">
        <v>4</v>
      </c>
      <c r="D80" s="39">
        <v>5</v>
      </c>
      <c r="E80" s="40">
        <v>5</v>
      </c>
      <c r="G80" s="39">
        <v>6</v>
      </c>
      <c r="H80" s="40">
        <v>7</v>
      </c>
      <c r="J80" s="39">
        <v>10</v>
      </c>
      <c r="K80" s="43">
        <v>6</v>
      </c>
      <c r="L80" s="44">
        <f>Tableau5[[#This Row],[Bleu Diz.]]+Tableau5[[#This Row],[Bleu Uni.]]</f>
        <v>16</v>
      </c>
      <c r="M80" s="45">
        <f t="shared" si="4"/>
        <v>6</v>
      </c>
      <c r="O80" s="46">
        <v>3</v>
      </c>
      <c r="P80" s="47">
        <v>3</v>
      </c>
      <c r="Q80" s="48">
        <f>Tableau6[[#This Row],[Bronze Diz.]]+Tableau6[[#This Row],[Bronze Uni.]]</f>
        <v>6</v>
      </c>
      <c r="R80" s="49">
        <f t="shared" si="5"/>
        <v>33</v>
      </c>
      <c r="T80" s="39">
        <v>5</v>
      </c>
      <c r="U80" s="40">
        <v>1</v>
      </c>
      <c r="W80" s="39">
        <v>5</v>
      </c>
      <c r="X80" s="40">
        <v>10</v>
      </c>
    </row>
    <row r="81" spans="1:24" x14ac:dyDescent="0.3">
      <c r="A81" s="39">
        <v>4</v>
      </c>
      <c r="B81" s="40">
        <v>3</v>
      </c>
      <c r="D81" s="39">
        <v>1</v>
      </c>
      <c r="E81" s="40">
        <v>6</v>
      </c>
      <c r="G81" s="39">
        <v>8</v>
      </c>
      <c r="H81" s="40">
        <v>3</v>
      </c>
      <c r="J81" s="39">
        <v>10</v>
      </c>
      <c r="K81" s="43">
        <v>9</v>
      </c>
      <c r="L81" s="44">
        <f>Tableau5[[#This Row],[Bleu Diz.]]+Tableau5[[#This Row],[Bleu Uni.]]</f>
        <v>19</v>
      </c>
      <c r="M81" s="45">
        <f t="shared" si="4"/>
        <v>9</v>
      </c>
      <c r="O81" s="46">
        <v>3</v>
      </c>
      <c r="P81" s="47">
        <v>3</v>
      </c>
      <c r="Q81" s="48">
        <f>Tableau6[[#This Row],[Bronze Diz.]]+Tableau6[[#This Row],[Bronze Uni.]]</f>
        <v>6</v>
      </c>
      <c r="R81" s="49">
        <f t="shared" si="5"/>
        <v>33</v>
      </c>
      <c r="T81" s="39">
        <v>10</v>
      </c>
      <c r="U81" s="40">
        <v>9</v>
      </c>
      <c r="W81" s="39">
        <v>17</v>
      </c>
      <c r="X81" s="40">
        <v>18</v>
      </c>
    </row>
    <row r="82" spans="1:24" x14ac:dyDescent="0.3">
      <c r="A82" s="39">
        <v>1</v>
      </c>
      <c r="B82" s="40">
        <v>1</v>
      </c>
      <c r="D82" s="39">
        <v>4</v>
      </c>
      <c r="E82" s="40">
        <v>5</v>
      </c>
      <c r="G82" s="39">
        <v>3</v>
      </c>
      <c r="H82" s="40">
        <v>5</v>
      </c>
      <c r="J82" s="39">
        <v>1</v>
      </c>
      <c r="K82" s="43">
        <v>8</v>
      </c>
      <c r="L82" s="44">
        <f>Tableau5[[#This Row],[Bleu Diz.]]+Tableau5[[#This Row],[Bleu Uni.]]</f>
        <v>9</v>
      </c>
      <c r="M82" s="45">
        <f t="shared" si="4"/>
        <v>18</v>
      </c>
      <c r="O82" s="46">
        <v>5</v>
      </c>
      <c r="P82" s="47">
        <v>1</v>
      </c>
      <c r="Q82" s="48">
        <f>Tableau6[[#This Row],[Bronze Diz.]]+Tableau6[[#This Row],[Bronze Uni.]]</f>
        <v>6</v>
      </c>
      <c r="R82" s="49">
        <f t="shared" si="5"/>
        <v>51</v>
      </c>
      <c r="T82" s="39">
        <v>5</v>
      </c>
      <c r="U82" s="40">
        <v>3</v>
      </c>
      <c r="W82" s="39">
        <v>19</v>
      </c>
      <c r="X82" s="40">
        <v>11</v>
      </c>
    </row>
    <row r="83" spans="1:24" x14ac:dyDescent="0.3">
      <c r="A83" s="39">
        <v>2</v>
      </c>
      <c r="B83" s="40">
        <v>1</v>
      </c>
      <c r="D83" s="39">
        <v>1</v>
      </c>
      <c r="E83" s="40">
        <v>4</v>
      </c>
      <c r="G83" s="39">
        <v>2</v>
      </c>
      <c r="H83" s="40">
        <v>6</v>
      </c>
      <c r="J83" s="39">
        <v>2</v>
      </c>
      <c r="K83" s="43">
        <v>8</v>
      </c>
      <c r="L83" s="44">
        <f>Tableau5[[#This Row],[Bleu Diz.]]+Tableau5[[#This Row],[Bleu Uni.]]</f>
        <v>10</v>
      </c>
      <c r="M83" s="45">
        <f t="shared" si="4"/>
        <v>28</v>
      </c>
      <c r="O83" s="46">
        <v>1</v>
      </c>
      <c r="P83" s="47">
        <v>5</v>
      </c>
      <c r="Q83" s="48">
        <f>Tableau6[[#This Row],[Bronze Diz.]]+Tableau6[[#This Row],[Bronze Uni.]]</f>
        <v>6</v>
      </c>
      <c r="R83" s="49">
        <f t="shared" si="5"/>
        <v>15</v>
      </c>
      <c r="T83" s="39">
        <v>1</v>
      </c>
      <c r="U83" s="40">
        <v>12</v>
      </c>
      <c r="W83" s="39">
        <v>2</v>
      </c>
      <c r="X83" s="40">
        <v>17</v>
      </c>
    </row>
    <row r="84" spans="1:24" x14ac:dyDescent="0.3">
      <c r="A84" s="39">
        <v>1</v>
      </c>
      <c r="B84" s="40">
        <v>4</v>
      </c>
      <c r="D84" s="39">
        <v>1</v>
      </c>
      <c r="E84" s="40">
        <v>1</v>
      </c>
      <c r="G84" s="39">
        <v>3</v>
      </c>
      <c r="H84" s="40">
        <v>3</v>
      </c>
      <c r="J84" s="39">
        <v>3</v>
      </c>
      <c r="K84" s="43">
        <v>4</v>
      </c>
      <c r="L84" s="44">
        <f>Tableau5[[#This Row],[Bleu Diz.]]+Tableau5[[#This Row],[Bleu Uni.]]</f>
        <v>7</v>
      </c>
      <c r="M84" s="45">
        <f t="shared" si="4"/>
        <v>34</v>
      </c>
      <c r="O84" s="46">
        <v>7</v>
      </c>
      <c r="P84" s="47">
        <v>6</v>
      </c>
      <c r="Q84" s="48">
        <f>Tableau6[[#This Row],[Bronze Diz.]]+Tableau6[[#This Row],[Bronze Uni.]]</f>
        <v>13</v>
      </c>
      <c r="R84" s="49">
        <f t="shared" si="5"/>
        <v>76</v>
      </c>
      <c r="T84" s="39">
        <v>2</v>
      </c>
      <c r="U84" s="40">
        <v>7</v>
      </c>
      <c r="W84" s="39">
        <v>1</v>
      </c>
      <c r="X84" s="40">
        <v>8</v>
      </c>
    </row>
    <row r="85" spans="1:24" x14ac:dyDescent="0.3">
      <c r="A85" s="39">
        <v>1</v>
      </c>
      <c r="B85" s="40">
        <v>1</v>
      </c>
      <c r="D85" s="39">
        <v>5</v>
      </c>
      <c r="E85" s="40">
        <v>6</v>
      </c>
      <c r="G85" s="39">
        <v>1</v>
      </c>
      <c r="H85" s="40">
        <v>6</v>
      </c>
      <c r="J85" s="39">
        <v>10</v>
      </c>
      <c r="K85" s="43">
        <v>8</v>
      </c>
      <c r="L85" s="44">
        <f>Tableau5[[#This Row],[Bleu Diz.]]+Tableau5[[#This Row],[Bleu Uni.]]</f>
        <v>18</v>
      </c>
      <c r="M85" s="45">
        <f t="shared" si="4"/>
        <v>8</v>
      </c>
      <c r="O85" s="46">
        <v>8</v>
      </c>
      <c r="P85" s="47">
        <v>8</v>
      </c>
      <c r="Q85" s="48">
        <f>Tableau6[[#This Row],[Bronze Diz.]]+Tableau6[[#This Row],[Bronze Uni.]]</f>
        <v>16</v>
      </c>
      <c r="R85" s="49">
        <f t="shared" si="5"/>
        <v>88</v>
      </c>
      <c r="T85" s="39">
        <v>2</v>
      </c>
      <c r="U85" s="40">
        <v>3</v>
      </c>
      <c r="W85" s="39">
        <v>11</v>
      </c>
      <c r="X85" s="40">
        <v>2</v>
      </c>
    </row>
    <row r="86" spans="1:24" x14ac:dyDescent="0.3">
      <c r="A86" s="39">
        <v>1</v>
      </c>
      <c r="B86" s="40">
        <v>3</v>
      </c>
      <c r="D86" s="39">
        <v>4</v>
      </c>
      <c r="E86" s="40">
        <v>1</v>
      </c>
      <c r="G86" s="39">
        <v>7</v>
      </c>
      <c r="H86" s="40">
        <v>4</v>
      </c>
      <c r="J86" s="39">
        <v>4</v>
      </c>
      <c r="K86" s="43">
        <v>7</v>
      </c>
      <c r="L86" s="44">
        <f>Tableau5[[#This Row],[Bleu Diz.]]+Tableau5[[#This Row],[Bleu Uni.]]</f>
        <v>11</v>
      </c>
      <c r="M86" s="45">
        <f t="shared" si="4"/>
        <v>47</v>
      </c>
      <c r="O86" s="46">
        <v>1</v>
      </c>
      <c r="P86" s="47">
        <v>7</v>
      </c>
      <c r="Q86" s="48">
        <f>Tableau6[[#This Row],[Bronze Diz.]]+Tableau6[[#This Row],[Bronze Uni.]]</f>
        <v>8</v>
      </c>
      <c r="R86" s="49">
        <f t="shared" si="5"/>
        <v>17</v>
      </c>
      <c r="T86" s="39">
        <v>10</v>
      </c>
      <c r="U86" s="40">
        <v>7</v>
      </c>
      <c r="W86" s="39">
        <v>12</v>
      </c>
      <c r="X86" s="40">
        <v>14</v>
      </c>
    </row>
    <row r="87" spans="1:24" x14ac:dyDescent="0.3">
      <c r="A87" s="39">
        <v>1</v>
      </c>
      <c r="B87" s="40">
        <v>3</v>
      </c>
      <c r="D87" s="39">
        <v>3</v>
      </c>
      <c r="E87" s="40">
        <v>6</v>
      </c>
      <c r="G87" s="39">
        <v>3</v>
      </c>
      <c r="H87" s="40">
        <v>5</v>
      </c>
      <c r="J87" s="39">
        <v>8</v>
      </c>
      <c r="K87" s="43">
        <v>5</v>
      </c>
      <c r="L87" s="44">
        <f>Tableau5[[#This Row],[Bleu Diz.]]+Tableau5[[#This Row],[Bleu Uni.]]</f>
        <v>13</v>
      </c>
      <c r="M87" s="45">
        <f t="shared" si="4"/>
        <v>85</v>
      </c>
      <c r="O87" s="46">
        <v>9</v>
      </c>
      <c r="P87" s="47">
        <v>7</v>
      </c>
      <c r="Q87" s="48">
        <f>Tableau6[[#This Row],[Bronze Diz.]]+Tableau6[[#This Row],[Bronze Uni.]]</f>
        <v>16</v>
      </c>
      <c r="R87" s="49">
        <f t="shared" si="5"/>
        <v>97</v>
      </c>
      <c r="T87" s="39">
        <v>4</v>
      </c>
      <c r="U87" s="40">
        <v>2</v>
      </c>
      <c r="W87" s="39">
        <v>14</v>
      </c>
      <c r="X87" s="40">
        <v>5</v>
      </c>
    </row>
    <row r="88" spans="1:24" x14ac:dyDescent="0.3">
      <c r="A88" s="39">
        <v>2</v>
      </c>
      <c r="B88" s="40">
        <v>4</v>
      </c>
      <c r="D88" s="39">
        <v>3</v>
      </c>
      <c r="E88" s="40">
        <v>4</v>
      </c>
      <c r="G88" s="39">
        <v>6</v>
      </c>
      <c r="H88" s="40">
        <v>4</v>
      </c>
      <c r="J88" s="39">
        <v>7</v>
      </c>
      <c r="K88" s="43">
        <v>10</v>
      </c>
      <c r="L88" s="44">
        <f>Tableau5[[#This Row],[Bleu Diz.]]+Tableau5[[#This Row],[Bleu Uni.]]</f>
        <v>17</v>
      </c>
      <c r="M88" s="45">
        <f t="shared" si="4"/>
        <v>70</v>
      </c>
      <c r="O88" s="46">
        <v>1</v>
      </c>
      <c r="P88" s="47">
        <v>2</v>
      </c>
      <c r="Q88" s="48">
        <f>Tableau6[[#This Row],[Bronze Diz.]]+Tableau6[[#This Row],[Bronze Uni.]]</f>
        <v>3</v>
      </c>
      <c r="R88" s="49">
        <f t="shared" si="5"/>
        <v>12</v>
      </c>
      <c r="T88" s="39">
        <v>6</v>
      </c>
      <c r="U88" s="40">
        <v>1</v>
      </c>
      <c r="W88" s="39">
        <v>8</v>
      </c>
      <c r="X88" s="40">
        <v>6</v>
      </c>
    </row>
    <row r="89" spans="1:24" x14ac:dyDescent="0.3">
      <c r="A89" s="39">
        <v>3</v>
      </c>
      <c r="B89" s="40">
        <v>3</v>
      </c>
      <c r="D89" s="39">
        <v>2</v>
      </c>
      <c r="E89" s="40">
        <v>4</v>
      </c>
      <c r="G89" s="39">
        <v>1</v>
      </c>
      <c r="H89" s="40">
        <v>8</v>
      </c>
      <c r="J89" s="39">
        <v>8</v>
      </c>
      <c r="K89" s="43">
        <v>4</v>
      </c>
      <c r="L89" s="44">
        <f>Tableau5[[#This Row],[Bleu Diz.]]+Tableau5[[#This Row],[Bleu Uni.]]</f>
        <v>12</v>
      </c>
      <c r="M89" s="45">
        <f t="shared" si="4"/>
        <v>84</v>
      </c>
      <c r="O89" s="46">
        <v>6</v>
      </c>
      <c r="P89" s="47">
        <v>2</v>
      </c>
      <c r="Q89" s="48">
        <f>Tableau6[[#This Row],[Bronze Diz.]]+Tableau6[[#This Row],[Bronze Uni.]]</f>
        <v>8</v>
      </c>
      <c r="R89" s="49">
        <f t="shared" si="5"/>
        <v>62</v>
      </c>
      <c r="T89" s="39">
        <v>3</v>
      </c>
      <c r="U89" s="40">
        <v>8</v>
      </c>
      <c r="W89" s="39">
        <v>20</v>
      </c>
      <c r="X89" s="40">
        <v>9</v>
      </c>
    </row>
    <row r="90" spans="1:24" x14ac:dyDescent="0.3">
      <c r="A90" s="39">
        <v>4</v>
      </c>
      <c r="B90" s="40">
        <v>2</v>
      </c>
      <c r="D90" s="39">
        <v>6</v>
      </c>
      <c r="E90" s="40">
        <v>3</v>
      </c>
      <c r="G90" s="39">
        <v>5</v>
      </c>
      <c r="H90" s="40">
        <v>3</v>
      </c>
      <c r="J90" s="39">
        <v>5</v>
      </c>
      <c r="K90" s="43">
        <v>7</v>
      </c>
      <c r="L90" s="44">
        <f>Tableau5[[#This Row],[Bleu Diz.]]+Tableau5[[#This Row],[Bleu Uni.]]</f>
        <v>12</v>
      </c>
      <c r="M90" s="45">
        <f t="shared" si="4"/>
        <v>57</v>
      </c>
      <c r="O90" s="46">
        <v>4</v>
      </c>
      <c r="P90" s="47">
        <v>5</v>
      </c>
      <c r="Q90" s="48">
        <f>Tableau6[[#This Row],[Bronze Diz.]]+Tableau6[[#This Row],[Bronze Uni.]]</f>
        <v>9</v>
      </c>
      <c r="R90" s="49">
        <f t="shared" si="5"/>
        <v>45</v>
      </c>
      <c r="T90" s="39">
        <v>10</v>
      </c>
      <c r="U90" s="40">
        <v>10</v>
      </c>
      <c r="W90" s="39">
        <v>3</v>
      </c>
      <c r="X90" s="40">
        <v>12</v>
      </c>
    </row>
    <row r="91" spans="1:24" x14ac:dyDescent="0.3">
      <c r="A91" s="39">
        <v>4</v>
      </c>
      <c r="B91" s="40">
        <v>1</v>
      </c>
      <c r="D91" s="39">
        <v>2</v>
      </c>
      <c r="E91" s="40">
        <v>5</v>
      </c>
      <c r="G91" s="39">
        <v>2</v>
      </c>
      <c r="H91" s="40">
        <v>6</v>
      </c>
      <c r="J91" s="39">
        <v>6</v>
      </c>
      <c r="K91" s="43">
        <v>10</v>
      </c>
      <c r="L91" s="44">
        <f>Tableau5[[#This Row],[Bleu Diz.]]+Tableau5[[#This Row],[Bleu Uni.]]</f>
        <v>16</v>
      </c>
      <c r="M91" s="45">
        <f t="shared" si="4"/>
        <v>60</v>
      </c>
      <c r="O91" s="46">
        <v>9</v>
      </c>
      <c r="P91" s="47">
        <v>1</v>
      </c>
      <c r="Q91" s="48">
        <f>Tableau6[[#This Row],[Bronze Diz.]]+Tableau6[[#This Row],[Bronze Uni.]]</f>
        <v>10</v>
      </c>
      <c r="R91" s="49">
        <f t="shared" si="5"/>
        <v>91</v>
      </c>
      <c r="T91" s="39">
        <v>4</v>
      </c>
      <c r="U91" s="40">
        <v>12</v>
      </c>
      <c r="W91" s="39">
        <v>5</v>
      </c>
      <c r="X91" s="40">
        <v>17</v>
      </c>
    </row>
    <row r="92" spans="1:24" x14ac:dyDescent="0.3">
      <c r="A92" s="39">
        <v>3</v>
      </c>
      <c r="B92" s="40">
        <v>1</v>
      </c>
      <c r="D92" s="39">
        <v>4</v>
      </c>
      <c r="E92" s="40">
        <v>3</v>
      </c>
      <c r="G92" s="39">
        <v>2</v>
      </c>
      <c r="H92" s="40">
        <v>5</v>
      </c>
      <c r="J92" s="39">
        <v>7</v>
      </c>
      <c r="K92" s="43">
        <v>9</v>
      </c>
      <c r="L92" s="44">
        <f>Tableau5[[#This Row],[Bleu Diz.]]+Tableau5[[#This Row],[Bleu Uni.]]</f>
        <v>16</v>
      </c>
      <c r="M92" s="45">
        <f t="shared" si="4"/>
        <v>79</v>
      </c>
      <c r="O92" s="46">
        <v>10</v>
      </c>
      <c r="P92" s="47">
        <v>10</v>
      </c>
      <c r="Q92" s="48">
        <f>Tableau6[[#This Row],[Bronze Diz.]]+Tableau6[[#This Row],[Bronze Uni.]]</f>
        <v>20</v>
      </c>
      <c r="R92" s="49">
        <f t="shared" si="5"/>
        <v>0</v>
      </c>
      <c r="T92" s="39">
        <v>7</v>
      </c>
      <c r="U92" s="40">
        <v>9</v>
      </c>
      <c r="W92" s="39">
        <v>11</v>
      </c>
      <c r="X92" s="40">
        <v>2</v>
      </c>
    </row>
    <row r="93" spans="1:24" x14ac:dyDescent="0.3">
      <c r="A93" s="39">
        <v>2</v>
      </c>
      <c r="B93" s="40">
        <v>4</v>
      </c>
      <c r="D93" s="39">
        <v>3</v>
      </c>
      <c r="E93" s="40">
        <v>3</v>
      </c>
      <c r="G93" s="39">
        <v>6</v>
      </c>
      <c r="H93" s="40">
        <v>8</v>
      </c>
      <c r="J93" s="39">
        <v>7</v>
      </c>
      <c r="K93" s="43">
        <v>10</v>
      </c>
      <c r="L93" s="44">
        <f>Tableau5[[#This Row],[Bleu Diz.]]+Tableau5[[#This Row],[Bleu Uni.]]</f>
        <v>17</v>
      </c>
      <c r="M93" s="45">
        <f t="shared" si="4"/>
        <v>70</v>
      </c>
      <c r="O93" s="46">
        <v>1</v>
      </c>
      <c r="P93" s="47">
        <v>10</v>
      </c>
      <c r="Q93" s="48">
        <f>Tableau6[[#This Row],[Bronze Diz.]]+Tableau6[[#This Row],[Bronze Uni.]]</f>
        <v>11</v>
      </c>
      <c r="R93" s="49">
        <f t="shared" si="5"/>
        <v>10</v>
      </c>
      <c r="T93" s="39">
        <v>1</v>
      </c>
      <c r="U93" s="40">
        <v>5</v>
      </c>
      <c r="W93" s="39">
        <v>18</v>
      </c>
      <c r="X93" s="40">
        <v>11</v>
      </c>
    </row>
    <row r="94" spans="1:24" x14ac:dyDescent="0.3">
      <c r="A94" s="39">
        <v>1</v>
      </c>
      <c r="B94" s="40">
        <v>4</v>
      </c>
      <c r="D94" s="39">
        <v>1</v>
      </c>
      <c r="E94" s="40">
        <v>5</v>
      </c>
      <c r="G94" s="39">
        <v>5</v>
      </c>
      <c r="H94" s="40">
        <v>6</v>
      </c>
      <c r="J94" s="39">
        <v>4</v>
      </c>
      <c r="K94" s="43">
        <v>9</v>
      </c>
      <c r="L94" s="44">
        <f>Tableau5[[#This Row],[Bleu Diz.]]+Tableau5[[#This Row],[Bleu Uni.]]</f>
        <v>13</v>
      </c>
      <c r="M94" s="45">
        <f t="shared" si="4"/>
        <v>49</v>
      </c>
      <c r="O94" s="46">
        <v>8</v>
      </c>
      <c r="P94" s="47">
        <v>1</v>
      </c>
      <c r="Q94" s="48">
        <f>Tableau6[[#This Row],[Bronze Diz.]]+Tableau6[[#This Row],[Bronze Uni.]]</f>
        <v>9</v>
      </c>
      <c r="R94" s="49">
        <f t="shared" si="5"/>
        <v>81</v>
      </c>
      <c r="T94" s="39">
        <v>7</v>
      </c>
      <c r="U94" s="40">
        <v>3</v>
      </c>
      <c r="W94" s="39">
        <v>9</v>
      </c>
      <c r="X94" s="40">
        <v>1</v>
      </c>
    </row>
    <row r="95" spans="1:24" x14ac:dyDescent="0.3">
      <c r="A95" s="39">
        <v>4</v>
      </c>
      <c r="B95" s="40">
        <v>3</v>
      </c>
      <c r="D95" s="39">
        <v>2</v>
      </c>
      <c r="E95" s="40">
        <v>2</v>
      </c>
      <c r="G95" s="39">
        <v>6</v>
      </c>
      <c r="H95" s="40">
        <v>3</v>
      </c>
      <c r="J95" s="39">
        <v>2</v>
      </c>
      <c r="K95" s="43">
        <v>2</v>
      </c>
      <c r="L95" s="44">
        <f>Tableau5[[#This Row],[Bleu Diz.]]+Tableau5[[#This Row],[Bleu Uni.]]</f>
        <v>4</v>
      </c>
      <c r="M95" s="45">
        <f t="shared" si="4"/>
        <v>22</v>
      </c>
      <c r="O95" s="46">
        <v>10</v>
      </c>
      <c r="P95" s="47">
        <v>1</v>
      </c>
      <c r="Q95" s="48">
        <f>Tableau6[[#This Row],[Bronze Diz.]]+Tableau6[[#This Row],[Bronze Uni.]]</f>
        <v>11</v>
      </c>
      <c r="R95" s="49">
        <f t="shared" si="5"/>
        <v>1</v>
      </c>
      <c r="T95" s="39">
        <v>1</v>
      </c>
      <c r="U95" s="40">
        <v>7</v>
      </c>
      <c r="W95" s="39">
        <v>19</v>
      </c>
      <c r="X95" s="40">
        <v>20</v>
      </c>
    </row>
    <row r="96" spans="1:24" x14ac:dyDescent="0.3">
      <c r="A96" s="39">
        <v>3</v>
      </c>
      <c r="B96" s="40">
        <v>4</v>
      </c>
      <c r="D96" s="39">
        <v>3</v>
      </c>
      <c r="E96" s="40">
        <v>5</v>
      </c>
      <c r="G96" s="39">
        <v>8</v>
      </c>
      <c r="H96" s="40">
        <v>2</v>
      </c>
      <c r="J96" s="39">
        <v>8</v>
      </c>
      <c r="K96" s="43">
        <v>6</v>
      </c>
      <c r="L96" s="44">
        <f>Tableau5[[#This Row],[Bleu Diz.]]+Tableau5[[#This Row],[Bleu Uni.]]</f>
        <v>14</v>
      </c>
      <c r="M96" s="45">
        <f t="shared" si="4"/>
        <v>86</v>
      </c>
      <c r="O96" s="46">
        <v>6</v>
      </c>
      <c r="P96" s="47">
        <v>1</v>
      </c>
      <c r="Q96" s="48">
        <f>Tableau6[[#This Row],[Bronze Diz.]]+Tableau6[[#This Row],[Bronze Uni.]]</f>
        <v>7</v>
      </c>
      <c r="R96" s="49">
        <f t="shared" si="5"/>
        <v>61</v>
      </c>
      <c r="T96" s="39">
        <v>12</v>
      </c>
      <c r="U96" s="40">
        <v>12</v>
      </c>
      <c r="W96" s="39">
        <v>17</v>
      </c>
      <c r="X96" s="40">
        <v>10</v>
      </c>
    </row>
    <row r="97" spans="1:24" x14ac:dyDescent="0.3">
      <c r="A97" s="39">
        <v>3</v>
      </c>
      <c r="B97" s="40">
        <v>1</v>
      </c>
      <c r="D97" s="39">
        <v>4</v>
      </c>
      <c r="E97" s="40">
        <v>1</v>
      </c>
      <c r="G97" s="39">
        <v>5</v>
      </c>
      <c r="H97" s="40">
        <v>8</v>
      </c>
      <c r="J97" s="39">
        <v>5</v>
      </c>
      <c r="K97" s="43">
        <v>5</v>
      </c>
      <c r="L97" s="44">
        <f>Tableau5[[#This Row],[Bleu Diz.]]+Tableau5[[#This Row],[Bleu Uni.]]</f>
        <v>10</v>
      </c>
      <c r="M97" s="45">
        <f t="shared" si="4"/>
        <v>55</v>
      </c>
      <c r="O97" s="46">
        <v>9</v>
      </c>
      <c r="P97" s="47">
        <v>7</v>
      </c>
      <c r="Q97" s="48">
        <f>Tableau6[[#This Row],[Bronze Diz.]]+Tableau6[[#This Row],[Bronze Uni.]]</f>
        <v>16</v>
      </c>
      <c r="R97" s="49">
        <f t="shared" si="5"/>
        <v>97</v>
      </c>
      <c r="T97" s="39">
        <v>2</v>
      </c>
      <c r="U97" s="40">
        <v>10</v>
      </c>
      <c r="W97" s="39">
        <v>16</v>
      </c>
      <c r="X97" s="40">
        <v>11</v>
      </c>
    </row>
    <row r="98" spans="1:24" x14ac:dyDescent="0.3">
      <c r="A98" s="39">
        <v>3</v>
      </c>
      <c r="B98" s="40">
        <v>3</v>
      </c>
      <c r="D98" s="39">
        <v>1</v>
      </c>
      <c r="E98" s="40">
        <v>4</v>
      </c>
      <c r="G98" s="39">
        <v>8</v>
      </c>
      <c r="H98" s="40">
        <v>5</v>
      </c>
      <c r="J98" s="39">
        <v>7</v>
      </c>
      <c r="K98" s="43">
        <v>7</v>
      </c>
      <c r="L98" s="44">
        <f>Tableau5[[#This Row],[Bleu Diz.]]+Tableau5[[#This Row],[Bleu Uni.]]</f>
        <v>14</v>
      </c>
      <c r="M98" s="45">
        <f t="shared" si="4"/>
        <v>77</v>
      </c>
      <c r="O98" s="46">
        <v>3</v>
      </c>
      <c r="P98" s="47">
        <v>9</v>
      </c>
      <c r="Q98" s="48">
        <f>Tableau6[[#This Row],[Bronze Diz.]]+Tableau6[[#This Row],[Bronze Uni.]]</f>
        <v>12</v>
      </c>
      <c r="R98" s="49">
        <f t="shared" si="5"/>
        <v>39</v>
      </c>
      <c r="T98" s="39">
        <v>6</v>
      </c>
      <c r="U98" s="40">
        <v>5</v>
      </c>
      <c r="W98" s="39">
        <v>14</v>
      </c>
      <c r="X98" s="40">
        <v>13</v>
      </c>
    </row>
    <row r="99" spans="1:24" x14ac:dyDescent="0.3">
      <c r="A99" s="39">
        <v>4</v>
      </c>
      <c r="B99" s="40">
        <v>4</v>
      </c>
      <c r="D99" s="39">
        <v>3</v>
      </c>
      <c r="E99" s="40">
        <v>6</v>
      </c>
      <c r="G99" s="39">
        <v>1</v>
      </c>
      <c r="H99" s="40">
        <v>1</v>
      </c>
      <c r="J99" s="39">
        <v>4</v>
      </c>
      <c r="K99" s="43">
        <v>2</v>
      </c>
      <c r="L99" s="44">
        <f>Tableau5[[#This Row],[Bleu Diz.]]+Tableau5[[#This Row],[Bleu Uni.]]</f>
        <v>6</v>
      </c>
      <c r="M99" s="45">
        <f t="shared" si="4"/>
        <v>42</v>
      </c>
      <c r="O99" s="46">
        <v>2</v>
      </c>
      <c r="P99" s="47">
        <v>4</v>
      </c>
      <c r="Q99" s="48">
        <f>Tableau6[[#This Row],[Bronze Diz.]]+Tableau6[[#This Row],[Bronze Uni.]]</f>
        <v>6</v>
      </c>
      <c r="R99" s="49">
        <f t="shared" si="5"/>
        <v>24</v>
      </c>
      <c r="T99" s="39">
        <v>10</v>
      </c>
      <c r="U99" s="40">
        <v>11</v>
      </c>
      <c r="W99" s="39">
        <v>19</v>
      </c>
      <c r="X99" s="40">
        <v>6</v>
      </c>
    </row>
    <row r="100" spans="1:24" x14ac:dyDescent="0.3">
      <c r="A100" s="39">
        <v>3</v>
      </c>
      <c r="B100" s="40">
        <v>2</v>
      </c>
      <c r="D100" s="39">
        <v>5</v>
      </c>
      <c r="E100" s="40">
        <v>6</v>
      </c>
      <c r="G100" s="39">
        <v>2</v>
      </c>
      <c r="H100" s="40">
        <v>4</v>
      </c>
      <c r="J100" s="39">
        <v>10</v>
      </c>
      <c r="K100" s="43">
        <v>6</v>
      </c>
      <c r="L100" s="44">
        <f>Tableau5[[#This Row],[Bleu Diz.]]+Tableau5[[#This Row],[Bleu Uni.]]</f>
        <v>16</v>
      </c>
      <c r="M100" s="45">
        <f t="shared" si="4"/>
        <v>6</v>
      </c>
      <c r="O100" s="46">
        <v>6</v>
      </c>
      <c r="P100" s="47">
        <v>7</v>
      </c>
      <c r="Q100" s="48">
        <f>Tableau6[[#This Row],[Bronze Diz.]]+Tableau6[[#This Row],[Bronze Uni.]]</f>
        <v>13</v>
      </c>
      <c r="R100" s="49">
        <f t="shared" si="5"/>
        <v>67</v>
      </c>
      <c r="T100" s="39">
        <v>12</v>
      </c>
      <c r="U100" s="40">
        <v>4</v>
      </c>
      <c r="W100" s="39">
        <v>3</v>
      </c>
      <c r="X100" s="40">
        <v>18</v>
      </c>
    </row>
    <row r="101" spans="1:24" x14ac:dyDescent="0.3">
      <c r="A101" s="39">
        <v>2</v>
      </c>
      <c r="B101" s="40">
        <v>4</v>
      </c>
      <c r="D101" s="39">
        <v>3</v>
      </c>
      <c r="E101" s="40">
        <v>6</v>
      </c>
      <c r="G101" s="39">
        <v>1</v>
      </c>
      <c r="H101" s="40">
        <v>7</v>
      </c>
      <c r="J101" s="39">
        <v>6</v>
      </c>
      <c r="K101" s="43">
        <v>7</v>
      </c>
      <c r="L101" s="44">
        <f>Tableau5[[#This Row],[Bleu Diz.]]+Tableau5[[#This Row],[Bleu Uni.]]</f>
        <v>13</v>
      </c>
      <c r="M101" s="45">
        <f t="shared" si="4"/>
        <v>67</v>
      </c>
      <c r="O101" s="46">
        <v>1</v>
      </c>
      <c r="P101" s="47">
        <v>4</v>
      </c>
      <c r="Q101" s="48">
        <f>Tableau6[[#This Row],[Bronze Diz.]]+Tableau6[[#This Row],[Bronze Uni.]]</f>
        <v>5</v>
      </c>
      <c r="R101" s="49">
        <f t="shared" si="5"/>
        <v>14</v>
      </c>
      <c r="T101" s="39">
        <v>6</v>
      </c>
      <c r="U101" s="40">
        <v>4</v>
      </c>
      <c r="W101" s="39">
        <v>12</v>
      </c>
      <c r="X101" s="40">
        <v>15</v>
      </c>
    </row>
    <row r="102" spans="1:24" x14ac:dyDescent="0.3">
      <c r="A102" s="39">
        <v>3</v>
      </c>
      <c r="B102" s="40">
        <v>1</v>
      </c>
      <c r="D102" s="39">
        <v>1</v>
      </c>
      <c r="E102" s="40">
        <v>3</v>
      </c>
      <c r="G102" s="39">
        <v>1</v>
      </c>
      <c r="H102" s="40">
        <v>1</v>
      </c>
      <c r="J102" s="39">
        <v>8</v>
      </c>
      <c r="K102" s="43">
        <v>6</v>
      </c>
      <c r="L102" s="44">
        <f>Tableau5[[#This Row],[Bleu Diz.]]+Tableau5[[#This Row],[Bleu Uni.]]</f>
        <v>14</v>
      </c>
      <c r="M102" s="45">
        <f t="shared" si="4"/>
        <v>86</v>
      </c>
      <c r="O102" s="46">
        <v>9</v>
      </c>
      <c r="P102" s="47">
        <v>2</v>
      </c>
      <c r="Q102" s="48">
        <f>Tableau6[[#This Row],[Bronze Diz.]]+Tableau6[[#This Row],[Bronze Uni.]]</f>
        <v>11</v>
      </c>
      <c r="R102" s="49">
        <f t="shared" si="5"/>
        <v>92</v>
      </c>
      <c r="T102" s="39">
        <v>5</v>
      </c>
      <c r="U102" s="40">
        <v>8</v>
      </c>
      <c r="W102" s="39">
        <v>3</v>
      </c>
      <c r="X102" s="40">
        <v>6</v>
      </c>
    </row>
    <row r="103" spans="1:24" x14ac:dyDescent="0.3">
      <c r="A103" s="39">
        <v>2</v>
      </c>
      <c r="B103" s="40">
        <v>1</v>
      </c>
      <c r="D103" s="39">
        <v>5</v>
      </c>
      <c r="E103" s="40">
        <v>4</v>
      </c>
      <c r="G103" s="39">
        <v>8</v>
      </c>
      <c r="H103" s="40">
        <v>1</v>
      </c>
      <c r="J103" s="39">
        <v>5</v>
      </c>
      <c r="K103" s="43">
        <v>4</v>
      </c>
      <c r="L103" s="44">
        <f>Tableau5[[#This Row],[Bleu Diz.]]+Tableau5[[#This Row],[Bleu Uni.]]</f>
        <v>9</v>
      </c>
      <c r="M103" s="45">
        <f t="shared" si="4"/>
        <v>54</v>
      </c>
      <c r="O103" s="46">
        <v>8</v>
      </c>
      <c r="P103" s="47">
        <v>3</v>
      </c>
      <c r="Q103" s="48">
        <f>Tableau6[[#This Row],[Bronze Diz.]]+Tableau6[[#This Row],[Bronze Uni.]]</f>
        <v>11</v>
      </c>
      <c r="R103" s="49">
        <f t="shared" ref="R103:R134" si="6">IF(AND(O103=10,P103=10),0,IF(AND(O103=10,P103&lt;10),P103,IF(AND(O103&lt;10,P103=10),10*O103,10*O103+P103)))</f>
        <v>83</v>
      </c>
      <c r="T103" s="39">
        <v>7</v>
      </c>
      <c r="U103" s="40">
        <v>10</v>
      </c>
      <c r="W103" s="39">
        <v>12</v>
      </c>
      <c r="X103" s="40">
        <v>8</v>
      </c>
    </row>
    <row r="104" spans="1:24" x14ac:dyDescent="0.3">
      <c r="A104" s="39">
        <v>4</v>
      </c>
      <c r="B104" s="40">
        <v>3</v>
      </c>
      <c r="D104" s="39">
        <v>4</v>
      </c>
      <c r="E104" s="40">
        <v>5</v>
      </c>
      <c r="G104" s="39">
        <v>4</v>
      </c>
      <c r="H104" s="40">
        <v>5</v>
      </c>
      <c r="J104" s="39">
        <v>7</v>
      </c>
      <c r="K104" s="43">
        <v>4</v>
      </c>
      <c r="L104" s="44">
        <f>Tableau5[[#This Row],[Bleu Diz.]]+Tableau5[[#This Row],[Bleu Uni.]]</f>
        <v>11</v>
      </c>
      <c r="M104" s="45">
        <f t="shared" si="4"/>
        <v>74</v>
      </c>
      <c r="O104" s="46">
        <v>5</v>
      </c>
      <c r="P104" s="47">
        <v>1</v>
      </c>
      <c r="Q104" s="48">
        <f>Tableau6[[#This Row],[Bronze Diz.]]+Tableau6[[#This Row],[Bronze Uni.]]</f>
        <v>6</v>
      </c>
      <c r="R104" s="49">
        <f t="shared" si="6"/>
        <v>51</v>
      </c>
      <c r="T104" s="39">
        <v>3</v>
      </c>
      <c r="U104" s="40">
        <v>8</v>
      </c>
      <c r="W104" s="39">
        <v>8</v>
      </c>
      <c r="X104" s="40">
        <v>9</v>
      </c>
    </row>
    <row r="105" spans="1:24" x14ac:dyDescent="0.3">
      <c r="A105" s="39">
        <v>1</v>
      </c>
      <c r="B105" s="40">
        <v>4</v>
      </c>
      <c r="D105" s="39">
        <v>4</v>
      </c>
      <c r="E105" s="40">
        <v>6</v>
      </c>
      <c r="G105" s="39">
        <v>1</v>
      </c>
      <c r="H105" s="40">
        <v>7</v>
      </c>
      <c r="J105" s="39">
        <v>8</v>
      </c>
      <c r="K105" s="43">
        <v>10</v>
      </c>
      <c r="L105" s="44">
        <f>Tableau5[[#This Row],[Bleu Diz.]]+Tableau5[[#This Row],[Bleu Uni.]]</f>
        <v>18</v>
      </c>
      <c r="M105" s="45">
        <f t="shared" si="4"/>
        <v>80</v>
      </c>
      <c r="O105" s="46">
        <v>1</v>
      </c>
      <c r="P105" s="47">
        <v>5</v>
      </c>
      <c r="Q105" s="48">
        <f>Tableau6[[#This Row],[Bronze Diz.]]+Tableau6[[#This Row],[Bronze Uni.]]</f>
        <v>6</v>
      </c>
      <c r="R105" s="49">
        <f t="shared" si="6"/>
        <v>15</v>
      </c>
      <c r="T105" s="39">
        <v>11</v>
      </c>
      <c r="U105" s="40">
        <v>8</v>
      </c>
      <c r="W105" s="39">
        <v>3</v>
      </c>
      <c r="X105" s="40">
        <v>10</v>
      </c>
    </row>
    <row r="106" spans="1:24" x14ac:dyDescent="0.3">
      <c r="A106" s="39">
        <v>4</v>
      </c>
      <c r="B106" s="40">
        <v>4</v>
      </c>
      <c r="D106" s="39">
        <v>1</v>
      </c>
      <c r="E106" s="40">
        <v>2</v>
      </c>
      <c r="G106" s="39">
        <v>6</v>
      </c>
      <c r="H106" s="40">
        <v>5</v>
      </c>
      <c r="J106" s="39">
        <v>1</v>
      </c>
      <c r="K106" s="43">
        <v>8</v>
      </c>
      <c r="L106" s="44">
        <f>Tableau5[[#This Row],[Bleu Diz.]]+Tableau5[[#This Row],[Bleu Uni.]]</f>
        <v>9</v>
      </c>
      <c r="M106" s="45">
        <f t="shared" si="4"/>
        <v>18</v>
      </c>
      <c r="O106" s="46">
        <v>3</v>
      </c>
      <c r="P106" s="47">
        <v>10</v>
      </c>
      <c r="Q106" s="48">
        <f>Tableau6[[#This Row],[Bronze Diz.]]+Tableau6[[#This Row],[Bronze Uni.]]</f>
        <v>13</v>
      </c>
      <c r="R106" s="49">
        <f t="shared" si="6"/>
        <v>30</v>
      </c>
      <c r="T106" s="39">
        <v>5</v>
      </c>
      <c r="U106" s="40">
        <v>11</v>
      </c>
      <c r="W106" s="39">
        <v>15</v>
      </c>
      <c r="X106" s="40">
        <v>1</v>
      </c>
    </row>
    <row r="107" spans="1:24" x14ac:dyDescent="0.3">
      <c r="A107" s="39">
        <v>1</v>
      </c>
      <c r="B107" s="40">
        <v>3</v>
      </c>
      <c r="D107" s="39">
        <v>1</v>
      </c>
      <c r="E107" s="40">
        <v>1</v>
      </c>
      <c r="G107" s="39">
        <v>7</v>
      </c>
      <c r="H107" s="40">
        <v>3</v>
      </c>
      <c r="J107" s="39">
        <v>5</v>
      </c>
      <c r="K107" s="43">
        <v>7</v>
      </c>
      <c r="L107" s="44">
        <f>Tableau5[[#This Row],[Bleu Diz.]]+Tableau5[[#This Row],[Bleu Uni.]]</f>
        <v>12</v>
      </c>
      <c r="M107" s="45">
        <f t="shared" si="4"/>
        <v>57</v>
      </c>
      <c r="O107" s="46">
        <v>10</v>
      </c>
      <c r="P107" s="47">
        <v>3</v>
      </c>
      <c r="Q107" s="48">
        <f>Tableau6[[#This Row],[Bronze Diz.]]+Tableau6[[#This Row],[Bronze Uni.]]</f>
        <v>13</v>
      </c>
      <c r="R107" s="49">
        <f t="shared" si="6"/>
        <v>3</v>
      </c>
      <c r="T107" s="39">
        <v>5</v>
      </c>
      <c r="U107" s="40">
        <v>2</v>
      </c>
      <c r="W107" s="39">
        <v>17</v>
      </c>
      <c r="X107" s="40">
        <v>5</v>
      </c>
    </row>
    <row r="108" spans="1:24" x14ac:dyDescent="0.3">
      <c r="A108" s="39">
        <v>1</v>
      </c>
      <c r="B108" s="40">
        <v>1</v>
      </c>
      <c r="D108" s="39">
        <v>3</v>
      </c>
      <c r="E108" s="40">
        <v>1</v>
      </c>
      <c r="G108" s="39">
        <v>4</v>
      </c>
      <c r="H108" s="40">
        <v>8</v>
      </c>
      <c r="J108" s="39">
        <v>3</v>
      </c>
      <c r="K108" s="43">
        <v>8</v>
      </c>
      <c r="L108" s="44">
        <f>Tableau5[[#This Row],[Bleu Diz.]]+Tableau5[[#This Row],[Bleu Uni.]]</f>
        <v>11</v>
      </c>
      <c r="M108" s="45">
        <f t="shared" si="4"/>
        <v>38</v>
      </c>
      <c r="O108" s="46">
        <v>1</v>
      </c>
      <c r="P108" s="47">
        <v>1</v>
      </c>
      <c r="Q108" s="48">
        <f>Tableau6[[#This Row],[Bronze Diz.]]+Tableau6[[#This Row],[Bronze Uni.]]</f>
        <v>2</v>
      </c>
      <c r="R108" s="49">
        <f t="shared" si="6"/>
        <v>11</v>
      </c>
      <c r="T108" s="39">
        <v>1</v>
      </c>
      <c r="U108" s="40">
        <v>3</v>
      </c>
      <c r="W108" s="39">
        <v>16</v>
      </c>
      <c r="X108" s="40">
        <v>2</v>
      </c>
    </row>
    <row r="109" spans="1:24" x14ac:dyDescent="0.3">
      <c r="A109" s="39">
        <v>1</v>
      </c>
      <c r="B109" s="40">
        <v>2</v>
      </c>
      <c r="D109" s="39">
        <v>6</v>
      </c>
      <c r="E109" s="40">
        <v>5</v>
      </c>
      <c r="G109" s="39">
        <v>3</v>
      </c>
      <c r="H109" s="40">
        <v>1</v>
      </c>
      <c r="J109" s="39">
        <v>4</v>
      </c>
      <c r="K109" s="43">
        <v>10</v>
      </c>
      <c r="L109" s="44">
        <f>Tableau5[[#This Row],[Bleu Diz.]]+Tableau5[[#This Row],[Bleu Uni.]]</f>
        <v>14</v>
      </c>
      <c r="M109" s="45">
        <f t="shared" si="4"/>
        <v>40</v>
      </c>
      <c r="O109" s="46">
        <v>7</v>
      </c>
      <c r="P109" s="47">
        <v>7</v>
      </c>
      <c r="Q109" s="48">
        <f>Tableau6[[#This Row],[Bronze Diz.]]+Tableau6[[#This Row],[Bronze Uni.]]</f>
        <v>14</v>
      </c>
      <c r="R109" s="49">
        <f t="shared" si="6"/>
        <v>77</v>
      </c>
      <c r="T109" s="39">
        <v>1</v>
      </c>
      <c r="U109" s="40">
        <v>1</v>
      </c>
      <c r="W109" s="39">
        <v>2</v>
      </c>
      <c r="X109" s="40">
        <v>11</v>
      </c>
    </row>
    <row r="110" spans="1:24" x14ac:dyDescent="0.3">
      <c r="A110" s="39">
        <v>3</v>
      </c>
      <c r="B110" s="40">
        <v>4</v>
      </c>
      <c r="D110" s="39">
        <v>6</v>
      </c>
      <c r="E110" s="40">
        <v>1</v>
      </c>
      <c r="G110" s="39">
        <v>2</v>
      </c>
      <c r="H110" s="40">
        <v>8</v>
      </c>
      <c r="J110" s="39">
        <v>2</v>
      </c>
      <c r="K110" s="43">
        <v>6</v>
      </c>
      <c r="L110" s="44">
        <f>Tableau5[[#This Row],[Bleu Diz.]]+Tableau5[[#This Row],[Bleu Uni.]]</f>
        <v>8</v>
      </c>
      <c r="M110" s="45">
        <f t="shared" si="4"/>
        <v>26</v>
      </c>
      <c r="O110" s="46">
        <v>9</v>
      </c>
      <c r="P110" s="47">
        <v>9</v>
      </c>
      <c r="Q110" s="48">
        <f>Tableau6[[#This Row],[Bronze Diz.]]+Tableau6[[#This Row],[Bronze Uni.]]</f>
        <v>18</v>
      </c>
      <c r="R110" s="49">
        <f t="shared" si="6"/>
        <v>99</v>
      </c>
      <c r="T110" s="39">
        <v>2</v>
      </c>
      <c r="U110" s="40">
        <v>10</v>
      </c>
      <c r="W110" s="39">
        <v>2</v>
      </c>
      <c r="X110" s="40">
        <v>2</v>
      </c>
    </row>
    <row r="111" spans="1:24" x14ac:dyDescent="0.3">
      <c r="A111" s="39">
        <v>4</v>
      </c>
      <c r="B111" s="40">
        <v>4</v>
      </c>
      <c r="D111" s="39">
        <v>1</v>
      </c>
      <c r="E111" s="40">
        <v>2</v>
      </c>
      <c r="G111" s="39">
        <v>6</v>
      </c>
      <c r="H111" s="40">
        <v>1</v>
      </c>
      <c r="J111" s="39">
        <v>10</v>
      </c>
      <c r="K111" s="43">
        <v>3</v>
      </c>
      <c r="L111" s="44">
        <f>Tableau5[[#This Row],[Bleu Diz.]]+Tableau5[[#This Row],[Bleu Uni.]]</f>
        <v>13</v>
      </c>
      <c r="M111" s="45">
        <f t="shared" si="4"/>
        <v>3</v>
      </c>
      <c r="O111" s="46">
        <v>9</v>
      </c>
      <c r="P111" s="47">
        <v>9</v>
      </c>
      <c r="Q111" s="48">
        <f>Tableau6[[#This Row],[Bronze Diz.]]+Tableau6[[#This Row],[Bronze Uni.]]</f>
        <v>18</v>
      </c>
      <c r="R111" s="49">
        <f t="shared" si="6"/>
        <v>99</v>
      </c>
      <c r="T111" s="39">
        <v>1</v>
      </c>
      <c r="U111" s="40">
        <v>10</v>
      </c>
      <c r="W111" s="39">
        <v>5</v>
      </c>
      <c r="X111" s="40">
        <v>19</v>
      </c>
    </row>
    <row r="112" spans="1:24" x14ac:dyDescent="0.3">
      <c r="A112" s="39">
        <v>4</v>
      </c>
      <c r="B112" s="40">
        <v>3</v>
      </c>
      <c r="D112" s="39">
        <v>6</v>
      </c>
      <c r="E112" s="40">
        <v>5</v>
      </c>
      <c r="G112" s="39">
        <v>6</v>
      </c>
      <c r="H112" s="40">
        <v>5</v>
      </c>
      <c r="J112" s="39">
        <v>3</v>
      </c>
      <c r="K112" s="43">
        <v>2</v>
      </c>
      <c r="L112" s="44">
        <f>Tableau5[[#This Row],[Bleu Diz.]]+Tableau5[[#This Row],[Bleu Uni.]]</f>
        <v>5</v>
      </c>
      <c r="M112" s="45">
        <f t="shared" si="4"/>
        <v>32</v>
      </c>
      <c r="O112" s="46">
        <v>1</v>
      </c>
      <c r="P112" s="47">
        <v>3</v>
      </c>
      <c r="Q112" s="48">
        <f>Tableau6[[#This Row],[Bronze Diz.]]+Tableau6[[#This Row],[Bronze Uni.]]</f>
        <v>4</v>
      </c>
      <c r="R112" s="49">
        <f t="shared" si="6"/>
        <v>13</v>
      </c>
      <c r="T112" s="39">
        <v>9</v>
      </c>
      <c r="U112" s="40">
        <v>2</v>
      </c>
      <c r="W112" s="39">
        <v>2</v>
      </c>
      <c r="X112" s="40">
        <v>12</v>
      </c>
    </row>
    <row r="113" spans="1:24" x14ac:dyDescent="0.3">
      <c r="A113" s="39">
        <v>2</v>
      </c>
      <c r="B113" s="40">
        <v>2</v>
      </c>
      <c r="D113" s="39">
        <v>6</v>
      </c>
      <c r="E113" s="40">
        <v>1</v>
      </c>
      <c r="G113" s="39">
        <v>6</v>
      </c>
      <c r="H113" s="40">
        <v>8</v>
      </c>
      <c r="J113" s="39">
        <v>9</v>
      </c>
      <c r="K113" s="43">
        <v>7</v>
      </c>
      <c r="L113" s="44">
        <f>Tableau5[[#This Row],[Bleu Diz.]]+Tableau5[[#This Row],[Bleu Uni.]]</f>
        <v>16</v>
      </c>
      <c r="M113" s="45">
        <f t="shared" si="4"/>
        <v>97</v>
      </c>
      <c r="O113" s="46">
        <v>10</v>
      </c>
      <c r="P113" s="47">
        <v>1</v>
      </c>
      <c r="Q113" s="48">
        <f>Tableau6[[#This Row],[Bronze Diz.]]+Tableau6[[#This Row],[Bronze Uni.]]</f>
        <v>11</v>
      </c>
      <c r="R113" s="49">
        <f t="shared" si="6"/>
        <v>1</v>
      </c>
      <c r="T113" s="39">
        <v>7</v>
      </c>
      <c r="U113" s="40">
        <v>3</v>
      </c>
      <c r="W113" s="39">
        <v>2</v>
      </c>
      <c r="X113" s="40">
        <v>14</v>
      </c>
    </row>
    <row r="114" spans="1:24" x14ac:dyDescent="0.3">
      <c r="A114" s="39">
        <v>1</v>
      </c>
      <c r="B114" s="40">
        <v>4</v>
      </c>
      <c r="D114" s="39">
        <v>1</v>
      </c>
      <c r="E114" s="40">
        <v>2</v>
      </c>
      <c r="G114" s="39">
        <v>7</v>
      </c>
      <c r="H114" s="40">
        <v>7</v>
      </c>
      <c r="J114" s="39">
        <v>1</v>
      </c>
      <c r="K114" s="43">
        <v>10</v>
      </c>
      <c r="L114" s="44">
        <f>Tableau5[[#This Row],[Bleu Diz.]]+Tableau5[[#This Row],[Bleu Uni.]]</f>
        <v>11</v>
      </c>
      <c r="M114" s="45">
        <f t="shared" si="4"/>
        <v>10</v>
      </c>
      <c r="O114" s="46">
        <v>1</v>
      </c>
      <c r="P114" s="47">
        <v>5</v>
      </c>
      <c r="Q114" s="48">
        <f>Tableau6[[#This Row],[Bronze Diz.]]+Tableau6[[#This Row],[Bronze Uni.]]</f>
        <v>6</v>
      </c>
      <c r="R114" s="49">
        <f t="shared" si="6"/>
        <v>15</v>
      </c>
      <c r="T114" s="39">
        <v>6</v>
      </c>
      <c r="U114" s="40">
        <v>3</v>
      </c>
      <c r="W114" s="39">
        <v>18</v>
      </c>
      <c r="X114" s="40">
        <v>2</v>
      </c>
    </row>
    <row r="115" spans="1:24" x14ac:dyDescent="0.3">
      <c r="A115" s="39">
        <v>1</v>
      </c>
      <c r="B115" s="40">
        <v>3</v>
      </c>
      <c r="D115" s="39">
        <v>3</v>
      </c>
      <c r="E115" s="40">
        <v>2</v>
      </c>
      <c r="G115" s="39">
        <v>5</v>
      </c>
      <c r="H115" s="40">
        <v>6</v>
      </c>
      <c r="J115" s="39">
        <v>1</v>
      </c>
      <c r="K115" s="43">
        <v>7</v>
      </c>
      <c r="L115" s="44">
        <f>Tableau5[[#This Row],[Bleu Diz.]]+Tableau5[[#This Row],[Bleu Uni.]]</f>
        <v>8</v>
      </c>
      <c r="M115" s="45">
        <f t="shared" si="4"/>
        <v>17</v>
      </c>
      <c r="O115" s="46">
        <v>9</v>
      </c>
      <c r="P115" s="47">
        <v>7</v>
      </c>
      <c r="Q115" s="48">
        <f>Tableau6[[#This Row],[Bronze Diz.]]+Tableau6[[#This Row],[Bronze Uni.]]</f>
        <v>16</v>
      </c>
      <c r="R115" s="49">
        <f t="shared" si="6"/>
        <v>97</v>
      </c>
      <c r="T115" s="39">
        <v>6</v>
      </c>
      <c r="U115" s="40">
        <v>7</v>
      </c>
      <c r="W115" s="39">
        <v>2</v>
      </c>
      <c r="X115" s="40">
        <v>15</v>
      </c>
    </row>
    <row r="116" spans="1:24" x14ac:dyDescent="0.3">
      <c r="A116" s="39">
        <v>3</v>
      </c>
      <c r="B116" s="40">
        <v>4</v>
      </c>
      <c r="D116" s="39">
        <v>4</v>
      </c>
      <c r="E116" s="40">
        <v>4</v>
      </c>
      <c r="G116" s="39">
        <v>2</v>
      </c>
      <c r="H116" s="40">
        <v>3</v>
      </c>
      <c r="J116" s="39">
        <v>2</v>
      </c>
      <c r="K116" s="43">
        <v>10</v>
      </c>
      <c r="L116" s="44">
        <f>Tableau5[[#This Row],[Bleu Diz.]]+Tableau5[[#This Row],[Bleu Uni.]]</f>
        <v>12</v>
      </c>
      <c r="M116" s="45">
        <f t="shared" si="4"/>
        <v>20</v>
      </c>
      <c r="O116" s="46">
        <v>10</v>
      </c>
      <c r="P116" s="47">
        <v>8</v>
      </c>
      <c r="Q116" s="48">
        <f>Tableau6[[#This Row],[Bronze Diz.]]+Tableau6[[#This Row],[Bronze Uni.]]</f>
        <v>18</v>
      </c>
      <c r="R116" s="49">
        <f t="shared" si="6"/>
        <v>8</v>
      </c>
      <c r="T116" s="39">
        <v>7</v>
      </c>
      <c r="U116" s="40">
        <v>12</v>
      </c>
      <c r="W116" s="39">
        <v>14</v>
      </c>
      <c r="X116" s="40">
        <v>4</v>
      </c>
    </row>
    <row r="117" spans="1:24" x14ac:dyDescent="0.3">
      <c r="A117" s="39">
        <v>1</v>
      </c>
      <c r="B117" s="40">
        <v>3</v>
      </c>
      <c r="D117" s="39">
        <v>3</v>
      </c>
      <c r="E117" s="40">
        <v>6</v>
      </c>
      <c r="G117" s="39">
        <v>2</v>
      </c>
      <c r="H117" s="40">
        <v>7</v>
      </c>
      <c r="J117" s="39">
        <v>8</v>
      </c>
      <c r="K117" s="43">
        <v>10</v>
      </c>
      <c r="L117" s="44">
        <f>Tableau5[[#This Row],[Bleu Diz.]]+Tableau5[[#This Row],[Bleu Uni.]]</f>
        <v>18</v>
      </c>
      <c r="M117" s="45">
        <f t="shared" si="4"/>
        <v>80</v>
      </c>
      <c r="O117" s="46">
        <v>7</v>
      </c>
      <c r="P117" s="47">
        <v>9</v>
      </c>
      <c r="Q117" s="48">
        <f>Tableau6[[#This Row],[Bronze Diz.]]+Tableau6[[#This Row],[Bronze Uni.]]</f>
        <v>16</v>
      </c>
      <c r="R117" s="49">
        <f t="shared" si="6"/>
        <v>79</v>
      </c>
      <c r="T117" s="39">
        <v>12</v>
      </c>
      <c r="U117" s="40">
        <v>5</v>
      </c>
      <c r="W117" s="39">
        <v>10</v>
      </c>
      <c r="X117" s="40">
        <v>14</v>
      </c>
    </row>
    <row r="118" spans="1:24" x14ac:dyDescent="0.3">
      <c r="A118" s="39">
        <v>1</v>
      </c>
      <c r="B118" s="40">
        <v>1</v>
      </c>
      <c r="D118" s="39">
        <v>3</v>
      </c>
      <c r="E118" s="40">
        <v>2</v>
      </c>
      <c r="G118" s="39">
        <v>5</v>
      </c>
      <c r="H118" s="40">
        <v>3</v>
      </c>
      <c r="J118" s="39">
        <v>4</v>
      </c>
      <c r="K118" s="43">
        <v>1</v>
      </c>
      <c r="L118" s="44">
        <f>Tableau5[[#This Row],[Bleu Diz.]]+Tableau5[[#This Row],[Bleu Uni.]]</f>
        <v>5</v>
      </c>
      <c r="M118" s="45">
        <f t="shared" si="4"/>
        <v>41</v>
      </c>
      <c r="O118" s="46">
        <v>1</v>
      </c>
      <c r="P118" s="47">
        <v>4</v>
      </c>
      <c r="Q118" s="48">
        <f>Tableau6[[#This Row],[Bronze Diz.]]+Tableau6[[#This Row],[Bronze Uni.]]</f>
        <v>5</v>
      </c>
      <c r="R118" s="49">
        <f t="shared" si="6"/>
        <v>14</v>
      </c>
      <c r="T118" s="39">
        <v>8</v>
      </c>
      <c r="U118" s="40">
        <v>5</v>
      </c>
      <c r="W118" s="39">
        <v>11</v>
      </c>
      <c r="X118" s="40">
        <v>1</v>
      </c>
    </row>
    <row r="119" spans="1:24" x14ac:dyDescent="0.3">
      <c r="A119" s="39">
        <v>2</v>
      </c>
      <c r="B119" s="40">
        <v>1</v>
      </c>
      <c r="D119" s="39">
        <v>5</v>
      </c>
      <c r="E119" s="40">
        <v>4</v>
      </c>
      <c r="G119" s="39">
        <v>2</v>
      </c>
      <c r="H119" s="40">
        <v>1</v>
      </c>
      <c r="J119" s="39">
        <v>8</v>
      </c>
      <c r="K119" s="43">
        <v>7</v>
      </c>
      <c r="L119" s="44">
        <f>Tableau5[[#This Row],[Bleu Diz.]]+Tableau5[[#This Row],[Bleu Uni.]]</f>
        <v>15</v>
      </c>
      <c r="M119" s="45">
        <f t="shared" si="4"/>
        <v>87</v>
      </c>
      <c r="O119" s="46">
        <v>4</v>
      </c>
      <c r="P119" s="47">
        <v>7</v>
      </c>
      <c r="Q119" s="48">
        <f>Tableau6[[#This Row],[Bronze Diz.]]+Tableau6[[#This Row],[Bronze Uni.]]</f>
        <v>11</v>
      </c>
      <c r="R119" s="49">
        <f t="shared" si="6"/>
        <v>47</v>
      </c>
      <c r="T119" s="39">
        <v>3</v>
      </c>
      <c r="U119" s="40">
        <v>9</v>
      </c>
      <c r="W119" s="39">
        <v>12</v>
      </c>
      <c r="X119" s="40">
        <v>11</v>
      </c>
    </row>
    <row r="120" spans="1:24" x14ac:dyDescent="0.3">
      <c r="A120" s="39">
        <v>3</v>
      </c>
      <c r="B120" s="40">
        <v>1</v>
      </c>
      <c r="D120" s="39">
        <v>4</v>
      </c>
      <c r="E120" s="40">
        <v>1</v>
      </c>
      <c r="G120" s="39">
        <v>7</v>
      </c>
      <c r="H120" s="40">
        <v>7</v>
      </c>
      <c r="J120" s="39">
        <v>6</v>
      </c>
      <c r="K120" s="43">
        <v>3</v>
      </c>
      <c r="L120" s="44">
        <f>Tableau5[[#This Row],[Bleu Diz.]]+Tableau5[[#This Row],[Bleu Uni.]]</f>
        <v>9</v>
      </c>
      <c r="M120" s="45">
        <f t="shared" si="4"/>
        <v>63</v>
      </c>
      <c r="O120" s="46">
        <v>1</v>
      </c>
      <c r="P120" s="47">
        <v>3</v>
      </c>
      <c r="Q120" s="48">
        <f>Tableau6[[#This Row],[Bronze Diz.]]+Tableau6[[#This Row],[Bronze Uni.]]</f>
        <v>4</v>
      </c>
      <c r="R120" s="49">
        <f t="shared" si="6"/>
        <v>13</v>
      </c>
      <c r="T120" s="39">
        <v>1</v>
      </c>
      <c r="U120" s="40">
        <v>12</v>
      </c>
      <c r="W120" s="39">
        <v>19</v>
      </c>
      <c r="X120" s="40">
        <v>5</v>
      </c>
    </row>
    <row r="121" spans="1:24" x14ac:dyDescent="0.3">
      <c r="A121" s="39">
        <v>2</v>
      </c>
      <c r="B121" s="40">
        <v>3</v>
      </c>
      <c r="D121" s="39">
        <v>3</v>
      </c>
      <c r="E121" s="40">
        <v>2</v>
      </c>
      <c r="G121" s="39">
        <v>4</v>
      </c>
      <c r="H121" s="40">
        <v>3</v>
      </c>
      <c r="J121" s="39">
        <v>8</v>
      </c>
      <c r="K121" s="43">
        <v>3</v>
      </c>
      <c r="L121" s="44">
        <f>Tableau5[[#This Row],[Bleu Diz.]]+Tableau5[[#This Row],[Bleu Uni.]]</f>
        <v>11</v>
      </c>
      <c r="M121" s="45">
        <f t="shared" si="4"/>
        <v>83</v>
      </c>
      <c r="O121" s="46">
        <v>4</v>
      </c>
      <c r="P121" s="47">
        <v>7</v>
      </c>
      <c r="Q121" s="48">
        <f>Tableau6[[#This Row],[Bronze Diz.]]+Tableau6[[#This Row],[Bronze Uni.]]</f>
        <v>11</v>
      </c>
      <c r="R121" s="49">
        <f t="shared" si="6"/>
        <v>47</v>
      </c>
      <c r="T121" s="39">
        <v>5</v>
      </c>
      <c r="U121" s="40">
        <v>3</v>
      </c>
      <c r="W121" s="39">
        <v>14</v>
      </c>
      <c r="X121" s="40">
        <v>16</v>
      </c>
    </row>
    <row r="122" spans="1:24" x14ac:dyDescent="0.3">
      <c r="A122" s="39">
        <v>1</v>
      </c>
      <c r="B122" s="40">
        <v>3</v>
      </c>
      <c r="D122" s="39">
        <v>6</v>
      </c>
      <c r="E122" s="40">
        <v>1</v>
      </c>
      <c r="G122" s="39">
        <v>7</v>
      </c>
      <c r="H122" s="40">
        <v>6</v>
      </c>
      <c r="J122" s="39">
        <v>4</v>
      </c>
      <c r="K122" s="43">
        <v>5</v>
      </c>
      <c r="L122" s="44">
        <f>Tableau5[[#This Row],[Bleu Diz.]]+Tableau5[[#This Row],[Bleu Uni.]]</f>
        <v>9</v>
      </c>
      <c r="M122" s="45">
        <f t="shared" si="4"/>
        <v>45</v>
      </c>
      <c r="O122" s="46">
        <v>7</v>
      </c>
      <c r="P122" s="47">
        <v>8</v>
      </c>
      <c r="Q122" s="48">
        <f>Tableau6[[#This Row],[Bronze Diz.]]+Tableau6[[#This Row],[Bronze Uni.]]</f>
        <v>15</v>
      </c>
      <c r="R122" s="49">
        <f t="shared" si="6"/>
        <v>78</v>
      </c>
      <c r="T122" s="39">
        <v>10</v>
      </c>
      <c r="U122" s="40">
        <v>12</v>
      </c>
      <c r="W122" s="39">
        <v>19</v>
      </c>
      <c r="X122" s="40">
        <v>8</v>
      </c>
    </row>
    <row r="123" spans="1:24" x14ac:dyDescent="0.3">
      <c r="A123" s="39">
        <v>2</v>
      </c>
      <c r="B123" s="40">
        <v>1</v>
      </c>
      <c r="D123" s="39">
        <v>2</v>
      </c>
      <c r="E123" s="40">
        <v>5</v>
      </c>
      <c r="G123" s="39">
        <v>3</v>
      </c>
      <c r="H123" s="40">
        <v>1</v>
      </c>
      <c r="J123" s="39">
        <v>8</v>
      </c>
      <c r="K123" s="43">
        <v>3</v>
      </c>
      <c r="L123" s="44">
        <f>Tableau5[[#This Row],[Bleu Diz.]]+Tableau5[[#This Row],[Bleu Uni.]]</f>
        <v>11</v>
      </c>
      <c r="M123" s="45">
        <f t="shared" si="4"/>
        <v>83</v>
      </c>
      <c r="O123" s="46">
        <v>6</v>
      </c>
      <c r="P123" s="47">
        <v>4</v>
      </c>
      <c r="Q123" s="48">
        <f>Tableau6[[#This Row],[Bronze Diz.]]+Tableau6[[#This Row],[Bronze Uni.]]</f>
        <v>10</v>
      </c>
      <c r="R123" s="49">
        <f t="shared" si="6"/>
        <v>64</v>
      </c>
      <c r="T123" s="39">
        <v>11</v>
      </c>
      <c r="U123" s="40">
        <v>3</v>
      </c>
      <c r="W123" s="39">
        <v>14</v>
      </c>
      <c r="X123" s="40">
        <v>1</v>
      </c>
    </row>
    <row r="124" spans="1:24" x14ac:dyDescent="0.3">
      <c r="A124" s="39">
        <v>1</v>
      </c>
      <c r="B124" s="40">
        <v>4</v>
      </c>
      <c r="D124" s="39">
        <v>6</v>
      </c>
      <c r="E124" s="40">
        <v>4</v>
      </c>
      <c r="G124" s="39">
        <v>1</v>
      </c>
      <c r="H124" s="40">
        <v>8</v>
      </c>
      <c r="J124" s="39">
        <v>1</v>
      </c>
      <c r="K124" s="43">
        <v>1</v>
      </c>
      <c r="L124" s="44">
        <f>Tableau5[[#This Row],[Bleu Diz.]]+Tableau5[[#This Row],[Bleu Uni.]]</f>
        <v>2</v>
      </c>
      <c r="M124" s="45">
        <f t="shared" si="4"/>
        <v>11</v>
      </c>
      <c r="O124" s="46">
        <v>9</v>
      </c>
      <c r="P124" s="47">
        <v>1</v>
      </c>
      <c r="Q124" s="48">
        <f>Tableau6[[#This Row],[Bronze Diz.]]+Tableau6[[#This Row],[Bronze Uni.]]</f>
        <v>10</v>
      </c>
      <c r="R124" s="49">
        <f t="shared" si="6"/>
        <v>91</v>
      </c>
      <c r="T124" s="39">
        <v>12</v>
      </c>
      <c r="U124" s="40">
        <v>8</v>
      </c>
      <c r="W124" s="39">
        <v>11</v>
      </c>
      <c r="X124" s="40">
        <v>7</v>
      </c>
    </row>
    <row r="125" spans="1:24" x14ac:dyDescent="0.3">
      <c r="A125" s="39">
        <v>3</v>
      </c>
      <c r="B125" s="40">
        <v>1</v>
      </c>
      <c r="D125" s="39">
        <v>4</v>
      </c>
      <c r="E125" s="40">
        <v>2</v>
      </c>
      <c r="G125" s="39">
        <v>7</v>
      </c>
      <c r="H125" s="40">
        <v>8</v>
      </c>
      <c r="J125" s="39">
        <v>6</v>
      </c>
      <c r="K125" s="43">
        <v>6</v>
      </c>
      <c r="L125" s="44">
        <f>Tableau5[[#This Row],[Bleu Diz.]]+Tableau5[[#This Row],[Bleu Uni.]]</f>
        <v>12</v>
      </c>
      <c r="M125" s="45">
        <f t="shared" si="4"/>
        <v>66</v>
      </c>
      <c r="O125" s="46">
        <v>10</v>
      </c>
      <c r="P125" s="47">
        <v>10</v>
      </c>
      <c r="Q125" s="48">
        <f>Tableau6[[#This Row],[Bronze Diz.]]+Tableau6[[#This Row],[Bronze Uni.]]</f>
        <v>20</v>
      </c>
      <c r="R125" s="49">
        <f t="shared" si="6"/>
        <v>0</v>
      </c>
      <c r="T125" s="39">
        <v>11</v>
      </c>
      <c r="U125" s="40">
        <v>5</v>
      </c>
      <c r="W125" s="39">
        <v>15</v>
      </c>
      <c r="X125" s="40">
        <v>14</v>
      </c>
    </row>
    <row r="126" spans="1:24" x14ac:dyDescent="0.3">
      <c r="A126" s="39">
        <v>4</v>
      </c>
      <c r="B126" s="40">
        <v>4</v>
      </c>
      <c r="D126" s="39">
        <v>4</v>
      </c>
      <c r="E126" s="40">
        <v>1</v>
      </c>
      <c r="G126" s="39">
        <v>5</v>
      </c>
      <c r="H126" s="40">
        <v>1</v>
      </c>
      <c r="J126" s="39">
        <v>3</v>
      </c>
      <c r="K126" s="43">
        <v>5</v>
      </c>
      <c r="L126" s="44">
        <f>Tableau5[[#This Row],[Bleu Diz.]]+Tableau5[[#This Row],[Bleu Uni.]]</f>
        <v>8</v>
      </c>
      <c r="M126" s="45">
        <f t="shared" si="4"/>
        <v>35</v>
      </c>
      <c r="O126" s="46">
        <v>3</v>
      </c>
      <c r="P126" s="47">
        <v>6</v>
      </c>
      <c r="Q126" s="48">
        <f>Tableau6[[#This Row],[Bronze Diz.]]+Tableau6[[#This Row],[Bronze Uni.]]</f>
        <v>9</v>
      </c>
      <c r="R126" s="49">
        <f t="shared" si="6"/>
        <v>36</v>
      </c>
      <c r="T126" s="39">
        <v>3</v>
      </c>
      <c r="U126" s="40">
        <v>10</v>
      </c>
      <c r="W126" s="39">
        <v>12</v>
      </c>
      <c r="X126" s="40">
        <v>2</v>
      </c>
    </row>
    <row r="127" spans="1:24" x14ac:dyDescent="0.3">
      <c r="A127" s="39">
        <v>1</v>
      </c>
      <c r="B127" s="40">
        <v>3</v>
      </c>
      <c r="D127" s="39">
        <v>1</v>
      </c>
      <c r="E127" s="40">
        <v>5</v>
      </c>
      <c r="G127" s="39">
        <v>4</v>
      </c>
      <c r="H127" s="40">
        <v>4</v>
      </c>
      <c r="J127" s="39">
        <v>9</v>
      </c>
      <c r="K127" s="43">
        <v>9</v>
      </c>
      <c r="L127" s="44">
        <f>Tableau5[[#This Row],[Bleu Diz.]]+Tableau5[[#This Row],[Bleu Uni.]]</f>
        <v>18</v>
      </c>
      <c r="M127" s="45">
        <f t="shared" si="4"/>
        <v>99</v>
      </c>
      <c r="O127" s="46">
        <v>6</v>
      </c>
      <c r="P127" s="47">
        <v>4</v>
      </c>
      <c r="Q127" s="48">
        <f>Tableau6[[#This Row],[Bronze Diz.]]+Tableau6[[#This Row],[Bronze Uni.]]</f>
        <v>10</v>
      </c>
      <c r="R127" s="49">
        <f t="shared" si="6"/>
        <v>64</v>
      </c>
      <c r="T127" s="39">
        <v>8</v>
      </c>
      <c r="U127" s="40">
        <v>6</v>
      </c>
      <c r="W127" s="39">
        <v>16</v>
      </c>
      <c r="X127" s="40">
        <v>1</v>
      </c>
    </row>
    <row r="128" spans="1:24" x14ac:dyDescent="0.3">
      <c r="A128" s="39">
        <v>3</v>
      </c>
      <c r="B128" s="40">
        <v>2</v>
      </c>
      <c r="D128" s="39">
        <v>5</v>
      </c>
      <c r="E128" s="40">
        <v>3</v>
      </c>
      <c r="G128" s="39">
        <v>6</v>
      </c>
      <c r="H128" s="40">
        <v>2</v>
      </c>
      <c r="J128" s="39">
        <v>9</v>
      </c>
      <c r="K128" s="43">
        <v>8</v>
      </c>
      <c r="L128" s="44">
        <f>Tableau5[[#This Row],[Bleu Diz.]]+Tableau5[[#This Row],[Bleu Uni.]]</f>
        <v>17</v>
      </c>
      <c r="M128" s="45">
        <f t="shared" si="4"/>
        <v>98</v>
      </c>
      <c r="O128" s="46">
        <v>5</v>
      </c>
      <c r="P128" s="47">
        <v>7</v>
      </c>
      <c r="Q128" s="48">
        <f>Tableau6[[#This Row],[Bronze Diz.]]+Tableau6[[#This Row],[Bronze Uni.]]</f>
        <v>12</v>
      </c>
      <c r="R128" s="49">
        <f t="shared" si="6"/>
        <v>57</v>
      </c>
      <c r="T128" s="39">
        <v>5</v>
      </c>
      <c r="U128" s="40">
        <v>2</v>
      </c>
      <c r="W128" s="39">
        <v>5</v>
      </c>
      <c r="X128" s="40">
        <v>19</v>
      </c>
    </row>
    <row r="129" spans="1:24" x14ac:dyDescent="0.3">
      <c r="A129" s="39">
        <v>4</v>
      </c>
      <c r="B129" s="40">
        <v>1</v>
      </c>
      <c r="D129" s="39">
        <v>4</v>
      </c>
      <c r="E129" s="40">
        <v>1</v>
      </c>
      <c r="G129" s="39">
        <v>7</v>
      </c>
      <c r="H129" s="40">
        <v>2</v>
      </c>
      <c r="J129" s="39">
        <v>1</v>
      </c>
      <c r="K129" s="43">
        <v>10</v>
      </c>
      <c r="L129" s="44">
        <f>Tableau5[[#This Row],[Bleu Diz.]]+Tableau5[[#This Row],[Bleu Uni.]]</f>
        <v>11</v>
      </c>
      <c r="M129" s="45">
        <f t="shared" si="4"/>
        <v>10</v>
      </c>
      <c r="O129" s="46">
        <v>3</v>
      </c>
      <c r="P129" s="47">
        <v>2</v>
      </c>
      <c r="Q129" s="48">
        <f>Tableau6[[#This Row],[Bronze Diz.]]+Tableau6[[#This Row],[Bronze Uni.]]</f>
        <v>5</v>
      </c>
      <c r="R129" s="49">
        <f t="shared" si="6"/>
        <v>32</v>
      </c>
      <c r="T129" s="39">
        <v>3</v>
      </c>
      <c r="U129" s="40">
        <v>3</v>
      </c>
      <c r="W129" s="39">
        <v>19</v>
      </c>
      <c r="X129" s="40">
        <v>14</v>
      </c>
    </row>
    <row r="130" spans="1:24" x14ac:dyDescent="0.3">
      <c r="A130" s="39">
        <v>4</v>
      </c>
      <c r="B130" s="40">
        <v>3</v>
      </c>
      <c r="D130" s="39">
        <v>6</v>
      </c>
      <c r="E130" s="40">
        <v>1</v>
      </c>
      <c r="G130" s="39">
        <v>2</v>
      </c>
      <c r="H130" s="40">
        <v>2</v>
      </c>
      <c r="J130" s="39">
        <v>9</v>
      </c>
      <c r="K130" s="43">
        <v>1</v>
      </c>
      <c r="L130" s="44">
        <f>Tableau5[[#This Row],[Bleu Diz.]]+Tableau5[[#This Row],[Bleu Uni.]]</f>
        <v>10</v>
      </c>
      <c r="M130" s="45">
        <f t="shared" si="4"/>
        <v>91</v>
      </c>
      <c r="O130" s="46">
        <v>4</v>
      </c>
      <c r="P130" s="47">
        <v>4</v>
      </c>
      <c r="Q130" s="48">
        <f>Tableau6[[#This Row],[Bronze Diz.]]+Tableau6[[#This Row],[Bronze Uni.]]</f>
        <v>8</v>
      </c>
      <c r="R130" s="49">
        <f t="shared" si="6"/>
        <v>44</v>
      </c>
      <c r="T130" s="39">
        <v>9</v>
      </c>
      <c r="U130" s="40">
        <v>9</v>
      </c>
      <c r="W130" s="39">
        <v>9</v>
      </c>
      <c r="X130" s="40">
        <v>17</v>
      </c>
    </row>
    <row r="131" spans="1:24" x14ac:dyDescent="0.3">
      <c r="A131" s="39">
        <v>4</v>
      </c>
      <c r="B131" s="40">
        <v>1</v>
      </c>
      <c r="D131" s="39">
        <v>1</v>
      </c>
      <c r="E131" s="40">
        <v>5</v>
      </c>
      <c r="G131" s="39">
        <v>1</v>
      </c>
      <c r="H131" s="40">
        <v>5</v>
      </c>
      <c r="J131" s="39">
        <v>2</v>
      </c>
      <c r="K131" s="43">
        <v>1</v>
      </c>
      <c r="L131" s="44">
        <f>Tableau5[[#This Row],[Bleu Diz.]]+Tableau5[[#This Row],[Bleu Uni.]]</f>
        <v>3</v>
      </c>
      <c r="M131" s="45">
        <f t="shared" ref="M131:M194" si="7">IF(AND(J131=10,K131=10),0,IF(AND(J131=10,K131&lt;10),K131,IF(AND(J131&lt;10,K131=10),10*J131,10*J131+K131)))</f>
        <v>21</v>
      </c>
      <c r="O131" s="46">
        <v>7</v>
      </c>
      <c r="P131" s="47">
        <v>1</v>
      </c>
      <c r="Q131" s="48">
        <f>Tableau6[[#This Row],[Bronze Diz.]]+Tableau6[[#This Row],[Bronze Uni.]]</f>
        <v>8</v>
      </c>
      <c r="R131" s="49">
        <f t="shared" si="6"/>
        <v>71</v>
      </c>
      <c r="T131" s="39">
        <v>5</v>
      </c>
      <c r="U131" s="40">
        <v>2</v>
      </c>
      <c r="W131" s="39">
        <v>4</v>
      </c>
      <c r="X131" s="40">
        <v>4</v>
      </c>
    </row>
    <row r="132" spans="1:24" x14ac:dyDescent="0.3">
      <c r="A132" s="39">
        <v>4</v>
      </c>
      <c r="B132" s="40">
        <v>3</v>
      </c>
      <c r="D132" s="39">
        <v>1</v>
      </c>
      <c r="E132" s="40">
        <v>2</v>
      </c>
      <c r="G132" s="39">
        <v>4</v>
      </c>
      <c r="H132" s="40">
        <v>8</v>
      </c>
      <c r="J132" s="39">
        <v>8</v>
      </c>
      <c r="K132" s="43">
        <v>4</v>
      </c>
      <c r="L132" s="44">
        <f>Tableau5[[#This Row],[Bleu Diz.]]+Tableau5[[#This Row],[Bleu Uni.]]</f>
        <v>12</v>
      </c>
      <c r="M132" s="45">
        <f t="shared" si="7"/>
        <v>84</v>
      </c>
      <c r="O132" s="46">
        <v>7</v>
      </c>
      <c r="P132" s="47">
        <v>7</v>
      </c>
      <c r="Q132" s="48">
        <f>Tableau6[[#This Row],[Bronze Diz.]]+Tableau6[[#This Row],[Bronze Uni.]]</f>
        <v>14</v>
      </c>
      <c r="R132" s="49">
        <f t="shared" si="6"/>
        <v>77</v>
      </c>
      <c r="T132" s="39">
        <v>2</v>
      </c>
      <c r="U132" s="40">
        <v>5</v>
      </c>
      <c r="W132" s="39">
        <v>13</v>
      </c>
      <c r="X132" s="40">
        <v>12</v>
      </c>
    </row>
    <row r="133" spans="1:24" x14ac:dyDescent="0.3">
      <c r="A133" s="39">
        <v>3</v>
      </c>
      <c r="B133" s="40">
        <v>1</v>
      </c>
      <c r="D133" s="39">
        <v>1</v>
      </c>
      <c r="E133" s="40">
        <v>2</v>
      </c>
      <c r="G133" s="39">
        <v>3</v>
      </c>
      <c r="H133" s="40">
        <v>3</v>
      </c>
      <c r="J133" s="39">
        <v>5</v>
      </c>
      <c r="K133" s="43">
        <v>4</v>
      </c>
      <c r="L133" s="44">
        <f>Tableau5[[#This Row],[Bleu Diz.]]+Tableau5[[#This Row],[Bleu Uni.]]</f>
        <v>9</v>
      </c>
      <c r="M133" s="45">
        <f t="shared" si="7"/>
        <v>54</v>
      </c>
      <c r="O133" s="46">
        <v>5</v>
      </c>
      <c r="P133" s="47">
        <v>5</v>
      </c>
      <c r="Q133" s="48">
        <f>Tableau6[[#This Row],[Bronze Diz.]]+Tableau6[[#This Row],[Bronze Uni.]]</f>
        <v>10</v>
      </c>
      <c r="R133" s="49">
        <f t="shared" si="6"/>
        <v>55</v>
      </c>
      <c r="T133" s="39">
        <v>12</v>
      </c>
      <c r="U133" s="40">
        <v>6</v>
      </c>
      <c r="W133" s="39">
        <v>1</v>
      </c>
      <c r="X133" s="40">
        <v>7</v>
      </c>
    </row>
    <row r="134" spans="1:24" x14ac:dyDescent="0.3">
      <c r="A134" s="39">
        <v>3</v>
      </c>
      <c r="B134" s="40">
        <v>1</v>
      </c>
      <c r="D134" s="39">
        <v>1</v>
      </c>
      <c r="E134" s="40">
        <v>4</v>
      </c>
      <c r="G134" s="39">
        <v>1</v>
      </c>
      <c r="H134" s="40">
        <v>8</v>
      </c>
      <c r="J134" s="39">
        <v>9</v>
      </c>
      <c r="K134" s="43">
        <v>8</v>
      </c>
      <c r="L134" s="44">
        <f>Tableau5[[#This Row],[Bleu Diz.]]+Tableau5[[#This Row],[Bleu Uni.]]</f>
        <v>17</v>
      </c>
      <c r="M134" s="45">
        <f t="shared" si="7"/>
        <v>98</v>
      </c>
      <c r="O134" s="46">
        <v>1</v>
      </c>
      <c r="P134" s="47">
        <v>10</v>
      </c>
      <c r="Q134" s="48">
        <f>Tableau6[[#This Row],[Bronze Diz.]]+Tableau6[[#This Row],[Bronze Uni.]]</f>
        <v>11</v>
      </c>
      <c r="R134" s="49">
        <f t="shared" si="6"/>
        <v>10</v>
      </c>
      <c r="T134" s="39">
        <v>10</v>
      </c>
      <c r="U134" s="40">
        <v>2</v>
      </c>
      <c r="W134" s="39">
        <v>19</v>
      </c>
      <c r="X134" s="40">
        <v>16</v>
      </c>
    </row>
    <row r="135" spans="1:24" x14ac:dyDescent="0.3">
      <c r="A135" s="39">
        <v>2</v>
      </c>
      <c r="B135" s="40">
        <v>3</v>
      </c>
      <c r="D135" s="39">
        <v>3</v>
      </c>
      <c r="E135" s="40">
        <v>5</v>
      </c>
      <c r="G135" s="39">
        <v>7</v>
      </c>
      <c r="H135" s="40">
        <v>5</v>
      </c>
      <c r="J135" s="39">
        <v>4</v>
      </c>
      <c r="K135" s="43">
        <v>3</v>
      </c>
      <c r="L135" s="44">
        <f>Tableau5[[#This Row],[Bleu Diz.]]+Tableau5[[#This Row],[Bleu Uni.]]</f>
        <v>7</v>
      </c>
      <c r="M135" s="45">
        <f t="shared" si="7"/>
        <v>43</v>
      </c>
      <c r="O135" s="46">
        <v>8</v>
      </c>
      <c r="P135" s="47">
        <v>7</v>
      </c>
      <c r="Q135" s="48">
        <f>Tableau6[[#This Row],[Bronze Diz.]]+Tableau6[[#This Row],[Bronze Uni.]]</f>
        <v>15</v>
      </c>
      <c r="R135" s="49">
        <f t="shared" ref="R135:R152" si="8">IF(AND(O135=10,P135=10),0,IF(AND(O135=10,P135&lt;10),P135,IF(AND(O135&lt;10,P135=10),10*O135,10*O135+P135)))</f>
        <v>87</v>
      </c>
      <c r="T135" s="39">
        <v>5</v>
      </c>
      <c r="U135" s="40">
        <v>3</v>
      </c>
      <c r="W135" s="39">
        <v>10</v>
      </c>
      <c r="X135" s="40">
        <v>13</v>
      </c>
    </row>
    <row r="136" spans="1:24" x14ac:dyDescent="0.3">
      <c r="A136" s="39">
        <v>1</v>
      </c>
      <c r="B136" s="40">
        <v>2</v>
      </c>
      <c r="D136" s="39">
        <v>3</v>
      </c>
      <c r="E136" s="40">
        <v>4</v>
      </c>
      <c r="G136" s="39">
        <v>6</v>
      </c>
      <c r="H136" s="40">
        <v>3</v>
      </c>
      <c r="J136" s="39">
        <v>10</v>
      </c>
      <c r="K136" s="43">
        <v>8</v>
      </c>
      <c r="L136" s="44">
        <f>Tableau5[[#This Row],[Bleu Diz.]]+Tableau5[[#This Row],[Bleu Uni.]]</f>
        <v>18</v>
      </c>
      <c r="M136" s="45">
        <f t="shared" si="7"/>
        <v>8</v>
      </c>
      <c r="O136" s="46">
        <v>5</v>
      </c>
      <c r="P136" s="47">
        <v>7</v>
      </c>
      <c r="Q136" s="48">
        <f>Tableau6[[#This Row],[Bronze Diz.]]+Tableau6[[#This Row],[Bronze Uni.]]</f>
        <v>12</v>
      </c>
      <c r="R136" s="49">
        <f t="shared" si="8"/>
        <v>57</v>
      </c>
      <c r="T136" s="39">
        <v>1</v>
      </c>
      <c r="U136" s="40">
        <v>6</v>
      </c>
      <c r="W136" s="39">
        <v>2</v>
      </c>
      <c r="X136" s="40">
        <v>4</v>
      </c>
    </row>
    <row r="137" spans="1:24" x14ac:dyDescent="0.3">
      <c r="A137" s="39">
        <v>3</v>
      </c>
      <c r="B137" s="40">
        <v>1</v>
      </c>
      <c r="D137" s="39">
        <v>3</v>
      </c>
      <c r="E137" s="40">
        <v>1</v>
      </c>
      <c r="G137" s="39">
        <v>4</v>
      </c>
      <c r="H137" s="40">
        <v>2</v>
      </c>
      <c r="J137" s="39">
        <v>8</v>
      </c>
      <c r="K137" s="43">
        <v>1</v>
      </c>
      <c r="L137" s="44">
        <f>Tableau5[[#This Row],[Bleu Diz.]]+Tableau5[[#This Row],[Bleu Uni.]]</f>
        <v>9</v>
      </c>
      <c r="M137" s="45">
        <f t="shared" si="7"/>
        <v>81</v>
      </c>
      <c r="O137" s="46">
        <v>3</v>
      </c>
      <c r="P137" s="47">
        <v>8</v>
      </c>
      <c r="Q137" s="48">
        <f>Tableau6[[#This Row],[Bronze Diz.]]+Tableau6[[#This Row],[Bronze Uni.]]</f>
        <v>11</v>
      </c>
      <c r="R137" s="49">
        <f t="shared" si="8"/>
        <v>38</v>
      </c>
      <c r="T137" s="39">
        <v>1</v>
      </c>
      <c r="U137" s="40">
        <v>9</v>
      </c>
      <c r="W137" s="39">
        <v>9</v>
      </c>
      <c r="X137" s="40">
        <v>5</v>
      </c>
    </row>
    <row r="138" spans="1:24" x14ac:dyDescent="0.3">
      <c r="A138" s="39">
        <v>1</v>
      </c>
      <c r="B138" s="40">
        <v>1</v>
      </c>
      <c r="D138" s="39">
        <v>3</v>
      </c>
      <c r="E138" s="40">
        <v>4</v>
      </c>
      <c r="G138" s="39">
        <v>8</v>
      </c>
      <c r="H138" s="40">
        <v>4</v>
      </c>
      <c r="J138" s="39">
        <v>9</v>
      </c>
      <c r="K138" s="43">
        <v>5</v>
      </c>
      <c r="L138" s="44">
        <f>Tableau5[[#This Row],[Bleu Diz.]]+Tableau5[[#This Row],[Bleu Uni.]]</f>
        <v>14</v>
      </c>
      <c r="M138" s="45">
        <f t="shared" si="7"/>
        <v>95</v>
      </c>
      <c r="O138" s="46">
        <v>6</v>
      </c>
      <c r="P138" s="47">
        <v>2</v>
      </c>
      <c r="Q138" s="48">
        <f>Tableau6[[#This Row],[Bronze Diz.]]+Tableau6[[#This Row],[Bronze Uni.]]</f>
        <v>8</v>
      </c>
      <c r="R138" s="49">
        <f t="shared" si="8"/>
        <v>62</v>
      </c>
      <c r="T138" s="39">
        <v>11</v>
      </c>
      <c r="U138" s="40">
        <v>10</v>
      </c>
      <c r="W138" s="39">
        <v>11</v>
      </c>
      <c r="X138" s="40">
        <v>10</v>
      </c>
    </row>
    <row r="139" spans="1:24" x14ac:dyDescent="0.3">
      <c r="A139" s="39">
        <v>4</v>
      </c>
      <c r="B139" s="40">
        <v>2</v>
      </c>
      <c r="D139" s="39">
        <v>5</v>
      </c>
      <c r="E139" s="40">
        <v>6</v>
      </c>
      <c r="G139" s="39">
        <v>8</v>
      </c>
      <c r="H139" s="40">
        <v>6</v>
      </c>
      <c r="J139" s="39">
        <v>9</v>
      </c>
      <c r="K139" s="43">
        <v>3</v>
      </c>
      <c r="L139" s="44">
        <f>Tableau5[[#This Row],[Bleu Diz.]]+Tableau5[[#This Row],[Bleu Uni.]]</f>
        <v>12</v>
      </c>
      <c r="M139" s="45">
        <f t="shared" si="7"/>
        <v>93</v>
      </c>
      <c r="O139" s="46">
        <v>10</v>
      </c>
      <c r="P139" s="47">
        <v>3</v>
      </c>
      <c r="Q139" s="48">
        <f>Tableau6[[#This Row],[Bronze Diz.]]+Tableau6[[#This Row],[Bronze Uni.]]</f>
        <v>13</v>
      </c>
      <c r="R139" s="49">
        <f t="shared" si="8"/>
        <v>3</v>
      </c>
      <c r="T139" s="39">
        <v>7</v>
      </c>
      <c r="U139" s="40">
        <v>1</v>
      </c>
      <c r="W139" s="39">
        <v>12</v>
      </c>
      <c r="X139" s="40">
        <v>4</v>
      </c>
    </row>
    <row r="140" spans="1:24" x14ac:dyDescent="0.3">
      <c r="A140" s="39">
        <v>2</v>
      </c>
      <c r="B140" s="40">
        <v>3</v>
      </c>
      <c r="D140" s="39">
        <v>3</v>
      </c>
      <c r="E140" s="40">
        <v>1</v>
      </c>
      <c r="G140" s="39">
        <v>4</v>
      </c>
      <c r="H140" s="40">
        <v>5</v>
      </c>
      <c r="J140" s="39">
        <v>5</v>
      </c>
      <c r="K140" s="43">
        <v>4</v>
      </c>
      <c r="L140" s="44">
        <f>Tableau5[[#This Row],[Bleu Diz.]]+Tableau5[[#This Row],[Bleu Uni.]]</f>
        <v>9</v>
      </c>
      <c r="M140" s="45">
        <f t="shared" si="7"/>
        <v>54</v>
      </c>
      <c r="O140" s="46">
        <v>6</v>
      </c>
      <c r="P140" s="47">
        <v>5</v>
      </c>
      <c r="Q140" s="48">
        <f>Tableau6[[#This Row],[Bronze Diz.]]+Tableau6[[#This Row],[Bronze Uni.]]</f>
        <v>11</v>
      </c>
      <c r="R140" s="49">
        <f t="shared" si="8"/>
        <v>65</v>
      </c>
      <c r="T140" s="39">
        <v>7</v>
      </c>
      <c r="U140" s="40">
        <v>1</v>
      </c>
      <c r="W140" s="39">
        <v>20</v>
      </c>
      <c r="X140" s="40">
        <v>8</v>
      </c>
    </row>
    <row r="141" spans="1:24" x14ac:dyDescent="0.3">
      <c r="A141" s="39">
        <v>1</v>
      </c>
      <c r="B141" s="40">
        <v>3</v>
      </c>
      <c r="D141" s="39">
        <v>3</v>
      </c>
      <c r="E141" s="40">
        <v>6</v>
      </c>
      <c r="G141" s="39">
        <v>2</v>
      </c>
      <c r="H141" s="40">
        <v>3</v>
      </c>
      <c r="J141" s="39">
        <v>6</v>
      </c>
      <c r="K141" s="43">
        <v>5</v>
      </c>
      <c r="L141" s="44">
        <f>Tableau5[[#This Row],[Bleu Diz.]]+Tableau5[[#This Row],[Bleu Uni.]]</f>
        <v>11</v>
      </c>
      <c r="M141" s="45">
        <f t="shared" si="7"/>
        <v>65</v>
      </c>
      <c r="O141" s="46">
        <v>3</v>
      </c>
      <c r="P141" s="47">
        <v>2</v>
      </c>
      <c r="Q141" s="48">
        <f>Tableau6[[#This Row],[Bronze Diz.]]+Tableau6[[#This Row],[Bronze Uni.]]</f>
        <v>5</v>
      </c>
      <c r="R141" s="49">
        <f t="shared" si="8"/>
        <v>32</v>
      </c>
      <c r="T141" s="39">
        <v>2</v>
      </c>
      <c r="U141" s="40">
        <v>4</v>
      </c>
      <c r="W141" s="39">
        <v>17</v>
      </c>
      <c r="X141" s="40">
        <v>14</v>
      </c>
    </row>
    <row r="142" spans="1:24" x14ac:dyDescent="0.3">
      <c r="A142" s="39">
        <v>4</v>
      </c>
      <c r="B142" s="40">
        <v>4</v>
      </c>
      <c r="D142" s="39">
        <v>6</v>
      </c>
      <c r="E142" s="40">
        <v>3</v>
      </c>
      <c r="G142" s="39">
        <v>5</v>
      </c>
      <c r="H142" s="40">
        <v>3</v>
      </c>
      <c r="J142" s="39">
        <v>8</v>
      </c>
      <c r="K142" s="43">
        <v>2</v>
      </c>
      <c r="L142" s="44">
        <f>Tableau5[[#This Row],[Bleu Diz.]]+Tableau5[[#This Row],[Bleu Uni.]]</f>
        <v>10</v>
      </c>
      <c r="M142" s="45">
        <f t="shared" si="7"/>
        <v>82</v>
      </c>
      <c r="O142" s="46">
        <v>8</v>
      </c>
      <c r="P142" s="47">
        <v>7</v>
      </c>
      <c r="Q142" s="48">
        <f>Tableau6[[#This Row],[Bronze Diz.]]+Tableau6[[#This Row],[Bronze Uni.]]</f>
        <v>15</v>
      </c>
      <c r="R142" s="49">
        <f t="shared" si="8"/>
        <v>87</v>
      </c>
      <c r="T142" s="39">
        <v>8</v>
      </c>
      <c r="U142" s="40">
        <v>7</v>
      </c>
      <c r="W142" s="39">
        <v>7</v>
      </c>
      <c r="X142" s="40">
        <v>19</v>
      </c>
    </row>
    <row r="143" spans="1:24" x14ac:dyDescent="0.3">
      <c r="A143" s="39">
        <v>3</v>
      </c>
      <c r="B143" s="40">
        <v>3</v>
      </c>
      <c r="D143" s="39">
        <v>2</v>
      </c>
      <c r="E143" s="40">
        <v>6</v>
      </c>
      <c r="G143" s="39">
        <v>1</v>
      </c>
      <c r="H143" s="40">
        <v>6</v>
      </c>
      <c r="J143" s="39">
        <v>1</v>
      </c>
      <c r="K143" s="43">
        <v>6</v>
      </c>
      <c r="L143" s="44">
        <f>Tableau5[[#This Row],[Bleu Diz.]]+Tableau5[[#This Row],[Bleu Uni.]]</f>
        <v>7</v>
      </c>
      <c r="M143" s="45">
        <f t="shared" si="7"/>
        <v>16</v>
      </c>
      <c r="O143" s="46">
        <v>3</v>
      </c>
      <c r="P143" s="47">
        <v>2</v>
      </c>
      <c r="Q143" s="48">
        <f>Tableau6[[#This Row],[Bronze Diz.]]+Tableau6[[#This Row],[Bronze Uni.]]</f>
        <v>5</v>
      </c>
      <c r="R143" s="49">
        <f t="shared" si="8"/>
        <v>32</v>
      </c>
      <c r="T143" s="39">
        <v>9</v>
      </c>
      <c r="U143" s="40">
        <v>10</v>
      </c>
      <c r="W143" s="39">
        <v>13</v>
      </c>
      <c r="X143" s="40">
        <v>11</v>
      </c>
    </row>
    <row r="144" spans="1:24" x14ac:dyDescent="0.3">
      <c r="A144" s="39">
        <v>1</v>
      </c>
      <c r="B144" s="40">
        <v>3</v>
      </c>
      <c r="D144" s="39">
        <v>3</v>
      </c>
      <c r="E144" s="40">
        <v>6</v>
      </c>
      <c r="G144" s="39">
        <v>6</v>
      </c>
      <c r="H144" s="40">
        <v>3</v>
      </c>
      <c r="J144" s="39">
        <v>7</v>
      </c>
      <c r="K144" s="43">
        <v>6</v>
      </c>
      <c r="L144" s="44">
        <f>Tableau5[[#This Row],[Bleu Diz.]]+Tableau5[[#This Row],[Bleu Uni.]]</f>
        <v>13</v>
      </c>
      <c r="M144" s="45">
        <f t="shared" si="7"/>
        <v>76</v>
      </c>
      <c r="O144" s="46">
        <v>4</v>
      </c>
      <c r="P144" s="47">
        <v>1</v>
      </c>
      <c r="Q144" s="48">
        <f>Tableau6[[#This Row],[Bronze Diz.]]+Tableau6[[#This Row],[Bronze Uni.]]</f>
        <v>5</v>
      </c>
      <c r="R144" s="49">
        <f t="shared" si="8"/>
        <v>41</v>
      </c>
      <c r="T144" s="39">
        <v>3</v>
      </c>
      <c r="U144" s="40">
        <v>1</v>
      </c>
      <c r="W144" s="39">
        <v>8</v>
      </c>
      <c r="X144" s="40">
        <v>16</v>
      </c>
    </row>
    <row r="145" spans="1:24" x14ac:dyDescent="0.3">
      <c r="A145" s="39">
        <v>3</v>
      </c>
      <c r="B145" s="40">
        <v>2</v>
      </c>
      <c r="D145" s="39">
        <v>5</v>
      </c>
      <c r="E145" s="40">
        <v>1</v>
      </c>
      <c r="G145" s="39">
        <v>7</v>
      </c>
      <c r="H145" s="40">
        <v>7</v>
      </c>
      <c r="J145" s="39">
        <v>9</v>
      </c>
      <c r="K145" s="43">
        <v>4</v>
      </c>
      <c r="L145" s="44">
        <f>Tableau5[[#This Row],[Bleu Diz.]]+Tableau5[[#This Row],[Bleu Uni.]]</f>
        <v>13</v>
      </c>
      <c r="M145" s="45">
        <f t="shared" si="7"/>
        <v>94</v>
      </c>
      <c r="O145" s="46">
        <v>8</v>
      </c>
      <c r="P145" s="47">
        <v>6</v>
      </c>
      <c r="Q145" s="48">
        <f>Tableau6[[#This Row],[Bronze Diz.]]+Tableau6[[#This Row],[Bronze Uni.]]</f>
        <v>14</v>
      </c>
      <c r="R145" s="49">
        <f t="shared" si="8"/>
        <v>86</v>
      </c>
      <c r="T145" s="39">
        <v>8</v>
      </c>
      <c r="U145" s="40">
        <v>10</v>
      </c>
      <c r="W145" s="39">
        <v>8</v>
      </c>
      <c r="X145" s="40">
        <v>2</v>
      </c>
    </row>
    <row r="146" spans="1:24" x14ac:dyDescent="0.3">
      <c r="A146" s="39">
        <v>2</v>
      </c>
      <c r="B146" s="40">
        <v>2</v>
      </c>
      <c r="D146" s="39">
        <v>2</v>
      </c>
      <c r="E146" s="40">
        <v>5</v>
      </c>
      <c r="G146" s="39">
        <v>4</v>
      </c>
      <c r="H146" s="40">
        <v>6</v>
      </c>
      <c r="J146" s="39">
        <v>9</v>
      </c>
      <c r="K146" s="43">
        <v>2</v>
      </c>
      <c r="L146" s="44">
        <f>Tableau5[[#This Row],[Bleu Diz.]]+Tableau5[[#This Row],[Bleu Uni.]]</f>
        <v>11</v>
      </c>
      <c r="M146" s="45">
        <f t="shared" si="7"/>
        <v>92</v>
      </c>
      <c r="O146" s="46">
        <v>1</v>
      </c>
      <c r="P146" s="47">
        <v>2</v>
      </c>
      <c r="Q146" s="48">
        <f>Tableau6[[#This Row],[Bronze Diz.]]+Tableau6[[#This Row],[Bronze Uni.]]</f>
        <v>3</v>
      </c>
      <c r="R146" s="49">
        <f t="shared" si="8"/>
        <v>12</v>
      </c>
      <c r="T146" s="39">
        <v>4</v>
      </c>
      <c r="U146" s="40">
        <v>3</v>
      </c>
      <c r="W146" s="39">
        <v>4</v>
      </c>
      <c r="X146" s="40">
        <v>7</v>
      </c>
    </row>
    <row r="147" spans="1:24" x14ac:dyDescent="0.3">
      <c r="A147" s="39">
        <v>4</v>
      </c>
      <c r="B147" s="40">
        <v>3</v>
      </c>
      <c r="D147" s="39">
        <v>1</v>
      </c>
      <c r="E147" s="40">
        <v>2</v>
      </c>
      <c r="G147" s="39">
        <v>2</v>
      </c>
      <c r="H147" s="40">
        <v>7</v>
      </c>
      <c r="J147" s="39">
        <v>4</v>
      </c>
      <c r="K147" s="43">
        <v>8</v>
      </c>
      <c r="L147" s="44">
        <f>Tableau5[[#This Row],[Bleu Diz.]]+Tableau5[[#This Row],[Bleu Uni.]]</f>
        <v>12</v>
      </c>
      <c r="M147" s="45">
        <f t="shared" si="7"/>
        <v>48</v>
      </c>
      <c r="O147" s="46">
        <v>10</v>
      </c>
      <c r="P147" s="47">
        <v>2</v>
      </c>
      <c r="Q147" s="48">
        <f>Tableau6[[#This Row],[Bronze Diz.]]+Tableau6[[#This Row],[Bronze Uni.]]</f>
        <v>12</v>
      </c>
      <c r="R147" s="49">
        <f t="shared" si="8"/>
        <v>2</v>
      </c>
      <c r="T147" s="39">
        <v>5</v>
      </c>
      <c r="U147" s="40">
        <v>5</v>
      </c>
      <c r="W147" s="39">
        <v>13</v>
      </c>
      <c r="X147" s="40">
        <v>11</v>
      </c>
    </row>
    <row r="148" spans="1:24" x14ac:dyDescent="0.3">
      <c r="A148" s="39">
        <v>3</v>
      </c>
      <c r="B148" s="40">
        <v>2</v>
      </c>
      <c r="D148" s="39">
        <v>5</v>
      </c>
      <c r="E148" s="40">
        <v>6</v>
      </c>
      <c r="G148" s="39">
        <v>7</v>
      </c>
      <c r="H148" s="40">
        <v>2</v>
      </c>
      <c r="J148" s="39">
        <v>4</v>
      </c>
      <c r="K148" s="43">
        <v>8</v>
      </c>
      <c r="L148" s="44">
        <f>Tableau5[[#This Row],[Bleu Diz.]]+Tableau5[[#This Row],[Bleu Uni.]]</f>
        <v>12</v>
      </c>
      <c r="M148" s="45">
        <f t="shared" si="7"/>
        <v>48</v>
      </c>
      <c r="O148" s="46">
        <v>10</v>
      </c>
      <c r="P148" s="47">
        <v>1</v>
      </c>
      <c r="Q148" s="48">
        <f>Tableau6[[#This Row],[Bronze Diz.]]+Tableau6[[#This Row],[Bronze Uni.]]</f>
        <v>11</v>
      </c>
      <c r="R148" s="49">
        <f t="shared" si="8"/>
        <v>1</v>
      </c>
      <c r="T148" s="39">
        <v>11</v>
      </c>
      <c r="U148" s="40">
        <v>9</v>
      </c>
      <c r="W148" s="39">
        <v>20</v>
      </c>
      <c r="X148" s="40">
        <v>8</v>
      </c>
    </row>
    <row r="149" spans="1:24" x14ac:dyDescent="0.3">
      <c r="A149" s="39">
        <v>2</v>
      </c>
      <c r="B149" s="40">
        <v>2</v>
      </c>
      <c r="D149" s="39">
        <v>6</v>
      </c>
      <c r="E149" s="40">
        <v>2</v>
      </c>
      <c r="G149" s="39">
        <v>7</v>
      </c>
      <c r="H149" s="40">
        <v>5</v>
      </c>
      <c r="J149" s="39">
        <v>9</v>
      </c>
      <c r="K149" s="43">
        <v>7</v>
      </c>
      <c r="L149" s="44">
        <f>Tableau5[[#This Row],[Bleu Diz.]]+Tableau5[[#This Row],[Bleu Uni.]]</f>
        <v>16</v>
      </c>
      <c r="M149" s="45">
        <f t="shared" si="7"/>
        <v>97</v>
      </c>
      <c r="O149" s="46">
        <v>2</v>
      </c>
      <c r="P149" s="47">
        <v>7</v>
      </c>
      <c r="Q149" s="48">
        <f>Tableau6[[#This Row],[Bronze Diz.]]+Tableau6[[#This Row],[Bronze Uni.]]</f>
        <v>9</v>
      </c>
      <c r="R149" s="49">
        <f t="shared" si="8"/>
        <v>27</v>
      </c>
      <c r="T149" s="39">
        <v>1</v>
      </c>
      <c r="U149" s="40">
        <v>7</v>
      </c>
      <c r="W149" s="39">
        <v>15</v>
      </c>
      <c r="X149" s="40">
        <v>11</v>
      </c>
    </row>
    <row r="150" spans="1:24" x14ac:dyDescent="0.3">
      <c r="A150" s="39">
        <v>3</v>
      </c>
      <c r="B150" s="40">
        <v>3</v>
      </c>
      <c r="D150" s="39">
        <v>2</v>
      </c>
      <c r="E150" s="40">
        <v>4</v>
      </c>
      <c r="G150" s="39">
        <v>2</v>
      </c>
      <c r="H150" s="40">
        <v>5</v>
      </c>
      <c r="J150" s="39">
        <v>6</v>
      </c>
      <c r="K150" s="43">
        <v>3</v>
      </c>
      <c r="L150" s="44">
        <f>Tableau5[[#This Row],[Bleu Diz.]]+Tableau5[[#This Row],[Bleu Uni.]]</f>
        <v>9</v>
      </c>
      <c r="M150" s="45">
        <f t="shared" si="7"/>
        <v>63</v>
      </c>
      <c r="O150" s="46">
        <v>6</v>
      </c>
      <c r="P150" s="47">
        <v>2</v>
      </c>
      <c r="Q150" s="48">
        <f>Tableau6[[#This Row],[Bronze Diz.]]+Tableau6[[#This Row],[Bronze Uni.]]</f>
        <v>8</v>
      </c>
      <c r="R150" s="49">
        <f t="shared" si="8"/>
        <v>62</v>
      </c>
      <c r="T150" s="39">
        <v>3</v>
      </c>
      <c r="U150" s="40">
        <v>10</v>
      </c>
      <c r="W150" s="39">
        <v>12</v>
      </c>
      <c r="X150" s="40">
        <v>20</v>
      </c>
    </row>
    <row r="151" spans="1:24" x14ac:dyDescent="0.3">
      <c r="A151" s="39">
        <v>1</v>
      </c>
      <c r="B151" s="40">
        <v>4</v>
      </c>
      <c r="D151" s="39">
        <v>5</v>
      </c>
      <c r="E151" s="40">
        <v>3</v>
      </c>
      <c r="G151" s="39">
        <v>8</v>
      </c>
      <c r="H151" s="40">
        <v>8</v>
      </c>
      <c r="J151" s="39">
        <v>9</v>
      </c>
      <c r="K151" s="43">
        <v>9</v>
      </c>
      <c r="L151" s="44">
        <f>Tableau5[[#This Row],[Bleu Diz.]]+Tableau5[[#This Row],[Bleu Uni.]]</f>
        <v>18</v>
      </c>
      <c r="M151" s="45">
        <f t="shared" si="7"/>
        <v>99</v>
      </c>
      <c r="O151" s="46">
        <v>1</v>
      </c>
      <c r="P151" s="47">
        <v>7</v>
      </c>
      <c r="Q151" s="48">
        <f>Tableau6[[#This Row],[Bronze Diz.]]+Tableau6[[#This Row],[Bronze Uni.]]</f>
        <v>8</v>
      </c>
      <c r="R151" s="49">
        <f t="shared" si="8"/>
        <v>17</v>
      </c>
      <c r="T151" s="39">
        <v>1</v>
      </c>
      <c r="U151" s="40">
        <v>8</v>
      </c>
      <c r="W151" s="39">
        <v>18</v>
      </c>
      <c r="X151" s="40">
        <v>2</v>
      </c>
    </row>
    <row r="152" spans="1:24" x14ac:dyDescent="0.3">
      <c r="A152" s="39">
        <v>2</v>
      </c>
      <c r="B152" s="40">
        <v>3</v>
      </c>
      <c r="D152" s="39">
        <v>3</v>
      </c>
      <c r="E152" s="40">
        <v>4</v>
      </c>
      <c r="G152" s="39">
        <v>5</v>
      </c>
      <c r="H152" s="40">
        <v>2</v>
      </c>
      <c r="J152" s="39">
        <v>10</v>
      </c>
      <c r="K152" s="43">
        <v>8</v>
      </c>
      <c r="L152" s="44">
        <f>Tableau5[[#This Row],[Bleu Diz.]]+Tableau5[[#This Row],[Bleu Uni.]]</f>
        <v>18</v>
      </c>
      <c r="M152" s="45">
        <f t="shared" si="7"/>
        <v>8</v>
      </c>
      <c r="O152" s="46">
        <v>1</v>
      </c>
      <c r="P152" s="47">
        <v>5</v>
      </c>
      <c r="Q152" s="48">
        <f>Tableau6[[#This Row],[Bronze Diz.]]+Tableau6[[#This Row],[Bronze Uni.]]</f>
        <v>6</v>
      </c>
      <c r="R152" s="49">
        <f t="shared" si="8"/>
        <v>15</v>
      </c>
      <c r="T152" s="39">
        <v>11</v>
      </c>
      <c r="U152" s="40">
        <v>7</v>
      </c>
      <c r="W152" s="39">
        <v>9</v>
      </c>
      <c r="X152" s="40">
        <v>3</v>
      </c>
    </row>
    <row r="153" spans="1:24" x14ac:dyDescent="0.3">
      <c r="A153" s="39">
        <v>4</v>
      </c>
      <c r="B153" s="40">
        <v>2</v>
      </c>
      <c r="D153" s="39">
        <v>2</v>
      </c>
      <c r="E153" s="40">
        <v>3</v>
      </c>
      <c r="G153" s="39">
        <v>1</v>
      </c>
      <c r="H153" s="40">
        <v>6</v>
      </c>
      <c r="J153" s="39">
        <v>10</v>
      </c>
      <c r="K153" s="43">
        <v>8</v>
      </c>
      <c r="L153" s="44">
        <f>Tableau5[[#This Row],[Bleu Diz.]]+Tableau5[[#This Row],[Bleu Uni.]]</f>
        <v>18</v>
      </c>
      <c r="M153" s="45">
        <f t="shared" si="7"/>
        <v>8</v>
      </c>
      <c r="O153" s="46">
        <v>4</v>
      </c>
      <c r="P153" s="47">
        <v>2</v>
      </c>
      <c r="Q153" s="48">
        <f>Tableau6[[#This Row],[Bronze Diz.]]+Tableau6[[#This Row],[Bronze Uni.]]</f>
        <v>6</v>
      </c>
      <c r="R153" s="49">
        <f t="shared" ref="R153:R184" si="9">IF(AND(O153=10,P153=10),0,IF(AND(O153=10,P153&lt;10),P153,IF(AND(O153&lt;10,P153=10),10*O153,10*O153+P153)))</f>
        <v>42</v>
      </c>
      <c r="T153" s="39">
        <v>6</v>
      </c>
      <c r="U153" s="40">
        <v>6</v>
      </c>
      <c r="W153" s="39">
        <v>15</v>
      </c>
      <c r="X153" s="40"/>
    </row>
    <row r="154" spans="1:24" x14ac:dyDescent="0.3">
      <c r="A154" s="39">
        <v>2</v>
      </c>
      <c r="B154" s="40">
        <v>4</v>
      </c>
      <c r="D154" s="39">
        <v>4</v>
      </c>
      <c r="E154" s="40">
        <v>3</v>
      </c>
      <c r="G154" s="39">
        <v>1</v>
      </c>
      <c r="H154" s="40">
        <v>6</v>
      </c>
      <c r="J154" s="39">
        <v>7</v>
      </c>
      <c r="K154" s="43">
        <v>5</v>
      </c>
      <c r="L154" s="44">
        <f>Tableau5[[#This Row],[Bleu Diz.]]+Tableau5[[#This Row],[Bleu Uni.]]</f>
        <v>12</v>
      </c>
      <c r="M154" s="45">
        <f t="shared" si="7"/>
        <v>75</v>
      </c>
      <c r="O154" s="46">
        <v>9</v>
      </c>
      <c r="P154" s="47">
        <v>8</v>
      </c>
      <c r="Q154" s="48">
        <f>Tableau6[[#This Row],[Bronze Diz.]]+Tableau6[[#This Row],[Bronze Uni.]]</f>
        <v>17</v>
      </c>
      <c r="R154" s="49">
        <f t="shared" si="9"/>
        <v>98</v>
      </c>
      <c r="T154" s="39">
        <v>3</v>
      </c>
      <c r="U154" s="40">
        <v>4</v>
      </c>
    </row>
    <row r="155" spans="1:24" x14ac:dyDescent="0.3">
      <c r="A155" s="39">
        <v>4</v>
      </c>
      <c r="B155" s="40">
        <v>3</v>
      </c>
      <c r="D155" s="39">
        <v>5</v>
      </c>
      <c r="E155" s="40">
        <v>4</v>
      </c>
      <c r="G155" s="39">
        <v>1</v>
      </c>
      <c r="H155" s="40">
        <v>6</v>
      </c>
      <c r="J155" s="39">
        <v>5</v>
      </c>
      <c r="K155" s="43">
        <v>9</v>
      </c>
      <c r="L155" s="44">
        <f>Tableau5[[#This Row],[Bleu Diz.]]+Tableau5[[#This Row],[Bleu Uni.]]</f>
        <v>14</v>
      </c>
      <c r="M155" s="45">
        <f t="shared" si="7"/>
        <v>59</v>
      </c>
      <c r="O155" s="46">
        <v>4</v>
      </c>
      <c r="P155" s="47">
        <v>1</v>
      </c>
      <c r="Q155" s="48">
        <f>Tableau6[[#This Row],[Bronze Diz.]]+Tableau6[[#This Row],[Bronze Uni.]]</f>
        <v>5</v>
      </c>
      <c r="R155" s="49">
        <f t="shared" si="9"/>
        <v>41</v>
      </c>
      <c r="T155" s="39">
        <v>6</v>
      </c>
      <c r="U155" s="40">
        <v>9</v>
      </c>
    </row>
    <row r="156" spans="1:24" x14ac:dyDescent="0.3">
      <c r="A156" s="39">
        <v>4</v>
      </c>
      <c r="B156" s="40">
        <v>3</v>
      </c>
      <c r="D156" s="39">
        <v>3</v>
      </c>
      <c r="E156" s="40">
        <v>5</v>
      </c>
      <c r="G156" s="39">
        <v>3</v>
      </c>
      <c r="H156" s="40">
        <v>1</v>
      </c>
      <c r="J156" s="39">
        <v>4</v>
      </c>
      <c r="K156" s="43">
        <v>5</v>
      </c>
      <c r="L156" s="44">
        <f>Tableau5[[#This Row],[Bleu Diz.]]+Tableau5[[#This Row],[Bleu Uni.]]</f>
        <v>9</v>
      </c>
      <c r="M156" s="45">
        <f t="shared" si="7"/>
        <v>45</v>
      </c>
      <c r="O156" s="46">
        <v>10</v>
      </c>
      <c r="P156" s="47">
        <v>5</v>
      </c>
      <c r="Q156" s="48">
        <f>Tableau6[[#This Row],[Bronze Diz.]]+Tableau6[[#This Row],[Bronze Uni.]]</f>
        <v>15</v>
      </c>
      <c r="R156" s="49">
        <f t="shared" si="9"/>
        <v>5</v>
      </c>
      <c r="T156" s="39">
        <v>12</v>
      </c>
      <c r="U156" s="40">
        <v>1</v>
      </c>
    </row>
    <row r="157" spans="1:24" x14ac:dyDescent="0.3">
      <c r="A157" s="39">
        <v>2</v>
      </c>
      <c r="B157" s="40">
        <v>2</v>
      </c>
      <c r="D157" s="39">
        <v>5</v>
      </c>
      <c r="E157" s="40">
        <v>4</v>
      </c>
      <c r="G157" s="39">
        <v>7</v>
      </c>
      <c r="H157" s="40">
        <v>1</v>
      </c>
      <c r="J157" s="39">
        <v>8</v>
      </c>
      <c r="K157" s="43">
        <v>1</v>
      </c>
      <c r="L157" s="44">
        <f>Tableau5[[#This Row],[Bleu Diz.]]+Tableau5[[#This Row],[Bleu Uni.]]</f>
        <v>9</v>
      </c>
      <c r="M157" s="45">
        <f t="shared" si="7"/>
        <v>81</v>
      </c>
      <c r="O157" s="46">
        <v>4</v>
      </c>
      <c r="P157" s="47">
        <v>5</v>
      </c>
      <c r="Q157" s="48">
        <f>Tableau6[[#This Row],[Bronze Diz.]]+Tableau6[[#This Row],[Bronze Uni.]]</f>
        <v>9</v>
      </c>
      <c r="R157" s="49">
        <f t="shared" si="9"/>
        <v>45</v>
      </c>
      <c r="T157" s="39">
        <v>9</v>
      </c>
      <c r="U157" s="40">
        <v>2</v>
      </c>
    </row>
    <row r="158" spans="1:24" x14ac:dyDescent="0.3">
      <c r="A158" s="39">
        <v>3</v>
      </c>
      <c r="B158" s="40">
        <v>2</v>
      </c>
      <c r="D158" s="39">
        <v>5</v>
      </c>
      <c r="E158" s="40">
        <v>3</v>
      </c>
      <c r="G158" s="39">
        <v>2</v>
      </c>
      <c r="H158" s="40">
        <v>4</v>
      </c>
      <c r="J158" s="39">
        <v>4</v>
      </c>
      <c r="K158" s="43">
        <v>8</v>
      </c>
      <c r="L158" s="44">
        <f>Tableau5[[#This Row],[Bleu Diz.]]+Tableau5[[#This Row],[Bleu Uni.]]</f>
        <v>12</v>
      </c>
      <c r="M158" s="45">
        <f t="shared" si="7"/>
        <v>48</v>
      </c>
      <c r="O158" s="46">
        <v>9</v>
      </c>
      <c r="P158" s="47">
        <v>10</v>
      </c>
      <c r="Q158" s="48">
        <f>Tableau6[[#This Row],[Bronze Diz.]]+Tableau6[[#This Row],[Bronze Uni.]]</f>
        <v>19</v>
      </c>
      <c r="R158" s="49">
        <f t="shared" si="9"/>
        <v>90</v>
      </c>
      <c r="T158" s="39">
        <v>5</v>
      </c>
      <c r="U158" s="40">
        <v>12</v>
      </c>
    </row>
    <row r="159" spans="1:24" x14ac:dyDescent="0.3">
      <c r="A159" s="39">
        <v>1</v>
      </c>
      <c r="B159" s="40">
        <v>1</v>
      </c>
      <c r="D159" s="39">
        <v>3</v>
      </c>
      <c r="E159" s="40">
        <v>2</v>
      </c>
      <c r="G159" s="39">
        <v>8</v>
      </c>
      <c r="H159" s="40">
        <v>1</v>
      </c>
      <c r="J159" s="39">
        <v>3</v>
      </c>
      <c r="K159" s="43">
        <v>3</v>
      </c>
      <c r="L159" s="44">
        <f>Tableau5[[#This Row],[Bleu Diz.]]+Tableau5[[#This Row],[Bleu Uni.]]</f>
        <v>6</v>
      </c>
      <c r="M159" s="45">
        <f t="shared" si="7"/>
        <v>33</v>
      </c>
      <c r="O159" s="46">
        <v>1</v>
      </c>
      <c r="P159" s="47">
        <v>4</v>
      </c>
      <c r="Q159" s="48">
        <f>Tableau6[[#This Row],[Bronze Diz.]]+Tableau6[[#This Row],[Bronze Uni.]]</f>
        <v>5</v>
      </c>
      <c r="R159" s="49">
        <f t="shared" si="9"/>
        <v>14</v>
      </c>
      <c r="T159" s="39">
        <v>6</v>
      </c>
      <c r="U159" s="40">
        <v>5</v>
      </c>
    </row>
    <row r="160" spans="1:24" x14ac:dyDescent="0.3">
      <c r="A160" s="39">
        <v>4</v>
      </c>
      <c r="B160" s="40">
        <v>3</v>
      </c>
      <c r="D160" s="39">
        <v>5</v>
      </c>
      <c r="E160" s="40">
        <v>6</v>
      </c>
      <c r="G160" s="39">
        <v>8</v>
      </c>
      <c r="H160" s="40">
        <v>4</v>
      </c>
      <c r="J160" s="39">
        <v>10</v>
      </c>
      <c r="K160" s="43">
        <v>8</v>
      </c>
      <c r="L160" s="44">
        <f>Tableau5[[#This Row],[Bleu Diz.]]+Tableau5[[#This Row],[Bleu Uni.]]</f>
        <v>18</v>
      </c>
      <c r="M160" s="45">
        <f t="shared" si="7"/>
        <v>8</v>
      </c>
      <c r="O160" s="46">
        <v>5</v>
      </c>
      <c r="P160" s="47">
        <v>9</v>
      </c>
      <c r="Q160" s="48">
        <f>Tableau6[[#This Row],[Bronze Diz.]]+Tableau6[[#This Row],[Bronze Uni.]]</f>
        <v>14</v>
      </c>
      <c r="R160" s="49">
        <f t="shared" si="9"/>
        <v>59</v>
      </c>
      <c r="T160" s="39">
        <v>10</v>
      </c>
      <c r="U160" s="40">
        <v>10</v>
      </c>
    </row>
    <row r="161" spans="1:21" x14ac:dyDescent="0.3">
      <c r="A161" s="39">
        <v>4</v>
      </c>
      <c r="B161" s="40">
        <v>1</v>
      </c>
      <c r="D161" s="39">
        <v>2</v>
      </c>
      <c r="E161" s="40">
        <v>2</v>
      </c>
      <c r="G161" s="39">
        <v>3</v>
      </c>
      <c r="H161" s="40">
        <v>5</v>
      </c>
      <c r="J161" s="39">
        <v>1</v>
      </c>
      <c r="K161" s="43">
        <v>10</v>
      </c>
      <c r="L161" s="44">
        <f>Tableau5[[#This Row],[Bleu Diz.]]+Tableau5[[#This Row],[Bleu Uni.]]</f>
        <v>11</v>
      </c>
      <c r="M161" s="45">
        <f t="shared" si="7"/>
        <v>10</v>
      </c>
      <c r="O161" s="46">
        <v>8</v>
      </c>
      <c r="P161" s="47">
        <v>9</v>
      </c>
      <c r="Q161" s="48">
        <f>Tableau6[[#This Row],[Bronze Diz.]]+Tableau6[[#This Row],[Bronze Uni.]]</f>
        <v>17</v>
      </c>
      <c r="R161" s="49">
        <f t="shared" si="9"/>
        <v>89</v>
      </c>
      <c r="T161" s="39">
        <v>12</v>
      </c>
      <c r="U161" s="40">
        <v>6</v>
      </c>
    </row>
    <row r="162" spans="1:21" x14ac:dyDescent="0.3">
      <c r="A162" s="39">
        <v>4</v>
      </c>
      <c r="B162" s="40">
        <v>2</v>
      </c>
      <c r="D162" s="39">
        <v>1</v>
      </c>
      <c r="E162" s="40">
        <v>4</v>
      </c>
      <c r="G162" s="39">
        <v>6</v>
      </c>
      <c r="H162" s="40">
        <v>2</v>
      </c>
      <c r="J162" s="39">
        <v>2</v>
      </c>
      <c r="K162" s="43">
        <v>4</v>
      </c>
      <c r="L162" s="44">
        <f>Tableau5[[#This Row],[Bleu Diz.]]+Tableau5[[#This Row],[Bleu Uni.]]</f>
        <v>6</v>
      </c>
      <c r="M162" s="45">
        <f t="shared" si="7"/>
        <v>24</v>
      </c>
      <c r="O162" s="46">
        <v>6</v>
      </c>
      <c r="P162" s="47">
        <v>8</v>
      </c>
      <c r="Q162" s="48">
        <f>Tableau6[[#This Row],[Bronze Diz.]]+Tableau6[[#This Row],[Bronze Uni.]]</f>
        <v>14</v>
      </c>
      <c r="R162" s="49">
        <f t="shared" si="9"/>
        <v>68</v>
      </c>
      <c r="T162" s="39">
        <v>6</v>
      </c>
      <c r="U162" s="40">
        <v>12</v>
      </c>
    </row>
    <row r="163" spans="1:21" x14ac:dyDescent="0.3">
      <c r="A163" s="39">
        <v>4</v>
      </c>
      <c r="B163" s="40">
        <v>3</v>
      </c>
      <c r="D163" s="39">
        <v>4</v>
      </c>
      <c r="E163" s="40">
        <v>6</v>
      </c>
      <c r="G163" s="39">
        <v>8</v>
      </c>
      <c r="H163" s="40">
        <v>6</v>
      </c>
      <c r="J163" s="39">
        <v>2</v>
      </c>
      <c r="K163" s="43">
        <v>5</v>
      </c>
      <c r="L163" s="44">
        <f>Tableau5[[#This Row],[Bleu Diz.]]+Tableau5[[#This Row],[Bleu Uni.]]</f>
        <v>7</v>
      </c>
      <c r="M163" s="45">
        <f t="shared" si="7"/>
        <v>25</v>
      </c>
      <c r="O163" s="46">
        <v>6</v>
      </c>
      <c r="P163" s="47">
        <v>2</v>
      </c>
      <c r="Q163" s="48">
        <f>Tableau6[[#This Row],[Bronze Diz.]]+Tableau6[[#This Row],[Bronze Uni.]]</f>
        <v>8</v>
      </c>
      <c r="R163" s="49">
        <f t="shared" si="9"/>
        <v>62</v>
      </c>
      <c r="T163" s="39">
        <v>2</v>
      </c>
      <c r="U163" s="40">
        <v>7</v>
      </c>
    </row>
    <row r="164" spans="1:21" x14ac:dyDescent="0.3">
      <c r="A164" s="39">
        <v>2</v>
      </c>
      <c r="B164" s="40">
        <v>2</v>
      </c>
      <c r="D164" s="39">
        <v>2</v>
      </c>
      <c r="E164" s="40">
        <v>2</v>
      </c>
      <c r="G164" s="39">
        <v>4</v>
      </c>
      <c r="H164" s="40">
        <v>6</v>
      </c>
      <c r="J164" s="39">
        <v>5</v>
      </c>
      <c r="K164" s="43">
        <v>2</v>
      </c>
      <c r="L164" s="44">
        <f>Tableau5[[#This Row],[Bleu Diz.]]+Tableau5[[#This Row],[Bleu Uni.]]</f>
        <v>7</v>
      </c>
      <c r="M164" s="45">
        <f t="shared" si="7"/>
        <v>52</v>
      </c>
      <c r="O164" s="46">
        <v>6</v>
      </c>
      <c r="P164" s="47">
        <v>10</v>
      </c>
      <c r="Q164" s="48">
        <f>Tableau6[[#This Row],[Bronze Diz.]]+Tableau6[[#This Row],[Bronze Uni.]]</f>
        <v>16</v>
      </c>
      <c r="R164" s="49">
        <f t="shared" si="9"/>
        <v>60</v>
      </c>
      <c r="T164" s="39">
        <v>12</v>
      </c>
      <c r="U164" s="40">
        <v>12</v>
      </c>
    </row>
    <row r="165" spans="1:21" x14ac:dyDescent="0.3">
      <c r="A165" s="39">
        <v>2</v>
      </c>
      <c r="B165" s="40">
        <v>2</v>
      </c>
      <c r="D165" s="39">
        <v>4</v>
      </c>
      <c r="E165" s="40">
        <v>6</v>
      </c>
      <c r="G165" s="39">
        <v>1</v>
      </c>
      <c r="H165" s="40">
        <v>4</v>
      </c>
      <c r="J165" s="39">
        <v>8</v>
      </c>
      <c r="K165" s="43">
        <v>6</v>
      </c>
      <c r="L165" s="44">
        <f>Tableau5[[#This Row],[Bleu Diz.]]+Tableau5[[#This Row],[Bleu Uni.]]</f>
        <v>14</v>
      </c>
      <c r="M165" s="45">
        <f t="shared" si="7"/>
        <v>86</v>
      </c>
      <c r="O165" s="46">
        <v>1</v>
      </c>
      <c r="P165" s="47">
        <v>3</v>
      </c>
      <c r="Q165" s="48">
        <f>Tableau6[[#This Row],[Bronze Diz.]]+Tableau6[[#This Row],[Bronze Uni.]]</f>
        <v>4</v>
      </c>
      <c r="R165" s="49">
        <f t="shared" si="9"/>
        <v>13</v>
      </c>
      <c r="T165" s="39">
        <v>10</v>
      </c>
      <c r="U165" s="40">
        <v>9</v>
      </c>
    </row>
    <row r="166" spans="1:21" x14ac:dyDescent="0.3">
      <c r="A166" s="39">
        <v>2</v>
      </c>
      <c r="B166" s="40">
        <v>3</v>
      </c>
      <c r="D166" s="39">
        <v>4</v>
      </c>
      <c r="E166" s="40">
        <v>1</v>
      </c>
      <c r="G166" s="39">
        <v>4</v>
      </c>
      <c r="H166" s="40">
        <v>4</v>
      </c>
      <c r="J166" s="39">
        <v>4</v>
      </c>
      <c r="K166" s="43">
        <v>9</v>
      </c>
      <c r="L166" s="44">
        <f>Tableau5[[#This Row],[Bleu Diz.]]+Tableau5[[#This Row],[Bleu Uni.]]</f>
        <v>13</v>
      </c>
      <c r="M166" s="45">
        <f t="shared" si="7"/>
        <v>49</v>
      </c>
      <c r="O166" s="46">
        <v>8</v>
      </c>
      <c r="P166" s="47">
        <v>5</v>
      </c>
      <c r="Q166" s="48">
        <f>Tableau6[[#This Row],[Bronze Diz.]]+Tableau6[[#This Row],[Bronze Uni.]]</f>
        <v>13</v>
      </c>
      <c r="R166" s="49">
        <f t="shared" si="9"/>
        <v>85</v>
      </c>
      <c r="T166" s="39">
        <v>6</v>
      </c>
      <c r="U166" s="40">
        <v>8</v>
      </c>
    </row>
    <row r="167" spans="1:21" x14ac:dyDescent="0.3">
      <c r="A167" s="39">
        <v>2</v>
      </c>
      <c r="B167" s="40">
        <v>4</v>
      </c>
      <c r="D167" s="39">
        <v>4</v>
      </c>
      <c r="E167" s="40">
        <v>3</v>
      </c>
      <c r="G167" s="39">
        <v>2</v>
      </c>
      <c r="H167" s="40">
        <v>4</v>
      </c>
      <c r="J167" s="39">
        <v>5</v>
      </c>
      <c r="K167" s="43">
        <v>10</v>
      </c>
      <c r="L167" s="44">
        <f>Tableau5[[#This Row],[Bleu Diz.]]+Tableau5[[#This Row],[Bleu Uni.]]</f>
        <v>15</v>
      </c>
      <c r="M167" s="45">
        <f t="shared" si="7"/>
        <v>50</v>
      </c>
      <c r="O167" s="46">
        <v>3</v>
      </c>
      <c r="P167" s="47">
        <v>5</v>
      </c>
      <c r="Q167" s="48">
        <f>Tableau6[[#This Row],[Bronze Diz.]]+Tableau6[[#This Row],[Bronze Uni.]]</f>
        <v>8</v>
      </c>
      <c r="R167" s="49">
        <f t="shared" si="9"/>
        <v>35</v>
      </c>
      <c r="T167" s="39">
        <v>8</v>
      </c>
      <c r="U167" s="40">
        <v>11</v>
      </c>
    </row>
    <row r="168" spans="1:21" x14ac:dyDescent="0.3">
      <c r="A168" s="39">
        <v>2</v>
      </c>
      <c r="B168" s="40">
        <v>1</v>
      </c>
      <c r="D168" s="39">
        <v>6</v>
      </c>
      <c r="E168" s="40">
        <v>1</v>
      </c>
      <c r="G168" s="39">
        <v>7</v>
      </c>
      <c r="H168" s="40">
        <v>2</v>
      </c>
      <c r="J168" s="39">
        <v>6</v>
      </c>
      <c r="K168" s="43">
        <v>8</v>
      </c>
      <c r="L168" s="44">
        <f>Tableau5[[#This Row],[Bleu Diz.]]+Tableau5[[#This Row],[Bleu Uni.]]</f>
        <v>14</v>
      </c>
      <c r="M168" s="45">
        <f t="shared" si="7"/>
        <v>68</v>
      </c>
      <c r="O168" s="46">
        <v>8</v>
      </c>
      <c r="P168" s="47">
        <v>3</v>
      </c>
      <c r="Q168" s="48">
        <f>Tableau6[[#This Row],[Bronze Diz.]]+Tableau6[[#This Row],[Bronze Uni.]]</f>
        <v>11</v>
      </c>
      <c r="R168" s="49">
        <f t="shared" si="9"/>
        <v>83</v>
      </c>
      <c r="T168" s="39">
        <v>7</v>
      </c>
      <c r="U168" s="40">
        <v>3</v>
      </c>
    </row>
    <row r="169" spans="1:21" x14ac:dyDescent="0.3">
      <c r="A169" s="39">
        <v>2</v>
      </c>
      <c r="B169" s="40">
        <v>1</v>
      </c>
      <c r="D169" s="39">
        <v>4</v>
      </c>
      <c r="E169" s="40">
        <v>1</v>
      </c>
      <c r="G169" s="39">
        <v>4</v>
      </c>
      <c r="H169" s="40">
        <v>6</v>
      </c>
      <c r="J169" s="39">
        <v>10</v>
      </c>
      <c r="K169" s="43">
        <v>8</v>
      </c>
      <c r="L169" s="44">
        <f>Tableau5[[#This Row],[Bleu Diz.]]+Tableau5[[#This Row],[Bleu Uni.]]</f>
        <v>18</v>
      </c>
      <c r="M169" s="45">
        <f t="shared" si="7"/>
        <v>8</v>
      </c>
      <c r="O169" s="46">
        <v>1</v>
      </c>
      <c r="P169" s="47">
        <v>6</v>
      </c>
      <c r="Q169" s="48">
        <f>Tableau6[[#This Row],[Bronze Diz.]]+Tableau6[[#This Row],[Bronze Uni.]]</f>
        <v>7</v>
      </c>
      <c r="R169" s="49">
        <f t="shared" si="9"/>
        <v>16</v>
      </c>
      <c r="T169" s="39">
        <v>11</v>
      </c>
      <c r="U169" s="40">
        <v>3</v>
      </c>
    </row>
    <row r="170" spans="1:21" x14ac:dyDescent="0.3">
      <c r="A170" s="39">
        <v>3</v>
      </c>
      <c r="B170" s="40">
        <v>2</v>
      </c>
      <c r="D170" s="39">
        <v>4</v>
      </c>
      <c r="E170" s="40">
        <v>5</v>
      </c>
      <c r="G170" s="39">
        <v>4</v>
      </c>
      <c r="H170" s="40">
        <v>5</v>
      </c>
      <c r="J170" s="39">
        <v>8</v>
      </c>
      <c r="K170" s="43">
        <v>7</v>
      </c>
      <c r="L170" s="44">
        <f>Tableau5[[#This Row],[Bleu Diz.]]+Tableau5[[#This Row],[Bleu Uni.]]</f>
        <v>15</v>
      </c>
      <c r="M170" s="45">
        <f t="shared" si="7"/>
        <v>87</v>
      </c>
      <c r="O170" s="46">
        <v>8</v>
      </c>
      <c r="P170" s="47">
        <v>2</v>
      </c>
      <c r="Q170" s="48">
        <f>Tableau6[[#This Row],[Bronze Diz.]]+Tableau6[[#This Row],[Bronze Uni.]]</f>
        <v>10</v>
      </c>
      <c r="R170" s="49">
        <f t="shared" si="9"/>
        <v>82</v>
      </c>
      <c r="T170" s="39">
        <v>8</v>
      </c>
      <c r="U170" s="40">
        <v>2</v>
      </c>
    </row>
    <row r="171" spans="1:21" x14ac:dyDescent="0.3">
      <c r="A171" s="39">
        <v>2</v>
      </c>
      <c r="B171" s="40">
        <v>3</v>
      </c>
      <c r="D171" s="39">
        <v>3</v>
      </c>
      <c r="E171" s="40">
        <v>2</v>
      </c>
      <c r="G171" s="39">
        <v>5</v>
      </c>
      <c r="H171" s="40">
        <v>5</v>
      </c>
      <c r="J171" s="39">
        <v>8</v>
      </c>
      <c r="K171" s="43">
        <v>10</v>
      </c>
      <c r="L171" s="44">
        <f>Tableau5[[#This Row],[Bleu Diz.]]+Tableau5[[#This Row],[Bleu Uni.]]</f>
        <v>18</v>
      </c>
      <c r="M171" s="45">
        <f t="shared" si="7"/>
        <v>80</v>
      </c>
      <c r="O171" s="46">
        <v>6</v>
      </c>
      <c r="P171" s="47">
        <v>10</v>
      </c>
      <c r="Q171" s="48">
        <f>Tableau6[[#This Row],[Bronze Diz.]]+Tableau6[[#This Row],[Bronze Uni.]]</f>
        <v>16</v>
      </c>
      <c r="R171" s="49">
        <f t="shared" si="9"/>
        <v>60</v>
      </c>
      <c r="T171" s="39">
        <v>3</v>
      </c>
      <c r="U171" s="40">
        <v>5</v>
      </c>
    </row>
    <row r="172" spans="1:21" x14ac:dyDescent="0.3">
      <c r="A172" s="39">
        <v>2</v>
      </c>
      <c r="B172" s="40">
        <v>4</v>
      </c>
      <c r="D172" s="39">
        <v>2</v>
      </c>
      <c r="E172" s="40">
        <v>3</v>
      </c>
      <c r="G172" s="39">
        <v>6</v>
      </c>
      <c r="H172" s="40">
        <v>4</v>
      </c>
      <c r="J172" s="39">
        <v>4</v>
      </c>
      <c r="K172" s="43">
        <v>4</v>
      </c>
      <c r="L172" s="44">
        <f>Tableau5[[#This Row],[Bleu Diz.]]+Tableau5[[#This Row],[Bleu Uni.]]</f>
        <v>8</v>
      </c>
      <c r="M172" s="45">
        <f t="shared" si="7"/>
        <v>44</v>
      </c>
      <c r="O172" s="46">
        <v>6</v>
      </c>
      <c r="P172" s="47">
        <v>1</v>
      </c>
      <c r="Q172" s="48">
        <f>Tableau6[[#This Row],[Bronze Diz.]]+Tableau6[[#This Row],[Bronze Uni.]]</f>
        <v>7</v>
      </c>
      <c r="R172" s="49">
        <f t="shared" si="9"/>
        <v>61</v>
      </c>
      <c r="T172" s="39">
        <v>4</v>
      </c>
      <c r="U172" s="40">
        <v>4</v>
      </c>
    </row>
    <row r="173" spans="1:21" x14ac:dyDescent="0.3">
      <c r="A173" s="39">
        <v>1</v>
      </c>
      <c r="B173" s="40">
        <v>3</v>
      </c>
      <c r="D173" s="39">
        <v>5</v>
      </c>
      <c r="E173" s="40">
        <v>2</v>
      </c>
      <c r="G173" s="39">
        <v>1</v>
      </c>
      <c r="H173" s="40">
        <v>1</v>
      </c>
      <c r="J173" s="39">
        <v>6</v>
      </c>
      <c r="K173" s="43">
        <v>9</v>
      </c>
      <c r="L173" s="44">
        <f>Tableau5[[#This Row],[Bleu Diz.]]+Tableau5[[#This Row],[Bleu Uni.]]</f>
        <v>15</v>
      </c>
      <c r="M173" s="45">
        <f t="shared" si="7"/>
        <v>69</v>
      </c>
      <c r="O173" s="46">
        <v>4</v>
      </c>
      <c r="P173" s="47">
        <v>10</v>
      </c>
      <c r="Q173" s="48">
        <f>Tableau6[[#This Row],[Bronze Diz.]]+Tableau6[[#This Row],[Bronze Uni.]]</f>
        <v>14</v>
      </c>
      <c r="R173" s="49">
        <f t="shared" si="9"/>
        <v>40</v>
      </c>
      <c r="T173" s="39">
        <v>1</v>
      </c>
      <c r="U173" s="40">
        <v>6</v>
      </c>
    </row>
    <row r="174" spans="1:21" x14ac:dyDescent="0.3">
      <c r="A174" s="39">
        <v>3</v>
      </c>
      <c r="B174" s="40">
        <v>3</v>
      </c>
      <c r="D174" s="39">
        <v>4</v>
      </c>
      <c r="E174" s="40">
        <v>5</v>
      </c>
      <c r="G174" s="39">
        <v>2</v>
      </c>
      <c r="H174" s="40">
        <v>7</v>
      </c>
      <c r="J174" s="39">
        <v>1</v>
      </c>
      <c r="K174" s="43">
        <v>4</v>
      </c>
      <c r="L174" s="44">
        <f>Tableau5[[#This Row],[Bleu Diz.]]+Tableau5[[#This Row],[Bleu Uni.]]</f>
        <v>5</v>
      </c>
      <c r="M174" s="45">
        <f t="shared" si="7"/>
        <v>14</v>
      </c>
      <c r="O174" s="46">
        <v>6</v>
      </c>
      <c r="P174" s="47">
        <v>1</v>
      </c>
      <c r="Q174" s="48">
        <f>Tableau6[[#This Row],[Bronze Diz.]]+Tableau6[[#This Row],[Bronze Uni.]]</f>
        <v>7</v>
      </c>
      <c r="R174" s="49">
        <f t="shared" si="9"/>
        <v>61</v>
      </c>
      <c r="T174" s="39">
        <v>1</v>
      </c>
      <c r="U174" s="40">
        <v>6</v>
      </c>
    </row>
    <row r="175" spans="1:21" x14ac:dyDescent="0.3">
      <c r="A175" s="39">
        <v>3</v>
      </c>
      <c r="B175" s="40">
        <v>1</v>
      </c>
      <c r="D175" s="39">
        <v>6</v>
      </c>
      <c r="E175" s="40">
        <v>5</v>
      </c>
      <c r="G175" s="39">
        <v>8</v>
      </c>
      <c r="H175" s="40">
        <v>1</v>
      </c>
      <c r="J175" s="39">
        <v>2</v>
      </c>
      <c r="K175" s="43">
        <v>3</v>
      </c>
      <c r="L175" s="44">
        <f>Tableau5[[#This Row],[Bleu Diz.]]+Tableau5[[#This Row],[Bleu Uni.]]</f>
        <v>5</v>
      </c>
      <c r="M175" s="45">
        <f t="shared" si="7"/>
        <v>23</v>
      </c>
      <c r="O175" s="46">
        <v>5</v>
      </c>
      <c r="P175" s="47">
        <v>3</v>
      </c>
      <c r="Q175" s="48">
        <f>Tableau6[[#This Row],[Bronze Diz.]]+Tableau6[[#This Row],[Bronze Uni.]]</f>
        <v>8</v>
      </c>
      <c r="R175" s="49">
        <f t="shared" si="9"/>
        <v>53</v>
      </c>
      <c r="T175" s="39">
        <v>12</v>
      </c>
      <c r="U175" s="40">
        <v>6</v>
      </c>
    </row>
    <row r="176" spans="1:21" x14ac:dyDescent="0.3">
      <c r="A176" s="39">
        <v>4</v>
      </c>
      <c r="B176" s="40">
        <v>4</v>
      </c>
      <c r="D176" s="39">
        <v>4</v>
      </c>
      <c r="E176" s="40">
        <v>4</v>
      </c>
      <c r="G176" s="39">
        <v>8</v>
      </c>
      <c r="H176" s="40">
        <v>1</v>
      </c>
      <c r="J176" s="39">
        <v>2</v>
      </c>
      <c r="K176" s="43">
        <v>9</v>
      </c>
      <c r="L176" s="44">
        <f>Tableau5[[#This Row],[Bleu Diz.]]+Tableau5[[#This Row],[Bleu Uni.]]</f>
        <v>11</v>
      </c>
      <c r="M176" s="45">
        <f t="shared" si="7"/>
        <v>29</v>
      </c>
      <c r="O176" s="46">
        <v>9</v>
      </c>
      <c r="P176" s="47">
        <v>7</v>
      </c>
      <c r="Q176" s="48">
        <f>Tableau6[[#This Row],[Bronze Diz.]]+Tableau6[[#This Row],[Bronze Uni.]]</f>
        <v>16</v>
      </c>
      <c r="R176" s="49">
        <f t="shared" si="9"/>
        <v>97</v>
      </c>
      <c r="T176" s="39">
        <v>10</v>
      </c>
      <c r="U176" s="40">
        <v>9</v>
      </c>
    </row>
    <row r="177" spans="1:21" x14ac:dyDescent="0.3">
      <c r="A177" s="39">
        <v>2</v>
      </c>
      <c r="B177" s="40">
        <v>3</v>
      </c>
      <c r="D177" s="39">
        <v>2</v>
      </c>
      <c r="E177" s="40">
        <v>1</v>
      </c>
      <c r="G177" s="39">
        <v>1</v>
      </c>
      <c r="H177" s="40">
        <v>5</v>
      </c>
      <c r="J177" s="39">
        <v>2</v>
      </c>
      <c r="K177" s="43">
        <v>10</v>
      </c>
      <c r="L177" s="44">
        <f>Tableau5[[#This Row],[Bleu Diz.]]+Tableau5[[#This Row],[Bleu Uni.]]</f>
        <v>12</v>
      </c>
      <c r="M177" s="45">
        <f t="shared" si="7"/>
        <v>20</v>
      </c>
      <c r="O177" s="46">
        <v>7</v>
      </c>
      <c r="P177" s="47">
        <v>5</v>
      </c>
      <c r="Q177" s="48">
        <f>Tableau6[[#This Row],[Bronze Diz.]]+Tableau6[[#This Row],[Bronze Uni.]]</f>
        <v>12</v>
      </c>
      <c r="R177" s="49">
        <f t="shared" si="9"/>
        <v>75</v>
      </c>
      <c r="T177" s="39">
        <v>5</v>
      </c>
      <c r="U177" s="40">
        <v>11</v>
      </c>
    </row>
    <row r="178" spans="1:21" x14ac:dyDescent="0.3">
      <c r="A178" s="39">
        <v>3</v>
      </c>
      <c r="B178" s="40">
        <v>4</v>
      </c>
      <c r="D178" s="39">
        <v>5</v>
      </c>
      <c r="E178" s="40">
        <v>6</v>
      </c>
      <c r="G178" s="39">
        <v>7</v>
      </c>
      <c r="H178" s="40">
        <v>5</v>
      </c>
      <c r="J178" s="39">
        <v>1</v>
      </c>
      <c r="K178" s="43">
        <v>8</v>
      </c>
      <c r="L178" s="44">
        <f>Tableau5[[#This Row],[Bleu Diz.]]+Tableau5[[#This Row],[Bleu Uni.]]</f>
        <v>9</v>
      </c>
      <c r="M178" s="45">
        <f t="shared" si="7"/>
        <v>18</v>
      </c>
      <c r="O178" s="46">
        <v>8</v>
      </c>
      <c r="P178" s="47">
        <v>6</v>
      </c>
      <c r="Q178" s="48">
        <f>Tableau6[[#This Row],[Bronze Diz.]]+Tableau6[[#This Row],[Bronze Uni.]]</f>
        <v>14</v>
      </c>
      <c r="R178" s="49">
        <f t="shared" si="9"/>
        <v>86</v>
      </c>
      <c r="T178" s="39">
        <v>6</v>
      </c>
      <c r="U178" s="40">
        <v>1</v>
      </c>
    </row>
    <row r="179" spans="1:21" x14ac:dyDescent="0.3">
      <c r="A179" s="39">
        <v>2</v>
      </c>
      <c r="B179" s="40">
        <v>2</v>
      </c>
      <c r="D179" s="39">
        <v>1</v>
      </c>
      <c r="E179" s="40">
        <v>6</v>
      </c>
      <c r="G179" s="39">
        <v>7</v>
      </c>
      <c r="H179" s="40">
        <v>5</v>
      </c>
      <c r="J179" s="39">
        <v>3</v>
      </c>
      <c r="K179" s="43">
        <v>2</v>
      </c>
      <c r="L179" s="44">
        <f>Tableau5[[#This Row],[Bleu Diz.]]+Tableau5[[#This Row],[Bleu Uni.]]</f>
        <v>5</v>
      </c>
      <c r="M179" s="45">
        <f t="shared" si="7"/>
        <v>32</v>
      </c>
      <c r="O179" s="46">
        <v>1</v>
      </c>
      <c r="P179" s="47">
        <v>10</v>
      </c>
      <c r="Q179" s="48">
        <f>Tableau6[[#This Row],[Bronze Diz.]]+Tableau6[[#This Row],[Bronze Uni.]]</f>
        <v>11</v>
      </c>
      <c r="R179" s="49">
        <f t="shared" si="9"/>
        <v>10</v>
      </c>
      <c r="T179" s="39">
        <v>9</v>
      </c>
      <c r="U179" s="40">
        <v>3</v>
      </c>
    </row>
    <row r="180" spans="1:21" x14ac:dyDescent="0.3">
      <c r="A180" s="39">
        <v>4</v>
      </c>
      <c r="B180" s="40">
        <v>1</v>
      </c>
      <c r="D180" s="39">
        <v>6</v>
      </c>
      <c r="E180" s="40">
        <v>4</v>
      </c>
      <c r="G180" s="39">
        <v>7</v>
      </c>
      <c r="H180" s="40">
        <v>7</v>
      </c>
      <c r="J180" s="39">
        <v>10</v>
      </c>
      <c r="K180" s="43">
        <v>4</v>
      </c>
      <c r="L180" s="44">
        <f>Tableau5[[#This Row],[Bleu Diz.]]+Tableau5[[#This Row],[Bleu Uni.]]</f>
        <v>14</v>
      </c>
      <c r="M180" s="45">
        <f t="shared" si="7"/>
        <v>4</v>
      </c>
      <c r="O180" s="46">
        <v>4</v>
      </c>
      <c r="P180" s="47">
        <v>2</v>
      </c>
      <c r="Q180" s="48">
        <f>Tableau6[[#This Row],[Bronze Diz.]]+Tableau6[[#This Row],[Bronze Uni.]]</f>
        <v>6</v>
      </c>
      <c r="R180" s="49">
        <f t="shared" si="9"/>
        <v>42</v>
      </c>
      <c r="T180" s="39">
        <v>7</v>
      </c>
      <c r="U180" s="40">
        <v>8</v>
      </c>
    </row>
    <row r="181" spans="1:21" x14ac:dyDescent="0.3">
      <c r="A181" s="39">
        <v>4</v>
      </c>
      <c r="B181" s="40">
        <v>3</v>
      </c>
      <c r="D181" s="39">
        <v>1</v>
      </c>
      <c r="E181" s="40">
        <v>4</v>
      </c>
      <c r="G181" s="39">
        <v>4</v>
      </c>
      <c r="H181" s="40">
        <v>6</v>
      </c>
      <c r="J181" s="39">
        <v>6</v>
      </c>
      <c r="K181" s="43">
        <v>4</v>
      </c>
      <c r="L181" s="44">
        <f>Tableau5[[#This Row],[Bleu Diz.]]+Tableau5[[#This Row],[Bleu Uni.]]</f>
        <v>10</v>
      </c>
      <c r="M181" s="45">
        <f t="shared" si="7"/>
        <v>64</v>
      </c>
      <c r="O181" s="46">
        <v>1</v>
      </c>
      <c r="P181" s="47">
        <v>3</v>
      </c>
      <c r="Q181" s="48">
        <f>Tableau6[[#This Row],[Bronze Diz.]]+Tableau6[[#This Row],[Bronze Uni.]]</f>
        <v>4</v>
      </c>
      <c r="R181" s="49">
        <f t="shared" si="9"/>
        <v>13</v>
      </c>
      <c r="T181" s="39">
        <v>2</v>
      </c>
      <c r="U181" s="40">
        <v>5</v>
      </c>
    </row>
    <row r="182" spans="1:21" x14ac:dyDescent="0.3">
      <c r="A182" s="39">
        <v>4</v>
      </c>
      <c r="B182" s="40">
        <v>4</v>
      </c>
      <c r="D182" s="39">
        <v>2</v>
      </c>
      <c r="E182" s="40">
        <v>3</v>
      </c>
      <c r="G182" s="39">
        <v>5</v>
      </c>
      <c r="H182" s="40">
        <v>8</v>
      </c>
      <c r="J182" s="39">
        <v>1</v>
      </c>
      <c r="K182" s="43">
        <v>3</v>
      </c>
      <c r="L182" s="44">
        <f>Tableau5[[#This Row],[Bleu Diz.]]+Tableau5[[#This Row],[Bleu Uni.]]</f>
        <v>4</v>
      </c>
      <c r="M182" s="45">
        <f t="shared" si="7"/>
        <v>13</v>
      </c>
      <c r="O182" s="46">
        <v>1</v>
      </c>
      <c r="P182" s="47">
        <v>6</v>
      </c>
      <c r="Q182" s="48">
        <f>Tableau6[[#This Row],[Bronze Diz.]]+Tableau6[[#This Row],[Bronze Uni.]]</f>
        <v>7</v>
      </c>
      <c r="R182" s="49">
        <f t="shared" si="9"/>
        <v>16</v>
      </c>
      <c r="T182" s="39">
        <v>12</v>
      </c>
      <c r="U182" s="40">
        <v>9</v>
      </c>
    </row>
    <row r="183" spans="1:21" x14ac:dyDescent="0.3">
      <c r="A183" s="39">
        <v>2</v>
      </c>
      <c r="B183" s="40">
        <v>4</v>
      </c>
      <c r="D183" s="39">
        <v>6</v>
      </c>
      <c r="E183" s="40">
        <v>3</v>
      </c>
      <c r="G183" s="39">
        <v>7</v>
      </c>
      <c r="H183" s="40">
        <v>1</v>
      </c>
      <c r="J183" s="39">
        <v>6</v>
      </c>
      <c r="K183" s="43">
        <v>7</v>
      </c>
      <c r="L183" s="44">
        <f>Tableau5[[#This Row],[Bleu Diz.]]+Tableau5[[#This Row],[Bleu Uni.]]</f>
        <v>13</v>
      </c>
      <c r="M183" s="45">
        <f t="shared" si="7"/>
        <v>67</v>
      </c>
      <c r="O183" s="46">
        <v>4</v>
      </c>
      <c r="P183" s="47">
        <v>10</v>
      </c>
      <c r="Q183" s="48">
        <f>Tableau6[[#This Row],[Bronze Diz.]]+Tableau6[[#This Row],[Bronze Uni.]]</f>
        <v>14</v>
      </c>
      <c r="R183" s="49">
        <f t="shared" si="9"/>
        <v>40</v>
      </c>
      <c r="T183" s="39">
        <v>10</v>
      </c>
      <c r="U183" s="40">
        <v>8</v>
      </c>
    </row>
    <row r="184" spans="1:21" x14ac:dyDescent="0.3">
      <c r="A184" s="39">
        <v>3</v>
      </c>
      <c r="B184" s="40">
        <v>4</v>
      </c>
      <c r="D184" s="39">
        <v>1</v>
      </c>
      <c r="E184" s="40">
        <v>4</v>
      </c>
      <c r="G184" s="39">
        <v>4</v>
      </c>
      <c r="H184" s="40">
        <v>1</v>
      </c>
      <c r="J184" s="39">
        <v>4</v>
      </c>
      <c r="K184" s="43">
        <v>10</v>
      </c>
      <c r="L184" s="44">
        <f>Tableau5[[#This Row],[Bleu Diz.]]+Tableau5[[#This Row],[Bleu Uni.]]</f>
        <v>14</v>
      </c>
      <c r="M184" s="45">
        <f t="shared" si="7"/>
        <v>40</v>
      </c>
      <c r="O184" s="46">
        <v>9</v>
      </c>
      <c r="P184" s="47">
        <v>8</v>
      </c>
      <c r="Q184" s="48">
        <f>Tableau6[[#This Row],[Bronze Diz.]]+Tableau6[[#This Row],[Bronze Uni.]]</f>
        <v>17</v>
      </c>
      <c r="R184" s="49">
        <f t="shared" si="9"/>
        <v>98</v>
      </c>
      <c r="T184" s="39">
        <v>7</v>
      </c>
      <c r="U184" s="40">
        <v>3</v>
      </c>
    </row>
    <row r="185" spans="1:21" x14ac:dyDescent="0.3">
      <c r="A185" s="39">
        <v>2</v>
      </c>
      <c r="B185" s="40">
        <v>4</v>
      </c>
      <c r="D185" s="39">
        <v>6</v>
      </c>
      <c r="E185" s="40">
        <v>4</v>
      </c>
      <c r="G185" s="39">
        <v>7</v>
      </c>
      <c r="H185" s="40">
        <v>6</v>
      </c>
      <c r="J185" s="39">
        <v>1</v>
      </c>
      <c r="K185" s="43">
        <v>9</v>
      </c>
      <c r="L185" s="44">
        <f>Tableau5[[#This Row],[Bleu Diz.]]+Tableau5[[#This Row],[Bleu Uni.]]</f>
        <v>10</v>
      </c>
      <c r="M185" s="45">
        <f t="shared" si="7"/>
        <v>19</v>
      </c>
      <c r="O185" s="46">
        <v>6</v>
      </c>
      <c r="P185" s="47">
        <v>6</v>
      </c>
      <c r="Q185" s="48">
        <f>Tableau6[[#This Row],[Bronze Diz.]]+Tableau6[[#This Row],[Bronze Uni.]]</f>
        <v>12</v>
      </c>
      <c r="R185" s="49">
        <f t="shared" ref="R185:R216" si="10">IF(AND(O185=10,P185=10),0,IF(AND(O185=10,P185&lt;10),P185,IF(AND(O185&lt;10,P185=10),10*O185,10*O185+P185)))</f>
        <v>66</v>
      </c>
      <c r="T185" s="39">
        <v>4</v>
      </c>
      <c r="U185" s="40">
        <v>2</v>
      </c>
    </row>
    <row r="186" spans="1:21" x14ac:dyDescent="0.3">
      <c r="A186" s="39">
        <v>4</v>
      </c>
      <c r="B186" s="40">
        <v>2</v>
      </c>
      <c r="D186" s="39">
        <v>1</v>
      </c>
      <c r="E186" s="40">
        <v>5</v>
      </c>
      <c r="G186" s="39">
        <v>5</v>
      </c>
      <c r="H186" s="40">
        <v>5</v>
      </c>
      <c r="J186" s="39">
        <v>4</v>
      </c>
      <c r="K186" s="43">
        <v>1</v>
      </c>
      <c r="L186" s="44">
        <f>Tableau5[[#This Row],[Bleu Diz.]]+Tableau5[[#This Row],[Bleu Uni.]]</f>
        <v>5</v>
      </c>
      <c r="M186" s="45">
        <f t="shared" si="7"/>
        <v>41</v>
      </c>
      <c r="O186" s="46">
        <v>8</v>
      </c>
      <c r="P186" s="47">
        <v>3</v>
      </c>
      <c r="Q186" s="48">
        <f>Tableau6[[#This Row],[Bronze Diz.]]+Tableau6[[#This Row],[Bronze Uni.]]</f>
        <v>11</v>
      </c>
      <c r="R186" s="49">
        <f t="shared" si="10"/>
        <v>83</v>
      </c>
      <c r="T186" s="39">
        <v>10</v>
      </c>
      <c r="U186" s="40">
        <v>12</v>
      </c>
    </row>
    <row r="187" spans="1:21" x14ac:dyDescent="0.3">
      <c r="A187" s="39">
        <v>2</v>
      </c>
      <c r="B187" s="40">
        <v>2</v>
      </c>
      <c r="D187" s="39">
        <v>3</v>
      </c>
      <c r="E187" s="40">
        <v>5</v>
      </c>
      <c r="G187" s="39">
        <v>4</v>
      </c>
      <c r="H187" s="40">
        <v>8</v>
      </c>
      <c r="J187" s="39">
        <v>8</v>
      </c>
      <c r="K187" s="43">
        <v>6</v>
      </c>
      <c r="L187" s="44">
        <f>Tableau5[[#This Row],[Bleu Diz.]]+Tableau5[[#This Row],[Bleu Uni.]]</f>
        <v>14</v>
      </c>
      <c r="M187" s="45">
        <f t="shared" si="7"/>
        <v>86</v>
      </c>
      <c r="O187" s="46">
        <v>1</v>
      </c>
      <c r="P187" s="47">
        <v>3</v>
      </c>
      <c r="Q187" s="48">
        <f>Tableau6[[#This Row],[Bronze Diz.]]+Tableau6[[#This Row],[Bronze Uni.]]</f>
        <v>4</v>
      </c>
      <c r="R187" s="49">
        <f t="shared" si="10"/>
        <v>13</v>
      </c>
      <c r="T187" s="39">
        <v>2</v>
      </c>
      <c r="U187" s="40">
        <v>7</v>
      </c>
    </row>
    <row r="188" spans="1:21" x14ac:dyDescent="0.3">
      <c r="A188" s="39">
        <v>1</v>
      </c>
      <c r="B188" s="40">
        <v>4</v>
      </c>
      <c r="D188" s="39">
        <v>2</v>
      </c>
      <c r="E188" s="40">
        <v>4</v>
      </c>
      <c r="G188" s="39">
        <v>2</v>
      </c>
      <c r="H188" s="40">
        <v>4</v>
      </c>
      <c r="J188" s="39">
        <v>1</v>
      </c>
      <c r="K188" s="43">
        <v>1</v>
      </c>
      <c r="L188" s="44">
        <f>Tableau5[[#This Row],[Bleu Diz.]]+Tableau5[[#This Row],[Bleu Uni.]]</f>
        <v>2</v>
      </c>
      <c r="M188" s="45">
        <f t="shared" si="7"/>
        <v>11</v>
      </c>
      <c r="O188" s="46">
        <v>7</v>
      </c>
      <c r="P188" s="47">
        <v>5</v>
      </c>
      <c r="Q188" s="48">
        <f>Tableau6[[#This Row],[Bronze Diz.]]+Tableau6[[#This Row],[Bronze Uni.]]</f>
        <v>12</v>
      </c>
      <c r="R188" s="49">
        <f t="shared" si="10"/>
        <v>75</v>
      </c>
      <c r="T188" s="39">
        <v>4</v>
      </c>
      <c r="U188" s="40">
        <v>12</v>
      </c>
    </row>
    <row r="189" spans="1:21" x14ac:dyDescent="0.3">
      <c r="A189" s="39">
        <v>4</v>
      </c>
      <c r="B189" s="40">
        <v>1</v>
      </c>
      <c r="D189" s="39">
        <v>1</v>
      </c>
      <c r="E189" s="40">
        <v>6</v>
      </c>
      <c r="G189" s="39">
        <v>5</v>
      </c>
      <c r="H189" s="40">
        <v>6</v>
      </c>
      <c r="J189" s="39">
        <v>10</v>
      </c>
      <c r="K189" s="43">
        <v>6</v>
      </c>
      <c r="L189" s="44">
        <f>Tableau5[[#This Row],[Bleu Diz.]]+Tableau5[[#This Row],[Bleu Uni.]]</f>
        <v>16</v>
      </c>
      <c r="M189" s="45">
        <f t="shared" si="7"/>
        <v>6</v>
      </c>
      <c r="O189" s="46">
        <v>7</v>
      </c>
      <c r="P189" s="47">
        <v>3</v>
      </c>
      <c r="Q189" s="48">
        <f>Tableau6[[#This Row],[Bronze Diz.]]+Tableau6[[#This Row],[Bronze Uni.]]</f>
        <v>10</v>
      </c>
      <c r="R189" s="49">
        <f t="shared" si="10"/>
        <v>73</v>
      </c>
      <c r="T189" s="39">
        <v>2</v>
      </c>
      <c r="U189" s="40">
        <v>11</v>
      </c>
    </row>
    <row r="190" spans="1:21" x14ac:dyDescent="0.3">
      <c r="A190" s="39">
        <v>1</v>
      </c>
      <c r="B190" s="40">
        <v>1</v>
      </c>
      <c r="D190" s="39">
        <v>2</v>
      </c>
      <c r="E190" s="40">
        <v>6</v>
      </c>
      <c r="G190" s="39">
        <v>1</v>
      </c>
      <c r="H190" s="40">
        <v>5</v>
      </c>
      <c r="J190" s="39">
        <v>6</v>
      </c>
      <c r="K190" s="43">
        <v>3</v>
      </c>
      <c r="L190" s="44">
        <f>Tableau5[[#This Row],[Bleu Diz.]]+Tableau5[[#This Row],[Bleu Uni.]]</f>
        <v>9</v>
      </c>
      <c r="M190" s="45">
        <f t="shared" si="7"/>
        <v>63</v>
      </c>
      <c r="O190" s="46">
        <v>10</v>
      </c>
      <c r="P190" s="47">
        <v>1</v>
      </c>
      <c r="Q190" s="48">
        <f>Tableau6[[#This Row],[Bronze Diz.]]+Tableau6[[#This Row],[Bronze Uni.]]</f>
        <v>11</v>
      </c>
      <c r="R190" s="49">
        <f t="shared" si="10"/>
        <v>1</v>
      </c>
      <c r="T190" s="39">
        <v>3</v>
      </c>
      <c r="U190" s="40">
        <v>6</v>
      </c>
    </row>
    <row r="191" spans="1:21" x14ac:dyDescent="0.3">
      <c r="A191" s="39">
        <v>4</v>
      </c>
      <c r="B191" s="40">
        <v>3</v>
      </c>
      <c r="D191" s="39">
        <v>1</v>
      </c>
      <c r="E191" s="40">
        <v>5</v>
      </c>
      <c r="G191" s="39">
        <v>6</v>
      </c>
      <c r="H191" s="40">
        <v>5</v>
      </c>
      <c r="J191" s="39">
        <v>9</v>
      </c>
      <c r="K191" s="43">
        <v>9</v>
      </c>
      <c r="L191" s="44">
        <f>Tableau5[[#This Row],[Bleu Diz.]]+Tableau5[[#This Row],[Bleu Uni.]]</f>
        <v>18</v>
      </c>
      <c r="M191" s="45">
        <f t="shared" si="7"/>
        <v>99</v>
      </c>
      <c r="O191" s="46">
        <v>7</v>
      </c>
      <c r="P191" s="47">
        <v>7</v>
      </c>
      <c r="Q191" s="48">
        <f>Tableau6[[#This Row],[Bronze Diz.]]+Tableau6[[#This Row],[Bronze Uni.]]</f>
        <v>14</v>
      </c>
      <c r="R191" s="49">
        <f t="shared" si="10"/>
        <v>77</v>
      </c>
      <c r="T191" s="39">
        <v>11</v>
      </c>
      <c r="U191" s="40">
        <v>4</v>
      </c>
    </row>
    <row r="192" spans="1:21" x14ac:dyDescent="0.3">
      <c r="A192" s="39">
        <v>4</v>
      </c>
      <c r="B192" s="40">
        <v>4</v>
      </c>
      <c r="D192" s="39">
        <v>4</v>
      </c>
      <c r="E192" s="40">
        <v>2</v>
      </c>
      <c r="G192" s="39">
        <v>3</v>
      </c>
      <c r="H192" s="40">
        <v>5</v>
      </c>
      <c r="J192" s="39">
        <v>3</v>
      </c>
      <c r="K192" s="43">
        <v>3</v>
      </c>
      <c r="L192" s="44">
        <f>Tableau5[[#This Row],[Bleu Diz.]]+Tableau5[[#This Row],[Bleu Uni.]]</f>
        <v>6</v>
      </c>
      <c r="M192" s="45">
        <f t="shared" si="7"/>
        <v>33</v>
      </c>
      <c r="O192" s="46">
        <v>5</v>
      </c>
      <c r="P192" s="47">
        <v>4</v>
      </c>
      <c r="Q192" s="48">
        <f>Tableau6[[#This Row],[Bronze Diz.]]+Tableau6[[#This Row],[Bronze Uni.]]</f>
        <v>9</v>
      </c>
      <c r="R192" s="49">
        <f t="shared" si="10"/>
        <v>54</v>
      </c>
      <c r="T192" s="39">
        <v>10</v>
      </c>
      <c r="U192" s="40">
        <v>4</v>
      </c>
    </row>
    <row r="193" spans="1:21" x14ac:dyDescent="0.3">
      <c r="A193" s="39">
        <v>4</v>
      </c>
      <c r="B193" s="40">
        <v>3</v>
      </c>
      <c r="D193" s="39">
        <v>3</v>
      </c>
      <c r="E193" s="40">
        <v>6</v>
      </c>
      <c r="G193" s="39">
        <v>1</v>
      </c>
      <c r="H193" s="40">
        <v>7</v>
      </c>
      <c r="J193" s="39">
        <v>5</v>
      </c>
      <c r="K193" s="43">
        <v>10</v>
      </c>
      <c r="L193" s="44">
        <f>Tableau5[[#This Row],[Bleu Diz.]]+Tableau5[[#This Row],[Bleu Uni.]]</f>
        <v>15</v>
      </c>
      <c r="M193" s="45">
        <f t="shared" si="7"/>
        <v>50</v>
      </c>
      <c r="O193" s="46">
        <v>3</v>
      </c>
      <c r="P193" s="47">
        <v>3</v>
      </c>
      <c r="Q193" s="48">
        <f>Tableau6[[#This Row],[Bronze Diz.]]+Tableau6[[#This Row],[Bronze Uni.]]</f>
        <v>6</v>
      </c>
      <c r="R193" s="49">
        <f t="shared" si="10"/>
        <v>33</v>
      </c>
      <c r="T193" s="39">
        <v>1</v>
      </c>
      <c r="U193" s="40">
        <v>6</v>
      </c>
    </row>
    <row r="194" spans="1:21" x14ac:dyDescent="0.3">
      <c r="A194" s="39">
        <v>3</v>
      </c>
      <c r="B194" s="40">
        <v>1</v>
      </c>
      <c r="D194" s="39">
        <v>6</v>
      </c>
      <c r="E194" s="40">
        <v>4</v>
      </c>
      <c r="G194" s="39">
        <v>7</v>
      </c>
      <c r="H194" s="40">
        <v>4</v>
      </c>
      <c r="J194" s="39">
        <v>10</v>
      </c>
      <c r="K194" s="43">
        <v>8</v>
      </c>
      <c r="L194" s="44">
        <f>Tableau5[[#This Row],[Bleu Diz.]]+Tableau5[[#This Row],[Bleu Uni.]]</f>
        <v>18</v>
      </c>
      <c r="M194" s="45">
        <f t="shared" si="7"/>
        <v>8</v>
      </c>
      <c r="O194" s="46">
        <v>6</v>
      </c>
      <c r="P194" s="47">
        <v>8</v>
      </c>
      <c r="Q194" s="48">
        <f>Tableau6[[#This Row],[Bronze Diz.]]+Tableau6[[#This Row],[Bronze Uni.]]</f>
        <v>14</v>
      </c>
      <c r="R194" s="49">
        <f t="shared" si="10"/>
        <v>68</v>
      </c>
      <c r="T194" s="39">
        <v>12</v>
      </c>
      <c r="U194" s="40">
        <v>1</v>
      </c>
    </row>
    <row r="195" spans="1:21" x14ac:dyDescent="0.3">
      <c r="A195" s="39">
        <v>4</v>
      </c>
      <c r="B195" s="40">
        <v>1</v>
      </c>
      <c r="D195" s="39">
        <v>5</v>
      </c>
      <c r="E195" s="40">
        <v>4</v>
      </c>
      <c r="G195" s="39">
        <v>2</v>
      </c>
      <c r="H195" s="40">
        <v>6</v>
      </c>
      <c r="J195" s="39">
        <v>7</v>
      </c>
      <c r="K195" s="43">
        <v>5</v>
      </c>
      <c r="L195" s="44">
        <f>Tableau5[[#This Row],[Bleu Diz.]]+Tableau5[[#This Row],[Bleu Uni.]]</f>
        <v>12</v>
      </c>
      <c r="M195" s="45">
        <f t="shared" ref="M195:M258" si="11">IF(AND(J195=10,K195=10),0,IF(AND(J195=10,K195&lt;10),K195,IF(AND(J195&lt;10,K195=10),10*J195,10*J195+K195)))</f>
        <v>75</v>
      </c>
      <c r="O195" s="46">
        <v>10</v>
      </c>
      <c r="P195" s="47">
        <v>2</v>
      </c>
      <c r="Q195" s="48">
        <f>Tableau6[[#This Row],[Bronze Diz.]]+Tableau6[[#This Row],[Bronze Uni.]]</f>
        <v>12</v>
      </c>
      <c r="R195" s="49">
        <f t="shared" si="10"/>
        <v>2</v>
      </c>
      <c r="T195" s="39">
        <v>7</v>
      </c>
      <c r="U195" s="40">
        <v>11</v>
      </c>
    </row>
    <row r="196" spans="1:21" x14ac:dyDescent="0.3">
      <c r="A196" s="39">
        <v>2</v>
      </c>
      <c r="B196" s="40">
        <v>2</v>
      </c>
      <c r="D196" s="39">
        <v>1</v>
      </c>
      <c r="E196" s="40">
        <v>6</v>
      </c>
      <c r="G196" s="39">
        <v>7</v>
      </c>
      <c r="H196" s="40">
        <v>4</v>
      </c>
      <c r="J196" s="39">
        <v>3</v>
      </c>
      <c r="K196" s="43">
        <v>8</v>
      </c>
      <c r="L196" s="44">
        <f>Tableau5[[#This Row],[Bleu Diz.]]+Tableau5[[#This Row],[Bleu Uni.]]</f>
        <v>11</v>
      </c>
      <c r="M196" s="45">
        <f t="shared" si="11"/>
        <v>38</v>
      </c>
      <c r="O196" s="46">
        <v>6</v>
      </c>
      <c r="P196" s="47">
        <v>4</v>
      </c>
      <c r="Q196" s="48">
        <f>Tableau6[[#This Row],[Bronze Diz.]]+Tableau6[[#This Row],[Bronze Uni.]]</f>
        <v>10</v>
      </c>
      <c r="R196" s="49">
        <f t="shared" si="10"/>
        <v>64</v>
      </c>
      <c r="T196" s="39">
        <v>11</v>
      </c>
      <c r="U196" s="40">
        <v>10</v>
      </c>
    </row>
    <row r="197" spans="1:21" x14ac:dyDescent="0.3">
      <c r="A197" s="39">
        <v>1</v>
      </c>
      <c r="B197" s="40">
        <v>1</v>
      </c>
      <c r="D197" s="39">
        <v>1</v>
      </c>
      <c r="E197" s="40">
        <v>1</v>
      </c>
      <c r="G197" s="39">
        <v>5</v>
      </c>
      <c r="H197" s="40">
        <v>3</v>
      </c>
      <c r="J197" s="39">
        <v>5</v>
      </c>
      <c r="K197" s="43">
        <v>8</v>
      </c>
      <c r="L197" s="44">
        <f>Tableau5[[#This Row],[Bleu Diz.]]+Tableau5[[#This Row],[Bleu Uni.]]</f>
        <v>13</v>
      </c>
      <c r="M197" s="45">
        <f t="shared" si="11"/>
        <v>58</v>
      </c>
      <c r="O197" s="46">
        <v>8</v>
      </c>
      <c r="P197" s="47">
        <v>1</v>
      </c>
      <c r="Q197" s="48">
        <f>Tableau6[[#This Row],[Bronze Diz.]]+Tableau6[[#This Row],[Bronze Uni.]]</f>
        <v>9</v>
      </c>
      <c r="R197" s="49">
        <f t="shared" si="10"/>
        <v>81</v>
      </c>
      <c r="T197" s="39">
        <v>9</v>
      </c>
      <c r="U197" s="40">
        <v>1</v>
      </c>
    </row>
    <row r="198" spans="1:21" x14ac:dyDescent="0.3">
      <c r="A198" s="39">
        <v>3</v>
      </c>
      <c r="B198" s="40">
        <v>3</v>
      </c>
      <c r="D198" s="39">
        <v>1</v>
      </c>
      <c r="E198" s="40">
        <v>2</v>
      </c>
      <c r="G198" s="39">
        <v>3</v>
      </c>
      <c r="H198" s="40">
        <v>8</v>
      </c>
      <c r="J198" s="39">
        <v>9</v>
      </c>
      <c r="K198" s="43">
        <v>10</v>
      </c>
      <c r="L198" s="44">
        <f>Tableau5[[#This Row],[Bleu Diz.]]+Tableau5[[#This Row],[Bleu Uni.]]</f>
        <v>19</v>
      </c>
      <c r="M198" s="45">
        <f t="shared" si="11"/>
        <v>90</v>
      </c>
      <c r="O198" s="46">
        <v>5</v>
      </c>
      <c r="P198" s="47">
        <v>7</v>
      </c>
      <c r="Q198" s="48">
        <f>Tableau6[[#This Row],[Bronze Diz.]]+Tableau6[[#This Row],[Bronze Uni.]]</f>
        <v>12</v>
      </c>
      <c r="R198" s="49">
        <f t="shared" si="10"/>
        <v>57</v>
      </c>
      <c r="T198" s="39">
        <v>4</v>
      </c>
      <c r="U198" s="40">
        <v>5</v>
      </c>
    </row>
    <row r="199" spans="1:21" x14ac:dyDescent="0.3">
      <c r="A199" s="39">
        <v>2</v>
      </c>
      <c r="B199" s="40">
        <v>1</v>
      </c>
      <c r="D199" s="39">
        <v>1</v>
      </c>
      <c r="E199" s="40">
        <v>6</v>
      </c>
      <c r="G199" s="39">
        <v>4</v>
      </c>
      <c r="H199" s="40">
        <v>1</v>
      </c>
      <c r="J199" s="39">
        <v>9</v>
      </c>
      <c r="K199" s="43">
        <v>3</v>
      </c>
      <c r="L199" s="44">
        <f>Tableau5[[#This Row],[Bleu Diz.]]+Tableau5[[#This Row],[Bleu Uni.]]</f>
        <v>12</v>
      </c>
      <c r="M199" s="45">
        <f t="shared" si="11"/>
        <v>93</v>
      </c>
      <c r="O199" s="46">
        <v>3</v>
      </c>
      <c r="P199" s="47">
        <v>3</v>
      </c>
      <c r="Q199" s="48">
        <f>Tableau6[[#This Row],[Bronze Diz.]]+Tableau6[[#This Row],[Bronze Uni.]]</f>
        <v>6</v>
      </c>
      <c r="R199" s="49">
        <f t="shared" si="10"/>
        <v>33</v>
      </c>
      <c r="T199" s="39">
        <v>10</v>
      </c>
      <c r="U199" s="40">
        <v>9</v>
      </c>
    </row>
    <row r="200" spans="1:21" x14ac:dyDescent="0.3">
      <c r="A200" s="39">
        <v>3</v>
      </c>
      <c r="B200" s="40">
        <v>2</v>
      </c>
      <c r="D200" s="39">
        <v>6</v>
      </c>
      <c r="E200" s="40">
        <v>6</v>
      </c>
      <c r="G200" s="39">
        <v>6</v>
      </c>
      <c r="H200" s="40">
        <v>4</v>
      </c>
      <c r="J200" s="39">
        <v>9</v>
      </c>
      <c r="K200" s="43">
        <v>3</v>
      </c>
      <c r="L200" s="44">
        <f>Tableau5[[#This Row],[Bleu Diz.]]+Tableau5[[#This Row],[Bleu Uni.]]</f>
        <v>12</v>
      </c>
      <c r="M200" s="45">
        <f t="shared" si="11"/>
        <v>93</v>
      </c>
      <c r="O200" s="46">
        <v>2</v>
      </c>
      <c r="P200" s="47">
        <v>3</v>
      </c>
      <c r="Q200" s="48">
        <f>Tableau6[[#This Row],[Bronze Diz.]]+Tableau6[[#This Row],[Bronze Uni.]]</f>
        <v>5</v>
      </c>
      <c r="R200" s="49">
        <f t="shared" si="10"/>
        <v>23</v>
      </c>
      <c r="T200" s="39">
        <v>10</v>
      </c>
      <c r="U200" s="40">
        <v>8</v>
      </c>
    </row>
    <row r="201" spans="1:21" x14ac:dyDescent="0.3">
      <c r="A201" s="39">
        <v>4</v>
      </c>
      <c r="B201" s="40">
        <v>4</v>
      </c>
      <c r="D201" s="39">
        <v>6</v>
      </c>
      <c r="E201" s="40">
        <v>4</v>
      </c>
      <c r="G201" s="39">
        <v>7</v>
      </c>
      <c r="H201" s="40">
        <v>6</v>
      </c>
      <c r="J201" s="39">
        <v>10</v>
      </c>
      <c r="K201" s="43">
        <v>9</v>
      </c>
      <c r="L201" s="44">
        <f>Tableau5[[#This Row],[Bleu Diz.]]+Tableau5[[#This Row],[Bleu Uni.]]</f>
        <v>19</v>
      </c>
      <c r="M201" s="45">
        <f t="shared" si="11"/>
        <v>9</v>
      </c>
      <c r="O201" s="46">
        <v>6</v>
      </c>
      <c r="P201" s="47">
        <v>6</v>
      </c>
      <c r="Q201" s="48">
        <f>Tableau6[[#This Row],[Bronze Diz.]]+Tableau6[[#This Row],[Bronze Uni.]]</f>
        <v>12</v>
      </c>
      <c r="R201" s="49">
        <f t="shared" si="10"/>
        <v>66</v>
      </c>
      <c r="T201" s="39">
        <v>6</v>
      </c>
      <c r="U201" s="40">
        <v>2</v>
      </c>
    </row>
    <row r="202" spans="1:21" x14ac:dyDescent="0.3">
      <c r="A202" s="39">
        <v>3</v>
      </c>
      <c r="B202" s="40">
        <v>1</v>
      </c>
      <c r="D202" s="39">
        <v>1</v>
      </c>
      <c r="E202" s="40">
        <v>2</v>
      </c>
      <c r="G202" s="39">
        <v>5</v>
      </c>
      <c r="H202" s="40">
        <v>5</v>
      </c>
      <c r="J202" s="39">
        <v>9</v>
      </c>
      <c r="K202" s="43">
        <v>3</v>
      </c>
      <c r="L202" s="44">
        <f>Tableau5[[#This Row],[Bleu Diz.]]+Tableau5[[#This Row],[Bleu Uni.]]</f>
        <v>12</v>
      </c>
      <c r="M202" s="45">
        <f t="shared" si="11"/>
        <v>93</v>
      </c>
      <c r="O202" s="46">
        <v>6</v>
      </c>
      <c r="P202" s="47">
        <v>8</v>
      </c>
      <c r="Q202" s="48">
        <f>Tableau6[[#This Row],[Bronze Diz.]]+Tableau6[[#This Row],[Bronze Uni.]]</f>
        <v>14</v>
      </c>
      <c r="R202" s="49">
        <f t="shared" si="10"/>
        <v>68</v>
      </c>
      <c r="T202" s="39">
        <v>7</v>
      </c>
      <c r="U202" s="40">
        <v>3</v>
      </c>
    </row>
    <row r="203" spans="1:21" x14ac:dyDescent="0.3">
      <c r="A203" s="39">
        <v>1</v>
      </c>
      <c r="B203" s="40">
        <v>3</v>
      </c>
      <c r="D203" s="39">
        <v>6</v>
      </c>
      <c r="E203" s="40">
        <v>2</v>
      </c>
      <c r="G203" s="39">
        <v>2</v>
      </c>
      <c r="H203" s="40">
        <v>7</v>
      </c>
      <c r="J203" s="39">
        <v>8</v>
      </c>
      <c r="K203" s="43">
        <v>10</v>
      </c>
      <c r="L203" s="44">
        <f>Tableau5[[#This Row],[Bleu Diz.]]+Tableau5[[#This Row],[Bleu Uni.]]</f>
        <v>18</v>
      </c>
      <c r="M203" s="45">
        <f t="shared" si="11"/>
        <v>80</v>
      </c>
      <c r="O203" s="46">
        <v>8</v>
      </c>
      <c r="P203" s="47">
        <v>3</v>
      </c>
      <c r="Q203" s="48">
        <f>Tableau6[[#This Row],[Bronze Diz.]]+Tableau6[[#This Row],[Bronze Uni.]]</f>
        <v>11</v>
      </c>
      <c r="R203" s="49">
        <f t="shared" si="10"/>
        <v>83</v>
      </c>
      <c r="T203" s="39">
        <v>6</v>
      </c>
      <c r="U203" s="40">
        <v>12</v>
      </c>
    </row>
    <row r="204" spans="1:21" x14ac:dyDescent="0.3">
      <c r="A204" s="39">
        <v>3</v>
      </c>
      <c r="B204" s="40">
        <v>3</v>
      </c>
      <c r="D204" s="39">
        <v>4</v>
      </c>
      <c r="E204" s="40">
        <v>6</v>
      </c>
      <c r="G204" s="39">
        <v>8</v>
      </c>
      <c r="H204" s="40">
        <v>3</v>
      </c>
      <c r="J204" s="39">
        <v>4</v>
      </c>
      <c r="K204" s="43">
        <v>9</v>
      </c>
      <c r="L204" s="44">
        <f>Tableau5[[#This Row],[Bleu Diz.]]+Tableau5[[#This Row],[Bleu Uni.]]</f>
        <v>13</v>
      </c>
      <c r="M204" s="45">
        <f t="shared" si="11"/>
        <v>49</v>
      </c>
      <c r="O204" s="46">
        <v>5</v>
      </c>
      <c r="P204" s="47">
        <v>10</v>
      </c>
      <c r="Q204" s="48">
        <f>Tableau6[[#This Row],[Bronze Diz.]]+Tableau6[[#This Row],[Bronze Uni.]]</f>
        <v>15</v>
      </c>
      <c r="R204" s="49">
        <f t="shared" si="10"/>
        <v>50</v>
      </c>
      <c r="T204" s="39">
        <v>7</v>
      </c>
      <c r="U204" s="40">
        <v>1</v>
      </c>
    </row>
    <row r="205" spans="1:21" x14ac:dyDescent="0.3">
      <c r="A205" s="39">
        <v>2</v>
      </c>
      <c r="B205" s="40">
        <v>1</v>
      </c>
      <c r="D205" s="39">
        <v>2</v>
      </c>
      <c r="E205" s="40">
        <v>6</v>
      </c>
      <c r="G205" s="39">
        <v>7</v>
      </c>
      <c r="H205" s="40">
        <v>2</v>
      </c>
      <c r="J205" s="39">
        <v>3</v>
      </c>
      <c r="K205" s="43">
        <v>5</v>
      </c>
      <c r="L205" s="44">
        <f>Tableau5[[#This Row],[Bleu Diz.]]+Tableau5[[#This Row],[Bleu Uni.]]</f>
        <v>8</v>
      </c>
      <c r="M205" s="45">
        <f t="shared" si="11"/>
        <v>35</v>
      </c>
      <c r="O205" s="46">
        <v>8</v>
      </c>
      <c r="P205" s="47">
        <v>1</v>
      </c>
      <c r="Q205" s="48">
        <f>Tableau6[[#This Row],[Bronze Diz.]]+Tableau6[[#This Row],[Bronze Uni.]]</f>
        <v>9</v>
      </c>
      <c r="R205" s="49">
        <f t="shared" si="10"/>
        <v>81</v>
      </c>
      <c r="T205" s="39">
        <v>11</v>
      </c>
      <c r="U205" s="40">
        <v>5</v>
      </c>
    </row>
    <row r="206" spans="1:21" x14ac:dyDescent="0.3">
      <c r="A206" s="39">
        <v>1</v>
      </c>
      <c r="B206" s="40">
        <v>3</v>
      </c>
      <c r="D206" s="39">
        <v>3</v>
      </c>
      <c r="E206" s="40">
        <v>2</v>
      </c>
      <c r="G206" s="39">
        <v>2</v>
      </c>
      <c r="H206" s="40">
        <v>6</v>
      </c>
      <c r="J206" s="39">
        <v>9</v>
      </c>
      <c r="K206" s="43">
        <v>7</v>
      </c>
      <c r="L206" s="44">
        <f>Tableau5[[#This Row],[Bleu Diz.]]+Tableau5[[#This Row],[Bleu Uni.]]</f>
        <v>16</v>
      </c>
      <c r="M206" s="45">
        <f t="shared" si="11"/>
        <v>97</v>
      </c>
      <c r="O206" s="46">
        <v>3</v>
      </c>
      <c r="P206" s="47">
        <v>3</v>
      </c>
      <c r="Q206" s="48">
        <f>Tableau6[[#This Row],[Bronze Diz.]]+Tableau6[[#This Row],[Bronze Uni.]]</f>
        <v>6</v>
      </c>
      <c r="R206" s="49">
        <f t="shared" si="10"/>
        <v>33</v>
      </c>
      <c r="T206" s="39">
        <v>11</v>
      </c>
      <c r="U206" s="40">
        <v>1</v>
      </c>
    </row>
    <row r="207" spans="1:21" x14ac:dyDescent="0.3">
      <c r="A207" s="39">
        <v>1</v>
      </c>
      <c r="B207" s="40">
        <v>4</v>
      </c>
      <c r="D207" s="39">
        <v>5</v>
      </c>
      <c r="E207" s="40">
        <v>3</v>
      </c>
      <c r="G207" s="39">
        <v>8</v>
      </c>
      <c r="H207" s="40">
        <v>1</v>
      </c>
      <c r="J207" s="39">
        <v>7</v>
      </c>
      <c r="K207" s="43">
        <v>9</v>
      </c>
      <c r="L207" s="44">
        <f>Tableau5[[#This Row],[Bleu Diz.]]+Tableau5[[#This Row],[Bleu Uni.]]</f>
        <v>16</v>
      </c>
      <c r="M207" s="45">
        <f t="shared" si="11"/>
        <v>79</v>
      </c>
      <c r="O207" s="46">
        <v>4</v>
      </c>
      <c r="P207" s="47">
        <v>2</v>
      </c>
      <c r="Q207" s="48">
        <f>Tableau6[[#This Row],[Bronze Diz.]]+Tableau6[[#This Row],[Bronze Uni.]]</f>
        <v>6</v>
      </c>
      <c r="R207" s="49">
        <f t="shared" si="10"/>
        <v>42</v>
      </c>
      <c r="T207" s="39">
        <v>5</v>
      </c>
      <c r="U207" s="40">
        <v>2</v>
      </c>
    </row>
    <row r="208" spans="1:21" x14ac:dyDescent="0.3">
      <c r="A208" s="39">
        <v>2</v>
      </c>
      <c r="B208" s="40">
        <v>4</v>
      </c>
      <c r="D208" s="39">
        <v>3</v>
      </c>
      <c r="E208" s="40">
        <v>1</v>
      </c>
      <c r="G208" s="39">
        <v>6</v>
      </c>
      <c r="H208" s="40">
        <v>3</v>
      </c>
      <c r="J208" s="39">
        <v>10</v>
      </c>
      <c r="K208" s="43">
        <v>3</v>
      </c>
      <c r="L208" s="44">
        <f>Tableau5[[#This Row],[Bleu Diz.]]+Tableau5[[#This Row],[Bleu Uni.]]</f>
        <v>13</v>
      </c>
      <c r="M208" s="45">
        <f t="shared" si="11"/>
        <v>3</v>
      </c>
      <c r="O208" s="46">
        <v>6</v>
      </c>
      <c r="P208" s="47">
        <v>7</v>
      </c>
      <c r="Q208" s="48">
        <f>Tableau6[[#This Row],[Bronze Diz.]]+Tableau6[[#This Row],[Bronze Uni.]]</f>
        <v>13</v>
      </c>
      <c r="R208" s="49">
        <f t="shared" si="10"/>
        <v>67</v>
      </c>
      <c r="T208" s="39">
        <v>6</v>
      </c>
      <c r="U208" s="40">
        <v>5</v>
      </c>
    </row>
    <row r="209" spans="1:21" x14ac:dyDescent="0.3">
      <c r="A209" s="39">
        <v>1</v>
      </c>
      <c r="B209" s="40">
        <v>1</v>
      </c>
      <c r="D209" s="39">
        <v>4</v>
      </c>
      <c r="E209" s="40">
        <v>3</v>
      </c>
      <c r="G209" s="39">
        <v>1</v>
      </c>
      <c r="H209" s="40">
        <v>7</v>
      </c>
      <c r="J209" s="39">
        <v>1</v>
      </c>
      <c r="K209" s="43">
        <v>3</v>
      </c>
      <c r="L209" s="44">
        <f>Tableau5[[#This Row],[Bleu Diz.]]+Tableau5[[#This Row],[Bleu Uni.]]</f>
        <v>4</v>
      </c>
      <c r="M209" s="45">
        <f t="shared" si="11"/>
        <v>13</v>
      </c>
      <c r="O209" s="46">
        <v>9</v>
      </c>
      <c r="P209" s="47">
        <v>4</v>
      </c>
      <c r="Q209" s="48">
        <f>Tableau6[[#This Row],[Bronze Diz.]]+Tableau6[[#This Row],[Bronze Uni.]]</f>
        <v>13</v>
      </c>
      <c r="R209" s="49">
        <f t="shared" si="10"/>
        <v>94</v>
      </c>
      <c r="T209" s="39">
        <v>6</v>
      </c>
      <c r="U209" s="40">
        <v>4</v>
      </c>
    </row>
    <row r="210" spans="1:21" x14ac:dyDescent="0.3">
      <c r="A210" s="39">
        <v>1</v>
      </c>
      <c r="B210" s="40">
        <v>2</v>
      </c>
      <c r="D210" s="39">
        <v>3</v>
      </c>
      <c r="E210" s="40">
        <v>4</v>
      </c>
      <c r="G210" s="39">
        <v>8</v>
      </c>
      <c r="H210" s="40">
        <v>7</v>
      </c>
      <c r="J210" s="39">
        <v>8</v>
      </c>
      <c r="K210" s="43">
        <v>1</v>
      </c>
      <c r="L210" s="44">
        <f>Tableau5[[#This Row],[Bleu Diz.]]+Tableau5[[#This Row],[Bleu Uni.]]</f>
        <v>9</v>
      </c>
      <c r="M210" s="45">
        <f t="shared" si="11"/>
        <v>81</v>
      </c>
      <c r="O210" s="46">
        <v>10</v>
      </c>
      <c r="P210" s="47">
        <v>1</v>
      </c>
      <c r="Q210" s="48">
        <f>Tableau6[[#This Row],[Bronze Diz.]]+Tableau6[[#This Row],[Bronze Uni.]]</f>
        <v>11</v>
      </c>
      <c r="R210" s="49">
        <f t="shared" si="10"/>
        <v>1</v>
      </c>
      <c r="T210" s="39">
        <v>6</v>
      </c>
      <c r="U210" s="40">
        <v>5</v>
      </c>
    </row>
    <row r="211" spans="1:21" x14ac:dyDescent="0.3">
      <c r="A211" s="39">
        <v>2</v>
      </c>
      <c r="B211" s="40">
        <v>4</v>
      </c>
      <c r="D211" s="39">
        <v>2</v>
      </c>
      <c r="E211" s="40">
        <v>6</v>
      </c>
      <c r="G211" s="39">
        <v>8</v>
      </c>
      <c r="H211" s="40">
        <v>1</v>
      </c>
      <c r="J211" s="39">
        <v>8</v>
      </c>
      <c r="K211" s="43">
        <v>4</v>
      </c>
      <c r="L211" s="44">
        <f>Tableau5[[#This Row],[Bleu Diz.]]+Tableau5[[#This Row],[Bleu Uni.]]</f>
        <v>12</v>
      </c>
      <c r="M211" s="45">
        <f t="shared" si="11"/>
        <v>84</v>
      </c>
      <c r="O211" s="46">
        <v>5</v>
      </c>
      <c r="P211" s="47">
        <v>4</v>
      </c>
      <c r="Q211" s="48">
        <f>Tableau6[[#This Row],[Bronze Diz.]]+Tableau6[[#This Row],[Bronze Uni.]]</f>
        <v>9</v>
      </c>
      <c r="R211" s="49">
        <f t="shared" si="10"/>
        <v>54</v>
      </c>
      <c r="T211" s="39">
        <v>6</v>
      </c>
      <c r="U211" s="40">
        <v>9</v>
      </c>
    </row>
    <row r="212" spans="1:21" x14ac:dyDescent="0.3">
      <c r="A212" s="39">
        <v>3</v>
      </c>
      <c r="B212" s="40">
        <v>3</v>
      </c>
      <c r="D212" s="39">
        <v>4</v>
      </c>
      <c r="E212" s="40">
        <v>6</v>
      </c>
      <c r="G212" s="39">
        <v>2</v>
      </c>
      <c r="H212" s="40">
        <v>3</v>
      </c>
      <c r="J212" s="39">
        <v>8</v>
      </c>
      <c r="K212" s="43">
        <v>9</v>
      </c>
      <c r="L212" s="44">
        <f>Tableau5[[#This Row],[Bleu Diz.]]+Tableau5[[#This Row],[Bleu Uni.]]</f>
        <v>17</v>
      </c>
      <c r="M212" s="45">
        <f t="shared" si="11"/>
        <v>89</v>
      </c>
      <c r="O212" s="46">
        <v>10</v>
      </c>
      <c r="P212" s="47">
        <v>7</v>
      </c>
      <c r="Q212" s="48">
        <f>Tableau6[[#This Row],[Bronze Diz.]]+Tableau6[[#This Row],[Bronze Uni.]]</f>
        <v>17</v>
      </c>
      <c r="R212" s="49">
        <f t="shared" si="10"/>
        <v>7</v>
      </c>
      <c r="T212" s="39">
        <v>1</v>
      </c>
      <c r="U212" s="40">
        <v>6</v>
      </c>
    </row>
    <row r="213" spans="1:21" x14ac:dyDescent="0.3">
      <c r="A213" s="39">
        <v>2</v>
      </c>
      <c r="B213" s="40">
        <v>2</v>
      </c>
      <c r="D213" s="39">
        <v>4</v>
      </c>
      <c r="E213" s="40">
        <v>1</v>
      </c>
      <c r="G213" s="39">
        <v>7</v>
      </c>
      <c r="H213" s="40">
        <v>1</v>
      </c>
      <c r="J213" s="39">
        <v>4</v>
      </c>
      <c r="K213" s="43">
        <v>6</v>
      </c>
      <c r="L213" s="44">
        <f>Tableau5[[#This Row],[Bleu Diz.]]+Tableau5[[#This Row],[Bleu Uni.]]</f>
        <v>10</v>
      </c>
      <c r="M213" s="45">
        <f t="shared" si="11"/>
        <v>46</v>
      </c>
      <c r="O213" s="46">
        <v>1</v>
      </c>
      <c r="P213" s="47">
        <v>5</v>
      </c>
      <c r="Q213" s="48">
        <f>Tableau6[[#This Row],[Bronze Diz.]]+Tableau6[[#This Row],[Bronze Uni.]]</f>
        <v>6</v>
      </c>
      <c r="R213" s="49">
        <f t="shared" si="10"/>
        <v>15</v>
      </c>
      <c r="T213" s="39">
        <v>3</v>
      </c>
      <c r="U213" s="40">
        <v>10</v>
      </c>
    </row>
    <row r="214" spans="1:21" x14ac:dyDescent="0.3">
      <c r="A214" s="39">
        <v>2</v>
      </c>
      <c r="B214" s="40">
        <v>2</v>
      </c>
      <c r="D214" s="39">
        <v>5</v>
      </c>
      <c r="E214" s="40">
        <v>6</v>
      </c>
      <c r="G214" s="39">
        <v>2</v>
      </c>
      <c r="H214" s="40">
        <v>3</v>
      </c>
      <c r="J214" s="39">
        <v>10</v>
      </c>
      <c r="K214" s="43">
        <v>9</v>
      </c>
      <c r="L214" s="44">
        <f>Tableau5[[#This Row],[Bleu Diz.]]+Tableau5[[#This Row],[Bleu Uni.]]</f>
        <v>19</v>
      </c>
      <c r="M214" s="45">
        <f t="shared" si="11"/>
        <v>9</v>
      </c>
      <c r="O214" s="46">
        <v>4</v>
      </c>
      <c r="P214" s="47">
        <v>9</v>
      </c>
      <c r="Q214" s="48">
        <f>Tableau6[[#This Row],[Bronze Diz.]]+Tableau6[[#This Row],[Bronze Uni.]]</f>
        <v>13</v>
      </c>
      <c r="R214" s="49">
        <f t="shared" si="10"/>
        <v>49</v>
      </c>
      <c r="T214" s="39">
        <v>9</v>
      </c>
      <c r="U214" s="40">
        <v>5</v>
      </c>
    </row>
    <row r="215" spans="1:21" x14ac:dyDescent="0.3">
      <c r="A215" s="39">
        <v>4</v>
      </c>
      <c r="B215" s="40">
        <v>4</v>
      </c>
      <c r="D215" s="39">
        <v>3</v>
      </c>
      <c r="E215" s="40">
        <v>3</v>
      </c>
      <c r="G215" s="39">
        <v>2</v>
      </c>
      <c r="H215" s="40">
        <v>5</v>
      </c>
      <c r="J215" s="39">
        <v>1</v>
      </c>
      <c r="K215" s="43">
        <v>2</v>
      </c>
      <c r="L215" s="44">
        <f>Tableau5[[#This Row],[Bleu Diz.]]+Tableau5[[#This Row],[Bleu Uni.]]</f>
        <v>3</v>
      </c>
      <c r="M215" s="45">
        <f t="shared" si="11"/>
        <v>12</v>
      </c>
      <c r="O215" s="46">
        <v>1</v>
      </c>
      <c r="P215" s="47">
        <v>6</v>
      </c>
      <c r="Q215" s="48">
        <f>Tableau6[[#This Row],[Bronze Diz.]]+Tableau6[[#This Row],[Bronze Uni.]]</f>
        <v>7</v>
      </c>
      <c r="R215" s="49">
        <f t="shared" si="10"/>
        <v>16</v>
      </c>
      <c r="T215" s="39">
        <v>12</v>
      </c>
      <c r="U215" s="40">
        <v>12</v>
      </c>
    </row>
    <row r="216" spans="1:21" x14ac:dyDescent="0.3">
      <c r="A216" s="39">
        <v>1</v>
      </c>
      <c r="B216" s="40">
        <v>3</v>
      </c>
      <c r="D216" s="39">
        <v>2</v>
      </c>
      <c r="E216" s="40">
        <v>6</v>
      </c>
      <c r="G216" s="39">
        <v>5</v>
      </c>
      <c r="H216" s="40">
        <v>5</v>
      </c>
      <c r="J216" s="39">
        <v>4</v>
      </c>
      <c r="K216" s="43">
        <v>6</v>
      </c>
      <c r="L216" s="44">
        <f>Tableau5[[#This Row],[Bleu Diz.]]+Tableau5[[#This Row],[Bleu Uni.]]</f>
        <v>10</v>
      </c>
      <c r="M216" s="45">
        <f t="shared" si="11"/>
        <v>46</v>
      </c>
      <c r="O216" s="46">
        <v>10</v>
      </c>
      <c r="P216" s="47">
        <v>6</v>
      </c>
      <c r="Q216" s="48">
        <f>Tableau6[[#This Row],[Bronze Diz.]]+Tableau6[[#This Row],[Bronze Uni.]]</f>
        <v>16</v>
      </c>
      <c r="R216" s="49">
        <f t="shared" si="10"/>
        <v>6</v>
      </c>
      <c r="T216" s="39">
        <v>1</v>
      </c>
      <c r="U216" s="40">
        <v>11</v>
      </c>
    </row>
    <row r="217" spans="1:21" x14ac:dyDescent="0.3">
      <c r="A217" s="39">
        <v>3</v>
      </c>
      <c r="B217" s="40">
        <v>2</v>
      </c>
      <c r="D217" s="39">
        <v>3</v>
      </c>
      <c r="E217" s="40">
        <v>5</v>
      </c>
      <c r="G217" s="39">
        <v>7</v>
      </c>
      <c r="H217" s="40">
        <v>4</v>
      </c>
      <c r="J217" s="39">
        <v>6</v>
      </c>
      <c r="K217" s="43">
        <v>9</v>
      </c>
      <c r="L217" s="44">
        <f>Tableau5[[#This Row],[Bleu Diz.]]+Tableau5[[#This Row],[Bleu Uni.]]</f>
        <v>15</v>
      </c>
      <c r="M217" s="45">
        <f t="shared" si="11"/>
        <v>69</v>
      </c>
      <c r="O217" s="46">
        <v>3</v>
      </c>
      <c r="P217" s="47">
        <v>2</v>
      </c>
      <c r="Q217" s="48">
        <f>Tableau6[[#This Row],[Bronze Diz.]]+Tableau6[[#This Row],[Bronze Uni.]]</f>
        <v>5</v>
      </c>
      <c r="R217" s="49">
        <f t="shared" ref="R217:R248" si="12">IF(AND(O217=10,P217=10),0,IF(AND(O217=10,P217&lt;10),P217,IF(AND(O217&lt;10,P217=10),10*O217,10*O217+P217)))</f>
        <v>32</v>
      </c>
      <c r="T217" s="39">
        <v>9</v>
      </c>
      <c r="U217" s="40">
        <v>5</v>
      </c>
    </row>
    <row r="218" spans="1:21" x14ac:dyDescent="0.3">
      <c r="A218" s="39">
        <v>4</v>
      </c>
      <c r="B218" s="40">
        <v>3</v>
      </c>
      <c r="D218" s="39">
        <v>4</v>
      </c>
      <c r="E218" s="40">
        <v>5</v>
      </c>
      <c r="G218" s="39">
        <v>3</v>
      </c>
      <c r="H218" s="40">
        <v>7</v>
      </c>
      <c r="J218" s="39">
        <v>8</v>
      </c>
      <c r="K218" s="43">
        <v>1</v>
      </c>
      <c r="L218" s="44">
        <f>Tableau5[[#This Row],[Bleu Diz.]]+Tableau5[[#This Row],[Bleu Uni.]]</f>
        <v>9</v>
      </c>
      <c r="M218" s="45">
        <f t="shared" si="11"/>
        <v>81</v>
      </c>
      <c r="O218" s="46">
        <v>2</v>
      </c>
      <c r="P218" s="47">
        <v>9</v>
      </c>
      <c r="Q218" s="48">
        <f>Tableau6[[#This Row],[Bronze Diz.]]+Tableau6[[#This Row],[Bronze Uni.]]</f>
        <v>11</v>
      </c>
      <c r="R218" s="49">
        <f t="shared" si="12"/>
        <v>29</v>
      </c>
      <c r="T218" s="39">
        <v>12</v>
      </c>
      <c r="U218" s="40">
        <v>5</v>
      </c>
    </row>
    <row r="219" spans="1:21" x14ac:dyDescent="0.3">
      <c r="A219" s="39">
        <v>2</v>
      </c>
      <c r="B219" s="40">
        <v>3</v>
      </c>
      <c r="D219" s="39">
        <v>6</v>
      </c>
      <c r="E219" s="40">
        <v>5</v>
      </c>
      <c r="G219" s="39">
        <v>3</v>
      </c>
      <c r="H219" s="40">
        <v>7</v>
      </c>
      <c r="J219" s="39">
        <v>3</v>
      </c>
      <c r="K219" s="43">
        <v>2</v>
      </c>
      <c r="L219" s="44">
        <f>Tableau5[[#This Row],[Bleu Diz.]]+Tableau5[[#This Row],[Bleu Uni.]]</f>
        <v>5</v>
      </c>
      <c r="M219" s="45">
        <f t="shared" si="11"/>
        <v>32</v>
      </c>
      <c r="O219" s="46">
        <v>7</v>
      </c>
      <c r="P219" s="47">
        <v>8</v>
      </c>
      <c r="Q219" s="48">
        <f>Tableau6[[#This Row],[Bronze Diz.]]+Tableau6[[#This Row],[Bronze Uni.]]</f>
        <v>15</v>
      </c>
      <c r="R219" s="49">
        <f t="shared" si="12"/>
        <v>78</v>
      </c>
      <c r="T219" s="39">
        <v>8</v>
      </c>
      <c r="U219" s="40">
        <v>3</v>
      </c>
    </row>
    <row r="220" spans="1:21" x14ac:dyDescent="0.3">
      <c r="A220" s="39">
        <v>2</v>
      </c>
      <c r="B220" s="40">
        <v>3</v>
      </c>
      <c r="D220" s="39">
        <v>5</v>
      </c>
      <c r="E220" s="40">
        <v>1</v>
      </c>
      <c r="G220" s="39">
        <v>2</v>
      </c>
      <c r="H220" s="40">
        <v>2</v>
      </c>
      <c r="J220" s="39">
        <v>10</v>
      </c>
      <c r="K220" s="43">
        <v>8</v>
      </c>
      <c r="L220" s="44">
        <f>Tableau5[[#This Row],[Bleu Diz.]]+Tableau5[[#This Row],[Bleu Uni.]]</f>
        <v>18</v>
      </c>
      <c r="M220" s="45">
        <f t="shared" si="11"/>
        <v>8</v>
      </c>
      <c r="O220" s="46">
        <v>6</v>
      </c>
      <c r="P220" s="47">
        <v>10</v>
      </c>
      <c r="Q220" s="48">
        <f>Tableau6[[#This Row],[Bronze Diz.]]+Tableau6[[#This Row],[Bronze Uni.]]</f>
        <v>16</v>
      </c>
      <c r="R220" s="49">
        <f t="shared" si="12"/>
        <v>60</v>
      </c>
      <c r="T220" s="39">
        <v>3</v>
      </c>
      <c r="U220" s="40">
        <v>10</v>
      </c>
    </row>
    <row r="221" spans="1:21" x14ac:dyDescent="0.3">
      <c r="A221" s="39">
        <v>1</v>
      </c>
      <c r="B221" s="40">
        <v>1</v>
      </c>
      <c r="D221" s="39">
        <v>4</v>
      </c>
      <c r="E221" s="40">
        <v>6</v>
      </c>
      <c r="G221" s="39">
        <v>2</v>
      </c>
      <c r="H221" s="40">
        <v>7</v>
      </c>
      <c r="J221" s="39">
        <v>3</v>
      </c>
      <c r="K221" s="43">
        <v>10</v>
      </c>
      <c r="L221" s="44">
        <f>Tableau5[[#This Row],[Bleu Diz.]]+Tableau5[[#This Row],[Bleu Uni.]]</f>
        <v>13</v>
      </c>
      <c r="M221" s="45">
        <f t="shared" si="11"/>
        <v>30</v>
      </c>
      <c r="O221" s="46">
        <v>8</v>
      </c>
      <c r="P221" s="47">
        <v>3</v>
      </c>
      <c r="Q221" s="48">
        <f>Tableau6[[#This Row],[Bronze Diz.]]+Tableau6[[#This Row],[Bronze Uni.]]</f>
        <v>11</v>
      </c>
      <c r="R221" s="49">
        <f t="shared" si="12"/>
        <v>83</v>
      </c>
      <c r="T221" s="39">
        <v>3</v>
      </c>
      <c r="U221" s="40">
        <v>2</v>
      </c>
    </row>
    <row r="222" spans="1:21" x14ac:dyDescent="0.3">
      <c r="A222" s="39">
        <v>4</v>
      </c>
      <c r="B222" s="40">
        <v>1</v>
      </c>
      <c r="D222" s="39">
        <v>1</v>
      </c>
      <c r="E222" s="40">
        <v>2</v>
      </c>
      <c r="G222" s="39">
        <v>6</v>
      </c>
      <c r="H222" s="40">
        <v>1</v>
      </c>
      <c r="J222" s="39">
        <v>7</v>
      </c>
      <c r="K222" s="43">
        <v>6</v>
      </c>
      <c r="L222" s="44">
        <f>Tableau5[[#This Row],[Bleu Diz.]]+Tableau5[[#This Row],[Bleu Uni.]]</f>
        <v>13</v>
      </c>
      <c r="M222" s="45">
        <f t="shared" si="11"/>
        <v>76</v>
      </c>
      <c r="O222" s="46">
        <v>6</v>
      </c>
      <c r="P222" s="47">
        <v>2</v>
      </c>
      <c r="Q222" s="48">
        <f>Tableau6[[#This Row],[Bronze Diz.]]+Tableau6[[#This Row],[Bronze Uni.]]</f>
        <v>8</v>
      </c>
      <c r="R222" s="49">
        <f t="shared" si="12"/>
        <v>62</v>
      </c>
      <c r="T222" s="39">
        <v>12</v>
      </c>
      <c r="U222" s="40">
        <v>6</v>
      </c>
    </row>
    <row r="223" spans="1:21" x14ac:dyDescent="0.3">
      <c r="A223" s="39">
        <v>3</v>
      </c>
      <c r="B223" s="40">
        <v>1</v>
      </c>
      <c r="D223" s="39">
        <v>4</v>
      </c>
      <c r="E223" s="40">
        <v>1</v>
      </c>
      <c r="G223" s="39">
        <v>2</v>
      </c>
      <c r="H223" s="40">
        <v>6</v>
      </c>
      <c r="J223" s="39">
        <v>5</v>
      </c>
      <c r="K223" s="43">
        <v>10</v>
      </c>
      <c r="L223" s="44">
        <f>Tableau5[[#This Row],[Bleu Diz.]]+Tableau5[[#This Row],[Bleu Uni.]]</f>
        <v>15</v>
      </c>
      <c r="M223" s="45">
        <f t="shared" si="11"/>
        <v>50</v>
      </c>
      <c r="O223" s="46">
        <v>6</v>
      </c>
      <c r="P223" s="47">
        <v>8</v>
      </c>
      <c r="Q223" s="48">
        <f>Tableau6[[#This Row],[Bronze Diz.]]+Tableau6[[#This Row],[Bronze Uni.]]</f>
        <v>14</v>
      </c>
      <c r="R223" s="49">
        <f t="shared" si="12"/>
        <v>68</v>
      </c>
      <c r="T223" s="39">
        <v>8</v>
      </c>
      <c r="U223" s="40">
        <v>8</v>
      </c>
    </row>
    <row r="224" spans="1:21" x14ac:dyDescent="0.3">
      <c r="A224" s="39">
        <v>1</v>
      </c>
      <c r="B224" s="40">
        <v>2</v>
      </c>
      <c r="D224" s="39">
        <v>2</v>
      </c>
      <c r="E224" s="40">
        <v>6</v>
      </c>
      <c r="G224" s="39">
        <v>3</v>
      </c>
      <c r="H224" s="40">
        <v>1</v>
      </c>
      <c r="J224" s="39">
        <v>3</v>
      </c>
      <c r="K224" s="43">
        <v>2</v>
      </c>
      <c r="L224" s="44">
        <f>Tableau5[[#This Row],[Bleu Diz.]]+Tableau5[[#This Row],[Bleu Uni.]]</f>
        <v>5</v>
      </c>
      <c r="M224" s="45">
        <f t="shared" si="11"/>
        <v>32</v>
      </c>
      <c r="O224" s="46">
        <v>4</v>
      </c>
      <c r="P224" s="47">
        <v>7</v>
      </c>
      <c r="Q224" s="48">
        <f>Tableau6[[#This Row],[Bronze Diz.]]+Tableau6[[#This Row],[Bronze Uni.]]</f>
        <v>11</v>
      </c>
      <c r="R224" s="49">
        <f t="shared" si="12"/>
        <v>47</v>
      </c>
      <c r="T224" s="39">
        <v>9</v>
      </c>
      <c r="U224" s="40">
        <v>10</v>
      </c>
    </row>
    <row r="225" spans="1:21" x14ac:dyDescent="0.3">
      <c r="A225" s="39">
        <v>1</v>
      </c>
      <c r="B225" s="40">
        <v>2</v>
      </c>
      <c r="D225" s="39">
        <v>4</v>
      </c>
      <c r="E225" s="40">
        <v>4</v>
      </c>
      <c r="G225" s="39">
        <v>7</v>
      </c>
      <c r="H225" s="40">
        <v>2</v>
      </c>
      <c r="J225" s="39">
        <v>8</v>
      </c>
      <c r="K225" s="43">
        <v>6</v>
      </c>
      <c r="L225" s="44">
        <f>Tableau5[[#This Row],[Bleu Diz.]]+Tableau5[[#This Row],[Bleu Uni.]]</f>
        <v>14</v>
      </c>
      <c r="M225" s="45">
        <f t="shared" si="11"/>
        <v>86</v>
      </c>
      <c r="O225" s="46">
        <v>4</v>
      </c>
      <c r="P225" s="47">
        <v>8</v>
      </c>
      <c r="Q225" s="48">
        <f>Tableau6[[#This Row],[Bronze Diz.]]+Tableau6[[#This Row],[Bronze Uni.]]</f>
        <v>12</v>
      </c>
      <c r="R225" s="49">
        <f t="shared" si="12"/>
        <v>48</v>
      </c>
      <c r="T225" s="39">
        <v>12</v>
      </c>
      <c r="U225" s="40">
        <v>3</v>
      </c>
    </row>
    <row r="226" spans="1:21" x14ac:dyDescent="0.3">
      <c r="A226" s="39">
        <v>1</v>
      </c>
      <c r="B226" s="40">
        <v>2</v>
      </c>
      <c r="D226" s="39">
        <v>3</v>
      </c>
      <c r="E226" s="40">
        <v>1</v>
      </c>
      <c r="G226" s="39">
        <v>4</v>
      </c>
      <c r="H226" s="40">
        <v>7</v>
      </c>
      <c r="J226" s="39">
        <v>10</v>
      </c>
      <c r="K226" s="43">
        <v>4</v>
      </c>
      <c r="L226" s="44">
        <f>Tableau5[[#This Row],[Bleu Diz.]]+Tableau5[[#This Row],[Bleu Uni.]]</f>
        <v>14</v>
      </c>
      <c r="M226" s="45">
        <f t="shared" si="11"/>
        <v>4</v>
      </c>
      <c r="O226" s="46">
        <v>9</v>
      </c>
      <c r="P226" s="47">
        <v>3</v>
      </c>
      <c r="Q226" s="48">
        <f>Tableau6[[#This Row],[Bronze Diz.]]+Tableau6[[#This Row],[Bronze Uni.]]</f>
        <v>12</v>
      </c>
      <c r="R226" s="49">
        <f t="shared" si="12"/>
        <v>93</v>
      </c>
      <c r="T226" s="39">
        <v>5</v>
      </c>
      <c r="U226" s="40">
        <v>9</v>
      </c>
    </row>
    <row r="227" spans="1:21" x14ac:dyDescent="0.3">
      <c r="A227" s="39">
        <v>2</v>
      </c>
      <c r="B227" s="40">
        <v>3</v>
      </c>
      <c r="D227" s="39">
        <v>5</v>
      </c>
      <c r="E227" s="40">
        <v>2</v>
      </c>
      <c r="G227" s="39">
        <v>8</v>
      </c>
      <c r="H227" s="40">
        <v>8</v>
      </c>
      <c r="J227" s="39">
        <v>6</v>
      </c>
      <c r="K227" s="43">
        <v>4</v>
      </c>
      <c r="L227" s="44">
        <f>Tableau5[[#This Row],[Bleu Diz.]]+Tableau5[[#This Row],[Bleu Uni.]]</f>
        <v>10</v>
      </c>
      <c r="M227" s="45">
        <f t="shared" si="11"/>
        <v>64</v>
      </c>
      <c r="O227" s="46">
        <v>2</v>
      </c>
      <c r="P227" s="47">
        <v>10</v>
      </c>
      <c r="Q227" s="48">
        <f>Tableau6[[#This Row],[Bronze Diz.]]+Tableau6[[#This Row],[Bronze Uni.]]</f>
        <v>12</v>
      </c>
      <c r="R227" s="49">
        <f t="shared" si="12"/>
        <v>20</v>
      </c>
      <c r="T227" s="39">
        <v>7</v>
      </c>
      <c r="U227" s="40">
        <v>3</v>
      </c>
    </row>
    <row r="228" spans="1:21" x14ac:dyDescent="0.3">
      <c r="A228" s="39">
        <v>1</v>
      </c>
      <c r="B228" s="40">
        <v>3</v>
      </c>
      <c r="D228" s="39">
        <v>3</v>
      </c>
      <c r="E228" s="40">
        <v>4</v>
      </c>
      <c r="G228" s="39">
        <v>1</v>
      </c>
      <c r="H228" s="40">
        <v>8</v>
      </c>
      <c r="J228" s="39">
        <v>6</v>
      </c>
      <c r="K228" s="43">
        <v>1</v>
      </c>
      <c r="L228" s="44">
        <f>Tableau5[[#This Row],[Bleu Diz.]]+Tableau5[[#This Row],[Bleu Uni.]]</f>
        <v>7</v>
      </c>
      <c r="M228" s="45">
        <f t="shared" si="11"/>
        <v>61</v>
      </c>
      <c r="O228" s="46">
        <v>3</v>
      </c>
      <c r="P228" s="47">
        <v>1</v>
      </c>
      <c r="Q228" s="48">
        <f>Tableau6[[#This Row],[Bronze Diz.]]+Tableau6[[#This Row],[Bronze Uni.]]</f>
        <v>4</v>
      </c>
      <c r="R228" s="49">
        <f t="shared" si="12"/>
        <v>31</v>
      </c>
      <c r="T228" s="39">
        <v>3</v>
      </c>
      <c r="U228" s="40">
        <v>3</v>
      </c>
    </row>
    <row r="229" spans="1:21" x14ac:dyDescent="0.3">
      <c r="A229" s="39">
        <v>4</v>
      </c>
      <c r="B229" s="40">
        <v>4</v>
      </c>
      <c r="D229" s="39">
        <v>6</v>
      </c>
      <c r="E229" s="40">
        <v>1</v>
      </c>
      <c r="G229" s="39">
        <v>2</v>
      </c>
      <c r="H229" s="40">
        <v>8</v>
      </c>
      <c r="J229" s="39">
        <v>9</v>
      </c>
      <c r="K229" s="43">
        <v>2</v>
      </c>
      <c r="L229" s="44">
        <f>Tableau5[[#This Row],[Bleu Diz.]]+Tableau5[[#This Row],[Bleu Uni.]]</f>
        <v>11</v>
      </c>
      <c r="M229" s="45">
        <f t="shared" si="11"/>
        <v>92</v>
      </c>
      <c r="O229" s="46">
        <v>1</v>
      </c>
      <c r="P229" s="47">
        <v>3</v>
      </c>
      <c r="Q229" s="48">
        <f>Tableau6[[#This Row],[Bronze Diz.]]+Tableau6[[#This Row],[Bronze Uni.]]</f>
        <v>4</v>
      </c>
      <c r="R229" s="49">
        <f t="shared" si="12"/>
        <v>13</v>
      </c>
      <c r="T229" s="39">
        <v>2</v>
      </c>
      <c r="U229" s="40">
        <v>4</v>
      </c>
    </row>
    <row r="230" spans="1:21" x14ac:dyDescent="0.3">
      <c r="A230" s="39">
        <v>2</v>
      </c>
      <c r="B230" s="40">
        <v>2</v>
      </c>
      <c r="D230" s="39">
        <v>4</v>
      </c>
      <c r="E230" s="40">
        <v>3</v>
      </c>
      <c r="G230" s="39">
        <v>7</v>
      </c>
      <c r="H230" s="40">
        <v>2</v>
      </c>
      <c r="J230" s="39">
        <v>8</v>
      </c>
      <c r="K230" s="43">
        <v>8</v>
      </c>
      <c r="L230" s="44">
        <f>Tableau5[[#This Row],[Bleu Diz.]]+Tableau5[[#This Row],[Bleu Uni.]]</f>
        <v>16</v>
      </c>
      <c r="M230" s="45">
        <f t="shared" si="11"/>
        <v>88</v>
      </c>
      <c r="O230" s="46">
        <v>7</v>
      </c>
      <c r="P230" s="47">
        <v>7</v>
      </c>
      <c r="Q230" s="48">
        <f>Tableau6[[#This Row],[Bronze Diz.]]+Tableau6[[#This Row],[Bronze Uni.]]</f>
        <v>14</v>
      </c>
      <c r="R230" s="49">
        <f t="shared" si="12"/>
        <v>77</v>
      </c>
      <c r="T230" s="39">
        <v>4</v>
      </c>
      <c r="U230" s="40">
        <v>8</v>
      </c>
    </row>
    <row r="231" spans="1:21" x14ac:dyDescent="0.3">
      <c r="A231" s="39">
        <v>1</v>
      </c>
      <c r="B231" s="40">
        <v>1</v>
      </c>
      <c r="D231" s="39">
        <v>6</v>
      </c>
      <c r="E231" s="40">
        <v>4</v>
      </c>
      <c r="G231" s="39">
        <v>8</v>
      </c>
      <c r="H231" s="40">
        <v>1</v>
      </c>
      <c r="J231" s="39">
        <v>9</v>
      </c>
      <c r="K231" s="43">
        <v>5</v>
      </c>
      <c r="L231" s="44">
        <f>Tableau5[[#This Row],[Bleu Diz.]]+Tableau5[[#This Row],[Bleu Uni.]]</f>
        <v>14</v>
      </c>
      <c r="M231" s="45">
        <f t="shared" si="11"/>
        <v>95</v>
      </c>
      <c r="O231" s="46">
        <v>7</v>
      </c>
      <c r="P231" s="47">
        <v>7</v>
      </c>
      <c r="Q231" s="48">
        <f>Tableau6[[#This Row],[Bronze Diz.]]+Tableau6[[#This Row],[Bronze Uni.]]</f>
        <v>14</v>
      </c>
      <c r="R231" s="49">
        <f t="shared" si="12"/>
        <v>77</v>
      </c>
      <c r="T231" s="39">
        <v>12</v>
      </c>
      <c r="U231" s="40">
        <v>10</v>
      </c>
    </row>
    <row r="232" spans="1:21" x14ac:dyDescent="0.3">
      <c r="A232" s="39">
        <v>1</v>
      </c>
      <c r="B232" s="40">
        <v>3</v>
      </c>
      <c r="D232" s="39">
        <v>2</v>
      </c>
      <c r="E232" s="40">
        <v>4</v>
      </c>
      <c r="G232" s="39">
        <v>5</v>
      </c>
      <c r="H232" s="40">
        <v>6</v>
      </c>
      <c r="J232" s="39">
        <v>7</v>
      </c>
      <c r="K232" s="43">
        <v>4</v>
      </c>
      <c r="L232" s="44">
        <f>Tableau5[[#This Row],[Bleu Diz.]]+Tableau5[[#This Row],[Bleu Uni.]]</f>
        <v>11</v>
      </c>
      <c r="M232" s="45">
        <f t="shared" si="11"/>
        <v>74</v>
      </c>
      <c r="O232" s="46">
        <v>1</v>
      </c>
      <c r="P232" s="47">
        <v>3</v>
      </c>
      <c r="Q232" s="48">
        <f>Tableau6[[#This Row],[Bronze Diz.]]+Tableau6[[#This Row],[Bronze Uni.]]</f>
        <v>4</v>
      </c>
      <c r="R232" s="49">
        <f t="shared" si="12"/>
        <v>13</v>
      </c>
      <c r="T232" s="39">
        <v>6</v>
      </c>
      <c r="U232" s="40">
        <v>8</v>
      </c>
    </row>
    <row r="233" spans="1:21" x14ac:dyDescent="0.3">
      <c r="A233" s="39">
        <v>3</v>
      </c>
      <c r="B233" s="40">
        <v>1</v>
      </c>
      <c r="D233" s="39">
        <v>1</v>
      </c>
      <c r="E233" s="40">
        <v>5</v>
      </c>
      <c r="G233" s="39">
        <v>8</v>
      </c>
      <c r="H233" s="40">
        <v>4</v>
      </c>
      <c r="J233" s="39">
        <v>5</v>
      </c>
      <c r="K233" s="43">
        <v>4</v>
      </c>
      <c r="L233" s="44">
        <f>Tableau5[[#This Row],[Bleu Diz.]]+Tableau5[[#This Row],[Bleu Uni.]]</f>
        <v>9</v>
      </c>
      <c r="M233" s="45">
        <f t="shared" si="11"/>
        <v>54</v>
      </c>
      <c r="O233" s="46">
        <v>3</v>
      </c>
      <c r="P233" s="47">
        <v>2</v>
      </c>
      <c r="Q233" s="48">
        <f>Tableau6[[#This Row],[Bronze Diz.]]+Tableau6[[#This Row],[Bronze Uni.]]</f>
        <v>5</v>
      </c>
      <c r="R233" s="49">
        <f t="shared" si="12"/>
        <v>32</v>
      </c>
      <c r="T233" s="39">
        <v>5</v>
      </c>
      <c r="U233" s="40">
        <v>1</v>
      </c>
    </row>
    <row r="234" spans="1:21" x14ac:dyDescent="0.3">
      <c r="A234" s="39">
        <v>2</v>
      </c>
      <c r="B234" s="40">
        <v>1</v>
      </c>
      <c r="D234" s="39">
        <v>1</v>
      </c>
      <c r="E234" s="40">
        <v>6</v>
      </c>
      <c r="G234" s="39">
        <v>5</v>
      </c>
      <c r="H234" s="40">
        <v>8</v>
      </c>
      <c r="J234" s="39">
        <v>9</v>
      </c>
      <c r="K234" s="43">
        <v>3</v>
      </c>
      <c r="L234" s="44">
        <f>Tableau5[[#This Row],[Bleu Diz.]]+Tableau5[[#This Row],[Bleu Uni.]]</f>
        <v>12</v>
      </c>
      <c r="M234" s="45">
        <f t="shared" si="11"/>
        <v>93</v>
      </c>
      <c r="O234" s="46">
        <v>5</v>
      </c>
      <c r="P234" s="47">
        <v>10</v>
      </c>
      <c r="Q234" s="48">
        <f>Tableau6[[#This Row],[Bronze Diz.]]+Tableau6[[#This Row],[Bronze Uni.]]</f>
        <v>15</v>
      </c>
      <c r="R234" s="49">
        <f t="shared" si="12"/>
        <v>50</v>
      </c>
      <c r="T234" s="39">
        <v>7</v>
      </c>
      <c r="U234" s="40">
        <v>11</v>
      </c>
    </row>
    <row r="235" spans="1:21" x14ac:dyDescent="0.3">
      <c r="A235" s="39">
        <v>1</v>
      </c>
      <c r="B235" s="40">
        <v>3</v>
      </c>
      <c r="D235" s="39">
        <v>1</v>
      </c>
      <c r="E235" s="40">
        <v>4</v>
      </c>
      <c r="G235" s="39">
        <v>4</v>
      </c>
      <c r="H235" s="40">
        <v>6</v>
      </c>
      <c r="J235" s="39">
        <v>3</v>
      </c>
      <c r="K235" s="43">
        <v>6</v>
      </c>
      <c r="L235" s="44">
        <f>Tableau5[[#This Row],[Bleu Diz.]]+Tableau5[[#This Row],[Bleu Uni.]]</f>
        <v>9</v>
      </c>
      <c r="M235" s="45">
        <f t="shared" si="11"/>
        <v>36</v>
      </c>
      <c r="O235" s="46">
        <v>8</v>
      </c>
      <c r="P235" s="47">
        <v>1</v>
      </c>
      <c r="Q235" s="48">
        <f>Tableau6[[#This Row],[Bronze Diz.]]+Tableau6[[#This Row],[Bronze Uni.]]</f>
        <v>9</v>
      </c>
      <c r="R235" s="49">
        <f t="shared" si="12"/>
        <v>81</v>
      </c>
      <c r="T235" s="39">
        <v>8</v>
      </c>
      <c r="U235" s="40">
        <v>8</v>
      </c>
    </row>
    <row r="236" spans="1:21" x14ac:dyDescent="0.3">
      <c r="A236" s="39">
        <v>1</v>
      </c>
      <c r="B236" s="40">
        <v>4</v>
      </c>
      <c r="D236" s="39">
        <v>4</v>
      </c>
      <c r="E236" s="40">
        <v>4</v>
      </c>
      <c r="G236" s="39">
        <v>7</v>
      </c>
      <c r="H236" s="40">
        <v>8</v>
      </c>
      <c r="J236" s="39">
        <v>1</v>
      </c>
      <c r="K236" s="43">
        <v>6</v>
      </c>
      <c r="L236" s="44">
        <f>Tableau5[[#This Row],[Bleu Diz.]]+Tableau5[[#This Row],[Bleu Uni.]]</f>
        <v>7</v>
      </c>
      <c r="M236" s="45">
        <f t="shared" si="11"/>
        <v>16</v>
      </c>
      <c r="O236" s="46">
        <v>3</v>
      </c>
      <c r="P236" s="47">
        <v>3</v>
      </c>
      <c r="Q236" s="48">
        <f>Tableau6[[#This Row],[Bronze Diz.]]+Tableau6[[#This Row],[Bronze Uni.]]</f>
        <v>6</v>
      </c>
      <c r="R236" s="49">
        <f t="shared" si="12"/>
        <v>33</v>
      </c>
      <c r="T236" s="39">
        <v>10</v>
      </c>
      <c r="U236" s="40">
        <v>1</v>
      </c>
    </row>
    <row r="237" spans="1:21" x14ac:dyDescent="0.3">
      <c r="A237" s="39">
        <v>4</v>
      </c>
      <c r="B237" s="40">
        <v>3</v>
      </c>
      <c r="D237" s="39">
        <v>3</v>
      </c>
      <c r="E237" s="40">
        <v>1</v>
      </c>
      <c r="G237" s="39">
        <v>3</v>
      </c>
      <c r="H237" s="40">
        <v>6</v>
      </c>
      <c r="J237" s="39">
        <v>6</v>
      </c>
      <c r="K237" s="43">
        <v>9</v>
      </c>
      <c r="L237" s="44">
        <f>Tableau5[[#This Row],[Bleu Diz.]]+Tableau5[[#This Row],[Bleu Uni.]]</f>
        <v>15</v>
      </c>
      <c r="M237" s="45">
        <f t="shared" si="11"/>
        <v>69</v>
      </c>
      <c r="O237" s="46">
        <v>1</v>
      </c>
      <c r="P237" s="47">
        <v>8</v>
      </c>
      <c r="Q237" s="48">
        <f>Tableau6[[#This Row],[Bronze Diz.]]+Tableau6[[#This Row],[Bronze Uni.]]</f>
        <v>9</v>
      </c>
      <c r="R237" s="49">
        <f t="shared" si="12"/>
        <v>18</v>
      </c>
      <c r="T237" s="39">
        <v>8</v>
      </c>
      <c r="U237" s="40">
        <v>12</v>
      </c>
    </row>
    <row r="238" spans="1:21" x14ac:dyDescent="0.3">
      <c r="A238" s="39">
        <v>2</v>
      </c>
      <c r="B238" s="40">
        <v>3</v>
      </c>
      <c r="D238" s="39">
        <v>3</v>
      </c>
      <c r="E238" s="40">
        <v>2</v>
      </c>
      <c r="G238" s="39">
        <v>5</v>
      </c>
      <c r="H238" s="40">
        <v>6</v>
      </c>
      <c r="J238" s="39">
        <v>6</v>
      </c>
      <c r="K238" s="43">
        <v>7</v>
      </c>
      <c r="L238" s="44">
        <f>Tableau5[[#This Row],[Bleu Diz.]]+Tableau5[[#This Row],[Bleu Uni.]]</f>
        <v>13</v>
      </c>
      <c r="M238" s="45">
        <f t="shared" si="11"/>
        <v>67</v>
      </c>
      <c r="O238" s="46">
        <v>1</v>
      </c>
      <c r="P238" s="47">
        <v>4</v>
      </c>
      <c r="Q238" s="48">
        <f>Tableau6[[#This Row],[Bronze Diz.]]+Tableau6[[#This Row],[Bronze Uni.]]</f>
        <v>5</v>
      </c>
      <c r="R238" s="49">
        <f t="shared" si="12"/>
        <v>14</v>
      </c>
      <c r="T238" s="39">
        <v>10</v>
      </c>
      <c r="U238" s="40">
        <v>6</v>
      </c>
    </row>
    <row r="239" spans="1:21" x14ac:dyDescent="0.3">
      <c r="A239" s="39">
        <v>3</v>
      </c>
      <c r="B239" s="40">
        <v>1</v>
      </c>
      <c r="D239" s="39">
        <v>1</v>
      </c>
      <c r="E239" s="40">
        <v>4</v>
      </c>
      <c r="G239" s="39">
        <v>3</v>
      </c>
      <c r="H239" s="40">
        <v>2</v>
      </c>
      <c r="J239" s="39">
        <v>4</v>
      </c>
      <c r="K239" s="43">
        <v>2</v>
      </c>
      <c r="L239" s="44">
        <f>Tableau5[[#This Row],[Bleu Diz.]]+Tableau5[[#This Row],[Bleu Uni.]]</f>
        <v>6</v>
      </c>
      <c r="M239" s="45">
        <f t="shared" si="11"/>
        <v>42</v>
      </c>
      <c r="O239" s="46">
        <v>7</v>
      </c>
      <c r="P239" s="47">
        <v>4</v>
      </c>
      <c r="Q239" s="48">
        <f>Tableau6[[#This Row],[Bronze Diz.]]+Tableau6[[#This Row],[Bronze Uni.]]</f>
        <v>11</v>
      </c>
      <c r="R239" s="49">
        <f t="shared" si="12"/>
        <v>74</v>
      </c>
      <c r="T239" s="39">
        <v>2</v>
      </c>
      <c r="U239" s="40">
        <v>11</v>
      </c>
    </row>
    <row r="240" spans="1:21" x14ac:dyDescent="0.3">
      <c r="A240" s="39">
        <v>3</v>
      </c>
      <c r="B240" s="40">
        <v>4</v>
      </c>
      <c r="D240" s="39">
        <v>1</v>
      </c>
      <c r="E240" s="40">
        <v>5</v>
      </c>
      <c r="G240" s="39">
        <v>6</v>
      </c>
      <c r="H240" s="40">
        <v>6</v>
      </c>
      <c r="J240" s="39">
        <v>10</v>
      </c>
      <c r="K240" s="43">
        <v>1</v>
      </c>
      <c r="L240" s="44">
        <f>Tableau5[[#This Row],[Bleu Diz.]]+Tableau5[[#This Row],[Bleu Uni.]]</f>
        <v>11</v>
      </c>
      <c r="M240" s="45">
        <f t="shared" si="11"/>
        <v>1</v>
      </c>
      <c r="O240" s="46">
        <v>1</v>
      </c>
      <c r="P240" s="47">
        <v>5</v>
      </c>
      <c r="Q240" s="48">
        <f>Tableau6[[#This Row],[Bronze Diz.]]+Tableau6[[#This Row],[Bronze Uni.]]</f>
        <v>6</v>
      </c>
      <c r="R240" s="49">
        <f t="shared" si="12"/>
        <v>15</v>
      </c>
      <c r="T240" s="39">
        <v>9</v>
      </c>
      <c r="U240" s="40">
        <v>10</v>
      </c>
    </row>
    <row r="241" spans="1:21" x14ac:dyDescent="0.3">
      <c r="A241" s="39">
        <v>3</v>
      </c>
      <c r="B241" s="40">
        <v>4</v>
      </c>
      <c r="D241" s="39">
        <v>2</v>
      </c>
      <c r="E241" s="40">
        <v>3</v>
      </c>
      <c r="G241" s="39">
        <v>2</v>
      </c>
      <c r="H241" s="40">
        <v>5</v>
      </c>
      <c r="J241" s="39">
        <v>7</v>
      </c>
      <c r="K241" s="43">
        <v>7</v>
      </c>
      <c r="L241" s="44">
        <f>Tableau5[[#This Row],[Bleu Diz.]]+Tableau5[[#This Row],[Bleu Uni.]]</f>
        <v>14</v>
      </c>
      <c r="M241" s="45">
        <f t="shared" si="11"/>
        <v>77</v>
      </c>
      <c r="O241" s="46">
        <v>6</v>
      </c>
      <c r="P241" s="47">
        <v>1</v>
      </c>
      <c r="Q241" s="48">
        <f>Tableau6[[#This Row],[Bronze Diz.]]+Tableau6[[#This Row],[Bronze Uni.]]</f>
        <v>7</v>
      </c>
      <c r="R241" s="49">
        <f t="shared" si="12"/>
        <v>61</v>
      </c>
      <c r="T241" s="39">
        <v>7</v>
      </c>
      <c r="U241" s="40">
        <v>4</v>
      </c>
    </row>
    <row r="242" spans="1:21" x14ac:dyDescent="0.3">
      <c r="A242" s="39">
        <v>4</v>
      </c>
      <c r="B242" s="40">
        <v>4</v>
      </c>
      <c r="D242" s="39">
        <v>6</v>
      </c>
      <c r="E242" s="40">
        <v>6</v>
      </c>
      <c r="G242" s="39">
        <v>6</v>
      </c>
      <c r="H242" s="40">
        <v>1</v>
      </c>
      <c r="J242" s="39">
        <v>2</v>
      </c>
      <c r="K242" s="43">
        <v>3</v>
      </c>
      <c r="L242" s="44">
        <f>Tableau5[[#This Row],[Bleu Diz.]]+Tableau5[[#This Row],[Bleu Uni.]]</f>
        <v>5</v>
      </c>
      <c r="M242" s="45">
        <f t="shared" si="11"/>
        <v>23</v>
      </c>
      <c r="O242" s="46">
        <v>7</v>
      </c>
      <c r="P242" s="47">
        <v>1</v>
      </c>
      <c r="Q242" s="48">
        <f>Tableau6[[#This Row],[Bronze Diz.]]+Tableau6[[#This Row],[Bronze Uni.]]</f>
        <v>8</v>
      </c>
      <c r="R242" s="49">
        <f t="shared" si="12"/>
        <v>71</v>
      </c>
      <c r="T242" s="39">
        <v>6</v>
      </c>
      <c r="U242" s="40">
        <v>3</v>
      </c>
    </row>
    <row r="243" spans="1:21" x14ac:dyDescent="0.3">
      <c r="A243" s="39">
        <v>2</v>
      </c>
      <c r="B243" s="40">
        <v>2</v>
      </c>
      <c r="D243" s="39">
        <v>6</v>
      </c>
      <c r="E243" s="40">
        <v>3</v>
      </c>
      <c r="G243" s="39">
        <v>3</v>
      </c>
      <c r="H243" s="40">
        <v>6</v>
      </c>
      <c r="J243" s="39">
        <v>2</v>
      </c>
      <c r="K243" s="43">
        <v>4</v>
      </c>
      <c r="L243" s="44">
        <f>Tableau5[[#This Row],[Bleu Diz.]]+Tableau5[[#This Row],[Bleu Uni.]]</f>
        <v>6</v>
      </c>
      <c r="M243" s="45">
        <f t="shared" si="11"/>
        <v>24</v>
      </c>
      <c r="O243" s="46">
        <v>4</v>
      </c>
      <c r="P243" s="47">
        <v>2</v>
      </c>
      <c r="Q243" s="48">
        <f>Tableau6[[#This Row],[Bronze Diz.]]+Tableau6[[#This Row],[Bronze Uni.]]</f>
        <v>6</v>
      </c>
      <c r="R243" s="49">
        <f t="shared" si="12"/>
        <v>42</v>
      </c>
      <c r="T243" s="39">
        <v>5</v>
      </c>
      <c r="U243" s="40">
        <v>1</v>
      </c>
    </row>
    <row r="244" spans="1:21" x14ac:dyDescent="0.3">
      <c r="A244" s="39">
        <v>3</v>
      </c>
      <c r="B244" s="40">
        <v>2</v>
      </c>
      <c r="D244" s="39">
        <v>2</v>
      </c>
      <c r="E244" s="40">
        <v>5</v>
      </c>
      <c r="G244" s="39">
        <v>8</v>
      </c>
      <c r="H244" s="40">
        <v>8</v>
      </c>
      <c r="J244" s="39">
        <v>8</v>
      </c>
      <c r="K244" s="43">
        <v>6</v>
      </c>
      <c r="L244" s="44">
        <f>Tableau5[[#This Row],[Bleu Diz.]]+Tableau5[[#This Row],[Bleu Uni.]]</f>
        <v>14</v>
      </c>
      <c r="M244" s="45">
        <f t="shared" si="11"/>
        <v>86</v>
      </c>
      <c r="O244" s="46">
        <v>4</v>
      </c>
      <c r="P244" s="47">
        <v>5</v>
      </c>
      <c r="Q244" s="48">
        <f>Tableau6[[#This Row],[Bronze Diz.]]+Tableau6[[#This Row],[Bronze Uni.]]</f>
        <v>9</v>
      </c>
      <c r="R244" s="49">
        <f t="shared" si="12"/>
        <v>45</v>
      </c>
      <c r="T244" s="39">
        <v>11</v>
      </c>
      <c r="U244" s="40">
        <v>11</v>
      </c>
    </row>
    <row r="245" spans="1:21" x14ac:dyDescent="0.3">
      <c r="A245" s="39">
        <v>3</v>
      </c>
      <c r="B245" s="40">
        <v>2</v>
      </c>
      <c r="D245" s="39">
        <v>2</v>
      </c>
      <c r="E245" s="40">
        <v>4</v>
      </c>
      <c r="G245" s="39">
        <v>6</v>
      </c>
      <c r="H245" s="40">
        <v>7</v>
      </c>
      <c r="J245" s="39">
        <v>7</v>
      </c>
      <c r="K245" s="43">
        <v>5</v>
      </c>
      <c r="L245" s="44">
        <f>Tableau5[[#This Row],[Bleu Diz.]]+Tableau5[[#This Row],[Bleu Uni.]]</f>
        <v>12</v>
      </c>
      <c r="M245" s="45">
        <f t="shared" si="11"/>
        <v>75</v>
      </c>
      <c r="O245" s="46">
        <v>10</v>
      </c>
      <c r="P245" s="47">
        <v>6</v>
      </c>
      <c r="Q245" s="48">
        <f>Tableau6[[#This Row],[Bronze Diz.]]+Tableau6[[#This Row],[Bronze Uni.]]</f>
        <v>16</v>
      </c>
      <c r="R245" s="49">
        <f t="shared" si="12"/>
        <v>6</v>
      </c>
      <c r="T245" s="39">
        <v>11</v>
      </c>
      <c r="U245" s="40">
        <v>8</v>
      </c>
    </row>
    <row r="246" spans="1:21" x14ac:dyDescent="0.3">
      <c r="A246" s="39">
        <v>4</v>
      </c>
      <c r="B246" s="40">
        <v>4</v>
      </c>
      <c r="D246" s="39">
        <v>5</v>
      </c>
      <c r="E246" s="40">
        <v>3</v>
      </c>
      <c r="G246" s="39">
        <v>1</v>
      </c>
      <c r="H246" s="40">
        <v>1</v>
      </c>
      <c r="J246" s="39">
        <v>3</v>
      </c>
      <c r="K246" s="43">
        <v>8</v>
      </c>
      <c r="L246" s="44">
        <f>Tableau5[[#This Row],[Bleu Diz.]]+Tableau5[[#This Row],[Bleu Uni.]]</f>
        <v>11</v>
      </c>
      <c r="M246" s="45">
        <f t="shared" si="11"/>
        <v>38</v>
      </c>
      <c r="O246" s="46">
        <v>9</v>
      </c>
      <c r="P246" s="47">
        <v>2</v>
      </c>
      <c r="Q246" s="48">
        <f>Tableau6[[#This Row],[Bronze Diz.]]+Tableau6[[#This Row],[Bronze Uni.]]</f>
        <v>11</v>
      </c>
      <c r="R246" s="49">
        <f t="shared" si="12"/>
        <v>92</v>
      </c>
      <c r="T246" s="39">
        <v>2</v>
      </c>
      <c r="U246" s="40">
        <v>7</v>
      </c>
    </row>
    <row r="247" spans="1:21" x14ac:dyDescent="0.3">
      <c r="A247" s="39">
        <v>4</v>
      </c>
      <c r="B247" s="40">
        <v>3</v>
      </c>
      <c r="D247" s="39">
        <v>4</v>
      </c>
      <c r="E247" s="40">
        <v>1</v>
      </c>
      <c r="G247" s="39">
        <v>4</v>
      </c>
      <c r="H247" s="40">
        <v>1</v>
      </c>
      <c r="J247" s="39">
        <v>8</v>
      </c>
      <c r="K247" s="43">
        <v>5</v>
      </c>
      <c r="L247" s="44">
        <f>Tableau5[[#This Row],[Bleu Diz.]]+Tableau5[[#This Row],[Bleu Uni.]]</f>
        <v>13</v>
      </c>
      <c r="M247" s="45">
        <f t="shared" si="11"/>
        <v>85</v>
      </c>
      <c r="O247" s="46">
        <v>8</v>
      </c>
      <c r="P247" s="47">
        <v>3</v>
      </c>
      <c r="Q247" s="48">
        <f>Tableau6[[#This Row],[Bronze Diz.]]+Tableau6[[#This Row],[Bronze Uni.]]</f>
        <v>11</v>
      </c>
      <c r="R247" s="49">
        <f t="shared" si="12"/>
        <v>83</v>
      </c>
      <c r="T247" s="39">
        <v>3</v>
      </c>
      <c r="U247" s="40">
        <v>5</v>
      </c>
    </row>
    <row r="248" spans="1:21" x14ac:dyDescent="0.3">
      <c r="A248" s="39">
        <v>4</v>
      </c>
      <c r="B248" s="40">
        <v>4</v>
      </c>
      <c r="D248" s="39">
        <v>3</v>
      </c>
      <c r="E248" s="40">
        <v>3</v>
      </c>
      <c r="G248" s="39">
        <v>6</v>
      </c>
      <c r="H248" s="40">
        <v>3</v>
      </c>
      <c r="J248" s="39">
        <v>10</v>
      </c>
      <c r="K248" s="43">
        <v>4</v>
      </c>
      <c r="L248" s="44">
        <f>Tableau5[[#This Row],[Bleu Diz.]]+Tableau5[[#This Row],[Bleu Uni.]]</f>
        <v>14</v>
      </c>
      <c r="M248" s="45">
        <f t="shared" si="11"/>
        <v>4</v>
      </c>
      <c r="O248" s="46">
        <v>1</v>
      </c>
      <c r="P248" s="47">
        <v>10</v>
      </c>
      <c r="Q248" s="48">
        <f>Tableau6[[#This Row],[Bronze Diz.]]+Tableau6[[#This Row],[Bronze Uni.]]</f>
        <v>11</v>
      </c>
      <c r="R248" s="49">
        <f t="shared" si="12"/>
        <v>10</v>
      </c>
      <c r="T248" s="39">
        <v>10</v>
      </c>
      <c r="U248" s="40">
        <v>5</v>
      </c>
    </row>
    <row r="249" spans="1:21" x14ac:dyDescent="0.3">
      <c r="A249" s="39">
        <v>3</v>
      </c>
      <c r="B249" s="40">
        <v>3</v>
      </c>
      <c r="D249" s="39">
        <v>3</v>
      </c>
      <c r="E249" s="40">
        <v>2</v>
      </c>
      <c r="G249" s="39">
        <v>1</v>
      </c>
      <c r="H249" s="40">
        <v>2</v>
      </c>
      <c r="J249" s="39">
        <v>8</v>
      </c>
      <c r="K249" s="43">
        <v>3</v>
      </c>
      <c r="L249" s="44">
        <f>Tableau5[[#This Row],[Bleu Diz.]]+Tableau5[[#This Row],[Bleu Uni.]]</f>
        <v>11</v>
      </c>
      <c r="M249" s="45">
        <f t="shared" si="11"/>
        <v>83</v>
      </c>
      <c r="O249" s="46">
        <v>4</v>
      </c>
      <c r="P249" s="47">
        <v>7</v>
      </c>
      <c r="Q249" s="48">
        <f>Tableau6[[#This Row],[Bronze Diz.]]+Tableau6[[#This Row],[Bronze Uni.]]</f>
        <v>11</v>
      </c>
      <c r="R249" s="49">
        <f t="shared" ref="R249:R280" si="13">IF(AND(O249=10,P249=10),0,IF(AND(O249=10,P249&lt;10),P249,IF(AND(O249&lt;10,P249=10),10*O249,10*O249+P249)))</f>
        <v>47</v>
      </c>
      <c r="T249" s="39">
        <v>7</v>
      </c>
      <c r="U249" s="40">
        <v>2</v>
      </c>
    </row>
    <row r="250" spans="1:21" x14ac:dyDescent="0.3">
      <c r="A250" s="39">
        <v>3</v>
      </c>
      <c r="B250" s="40">
        <v>3</v>
      </c>
      <c r="D250" s="39">
        <v>5</v>
      </c>
      <c r="E250" s="40">
        <v>2</v>
      </c>
      <c r="G250" s="39">
        <v>2</v>
      </c>
      <c r="H250" s="40">
        <v>2</v>
      </c>
      <c r="J250" s="39">
        <v>1</v>
      </c>
      <c r="K250" s="43">
        <v>8</v>
      </c>
      <c r="L250" s="44">
        <f>Tableau5[[#This Row],[Bleu Diz.]]+Tableau5[[#This Row],[Bleu Uni.]]</f>
        <v>9</v>
      </c>
      <c r="M250" s="45">
        <f t="shared" si="11"/>
        <v>18</v>
      </c>
      <c r="O250" s="46">
        <v>6</v>
      </c>
      <c r="P250" s="47">
        <v>10</v>
      </c>
      <c r="Q250" s="48">
        <f>Tableau6[[#This Row],[Bronze Diz.]]+Tableau6[[#This Row],[Bronze Uni.]]</f>
        <v>16</v>
      </c>
      <c r="R250" s="49">
        <f t="shared" si="13"/>
        <v>60</v>
      </c>
      <c r="T250" s="39">
        <v>2</v>
      </c>
      <c r="U250" s="40">
        <v>4</v>
      </c>
    </row>
    <row r="251" spans="1:21" x14ac:dyDescent="0.3">
      <c r="A251" s="39">
        <v>3</v>
      </c>
      <c r="B251" s="40">
        <v>1</v>
      </c>
      <c r="D251" s="39">
        <v>6</v>
      </c>
      <c r="E251" s="40">
        <v>6</v>
      </c>
      <c r="G251" s="39">
        <v>8</v>
      </c>
      <c r="H251" s="40">
        <v>5</v>
      </c>
      <c r="J251" s="39">
        <v>1</v>
      </c>
      <c r="K251" s="43">
        <v>1</v>
      </c>
      <c r="L251" s="44">
        <f>Tableau5[[#This Row],[Bleu Diz.]]+Tableau5[[#This Row],[Bleu Uni.]]</f>
        <v>2</v>
      </c>
      <c r="M251" s="45">
        <f t="shared" si="11"/>
        <v>11</v>
      </c>
      <c r="O251" s="46">
        <v>3</v>
      </c>
      <c r="P251" s="47">
        <v>6</v>
      </c>
      <c r="Q251" s="48">
        <f>Tableau6[[#This Row],[Bronze Diz.]]+Tableau6[[#This Row],[Bronze Uni.]]</f>
        <v>9</v>
      </c>
      <c r="R251" s="49">
        <f t="shared" si="13"/>
        <v>36</v>
      </c>
      <c r="T251" s="39">
        <v>3</v>
      </c>
      <c r="U251" s="40">
        <v>9</v>
      </c>
    </row>
    <row r="252" spans="1:21" x14ac:dyDescent="0.3">
      <c r="A252" s="39">
        <v>4</v>
      </c>
      <c r="B252" s="40">
        <v>2</v>
      </c>
      <c r="D252" s="39">
        <v>6</v>
      </c>
      <c r="E252" s="40">
        <v>1</v>
      </c>
      <c r="G252" s="39">
        <v>1</v>
      </c>
      <c r="H252" s="40">
        <v>7</v>
      </c>
      <c r="J252" s="39">
        <v>3</v>
      </c>
      <c r="K252" s="43">
        <v>1</v>
      </c>
      <c r="L252" s="44">
        <f>Tableau5[[#This Row],[Bleu Diz.]]+Tableau5[[#This Row],[Bleu Uni.]]</f>
        <v>4</v>
      </c>
      <c r="M252" s="45">
        <f t="shared" si="11"/>
        <v>31</v>
      </c>
      <c r="O252" s="46">
        <v>1</v>
      </c>
      <c r="P252" s="47">
        <v>1</v>
      </c>
      <c r="Q252" s="48">
        <f>Tableau6[[#This Row],[Bronze Diz.]]+Tableau6[[#This Row],[Bronze Uni.]]</f>
        <v>2</v>
      </c>
      <c r="R252" s="49">
        <f t="shared" si="13"/>
        <v>11</v>
      </c>
      <c r="T252" s="39">
        <v>11</v>
      </c>
      <c r="U252" s="40">
        <v>1</v>
      </c>
    </row>
    <row r="253" spans="1:21" x14ac:dyDescent="0.3">
      <c r="A253" s="39">
        <v>4</v>
      </c>
      <c r="B253" s="40">
        <v>1</v>
      </c>
      <c r="D253" s="39">
        <v>4</v>
      </c>
      <c r="E253" s="40">
        <v>5</v>
      </c>
      <c r="G253" s="39">
        <v>3</v>
      </c>
      <c r="H253" s="40">
        <v>4</v>
      </c>
      <c r="J253" s="39">
        <v>4</v>
      </c>
      <c r="K253" s="43">
        <v>1</v>
      </c>
      <c r="L253" s="44">
        <f>Tableau5[[#This Row],[Bleu Diz.]]+Tableau5[[#This Row],[Bleu Uni.]]</f>
        <v>5</v>
      </c>
      <c r="M253" s="45">
        <f t="shared" si="11"/>
        <v>41</v>
      </c>
      <c r="O253" s="46">
        <v>10</v>
      </c>
      <c r="P253" s="47">
        <v>5</v>
      </c>
      <c r="Q253" s="48">
        <f>Tableau6[[#This Row],[Bronze Diz.]]+Tableau6[[#This Row],[Bronze Uni.]]</f>
        <v>15</v>
      </c>
      <c r="R253" s="49">
        <f t="shared" si="13"/>
        <v>5</v>
      </c>
      <c r="T253" s="39">
        <v>5</v>
      </c>
      <c r="U253" s="40">
        <v>9</v>
      </c>
    </row>
    <row r="254" spans="1:21" x14ac:dyDescent="0.3">
      <c r="A254" s="39">
        <v>3</v>
      </c>
      <c r="B254" s="40">
        <v>1</v>
      </c>
      <c r="D254" s="39">
        <v>4</v>
      </c>
      <c r="E254" s="40">
        <v>6</v>
      </c>
      <c r="G254" s="39">
        <v>7</v>
      </c>
      <c r="H254" s="40">
        <v>7</v>
      </c>
      <c r="J254" s="39">
        <v>7</v>
      </c>
      <c r="K254" s="43">
        <v>7</v>
      </c>
      <c r="L254" s="44">
        <f>Tableau5[[#This Row],[Bleu Diz.]]+Tableau5[[#This Row],[Bleu Uni.]]</f>
        <v>14</v>
      </c>
      <c r="M254" s="45">
        <f t="shared" si="11"/>
        <v>77</v>
      </c>
      <c r="O254" s="46">
        <v>8</v>
      </c>
      <c r="P254" s="47">
        <v>4</v>
      </c>
      <c r="Q254" s="48">
        <f>Tableau6[[#This Row],[Bronze Diz.]]+Tableau6[[#This Row],[Bronze Uni.]]</f>
        <v>12</v>
      </c>
      <c r="R254" s="49">
        <f t="shared" si="13"/>
        <v>84</v>
      </c>
      <c r="T254" s="39">
        <v>7</v>
      </c>
      <c r="U254" s="40">
        <v>6</v>
      </c>
    </row>
    <row r="255" spans="1:21" x14ac:dyDescent="0.3">
      <c r="A255" s="39">
        <v>1</v>
      </c>
      <c r="B255" s="40">
        <v>4</v>
      </c>
      <c r="D255" s="39">
        <v>4</v>
      </c>
      <c r="E255" s="40">
        <v>2</v>
      </c>
      <c r="G255" s="39">
        <v>4</v>
      </c>
      <c r="H255" s="40">
        <v>5</v>
      </c>
      <c r="J255" s="39">
        <v>10</v>
      </c>
      <c r="K255" s="43">
        <v>4</v>
      </c>
      <c r="L255" s="44">
        <f>Tableau5[[#This Row],[Bleu Diz.]]+Tableau5[[#This Row],[Bleu Uni.]]</f>
        <v>14</v>
      </c>
      <c r="M255" s="45">
        <f t="shared" si="11"/>
        <v>4</v>
      </c>
      <c r="O255" s="46">
        <v>6</v>
      </c>
      <c r="P255" s="47">
        <v>9</v>
      </c>
      <c r="Q255" s="48">
        <f>Tableau6[[#This Row],[Bronze Diz.]]+Tableau6[[#This Row],[Bronze Uni.]]</f>
        <v>15</v>
      </c>
      <c r="R255" s="49">
        <f t="shared" si="13"/>
        <v>69</v>
      </c>
      <c r="T255" s="39">
        <v>3</v>
      </c>
      <c r="U255" s="40">
        <v>10</v>
      </c>
    </row>
    <row r="256" spans="1:21" x14ac:dyDescent="0.3">
      <c r="A256" s="39">
        <v>4</v>
      </c>
      <c r="B256" s="40">
        <v>3</v>
      </c>
      <c r="D256" s="39">
        <v>6</v>
      </c>
      <c r="E256" s="40">
        <v>3</v>
      </c>
      <c r="G256" s="39">
        <v>5</v>
      </c>
      <c r="H256" s="40">
        <v>8</v>
      </c>
      <c r="J256" s="39">
        <v>4</v>
      </c>
      <c r="K256" s="43">
        <v>8</v>
      </c>
      <c r="L256" s="44">
        <f>Tableau5[[#This Row],[Bleu Diz.]]+Tableau5[[#This Row],[Bleu Uni.]]</f>
        <v>12</v>
      </c>
      <c r="M256" s="45">
        <f t="shared" si="11"/>
        <v>48</v>
      </c>
      <c r="O256" s="46">
        <v>7</v>
      </c>
      <c r="P256" s="47">
        <v>9</v>
      </c>
      <c r="Q256" s="48">
        <f>Tableau6[[#This Row],[Bronze Diz.]]+Tableau6[[#This Row],[Bronze Uni.]]</f>
        <v>16</v>
      </c>
      <c r="R256" s="49">
        <f t="shared" si="13"/>
        <v>79</v>
      </c>
      <c r="T256" s="39">
        <v>1</v>
      </c>
      <c r="U256" s="40">
        <v>8</v>
      </c>
    </row>
    <row r="257" spans="1:21" x14ac:dyDescent="0.3">
      <c r="A257" s="39">
        <v>2</v>
      </c>
      <c r="B257" s="40">
        <v>4</v>
      </c>
      <c r="D257" s="39">
        <v>3</v>
      </c>
      <c r="E257" s="40">
        <v>4</v>
      </c>
      <c r="G257" s="39">
        <v>7</v>
      </c>
      <c r="H257" s="40">
        <v>4</v>
      </c>
      <c r="J257" s="39">
        <v>7</v>
      </c>
      <c r="K257" s="43">
        <v>7</v>
      </c>
      <c r="L257" s="44">
        <f>Tableau5[[#This Row],[Bleu Diz.]]+Tableau5[[#This Row],[Bleu Uni.]]</f>
        <v>14</v>
      </c>
      <c r="M257" s="45">
        <f t="shared" si="11"/>
        <v>77</v>
      </c>
      <c r="O257" s="46">
        <v>3</v>
      </c>
      <c r="P257" s="47">
        <v>5</v>
      </c>
      <c r="Q257" s="48">
        <f>Tableau6[[#This Row],[Bronze Diz.]]+Tableau6[[#This Row],[Bronze Uni.]]</f>
        <v>8</v>
      </c>
      <c r="R257" s="49">
        <f t="shared" si="13"/>
        <v>35</v>
      </c>
      <c r="T257" s="39">
        <v>2</v>
      </c>
      <c r="U257" s="40">
        <v>5</v>
      </c>
    </row>
    <row r="258" spans="1:21" x14ac:dyDescent="0.3">
      <c r="A258" s="39">
        <v>2</v>
      </c>
      <c r="B258" s="40">
        <v>2</v>
      </c>
      <c r="D258" s="39">
        <v>4</v>
      </c>
      <c r="E258" s="40">
        <v>5</v>
      </c>
      <c r="G258" s="39">
        <v>7</v>
      </c>
      <c r="H258" s="40">
        <v>8</v>
      </c>
      <c r="J258" s="39">
        <v>5</v>
      </c>
      <c r="K258" s="43">
        <v>10</v>
      </c>
      <c r="L258" s="44">
        <f>Tableau5[[#This Row],[Bleu Diz.]]+Tableau5[[#This Row],[Bleu Uni.]]</f>
        <v>15</v>
      </c>
      <c r="M258" s="45">
        <f t="shared" si="11"/>
        <v>50</v>
      </c>
      <c r="O258" s="46">
        <v>7</v>
      </c>
      <c r="P258" s="47">
        <v>10</v>
      </c>
      <c r="Q258" s="48">
        <f>Tableau6[[#This Row],[Bronze Diz.]]+Tableau6[[#This Row],[Bronze Uni.]]</f>
        <v>17</v>
      </c>
      <c r="R258" s="49">
        <f t="shared" si="13"/>
        <v>70</v>
      </c>
      <c r="T258" s="39">
        <v>1</v>
      </c>
      <c r="U258" s="40">
        <v>4</v>
      </c>
    </row>
    <row r="259" spans="1:21" x14ac:dyDescent="0.3">
      <c r="A259" s="39">
        <v>1</v>
      </c>
      <c r="B259" s="40">
        <v>1</v>
      </c>
      <c r="D259" s="39">
        <v>3</v>
      </c>
      <c r="E259" s="40">
        <v>3</v>
      </c>
      <c r="G259" s="39">
        <v>3</v>
      </c>
      <c r="H259" s="40">
        <v>3</v>
      </c>
      <c r="J259" s="39">
        <v>2</v>
      </c>
      <c r="K259" s="43">
        <v>3</v>
      </c>
      <c r="L259" s="44">
        <f>Tableau5[[#This Row],[Bleu Diz.]]+Tableau5[[#This Row],[Bleu Uni.]]</f>
        <v>5</v>
      </c>
      <c r="M259" s="45">
        <f t="shared" ref="M259:M322" si="14">IF(AND(J259=10,K259=10),0,IF(AND(J259=10,K259&lt;10),K259,IF(AND(J259&lt;10,K259=10),10*J259,10*J259+K259)))</f>
        <v>23</v>
      </c>
      <c r="O259" s="46">
        <v>2</v>
      </c>
      <c r="P259" s="47">
        <v>5</v>
      </c>
      <c r="Q259" s="48">
        <f>Tableau6[[#This Row],[Bronze Diz.]]+Tableau6[[#This Row],[Bronze Uni.]]</f>
        <v>7</v>
      </c>
      <c r="R259" s="49">
        <f t="shared" si="13"/>
        <v>25</v>
      </c>
      <c r="T259" s="39">
        <v>2</v>
      </c>
      <c r="U259" s="40">
        <v>9</v>
      </c>
    </row>
    <row r="260" spans="1:21" x14ac:dyDescent="0.3">
      <c r="A260" s="39">
        <v>3</v>
      </c>
      <c r="B260" s="40">
        <v>2</v>
      </c>
      <c r="D260" s="39">
        <v>3</v>
      </c>
      <c r="E260" s="40">
        <v>5</v>
      </c>
      <c r="G260" s="39">
        <v>6</v>
      </c>
      <c r="H260" s="40">
        <v>8</v>
      </c>
      <c r="J260" s="39">
        <v>8</v>
      </c>
      <c r="K260" s="43">
        <v>1</v>
      </c>
      <c r="L260" s="44">
        <f>Tableau5[[#This Row],[Bleu Diz.]]+Tableau5[[#This Row],[Bleu Uni.]]</f>
        <v>9</v>
      </c>
      <c r="M260" s="45">
        <f t="shared" si="14"/>
        <v>81</v>
      </c>
      <c r="O260" s="46">
        <v>8</v>
      </c>
      <c r="P260" s="47">
        <v>9</v>
      </c>
      <c r="Q260" s="48">
        <f>Tableau6[[#This Row],[Bronze Diz.]]+Tableau6[[#This Row],[Bronze Uni.]]</f>
        <v>17</v>
      </c>
      <c r="R260" s="49">
        <f t="shared" si="13"/>
        <v>89</v>
      </c>
      <c r="T260" s="39">
        <v>6</v>
      </c>
      <c r="U260" s="40">
        <v>6</v>
      </c>
    </row>
    <row r="261" spans="1:21" x14ac:dyDescent="0.3">
      <c r="A261" s="39">
        <v>4</v>
      </c>
      <c r="B261" s="40">
        <v>2</v>
      </c>
      <c r="D261" s="39">
        <v>4</v>
      </c>
      <c r="E261" s="40">
        <v>3</v>
      </c>
      <c r="G261" s="39">
        <v>7</v>
      </c>
      <c r="H261" s="40">
        <v>4</v>
      </c>
      <c r="J261" s="39">
        <v>9</v>
      </c>
      <c r="K261" s="43">
        <v>2</v>
      </c>
      <c r="L261" s="44">
        <f>Tableau5[[#This Row],[Bleu Diz.]]+Tableau5[[#This Row],[Bleu Uni.]]</f>
        <v>11</v>
      </c>
      <c r="M261" s="45">
        <f t="shared" si="14"/>
        <v>92</v>
      </c>
      <c r="O261" s="46">
        <v>5</v>
      </c>
      <c r="P261" s="47">
        <v>3</v>
      </c>
      <c r="Q261" s="48">
        <f>Tableau6[[#This Row],[Bronze Diz.]]+Tableau6[[#This Row],[Bronze Uni.]]</f>
        <v>8</v>
      </c>
      <c r="R261" s="49">
        <f t="shared" si="13"/>
        <v>53</v>
      </c>
      <c r="T261" s="39">
        <v>4</v>
      </c>
      <c r="U261" s="40">
        <v>11</v>
      </c>
    </row>
    <row r="262" spans="1:21" x14ac:dyDescent="0.3">
      <c r="A262" s="39">
        <v>3</v>
      </c>
      <c r="B262" s="40">
        <v>2</v>
      </c>
      <c r="D262" s="39">
        <v>4</v>
      </c>
      <c r="E262" s="40">
        <v>1</v>
      </c>
      <c r="G262" s="39">
        <v>5</v>
      </c>
      <c r="H262" s="40">
        <v>4</v>
      </c>
      <c r="J262" s="39">
        <v>10</v>
      </c>
      <c r="K262" s="43">
        <v>6</v>
      </c>
      <c r="L262" s="44">
        <f>Tableau5[[#This Row],[Bleu Diz.]]+Tableau5[[#This Row],[Bleu Uni.]]</f>
        <v>16</v>
      </c>
      <c r="M262" s="45">
        <f t="shared" si="14"/>
        <v>6</v>
      </c>
      <c r="O262" s="46">
        <v>5</v>
      </c>
      <c r="P262" s="47">
        <v>7</v>
      </c>
      <c r="Q262" s="48">
        <f>Tableau6[[#This Row],[Bronze Diz.]]+Tableau6[[#This Row],[Bronze Uni.]]</f>
        <v>12</v>
      </c>
      <c r="R262" s="49">
        <f t="shared" si="13"/>
        <v>57</v>
      </c>
      <c r="T262" s="39">
        <v>1</v>
      </c>
      <c r="U262" s="40">
        <v>9</v>
      </c>
    </row>
    <row r="263" spans="1:21" x14ac:dyDescent="0.3">
      <c r="A263" s="39">
        <v>2</v>
      </c>
      <c r="B263" s="40">
        <v>2</v>
      </c>
      <c r="D263" s="39">
        <v>6</v>
      </c>
      <c r="E263" s="40">
        <v>4</v>
      </c>
      <c r="G263" s="39">
        <v>8</v>
      </c>
      <c r="H263" s="40">
        <v>4</v>
      </c>
      <c r="J263" s="39">
        <v>2</v>
      </c>
      <c r="K263" s="43">
        <v>2</v>
      </c>
      <c r="L263" s="44">
        <f>Tableau5[[#This Row],[Bleu Diz.]]+Tableau5[[#This Row],[Bleu Uni.]]</f>
        <v>4</v>
      </c>
      <c r="M263" s="45">
        <f t="shared" si="14"/>
        <v>22</v>
      </c>
      <c r="O263" s="46">
        <v>6</v>
      </c>
      <c r="P263" s="47">
        <v>4</v>
      </c>
      <c r="Q263" s="48">
        <f>Tableau6[[#This Row],[Bronze Diz.]]+Tableau6[[#This Row],[Bronze Uni.]]</f>
        <v>10</v>
      </c>
      <c r="R263" s="49">
        <f t="shared" si="13"/>
        <v>64</v>
      </c>
      <c r="T263" s="39">
        <v>8</v>
      </c>
      <c r="U263" s="40">
        <v>10</v>
      </c>
    </row>
    <row r="264" spans="1:21" x14ac:dyDescent="0.3">
      <c r="A264" s="39">
        <v>1</v>
      </c>
      <c r="B264" s="40">
        <v>3</v>
      </c>
      <c r="D264" s="39">
        <v>5</v>
      </c>
      <c r="E264" s="40">
        <v>1</v>
      </c>
      <c r="G264" s="39">
        <v>1</v>
      </c>
      <c r="H264" s="40">
        <v>1</v>
      </c>
      <c r="J264" s="39">
        <v>9</v>
      </c>
      <c r="K264" s="43">
        <v>4</v>
      </c>
      <c r="L264" s="44">
        <f>Tableau5[[#This Row],[Bleu Diz.]]+Tableau5[[#This Row],[Bleu Uni.]]</f>
        <v>13</v>
      </c>
      <c r="M264" s="45">
        <f t="shared" si="14"/>
        <v>94</v>
      </c>
      <c r="O264" s="46">
        <v>5</v>
      </c>
      <c r="P264" s="47">
        <v>1</v>
      </c>
      <c r="Q264" s="48">
        <f>Tableau6[[#This Row],[Bronze Diz.]]+Tableau6[[#This Row],[Bronze Uni.]]</f>
        <v>6</v>
      </c>
      <c r="R264" s="49">
        <f t="shared" si="13"/>
        <v>51</v>
      </c>
      <c r="T264" s="39">
        <v>11</v>
      </c>
      <c r="U264" s="40">
        <v>12</v>
      </c>
    </row>
    <row r="265" spans="1:21" x14ac:dyDescent="0.3">
      <c r="A265" s="39">
        <v>1</v>
      </c>
      <c r="B265" s="40">
        <v>1</v>
      </c>
      <c r="D265" s="39">
        <v>3</v>
      </c>
      <c r="E265" s="40">
        <v>6</v>
      </c>
      <c r="G265" s="39">
        <v>5</v>
      </c>
      <c r="H265" s="40">
        <v>1</v>
      </c>
      <c r="J265" s="39">
        <v>8</v>
      </c>
      <c r="K265" s="43">
        <v>3</v>
      </c>
      <c r="L265" s="44">
        <f>Tableau5[[#This Row],[Bleu Diz.]]+Tableau5[[#This Row],[Bleu Uni.]]</f>
        <v>11</v>
      </c>
      <c r="M265" s="45">
        <f t="shared" si="14"/>
        <v>83</v>
      </c>
      <c r="O265" s="46">
        <v>10</v>
      </c>
      <c r="P265" s="47">
        <v>6</v>
      </c>
      <c r="Q265" s="48">
        <f>Tableau6[[#This Row],[Bronze Diz.]]+Tableau6[[#This Row],[Bronze Uni.]]</f>
        <v>16</v>
      </c>
      <c r="R265" s="49">
        <f t="shared" si="13"/>
        <v>6</v>
      </c>
      <c r="T265" s="39">
        <v>1</v>
      </c>
      <c r="U265" s="40">
        <v>12</v>
      </c>
    </row>
    <row r="266" spans="1:21" x14ac:dyDescent="0.3">
      <c r="A266" s="39">
        <v>2</v>
      </c>
      <c r="B266" s="40">
        <v>1</v>
      </c>
      <c r="D266" s="39">
        <v>1</v>
      </c>
      <c r="E266" s="40">
        <v>2</v>
      </c>
      <c r="G266" s="39">
        <v>3</v>
      </c>
      <c r="H266" s="40">
        <v>8</v>
      </c>
      <c r="J266" s="39">
        <v>10</v>
      </c>
      <c r="K266" s="43">
        <v>9</v>
      </c>
      <c r="L266" s="44">
        <f>Tableau5[[#This Row],[Bleu Diz.]]+Tableau5[[#This Row],[Bleu Uni.]]</f>
        <v>19</v>
      </c>
      <c r="M266" s="45">
        <f t="shared" si="14"/>
        <v>9</v>
      </c>
      <c r="O266" s="46">
        <v>4</v>
      </c>
      <c r="P266" s="47">
        <v>6</v>
      </c>
      <c r="Q266" s="48">
        <f>Tableau6[[#This Row],[Bronze Diz.]]+Tableau6[[#This Row],[Bronze Uni.]]</f>
        <v>10</v>
      </c>
      <c r="R266" s="49">
        <f t="shared" si="13"/>
        <v>46</v>
      </c>
      <c r="T266" s="39">
        <v>6</v>
      </c>
      <c r="U266" s="40">
        <v>1</v>
      </c>
    </row>
    <row r="267" spans="1:21" x14ac:dyDescent="0.3">
      <c r="A267" s="39">
        <v>3</v>
      </c>
      <c r="B267" s="40">
        <v>1</v>
      </c>
      <c r="D267" s="39">
        <v>1</v>
      </c>
      <c r="E267" s="40">
        <v>3</v>
      </c>
      <c r="G267" s="39">
        <v>6</v>
      </c>
      <c r="H267" s="40">
        <v>4</v>
      </c>
      <c r="J267" s="39">
        <v>8</v>
      </c>
      <c r="K267" s="43">
        <v>4</v>
      </c>
      <c r="L267" s="44">
        <f>Tableau5[[#This Row],[Bleu Diz.]]+Tableau5[[#This Row],[Bleu Uni.]]</f>
        <v>12</v>
      </c>
      <c r="M267" s="45">
        <f t="shared" si="14"/>
        <v>84</v>
      </c>
      <c r="O267" s="46">
        <v>3</v>
      </c>
      <c r="P267" s="47">
        <v>4</v>
      </c>
      <c r="Q267" s="48">
        <f>Tableau6[[#This Row],[Bronze Diz.]]+Tableau6[[#This Row],[Bronze Uni.]]</f>
        <v>7</v>
      </c>
      <c r="R267" s="49">
        <f t="shared" si="13"/>
        <v>34</v>
      </c>
      <c r="T267" s="39">
        <v>5</v>
      </c>
      <c r="U267" s="40">
        <v>12</v>
      </c>
    </row>
    <row r="268" spans="1:21" x14ac:dyDescent="0.3">
      <c r="A268" s="39">
        <v>1</v>
      </c>
      <c r="B268" s="40">
        <v>4</v>
      </c>
      <c r="D268" s="39">
        <v>2</v>
      </c>
      <c r="E268" s="40">
        <v>5</v>
      </c>
      <c r="G268" s="39">
        <v>2</v>
      </c>
      <c r="H268" s="40">
        <v>3</v>
      </c>
      <c r="J268" s="39">
        <v>2</v>
      </c>
      <c r="K268" s="43">
        <v>9</v>
      </c>
      <c r="L268" s="44">
        <f>Tableau5[[#This Row],[Bleu Diz.]]+Tableau5[[#This Row],[Bleu Uni.]]</f>
        <v>11</v>
      </c>
      <c r="M268" s="45">
        <f t="shared" si="14"/>
        <v>29</v>
      </c>
      <c r="O268" s="46">
        <v>6</v>
      </c>
      <c r="P268" s="47">
        <v>7</v>
      </c>
      <c r="Q268" s="48">
        <f>Tableau6[[#This Row],[Bronze Diz.]]+Tableau6[[#This Row],[Bronze Uni.]]</f>
        <v>13</v>
      </c>
      <c r="R268" s="49">
        <f t="shared" si="13"/>
        <v>67</v>
      </c>
      <c r="T268" s="39">
        <v>10</v>
      </c>
      <c r="U268" s="40">
        <v>10</v>
      </c>
    </row>
    <row r="269" spans="1:21" x14ac:dyDescent="0.3">
      <c r="A269" s="39">
        <v>3</v>
      </c>
      <c r="B269" s="40">
        <v>3</v>
      </c>
      <c r="D269" s="39">
        <v>4</v>
      </c>
      <c r="E269" s="40">
        <v>6</v>
      </c>
      <c r="G269" s="39">
        <v>6</v>
      </c>
      <c r="H269" s="40">
        <v>2</v>
      </c>
      <c r="J269" s="39">
        <v>2</v>
      </c>
      <c r="K269" s="43">
        <v>10</v>
      </c>
      <c r="L269" s="44">
        <f>Tableau5[[#This Row],[Bleu Diz.]]+Tableau5[[#This Row],[Bleu Uni.]]</f>
        <v>12</v>
      </c>
      <c r="M269" s="45">
        <f t="shared" si="14"/>
        <v>20</v>
      </c>
      <c r="O269" s="46">
        <v>1</v>
      </c>
      <c r="P269" s="47">
        <v>10</v>
      </c>
      <c r="Q269" s="48">
        <f>Tableau6[[#This Row],[Bronze Diz.]]+Tableau6[[#This Row],[Bronze Uni.]]</f>
        <v>11</v>
      </c>
      <c r="R269" s="49">
        <f t="shared" si="13"/>
        <v>10</v>
      </c>
      <c r="T269" s="39">
        <v>3</v>
      </c>
      <c r="U269" s="40">
        <v>4</v>
      </c>
    </row>
    <row r="270" spans="1:21" x14ac:dyDescent="0.3">
      <c r="A270" s="39">
        <v>3</v>
      </c>
      <c r="B270" s="40">
        <v>2</v>
      </c>
      <c r="D270" s="39">
        <v>4</v>
      </c>
      <c r="E270" s="40">
        <v>1</v>
      </c>
      <c r="G270" s="39">
        <v>3</v>
      </c>
      <c r="H270" s="40">
        <v>2</v>
      </c>
      <c r="J270" s="39">
        <v>5</v>
      </c>
      <c r="K270" s="43">
        <v>10</v>
      </c>
      <c r="L270" s="44">
        <f>Tableau5[[#This Row],[Bleu Diz.]]+Tableau5[[#This Row],[Bleu Uni.]]</f>
        <v>15</v>
      </c>
      <c r="M270" s="45">
        <f t="shared" si="14"/>
        <v>50</v>
      </c>
      <c r="O270" s="46">
        <v>6</v>
      </c>
      <c r="P270" s="47">
        <v>7</v>
      </c>
      <c r="Q270" s="48">
        <f>Tableau6[[#This Row],[Bronze Diz.]]+Tableau6[[#This Row],[Bronze Uni.]]</f>
        <v>13</v>
      </c>
      <c r="R270" s="49">
        <f t="shared" si="13"/>
        <v>67</v>
      </c>
      <c r="T270" s="39">
        <v>2</v>
      </c>
      <c r="U270" s="40">
        <v>2</v>
      </c>
    </row>
    <row r="271" spans="1:21" x14ac:dyDescent="0.3">
      <c r="A271" s="39">
        <v>2</v>
      </c>
      <c r="B271" s="40">
        <v>1</v>
      </c>
      <c r="D271" s="39">
        <v>6</v>
      </c>
      <c r="E271" s="40">
        <v>4</v>
      </c>
      <c r="G271" s="39">
        <v>5</v>
      </c>
      <c r="H271" s="40">
        <v>3</v>
      </c>
      <c r="J271" s="39">
        <v>4</v>
      </c>
      <c r="K271" s="43">
        <v>8</v>
      </c>
      <c r="L271" s="44">
        <f>Tableau5[[#This Row],[Bleu Diz.]]+Tableau5[[#This Row],[Bleu Uni.]]</f>
        <v>12</v>
      </c>
      <c r="M271" s="45">
        <f t="shared" si="14"/>
        <v>48</v>
      </c>
      <c r="O271" s="46">
        <v>8</v>
      </c>
      <c r="P271" s="47">
        <v>6</v>
      </c>
      <c r="Q271" s="48">
        <f>Tableau6[[#This Row],[Bronze Diz.]]+Tableau6[[#This Row],[Bronze Uni.]]</f>
        <v>14</v>
      </c>
      <c r="R271" s="49">
        <f t="shared" si="13"/>
        <v>86</v>
      </c>
      <c r="T271" s="39">
        <v>3</v>
      </c>
      <c r="U271" s="40">
        <v>6</v>
      </c>
    </row>
    <row r="272" spans="1:21" x14ac:dyDescent="0.3">
      <c r="A272" s="39">
        <v>1</v>
      </c>
      <c r="B272" s="40">
        <v>1</v>
      </c>
      <c r="D272" s="39">
        <v>3</v>
      </c>
      <c r="E272" s="40">
        <v>2</v>
      </c>
      <c r="G272" s="39">
        <v>3</v>
      </c>
      <c r="H272" s="40">
        <v>6</v>
      </c>
      <c r="J272" s="39">
        <v>5</v>
      </c>
      <c r="K272" s="43">
        <v>8</v>
      </c>
      <c r="L272" s="44">
        <f>Tableau5[[#This Row],[Bleu Diz.]]+Tableau5[[#This Row],[Bleu Uni.]]</f>
        <v>13</v>
      </c>
      <c r="M272" s="45">
        <f t="shared" si="14"/>
        <v>58</v>
      </c>
      <c r="O272" s="46">
        <v>4</v>
      </c>
      <c r="P272" s="47">
        <v>1</v>
      </c>
      <c r="Q272" s="48">
        <f>Tableau6[[#This Row],[Bronze Diz.]]+Tableau6[[#This Row],[Bronze Uni.]]</f>
        <v>5</v>
      </c>
      <c r="R272" s="49">
        <f t="shared" si="13"/>
        <v>41</v>
      </c>
      <c r="T272" s="39">
        <v>1</v>
      </c>
      <c r="U272" s="40">
        <v>10</v>
      </c>
    </row>
    <row r="273" spans="1:21" x14ac:dyDescent="0.3">
      <c r="A273" s="39">
        <v>2</v>
      </c>
      <c r="B273" s="40">
        <v>4</v>
      </c>
      <c r="D273" s="39">
        <v>5</v>
      </c>
      <c r="E273" s="40">
        <v>6</v>
      </c>
      <c r="G273" s="39">
        <v>2</v>
      </c>
      <c r="H273" s="40">
        <v>1</v>
      </c>
      <c r="J273" s="39">
        <v>1</v>
      </c>
      <c r="K273" s="43">
        <v>10</v>
      </c>
      <c r="L273" s="44">
        <f>Tableau5[[#This Row],[Bleu Diz.]]+Tableau5[[#This Row],[Bleu Uni.]]</f>
        <v>11</v>
      </c>
      <c r="M273" s="45">
        <f t="shared" si="14"/>
        <v>10</v>
      </c>
      <c r="O273" s="46">
        <v>4</v>
      </c>
      <c r="P273" s="47">
        <v>10</v>
      </c>
      <c r="Q273" s="48">
        <f>Tableau6[[#This Row],[Bronze Diz.]]+Tableau6[[#This Row],[Bronze Uni.]]</f>
        <v>14</v>
      </c>
      <c r="R273" s="49">
        <f t="shared" si="13"/>
        <v>40</v>
      </c>
      <c r="T273" s="39">
        <v>5</v>
      </c>
      <c r="U273" s="40">
        <v>1</v>
      </c>
    </row>
    <row r="274" spans="1:21" x14ac:dyDescent="0.3">
      <c r="A274" s="39">
        <v>3</v>
      </c>
      <c r="B274" s="40">
        <v>4</v>
      </c>
      <c r="D274" s="39">
        <v>3</v>
      </c>
      <c r="E274" s="40">
        <v>1</v>
      </c>
      <c r="G274" s="39">
        <v>5</v>
      </c>
      <c r="H274" s="40">
        <v>6</v>
      </c>
      <c r="J274" s="39">
        <v>4</v>
      </c>
      <c r="K274" s="43">
        <v>2</v>
      </c>
      <c r="L274" s="44">
        <f>Tableau5[[#This Row],[Bleu Diz.]]+Tableau5[[#This Row],[Bleu Uni.]]</f>
        <v>6</v>
      </c>
      <c r="M274" s="45">
        <f t="shared" si="14"/>
        <v>42</v>
      </c>
      <c r="O274" s="46">
        <v>6</v>
      </c>
      <c r="P274" s="47">
        <v>1</v>
      </c>
      <c r="Q274" s="48">
        <f>Tableau6[[#This Row],[Bronze Diz.]]+Tableau6[[#This Row],[Bronze Uni.]]</f>
        <v>7</v>
      </c>
      <c r="R274" s="49">
        <f t="shared" si="13"/>
        <v>61</v>
      </c>
      <c r="T274" s="39">
        <v>9</v>
      </c>
      <c r="U274" s="40">
        <v>11</v>
      </c>
    </row>
    <row r="275" spans="1:21" x14ac:dyDescent="0.3">
      <c r="A275" s="39">
        <v>2</v>
      </c>
      <c r="B275" s="40">
        <v>4</v>
      </c>
      <c r="D275" s="39">
        <v>4</v>
      </c>
      <c r="E275" s="40">
        <v>1</v>
      </c>
      <c r="G275" s="39">
        <v>8</v>
      </c>
      <c r="H275" s="40">
        <v>4</v>
      </c>
      <c r="J275" s="39">
        <v>4</v>
      </c>
      <c r="K275" s="43">
        <v>5</v>
      </c>
      <c r="L275" s="44">
        <f>Tableau5[[#This Row],[Bleu Diz.]]+Tableau5[[#This Row],[Bleu Uni.]]</f>
        <v>9</v>
      </c>
      <c r="M275" s="45">
        <f t="shared" si="14"/>
        <v>45</v>
      </c>
      <c r="O275" s="46">
        <v>9</v>
      </c>
      <c r="P275" s="47">
        <v>7</v>
      </c>
      <c r="Q275" s="48">
        <f>Tableau6[[#This Row],[Bronze Diz.]]+Tableau6[[#This Row],[Bronze Uni.]]</f>
        <v>16</v>
      </c>
      <c r="R275" s="49">
        <f t="shared" si="13"/>
        <v>97</v>
      </c>
      <c r="T275" s="39">
        <v>11</v>
      </c>
      <c r="U275" s="40">
        <v>12</v>
      </c>
    </row>
    <row r="276" spans="1:21" x14ac:dyDescent="0.3">
      <c r="A276" s="39">
        <v>2</v>
      </c>
      <c r="B276" s="40">
        <v>1</v>
      </c>
      <c r="D276" s="39">
        <v>4</v>
      </c>
      <c r="E276" s="40">
        <v>5</v>
      </c>
      <c r="G276" s="39">
        <v>7</v>
      </c>
      <c r="H276" s="40">
        <v>3</v>
      </c>
      <c r="J276" s="39">
        <v>9</v>
      </c>
      <c r="K276" s="43">
        <v>3</v>
      </c>
      <c r="L276" s="44">
        <f>Tableau5[[#This Row],[Bleu Diz.]]+Tableau5[[#This Row],[Bleu Uni.]]</f>
        <v>12</v>
      </c>
      <c r="M276" s="45">
        <f t="shared" si="14"/>
        <v>93</v>
      </c>
      <c r="O276" s="46">
        <v>8</v>
      </c>
      <c r="P276" s="47">
        <v>3</v>
      </c>
      <c r="Q276" s="48">
        <f>Tableau6[[#This Row],[Bronze Diz.]]+Tableau6[[#This Row],[Bronze Uni.]]</f>
        <v>11</v>
      </c>
      <c r="R276" s="49">
        <f t="shared" si="13"/>
        <v>83</v>
      </c>
      <c r="T276" s="39">
        <v>7</v>
      </c>
      <c r="U276" s="40">
        <v>9</v>
      </c>
    </row>
    <row r="277" spans="1:21" x14ac:dyDescent="0.3">
      <c r="A277" s="39">
        <v>4</v>
      </c>
      <c r="B277" s="40">
        <v>1</v>
      </c>
      <c r="D277" s="39">
        <v>4</v>
      </c>
      <c r="E277" s="40">
        <v>2</v>
      </c>
      <c r="G277" s="39">
        <v>4</v>
      </c>
      <c r="H277" s="40">
        <v>4</v>
      </c>
      <c r="J277" s="39">
        <v>8</v>
      </c>
      <c r="K277" s="43">
        <v>5</v>
      </c>
      <c r="L277" s="44">
        <f>Tableau5[[#This Row],[Bleu Diz.]]+Tableau5[[#This Row],[Bleu Uni.]]</f>
        <v>13</v>
      </c>
      <c r="M277" s="45">
        <f t="shared" si="14"/>
        <v>85</v>
      </c>
      <c r="O277" s="46">
        <v>1</v>
      </c>
      <c r="P277" s="47">
        <v>10</v>
      </c>
      <c r="Q277" s="48">
        <f>Tableau6[[#This Row],[Bronze Diz.]]+Tableau6[[#This Row],[Bronze Uni.]]</f>
        <v>11</v>
      </c>
      <c r="R277" s="49">
        <f t="shared" si="13"/>
        <v>10</v>
      </c>
      <c r="T277" s="39">
        <v>12</v>
      </c>
      <c r="U277" s="40">
        <v>11</v>
      </c>
    </row>
    <row r="278" spans="1:21" x14ac:dyDescent="0.3">
      <c r="A278" s="39">
        <v>4</v>
      </c>
      <c r="B278" s="40">
        <v>2</v>
      </c>
      <c r="D278" s="39">
        <v>5</v>
      </c>
      <c r="E278" s="40">
        <v>4</v>
      </c>
      <c r="G278" s="39">
        <v>2</v>
      </c>
      <c r="H278" s="40">
        <v>8</v>
      </c>
      <c r="J278" s="39">
        <v>6</v>
      </c>
      <c r="K278" s="43">
        <v>3</v>
      </c>
      <c r="L278" s="44">
        <f>Tableau5[[#This Row],[Bleu Diz.]]+Tableau5[[#This Row],[Bleu Uni.]]</f>
        <v>9</v>
      </c>
      <c r="M278" s="45">
        <f t="shared" si="14"/>
        <v>63</v>
      </c>
      <c r="O278" s="46">
        <v>1</v>
      </c>
      <c r="P278" s="47">
        <v>9</v>
      </c>
      <c r="Q278" s="48">
        <f>Tableau6[[#This Row],[Bronze Diz.]]+Tableau6[[#This Row],[Bronze Uni.]]</f>
        <v>10</v>
      </c>
      <c r="R278" s="49">
        <f t="shared" si="13"/>
        <v>19</v>
      </c>
      <c r="T278" s="39">
        <v>11</v>
      </c>
      <c r="U278" s="40">
        <v>10</v>
      </c>
    </row>
    <row r="279" spans="1:21" x14ac:dyDescent="0.3">
      <c r="A279" s="39">
        <v>1</v>
      </c>
      <c r="B279" s="40">
        <v>2</v>
      </c>
      <c r="D279" s="39">
        <v>4</v>
      </c>
      <c r="E279" s="40">
        <v>5</v>
      </c>
      <c r="G279" s="39">
        <v>8</v>
      </c>
      <c r="H279" s="40">
        <v>3</v>
      </c>
      <c r="J279" s="39">
        <v>3</v>
      </c>
      <c r="K279" s="43">
        <v>10</v>
      </c>
      <c r="L279" s="44">
        <f>Tableau5[[#This Row],[Bleu Diz.]]+Tableau5[[#This Row],[Bleu Uni.]]</f>
        <v>13</v>
      </c>
      <c r="M279" s="45">
        <f t="shared" si="14"/>
        <v>30</v>
      </c>
      <c r="O279" s="46">
        <v>6</v>
      </c>
      <c r="P279" s="47">
        <v>10</v>
      </c>
      <c r="Q279" s="48">
        <f>Tableau6[[#This Row],[Bronze Diz.]]+Tableau6[[#This Row],[Bronze Uni.]]</f>
        <v>16</v>
      </c>
      <c r="R279" s="49">
        <f t="shared" si="13"/>
        <v>60</v>
      </c>
      <c r="T279" s="39">
        <v>5</v>
      </c>
      <c r="U279" s="40">
        <v>8</v>
      </c>
    </row>
    <row r="280" spans="1:21" x14ac:dyDescent="0.3">
      <c r="A280" s="39">
        <v>4</v>
      </c>
      <c r="B280" s="40">
        <v>2</v>
      </c>
      <c r="D280" s="39">
        <v>3</v>
      </c>
      <c r="E280" s="40">
        <v>5</v>
      </c>
      <c r="G280" s="39">
        <v>3</v>
      </c>
      <c r="H280" s="40">
        <v>7</v>
      </c>
      <c r="J280" s="39">
        <v>8</v>
      </c>
      <c r="K280" s="43">
        <v>2</v>
      </c>
      <c r="L280" s="44">
        <f>Tableau5[[#This Row],[Bleu Diz.]]+Tableau5[[#This Row],[Bleu Uni.]]</f>
        <v>10</v>
      </c>
      <c r="M280" s="45">
        <f t="shared" si="14"/>
        <v>82</v>
      </c>
      <c r="O280" s="46">
        <v>4</v>
      </c>
      <c r="P280" s="47">
        <v>4</v>
      </c>
      <c r="Q280" s="48">
        <f>Tableau6[[#This Row],[Bronze Diz.]]+Tableau6[[#This Row],[Bronze Uni.]]</f>
        <v>8</v>
      </c>
      <c r="R280" s="49">
        <f t="shared" si="13"/>
        <v>44</v>
      </c>
      <c r="T280" s="39">
        <v>7</v>
      </c>
      <c r="U280" s="40">
        <v>11</v>
      </c>
    </row>
    <row r="281" spans="1:21" x14ac:dyDescent="0.3">
      <c r="A281" s="39">
        <v>3</v>
      </c>
      <c r="B281" s="40">
        <v>4</v>
      </c>
      <c r="D281" s="39">
        <v>4</v>
      </c>
      <c r="E281" s="40">
        <v>3</v>
      </c>
      <c r="G281" s="39">
        <v>5</v>
      </c>
      <c r="H281" s="40">
        <v>7</v>
      </c>
      <c r="J281" s="39">
        <v>3</v>
      </c>
      <c r="K281" s="43">
        <v>9</v>
      </c>
      <c r="L281" s="44">
        <f>Tableau5[[#This Row],[Bleu Diz.]]+Tableau5[[#This Row],[Bleu Uni.]]</f>
        <v>12</v>
      </c>
      <c r="M281" s="45">
        <f t="shared" si="14"/>
        <v>39</v>
      </c>
      <c r="O281" s="46">
        <v>2</v>
      </c>
      <c r="P281" s="47">
        <v>2</v>
      </c>
      <c r="Q281" s="48">
        <f>Tableau6[[#This Row],[Bronze Diz.]]+Tableau6[[#This Row],[Bronze Uni.]]</f>
        <v>4</v>
      </c>
      <c r="R281" s="49">
        <f t="shared" ref="R281:R302" si="15">IF(AND(O281=10,P281=10),0,IF(AND(O281=10,P281&lt;10),P281,IF(AND(O281&lt;10,P281=10),10*O281,10*O281+P281)))</f>
        <v>22</v>
      </c>
      <c r="T281" s="39">
        <v>6</v>
      </c>
      <c r="U281" s="40">
        <v>12</v>
      </c>
    </row>
    <row r="282" spans="1:21" x14ac:dyDescent="0.3">
      <c r="A282" s="39">
        <v>4</v>
      </c>
      <c r="B282" s="40">
        <v>4</v>
      </c>
      <c r="D282" s="39">
        <v>3</v>
      </c>
      <c r="E282" s="40">
        <v>1</v>
      </c>
      <c r="G282" s="39">
        <v>1</v>
      </c>
      <c r="H282" s="40">
        <v>5</v>
      </c>
      <c r="J282" s="39">
        <v>4</v>
      </c>
      <c r="K282" s="43">
        <v>9</v>
      </c>
      <c r="L282" s="44">
        <f>Tableau5[[#This Row],[Bleu Diz.]]+Tableau5[[#This Row],[Bleu Uni.]]</f>
        <v>13</v>
      </c>
      <c r="M282" s="45">
        <f t="shared" si="14"/>
        <v>49</v>
      </c>
      <c r="O282" s="46">
        <v>6</v>
      </c>
      <c r="P282" s="47">
        <v>9</v>
      </c>
      <c r="Q282" s="48">
        <f>Tableau6[[#This Row],[Bronze Diz.]]+Tableau6[[#This Row],[Bronze Uni.]]</f>
        <v>15</v>
      </c>
      <c r="R282" s="49">
        <f t="shared" si="15"/>
        <v>69</v>
      </c>
      <c r="T282" s="39">
        <v>4</v>
      </c>
      <c r="U282" s="40">
        <v>7</v>
      </c>
    </row>
    <row r="283" spans="1:21" x14ac:dyDescent="0.3">
      <c r="A283" s="39">
        <v>3</v>
      </c>
      <c r="B283" s="40">
        <v>4</v>
      </c>
      <c r="D283" s="39">
        <v>2</v>
      </c>
      <c r="E283" s="40">
        <v>1</v>
      </c>
      <c r="G283" s="39">
        <v>5</v>
      </c>
      <c r="H283" s="40">
        <v>1</v>
      </c>
      <c r="J283" s="39">
        <v>6</v>
      </c>
      <c r="K283" s="43">
        <v>6</v>
      </c>
      <c r="L283" s="44">
        <f>Tableau5[[#This Row],[Bleu Diz.]]+Tableau5[[#This Row],[Bleu Uni.]]</f>
        <v>12</v>
      </c>
      <c r="M283" s="45">
        <f t="shared" si="14"/>
        <v>66</v>
      </c>
      <c r="O283" s="46">
        <v>3</v>
      </c>
      <c r="P283" s="47">
        <v>3</v>
      </c>
      <c r="Q283" s="48">
        <f>Tableau6[[#This Row],[Bronze Diz.]]+Tableau6[[#This Row],[Bronze Uni.]]</f>
        <v>6</v>
      </c>
      <c r="R283" s="49">
        <f t="shared" si="15"/>
        <v>33</v>
      </c>
      <c r="T283" s="39">
        <v>2</v>
      </c>
      <c r="U283" s="40">
        <v>8</v>
      </c>
    </row>
    <row r="284" spans="1:21" x14ac:dyDescent="0.3">
      <c r="A284" s="39">
        <v>3</v>
      </c>
      <c r="B284" s="40">
        <v>3</v>
      </c>
      <c r="D284" s="39">
        <v>6</v>
      </c>
      <c r="E284" s="40">
        <v>6</v>
      </c>
      <c r="G284" s="39">
        <v>5</v>
      </c>
      <c r="H284" s="40">
        <v>1</v>
      </c>
      <c r="J284" s="39">
        <v>5</v>
      </c>
      <c r="K284" s="43">
        <v>5</v>
      </c>
      <c r="L284" s="44">
        <f>Tableau5[[#This Row],[Bleu Diz.]]+Tableau5[[#This Row],[Bleu Uni.]]</f>
        <v>10</v>
      </c>
      <c r="M284" s="45">
        <f t="shared" si="14"/>
        <v>55</v>
      </c>
      <c r="O284" s="46">
        <v>5</v>
      </c>
      <c r="P284" s="47">
        <v>3</v>
      </c>
      <c r="Q284" s="48">
        <f>Tableau6[[#This Row],[Bronze Diz.]]+Tableau6[[#This Row],[Bronze Uni.]]</f>
        <v>8</v>
      </c>
      <c r="R284" s="49">
        <f t="shared" si="15"/>
        <v>53</v>
      </c>
      <c r="T284" s="39">
        <v>5</v>
      </c>
      <c r="U284" s="40">
        <v>11</v>
      </c>
    </row>
    <row r="285" spans="1:21" x14ac:dyDescent="0.3">
      <c r="A285" s="39">
        <v>1</v>
      </c>
      <c r="B285" s="40">
        <v>4</v>
      </c>
      <c r="D285" s="39">
        <v>5</v>
      </c>
      <c r="E285" s="40">
        <v>1</v>
      </c>
      <c r="G285" s="39">
        <v>5</v>
      </c>
      <c r="H285" s="40">
        <v>6</v>
      </c>
      <c r="J285" s="39">
        <v>5</v>
      </c>
      <c r="K285" s="43">
        <v>2</v>
      </c>
      <c r="L285" s="44">
        <f>Tableau5[[#This Row],[Bleu Diz.]]+Tableau5[[#This Row],[Bleu Uni.]]</f>
        <v>7</v>
      </c>
      <c r="M285" s="45">
        <f t="shared" si="14"/>
        <v>52</v>
      </c>
      <c r="O285" s="46">
        <v>5</v>
      </c>
      <c r="P285" s="47">
        <v>8</v>
      </c>
      <c r="Q285" s="48">
        <f>Tableau6[[#This Row],[Bronze Diz.]]+Tableau6[[#This Row],[Bronze Uni.]]</f>
        <v>13</v>
      </c>
      <c r="R285" s="49">
        <f t="shared" si="15"/>
        <v>58</v>
      </c>
      <c r="T285" s="39">
        <v>11</v>
      </c>
      <c r="U285" s="40">
        <v>12</v>
      </c>
    </row>
    <row r="286" spans="1:21" x14ac:dyDescent="0.3">
      <c r="A286" s="39">
        <v>1</v>
      </c>
      <c r="B286" s="40">
        <v>3</v>
      </c>
      <c r="D286" s="39">
        <v>4</v>
      </c>
      <c r="E286" s="40">
        <v>3</v>
      </c>
      <c r="G286" s="39">
        <v>6</v>
      </c>
      <c r="H286" s="40">
        <v>5</v>
      </c>
      <c r="J286" s="39">
        <v>4</v>
      </c>
      <c r="K286" s="43">
        <v>10</v>
      </c>
      <c r="L286" s="44">
        <f>Tableau5[[#This Row],[Bleu Diz.]]+Tableau5[[#This Row],[Bleu Uni.]]</f>
        <v>14</v>
      </c>
      <c r="M286" s="45">
        <f t="shared" si="14"/>
        <v>40</v>
      </c>
      <c r="O286" s="46">
        <v>3</v>
      </c>
      <c r="P286" s="47">
        <v>9</v>
      </c>
      <c r="Q286" s="48">
        <f>Tableau6[[#This Row],[Bronze Diz.]]+Tableau6[[#This Row],[Bronze Uni.]]</f>
        <v>12</v>
      </c>
      <c r="R286" s="49">
        <f t="shared" si="15"/>
        <v>39</v>
      </c>
      <c r="T286" s="39">
        <v>11</v>
      </c>
      <c r="U286" s="40">
        <v>11</v>
      </c>
    </row>
    <row r="287" spans="1:21" x14ac:dyDescent="0.3">
      <c r="A287" s="39">
        <v>1</v>
      </c>
      <c r="B287" s="40">
        <v>3</v>
      </c>
      <c r="D287" s="39">
        <v>3</v>
      </c>
      <c r="E287" s="40">
        <v>2</v>
      </c>
      <c r="G287" s="39">
        <v>2</v>
      </c>
      <c r="H287" s="40">
        <v>7</v>
      </c>
      <c r="J287" s="39">
        <v>3</v>
      </c>
      <c r="K287" s="43">
        <v>8</v>
      </c>
      <c r="L287" s="44">
        <f>Tableau5[[#This Row],[Bleu Diz.]]+Tableau5[[#This Row],[Bleu Uni.]]</f>
        <v>11</v>
      </c>
      <c r="M287" s="45">
        <f t="shared" si="14"/>
        <v>38</v>
      </c>
      <c r="O287" s="46">
        <v>5</v>
      </c>
      <c r="P287" s="47">
        <v>4</v>
      </c>
      <c r="Q287" s="48">
        <f>Tableau6[[#This Row],[Bronze Diz.]]+Tableau6[[#This Row],[Bronze Uni.]]</f>
        <v>9</v>
      </c>
      <c r="R287" s="49">
        <f t="shared" si="15"/>
        <v>54</v>
      </c>
      <c r="T287" s="39">
        <v>1</v>
      </c>
      <c r="U287" s="40">
        <v>4</v>
      </c>
    </row>
    <row r="288" spans="1:21" x14ac:dyDescent="0.3">
      <c r="A288" s="39">
        <v>2</v>
      </c>
      <c r="B288" s="40">
        <v>3</v>
      </c>
      <c r="D288" s="39">
        <v>5</v>
      </c>
      <c r="E288" s="40">
        <v>1</v>
      </c>
      <c r="G288" s="39">
        <v>6</v>
      </c>
      <c r="H288" s="40">
        <v>5</v>
      </c>
      <c r="J288" s="39">
        <v>3</v>
      </c>
      <c r="K288" s="43">
        <v>7</v>
      </c>
      <c r="L288" s="44">
        <f>Tableau5[[#This Row],[Bleu Diz.]]+Tableau5[[#This Row],[Bleu Uni.]]</f>
        <v>10</v>
      </c>
      <c r="M288" s="45">
        <f t="shared" si="14"/>
        <v>37</v>
      </c>
      <c r="O288" s="46">
        <v>3</v>
      </c>
      <c r="P288" s="47">
        <v>8</v>
      </c>
      <c r="Q288" s="48">
        <f>Tableau6[[#This Row],[Bronze Diz.]]+Tableau6[[#This Row],[Bronze Uni.]]</f>
        <v>11</v>
      </c>
      <c r="R288" s="49">
        <f t="shared" si="15"/>
        <v>38</v>
      </c>
      <c r="T288" s="39">
        <v>5</v>
      </c>
      <c r="U288" s="40">
        <v>1</v>
      </c>
    </row>
    <row r="289" spans="1:21" x14ac:dyDescent="0.3">
      <c r="A289" s="39">
        <v>4</v>
      </c>
      <c r="B289" s="40">
        <v>4</v>
      </c>
      <c r="D289" s="39">
        <v>5</v>
      </c>
      <c r="E289" s="40">
        <v>3</v>
      </c>
      <c r="G289" s="39">
        <v>8</v>
      </c>
      <c r="H289" s="40">
        <v>4</v>
      </c>
      <c r="J289" s="39">
        <v>8</v>
      </c>
      <c r="K289" s="43">
        <v>3</v>
      </c>
      <c r="L289" s="44">
        <f>Tableau5[[#This Row],[Bleu Diz.]]+Tableau5[[#This Row],[Bleu Uni.]]</f>
        <v>11</v>
      </c>
      <c r="M289" s="45">
        <f t="shared" si="14"/>
        <v>83</v>
      </c>
      <c r="O289" s="46">
        <v>5</v>
      </c>
      <c r="P289" s="47">
        <v>8</v>
      </c>
      <c r="Q289" s="48">
        <f>Tableau6[[#This Row],[Bronze Diz.]]+Tableau6[[#This Row],[Bronze Uni.]]</f>
        <v>13</v>
      </c>
      <c r="R289" s="49">
        <f t="shared" si="15"/>
        <v>58</v>
      </c>
      <c r="T289" s="39">
        <v>12</v>
      </c>
      <c r="U289" s="40">
        <v>9</v>
      </c>
    </row>
    <row r="290" spans="1:21" x14ac:dyDescent="0.3">
      <c r="A290" s="39">
        <v>2</v>
      </c>
      <c r="B290" s="40">
        <v>1</v>
      </c>
      <c r="D290" s="39">
        <v>6</v>
      </c>
      <c r="E290" s="40">
        <v>5</v>
      </c>
      <c r="G290" s="39">
        <v>7</v>
      </c>
      <c r="H290" s="40">
        <v>4</v>
      </c>
      <c r="J290" s="39">
        <v>3</v>
      </c>
      <c r="K290" s="43">
        <v>9</v>
      </c>
      <c r="L290" s="44">
        <f>Tableau5[[#This Row],[Bleu Diz.]]+Tableau5[[#This Row],[Bleu Uni.]]</f>
        <v>12</v>
      </c>
      <c r="M290" s="45">
        <f t="shared" si="14"/>
        <v>39</v>
      </c>
      <c r="O290" s="46">
        <v>6</v>
      </c>
      <c r="P290" s="47">
        <v>9</v>
      </c>
      <c r="Q290" s="48">
        <f>Tableau6[[#This Row],[Bronze Diz.]]+Tableau6[[#This Row],[Bronze Uni.]]</f>
        <v>15</v>
      </c>
      <c r="R290" s="49">
        <f t="shared" si="15"/>
        <v>69</v>
      </c>
      <c r="T290" s="39">
        <v>10</v>
      </c>
      <c r="U290" s="40">
        <v>10</v>
      </c>
    </row>
    <row r="291" spans="1:21" x14ac:dyDescent="0.3">
      <c r="A291" s="39">
        <v>3</v>
      </c>
      <c r="B291" s="40">
        <v>3</v>
      </c>
      <c r="D291" s="39">
        <v>4</v>
      </c>
      <c r="E291" s="40">
        <v>5</v>
      </c>
      <c r="G291" s="39">
        <v>2</v>
      </c>
      <c r="H291" s="40">
        <v>4</v>
      </c>
      <c r="J291" s="39">
        <v>7</v>
      </c>
      <c r="K291" s="43">
        <v>10</v>
      </c>
      <c r="L291" s="44">
        <f>Tableau5[[#This Row],[Bleu Diz.]]+Tableau5[[#This Row],[Bleu Uni.]]</f>
        <v>17</v>
      </c>
      <c r="M291" s="45">
        <f t="shared" si="14"/>
        <v>70</v>
      </c>
      <c r="O291" s="46">
        <v>6</v>
      </c>
      <c r="P291" s="47">
        <v>1</v>
      </c>
      <c r="Q291" s="48">
        <f>Tableau6[[#This Row],[Bronze Diz.]]+Tableau6[[#This Row],[Bronze Uni.]]</f>
        <v>7</v>
      </c>
      <c r="R291" s="49">
        <f t="shared" si="15"/>
        <v>61</v>
      </c>
      <c r="T291" s="39">
        <v>8</v>
      </c>
      <c r="U291" s="40">
        <v>12</v>
      </c>
    </row>
    <row r="292" spans="1:21" x14ac:dyDescent="0.3">
      <c r="A292" s="39">
        <v>1</v>
      </c>
      <c r="B292" s="40">
        <v>2</v>
      </c>
      <c r="D292" s="39">
        <v>6</v>
      </c>
      <c r="E292" s="40">
        <v>5</v>
      </c>
      <c r="G292" s="39">
        <v>5</v>
      </c>
      <c r="H292" s="40">
        <v>4</v>
      </c>
      <c r="J292" s="39">
        <v>4</v>
      </c>
      <c r="K292" s="43">
        <v>10</v>
      </c>
      <c r="L292" s="44">
        <f>Tableau5[[#This Row],[Bleu Diz.]]+Tableau5[[#This Row],[Bleu Uni.]]</f>
        <v>14</v>
      </c>
      <c r="M292" s="45">
        <f t="shared" si="14"/>
        <v>40</v>
      </c>
      <c r="O292" s="46">
        <v>6</v>
      </c>
      <c r="P292" s="47">
        <v>10</v>
      </c>
      <c r="Q292" s="48">
        <f>Tableau6[[#This Row],[Bronze Diz.]]+Tableau6[[#This Row],[Bronze Uni.]]</f>
        <v>16</v>
      </c>
      <c r="R292" s="49">
        <f t="shared" si="15"/>
        <v>60</v>
      </c>
      <c r="T292" s="39">
        <v>11</v>
      </c>
      <c r="U292" s="40">
        <v>5</v>
      </c>
    </row>
    <row r="293" spans="1:21" x14ac:dyDescent="0.3">
      <c r="A293" s="39">
        <v>3</v>
      </c>
      <c r="B293" s="40">
        <v>4</v>
      </c>
      <c r="D293" s="39">
        <v>2</v>
      </c>
      <c r="E293" s="40">
        <v>6</v>
      </c>
      <c r="G293" s="39">
        <v>5</v>
      </c>
      <c r="H293" s="40">
        <v>2</v>
      </c>
      <c r="J293" s="39">
        <v>8</v>
      </c>
      <c r="K293" s="43">
        <v>5</v>
      </c>
      <c r="L293" s="44">
        <f>Tableau5[[#This Row],[Bleu Diz.]]+Tableau5[[#This Row],[Bleu Uni.]]</f>
        <v>13</v>
      </c>
      <c r="M293" s="45">
        <f t="shared" si="14"/>
        <v>85</v>
      </c>
      <c r="O293" s="46">
        <v>6</v>
      </c>
      <c r="P293" s="47">
        <v>10</v>
      </c>
      <c r="Q293" s="48">
        <f>Tableau6[[#This Row],[Bronze Diz.]]+Tableau6[[#This Row],[Bronze Uni.]]</f>
        <v>16</v>
      </c>
      <c r="R293" s="49">
        <f t="shared" si="15"/>
        <v>60</v>
      </c>
      <c r="T293" s="39">
        <v>11</v>
      </c>
      <c r="U293" s="40">
        <v>6</v>
      </c>
    </row>
    <row r="294" spans="1:21" x14ac:dyDescent="0.3">
      <c r="A294" s="39">
        <v>1</v>
      </c>
      <c r="B294" s="40">
        <v>2</v>
      </c>
      <c r="D294" s="39">
        <v>6</v>
      </c>
      <c r="E294" s="40">
        <v>3</v>
      </c>
      <c r="G294" s="39">
        <v>2</v>
      </c>
      <c r="H294" s="40">
        <v>2</v>
      </c>
      <c r="J294" s="39">
        <v>3</v>
      </c>
      <c r="K294" s="43">
        <v>5</v>
      </c>
      <c r="L294" s="44">
        <f>Tableau5[[#This Row],[Bleu Diz.]]+Tableau5[[#This Row],[Bleu Uni.]]</f>
        <v>8</v>
      </c>
      <c r="M294" s="45">
        <f t="shared" si="14"/>
        <v>35</v>
      </c>
      <c r="O294" s="46">
        <v>4</v>
      </c>
      <c r="P294" s="47">
        <v>1</v>
      </c>
      <c r="Q294" s="48">
        <f>Tableau6[[#This Row],[Bronze Diz.]]+Tableau6[[#This Row],[Bronze Uni.]]</f>
        <v>5</v>
      </c>
      <c r="R294" s="49">
        <f t="shared" si="15"/>
        <v>41</v>
      </c>
      <c r="T294" s="39">
        <v>10</v>
      </c>
      <c r="U294" s="40">
        <v>12</v>
      </c>
    </row>
    <row r="295" spans="1:21" x14ac:dyDescent="0.3">
      <c r="A295" s="39">
        <v>3</v>
      </c>
      <c r="B295" s="40">
        <v>2</v>
      </c>
      <c r="D295" s="39">
        <v>1</v>
      </c>
      <c r="E295" s="40">
        <v>3</v>
      </c>
      <c r="G295" s="39">
        <v>5</v>
      </c>
      <c r="H295" s="40">
        <v>6</v>
      </c>
      <c r="J295" s="39">
        <v>9</v>
      </c>
      <c r="K295" s="43">
        <v>4</v>
      </c>
      <c r="L295" s="44">
        <f>Tableau5[[#This Row],[Bleu Diz.]]+Tableau5[[#This Row],[Bleu Uni.]]</f>
        <v>13</v>
      </c>
      <c r="M295" s="45">
        <f t="shared" si="14"/>
        <v>94</v>
      </c>
      <c r="O295" s="46">
        <v>7</v>
      </c>
      <c r="P295" s="47">
        <v>8</v>
      </c>
      <c r="Q295" s="48">
        <f>Tableau6[[#This Row],[Bronze Diz.]]+Tableau6[[#This Row],[Bronze Uni.]]</f>
        <v>15</v>
      </c>
      <c r="R295" s="49">
        <f t="shared" si="15"/>
        <v>78</v>
      </c>
      <c r="T295" s="39">
        <v>3</v>
      </c>
      <c r="U295" s="40">
        <v>5</v>
      </c>
    </row>
    <row r="296" spans="1:21" x14ac:dyDescent="0.3">
      <c r="A296" s="39">
        <v>4</v>
      </c>
      <c r="B296" s="40">
        <v>4</v>
      </c>
      <c r="D296" s="39">
        <v>6</v>
      </c>
      <c r="E296" s="40">
        <v>4</v>
      </c>
      <c r="G296" s="39">
        <v>1</v>
      </c>
      <c r="H296" s="40">
        <v>7</v>
      </c>
      <c r="J296" s="39">
        <v>5</v>
      </c>
      <c r="K296" s="43">
        <v>9</v>
      </c>
      <c r="L296" s="44">
        <f>Tableau5[[#This Row],[Bleu Diz.]]+Tableau5[[#This Row],[Bleu Uni.]]</f>
        <v>14</v>
      </c>
      <c r="M296" s="45">
        <f t="shared" si="14"/>
        <v>59</v>
      </c>
      <c r="O296" s="46">
        <v>1</v>
      </c>
      <c r="P296" s="47">
        <v>7</v>
      </c>
      <c r="Q296" s="48">
        <f>Tableau6[[#This Row],[Bronze Diz.]]+Tableau6[[#This Row],[Bronze Uni.]]</f>
        <v>8</v>
      </c>
      <c r="R296" s="49">
        <f t="shared" si="15"/>
        <v>17</v>
      </c>
      <c r="T296" s="39">
        <v>10</v>
      </c>
      <c r="U296" s="40">
        <v>10</v>
      </c>
    </row>
    <row r="297" spans="1:21" x14ac:dyDescent="0.3">
      <c r="A297" s="39">
        <v>3</v>
      </c>
      <c r="B297" s="40">
        <v>4</v>
      </c>
      <c r="D297" s="39">
        <v>3</v>
      </c>
      <c r="E297" s="40">
        <v>5</v>
      </c>
      <c r="G297" s="39">
        <v>3</v>
      </c>
      <c r="H297" s="40">
        <v>3</v>
      </c>
      <c r="J297" s="39">
        <v>4</v>
      </c>
      <c r="K297" s="43">
        <v>8</v>
      </c>
      <c r="L297" s="44">
        <f>Tableau5[[#This Row],[Bleu Diz.]]+Tableau5[[#This Row],[Bleu Uni.]]</f>
        <v>12</v>
      </c>
      <c r="M297" s="45">
        <f t="shared" si="14"/>
        <v>48</v>
      </c>
      <c r="O297" s="46">
        <v>6</v>
      </c>
      <c r="P297" s="47">
        <v>2</v>
      </c>
      <c r="Q297" s="48">
        <f>Tableau6[[#This Row],[Bronze Diz.]]+Tableau6[[#This Row],[Bronze Uni.]]</f>
        <v>8</v>
      </c>
      <c r="R297" s="49">
        <f t="shared" si="15"/>
        <v>62</v>
      </c>
      <c r="T297" s="39">
        <v>1</v>
      </c>
      <c r="U297" s="40">
        <v>3</v>
      </c>
    </row>
    <row r="298" spans="1:21" x14ac:dyDescent="0.3">
      <c r="A298" s="39">
        <v>2</v>
      </c>
      <c r="B298" s="40">
        <v>2</v>
      </c>
      <c r="D298" s="39">
        <v>2</v>
      </c>
      <c r="E298" s="40">
        <v>4</v>
      </c>
      <c r="G298" s="39">
        <v>3</v>
      </c>
      <c r="H298" s="40">
        <v>1</v>
      </c>
      <c r="J298" s="39">
        <v>5</v>
      </c>
      <c r="K298" s="43">
        <v>7</v>
      </c>
      <c r="L298" s="44">
        <f>Tableau5[[#This Row],[Bleu Diz.]]+Tableau5[[#This Row],[Bleu Uni.]]</f>
        <v>12</v>
      </c>
      <c r="M298" s="45">
        <f t="shared" si="14"/>
        <v>57</v>
      </c>
      <c r="O298" s="46">
        <v>10</v>
      </c>
      <c r="P298" s="47">
        <v>7</v>
      </c>
      <c r="Q298" s="48">
        <f>Tableau6[[#This Row],[Bronze Diz.]]+Tableau6[[#This Row],[Bronze Uni.]]</f>
        <v>17</v>
      </c>
      <c r="R298" s="49">
        <f t="shared" si="15"/>
        <v>7</v>
      </c>
      <c r="T298" s="39">
        <v>1</v>
      </c>
      <c r="U298" s="40">
        <v>10</v>
      </c>
    </row>
    <row r="299" spans="1:21" x14ac:dyDescent="0.3">
      <c r="A299" s="39">
        <v>3</v>
      </c>
      <c r="B299" s="40">
        <v>3</v>
      </c>
      <c r="D299" s="39">
        <v>5</v>
      </c>
      <c r="E299" s="40">
        <v>4</v>
      </c>
      <c r="G299" s="39">
        <v>6</v>
      </c>
      <c r="H299" s="40">
        <v>5</v>
      </c>
      <c r="J299" s="39">
        <v>9</v>
      </c>
      <c r="K299" s="43">
        <v>10</v>
      </c>
      <c r="L299" s="44">
        <f>Tableau5[[#This Row],[Bleu Diz.]]+Tableau5[[#This Row],[Bleu Uni.]]</f>
        <v>19</v>
      </c>
      <c r="M299" s="45">
        <f t="shared" si="14"/>
        <v>90</v>
      </c>
      <c r="O299" s="46">
        <v>3</v>
      </c>
      <c r="P299" s="47">
        <v>9</v>
      </c>
      <c r="Q299" s="48">
        <f>Tableau6[[#This Row],[Bronze Diz.]]+Tableau6[[#This Row],[Bronze Uni.]]</f>
        <v>12</v>
      </c>
      <c r="R299" s="49">
        <f t="shared" si="15"/>
        <v>39</v>
      </c>
      <c r="T299" s="39">
        <v>3</v>
      </c>
      <c r="U299" s="40">
        <v>7</v>
      </c>
    </row>
    <row r="300" spans="1:21" x14ac:dyDescent="0.3">
      <c r="A300" s="39">
        <v>4</v>
      </c>
      <c r="B300" s="40">
        <v>1</v>
      </c>
      <c r="D300" s="39">
        <v>5</v>
      </c>
      <c r="E300" s="40">
        <v>2</v>
      </c>
      <c r="G300" s="39">
        <v>2</v>
      </c>
      <c r="H300" s="40">
        <v>3</v>
      </c>
      <c r="J300" s="39">
        <v>4</v>
      </c>
      <c r="K300" s="43">
        <v>6</v>
      </c>
      <c r="L300" s="44">
        <f>Tableau5[[#This Row],[Bleu Diz.]]+Tableau5[[#This Row],[Bleu Uni.]]</f>
        <v>10</v>
      </c>
      <c r="M300" s="45">
        <f t="shared" si="14"/>
        <v>46</v>
      </c>
      <c r="O300" s="46">
        <v>6</v>
      </c>
      <c r="P300" s="47">
        <v>7</v>
      </c>
      <c r="Q300" s="48">
        <f>Tableau6[[#This Row],[Bronze Diz.]]+Tableau6[[#This Row],[Bronze Uni.]]</f>
        <v>13</v>
      </c>
      <c r="R300" s="49">
        <f t="shared" si="15"/>
        <v>67</v>
      </c>
      <c r="T300" s="39">
        <v>1</v>
      </c>
      <c r="U300" s="40">
        <v>12</v>
      </c>
    </row>
    <row r="301" spans="1:21" x14ac:dyDescent="0.3">
      <c r="A301" s="39">
        <v>2</v>
      </c>
      <c r="B301" s="40">
        <v>2</v>
      </c>
      <c r="D301" s="39">
        <v>1</v>
      </c>
      <c r="E301" s="40">
        <v>4</v>
      </c>
      <c r="G301" s="39">
        <v>4</v>
      </c>
      <c r="H301" s="40">
        <v>6</v>
      </c>
      <c r="J301" s="39">
        <v>6</v>
      </c>
      <c r="K301" s="43">
        <v>1</v>
      </c>
      <c r="L301" s="44">
        <f>Tableau5[[#This Row],[Bleu Diz.]]+Tableau5[[#This Row],[Bleu Uni.]]</f>
        <v>7</v>
      </c>
      <c r="M301" s="45">
        <f t="shared" si="14"/>
        <v>61</v>
      </c>
      <c r="O301" s="46">
        <v>4</v>
      </c>
      <c r="P301" s="47">
        <v>8</v>
      </c>
      <c r="Q301" s="48">
        <f>Tableau6[[#This Row],[Bronze Diz.]]+Tableau6[[#This Row],[Bronze Uni.]]</f>
        <v>12</v>
      </c>
      <c r="R301" s="49">
        <f t="shared" si="15"/>
        <v>48</v>
      </c>
      <c r="T301" s="39">
        <v>3</v>
      </c>
      <c r="U301" s="40">
        <v>2</v>
      </c>
    </row>
    <row r="302" spans="1:21" x14ac:dyDescent="0.3">
      <c r="A302" s="39">
        <v>3</v>
      </c>
      <c r="B302" s="40">
        <v>4</v>
      </c>
      <c r="D302" s="39">
        <v>1</v>
      </c>
      <c r="E302" s="40">
        <v>5</v>
      </c>
      <c r="G302" s="39">
        <v>3</v>
      </c>
      <c r="H302" s="40">
        <v>1</v>
      </c>
      <c r="J302" s="39">
        <v>5</v>
      </c>
      <c r="K302" s="43">
        <v>7</v>
      </c>
      <c r="L302" s="44">
        <f>Tableau5[[#This Row],[Bleu Diz.]]+Tableau5[[#This Row],[Bleu Uni.]]</f>
        <v>12</v>
      </c>
      <c r="M302" s="45">
        <f t="shared" si="14"/>
        <v>57</v>
      </c>
      <c r="O302" s="46">
        <v>1</v>
      </c>
      <c r="P302" s="47">
        <v>6</v>
      </c>
      <c r="Q302" s="48">
        <f>Tableau6[[#This Row],[Bronze Diz.]]+Tableau6[[#This Row],[Bronze Uni.]]</f>
        <v>7</v>
      </c>
      <c r="R302" s="49">
        <f t="shared" si="15"/>
        <v>16</v>
      </c>
      <c r="T302" s="39">
        <v>9</v>
      </c>
      <c r="U302" s="40">
        <v>12</v>
      </c>
    </row>
    <row r="303" spans="1:21" x14ac:dyDescent="0.3">
      <c r="A303" s="39">
        <v>2</v>
      </c>
      <c r="B303" s="40">
        <v>3</v>
      </c>
      <c r="D303" s="39">
        <v>4</v>
      </c>
      <c r="E303" s="40">
        <v>4</v>
      </c>
      <c r="G303" s="39">
        <v>1</v>
      </c>
      <c r="H303" s="40">
        <v>7</v>
      </c>
      <c r="J303" s="39">
        <v>9</v>
      </c>
      <c r="K303" s="43">
        <v>7</v>
      </c>
      <c r="L303" s="44">
        <f>Tableau5[[#This Row],[Bleu Diz.]]+Tableau5[[#This Row],[Bleu Uni.]]</f>
        <v>16</v>
      </c>
      <c r="M303" s="45">
        <f t="shared" si="14"/>
        <v>97</v>
      </c>
      <c r="O303" s="46">
        <v>1</v>
      </c>
      <c r="P303" s="47">
        <v>5</v>
      </c>
      <c r="Q303" s="48">
        <f>Tableau6[[#This Row],[Bronze Diz.]]+Tableau6[[#This Row],[Bronze Uni.]]</f>
        <v>6</v>
      </c>
      <c r="R303" s="49">
        <f t="shared" ref="R303:R334" si="16">IF(AND(O303=10,P303=10),0,IF(AND(O303=10,P303&lt;10),P303,IF(AND(O303&lt;10,P303=10),10*O303,10*O303+P303)))</f>
        <v>15</v>
      </c>
      <c r="T303" s="39">
        <v>4</v>
      </c>
      <c r="U303" s="40">
        <v>12</v>
      </c>
    </row>
    <row r="304" spans="1:21" x14ac:dyDescent="0.3">
      <c r="A304" s="39">
        <v>2</v>
      </c>
      <c r="B304" s="40">
        <v>4</v>
      </c>
      <c r="D304" s="39">
        <v>1</v>
      </c>
      <c r="E304" s="40">
        <v>6</v>
      </c>
      <c r="G304" s="39">
        <v>1</v>
      </c>
      <c r="H304" s="40">
        <v>2</v>
      </c>
      <c r="J304" s="39">
        <v>9</v>
      </c>
      <c r="K304" s="43">
        <v>4</v>
      </c>
      <c r="L304" s="44">
        <f>Tableau5[[#This Row],[Bleu Diz.]]+Tableau5[[#This Row],[Bleu Uni.]]</f>
        <v>13</v>
      </c>
      <c r="M304" s="45">
        <f t="shared" si="14"/>
        <v>94</v>
      </c>
      <c r="O304" s="46">
        <v>4</v>
      </c>
      <c r="P304" s="47">
        <v>10</v>
      </c>
      <c r="Q304" s="48">
        <f>Tableau6[[#This Row],[Bronze Diz.]]+Tableau6[[#This Row],[Bronze Uni.]]</f>
        <v>14</v>
      </c>
      <c r="R304" s="49">
        <f t="shared" si="16"/>
        <v>40</v>
      </c>
      <c r="T304" s="39">
        <v>9</v>
      </c>
      <c r="U304" s="40">
        <v>2</v>
      </c>
    </row>
    <row r="305" spans="1:21" x14ac:dyDescent="0.3">
      <c r="A305" s="39">
        <v>3</v>
      </c>
      <c r="B305" s="40">
        <v>2</v>
      </c>
      <c r="D305" s="39">
        <v>6</v>
      </c>
      <c r="E305" s="40">
        <v>4</v>
      </c>
      <c r="G305" s="39">
        <v>2</v>
      </c>
      <c r="H305" s="40">
        <v>1</v>
      </c>
      <c r="J305" s="39">
        <v>10</v>
      </c>
      <c r="K305" s="43">
        <v>5</v>
      </c>
      <c r="L305" s="44">
        <f>Tableau5[[#This Row],[Bleu Diz.]]+Tableau5[[#This Row],[Bleu Uni.]]</f>
        <v>15</v>
      </c>
      <c r="M305" s="45">
        <f t="shared" si="14"/>
        <v>5</v>
      </c>
      <c r="O305" s="46">
        <v>5</v>
      </c>
      <c r="P305" s="47">
        <v>10</v>
      </c>
      <c r="Q305" s="48">
        <f>Tableau6[[#This Row],[Bronze Diz.]]+Tableau6[[#This Row],[Bronze Uni.]]</f>
        <v>15</v>
      </c>
      <c r="R305" s="49">
        <f t="shared" si="16"/>
        <v>50</v>
      </c>
      <c r="T305" s="39">
        <v>5</v>
      </c>
      <c r="U305" s="40">
        <v>3</v>
      </c>
    </row>
    <row r="306" spans="1:21" x14ac:dyDescent="0.3">
      <c r="A306" s="39">
        <v>3</v>
      </c>
      <c r="B306" s="40">
        <v>4</v>
      </c>
      <c r="D306" s="39">
        <v>4</v>
      </c>
      <c r="E306" s="40">
        <v>2</v>
      </c>
      <c r="G306" s="39">
        <v>5</v>
      </c>
      <c r="H306" s="40">
        <v>1</v>
      </c>
      <c r="J306" s="39">
        <v>4</v>
      </c>
      <c r="K306" s="43">
        <v>8</v>
      </c>
      <c r="L306" s="44">
        <f>Tableau5[[#This Row],[Bleu Diz.]]+Tableau5[[#This Row],[Bleu Uni.]]</f>
        <v>12</v>
      </c>
      <c r="M306" s="45">
        <f t="shared" si="14"/>
        <v>48</v>
      </c>
      <c r="O306" s="46">
        <v>2</v>
      </c>
      <c r="P306" s="47">
        <v>6</v>
      </c>
      <c r="Q306" s="48">
        <f>Tableau6[[#This Row],[Bronze Diz.]]+Tableau6[[#This Row],[Bronze Uni.]]</f>
        <v>8</v>
      </c>
      <c r="R306" s="49">
        <f t="shared" si="16"/>
        <v>26</v>
      </c>
      <c r="T306" s="39">
        <v>10</v>
      </c>
      <c r="U306" s="40">
        <v>7</v>
      </c>
    </row>
    <row r="307" spans="1:21" x14ac:dyDescent="0.3">
      <c r="A307" s="39">
        <v>3</v>
      </c>
      <c r="B307" s="40">
        <v>4</v>
      </c>
      <c r="D307" s="39">
        <v>5</v>
      </c>
      <c r="E307" s="40">
        <v>6</v>
      </c>
      <c r="G307" s="39">
        <v>8</v>
      </c>
      <c r="H307" s="40">
        <v>1</v>
      </c>
      <c r="J307" s="39">
        <v>9</v>
      </c>
      <c r="K307" s="43">
        <v>1</v>
      </c>
      <c r="L307" s="44">
        <f>Tableau5[[#This Row],[Bleu Diz.]]+Tableau5[[#This Row],[Bleu Uni.]]</f>
        <v>10</v>
      </c>
      <c r="M307" s="45">
        <f t="shared" si="14"/>
        <v>91</v>
      </c>
      <c r="O307" s="46">
        <v>7</v>
      </c>
      <c r="P307" s="47">
        <v>5</v>
      </c>
      <c r="Q307" s="48">
        <f>Tableau6[[#This Row],[Bronze Diz.]]+Tableau6[[#This Row],[Bronze Uni.]]</f>
        <v>12</v>
      </c>
      <c r="R307" s="49">
        <f t="shared" si="16"/>
        <v>75</v>
      </c>
      <c r="T307" s="39">
        <v>10</v>
      </c>
      <c r="U307" s="40">
        <v>10</v>
      </c>
    </row>
    <row r="308" spans="1:21" x14ac:dyDescent="0.3">
      <c r="A308" s="39">
        <v>4</v>
      </c>
      <c r="B308" s="40">
        <v>4</v>
      </c>
      <c r="D308" s="39">
        <v>4</v>
      </c>
      <c r="E308" s="40">
        <v>4</v>
      </c>
      <c r="G308" s="39">
        <v>2</v>
      </c>
      <c r="H308" s="40">
        <v>2</v>
      </c>
      <c r="J308" s="39">
        <v>8</v>
      </c>
      <c r="K308" s="43">
        <v>8</v>
      </c>
      <c r="L308" s="44">
        <f>Tableau5[[#This Row],[Bleu Diz.]]+Tableau5[[#This Row],[Bleu Uni.]]</f>
        <v>16</v>
      </c>
      <c r="M308" s="45">
        <f t="shared" si="14"/>
        <v>88</v>
      </c>
      <c r="O308" s="46">
        <v>8</v>
      </c>
      <c r="P308" s="47">
        <v>9</v>
      </c>
      <c r="Q308" s="48">
        <f>Tableau6[[#This Row],[Bronze Diz.]]+Tableau6[[#This Row],[Bronze Uni.]]</f>
        <v>17</v>
      </c>
      <c r="R308" s="49">
        <f t="shared" si="16"/>
        <v>89</v>
      </c>
      <c r="T308" s="39">
        <v>11</v>
      </c>
      <c r="U308" s="40">
        <v>2</v>
      </c>
    </row>
    <row r="309" spans="1:21" x14ac:dyDescent="0.3">
      <c r="A309" s="39">
        <v>3</v>
      </c>
      <c r="B309" s="40">
        <v>3</v>
      </c>
      <c r="D309" s="39">
        <v>2</v>
      </c>
      <c r="E309" s="40">
        <v>3</v>
      </c>
      <c r="G309" s="39">
        <v>1</v>
      </c>
      <c r="H309" s="40">
        <v>8</v>
      </c>
      <c r="J309" s="39">
        <v>10</v>
      </c>
      <c r="K309" s="43">
        <v>5</v>
      </c>
      <c r="L309" s="44">
        <f>Tableau5[[#This Row],[Bleu Diz.]]+Tableau5[[#This Row],[Bleu Uni.]]</f>
        <v>15</v>
      </c>
      <c r="M309" s="45">
        <f t="shared" si="14"/>
        <v>5</v>
      </c>
      <c r="O309" s="46">
        <v>1</v>
      </c>
      <c r="P309" s="47">
        <v>3</v>
      </c>
      <c r="Q309" s="48">
        <f>Tableau6[[#This Row],[Bronze Diz.]]+Tableau6[[#This Row],[Bronze Uni.]]</f>
        <v>4</v>
      </c>
      <c r="R309" s="49">
        <f t="shared" si="16"/>
        <v>13</v>
      </c>
      <c r="T309" s="39">
        <v>5</v>
      </c>
      <c r="U309" s="40">
        <v>5</v>
      </c>
    </row>
    <row r="310" spans="1:21" x14ac:dyDescent="0.3">
      <c r="A310" s="39">
        <v>3</v>
      </c>
      <c r="B310" s="40">
        <v>4</v>
      </c>
      <c r="D310" s="39">
        <v>5</v>
      </c>
      <c r="E310" s="40">
        <v>3</v>
      </c>
      <c r="G310" s="39">
        <v>5</v>
      </c>
      <c r="H310" s="40">
        <v>4</v>
      </c>
      <c r="J310" s="39">
        <v>7</v>
      </c>
      <c r="K310" s="43">
        <v>1</v>
      </c>
      <c r="L310" s="44">
        <f>Tableau5[[#This Row],[Bleu Diz.]]+Tableau5[[#This Row],[Bleu Uni.]]</f>
        <v>8</v>
      </c>
      <c r="M310" s="45">
        <f t="shared" si="14"/>
        <v>71</v>
      </c>
      <c r="O310" s="46">
        <v>5</v>
      </c>
      <c r="P310" s="47">
        <v>9</v>
      </c>
      <c r="Q310" s="48">
        <f>Tableau6[[#This Row],[Bronze Diz.]]+Tableau6[[#This Row],[Bronze Uni.]]</f>
        <v>14</v>
      </c>
      <c r="R310" s="49">
        <f t="shared" si="16"/>
        <v>59</v>
      </c>
      <c r="T310" s="39">
        <v>10</v>
      </c>
      <c r="U310" s="40">
        <v>7</v>
      </c>
    </row>
    <row r="311" spans="1:21" x14ac:dyDescent="0.3">
      <c r="A311" s="39">
        <v>3</v>
      </c>
      <c r="B311" s="40">
        <v>1</v>
      </c>
      <c r="D311" s="39">
        <v>4</v>
      </c>
      <c r="E311" s="40">
        <v>3</v>
      </c>
      <c r="G311" s="39">
        <v>6</v>
      </c>
      <c r="H311" s="40">
        <v>4</v>
      </c>
      <c r="J311" s="39">
        <v>7</v>
      </c>
      <c r="K311" s="43">
        <v>6</v>
      </c>
      <c r="L311" s="44">
        <f>Tableau5[[#This Row],[Bleu Diz.]]+Tableau5[[#This Row],[Bleu Uni.]]</f>
        <v>13</v>
      </c>
      <c r="M311" s="45">
        <f t="shared" si="14"/>
        <v>76</v>
      </c>
      <c r="O311" s="46">
        <v>10</v>
      </c>
      <c r="P311" s="47">
        <v>7</v>
      </c>
      <c r="Q311" s="48">
        <f>Tableau6[[#This Row],[Bronze Diz.]]+Tableau6[[#This Row],[Bronze Uni.]]</f>
        <v>17</v>
      </c>
      <c r="R311" s="49">
        <f t="shared" si="16"/>
        <v>7</v>
      </c>
      <c r="T311" s="39">
        <v>11</v>
      </c>
      <c r="U311" s="40">
        <v>2</v>
      </c>
    </row>
    <row r="312" spans="1:21" x14ac:dyDescent="0.3">
      <c r="A312" s="39">
        <v>1</v>
      </c>
      <c r="B312" s="40">
        <v>3</v>
      </c>
      <c r="D312" s="39">
        <v>1</v>
      </c>
      <c r="E312" s="40">
        <v>2</v>
      </c>
      <c r="G312" s="39">
        <v>1</v>
      </c>
      <c r="H312" s="40">
        <v>7</v>
      </c>
      <c r="J312" s="39">
        <v>4</v>
      </c>
      <c r="K312" s="43">
        <v>1</v>
      </c>
      <c r="L312" s="44">
        <f>Tableau5[[#This Row],[Bleu Diz.]]+Tableau5[[#This Row],[Bleu Uni.]]</f>
        <v>5</v>
      </c>
      <c r="M312" s="45">
        <f t="shared" si="14"/>
        <v>41</v>
      </c>
      <c r="O312" s="46">
        <v>3</v>
      </c>
      <c r="P312" s="47">
        <v>8</v>
      </c>
      <c r="Q312" s="48">
        <f>Tableau6[[#This Row],[Bronze Diz.]]+Tableau6[[#This Row],[Bronze Uni.]]</f>
        <v>11</v>
      </c>
      <c r="R312" s="49">
        <f t="shared" si="16"/>
        <v>38</v>
      </c>
      <c r="T312" s="39">
        <v>2</v>
      </c>
      <c r="U312" s="40">
        <v>8</v>
      </c>
    </row>
    <row r="313" spans="1:21" x14ac:dyDescent="0.3">
      <c r="A313" s="39">
        <v>3</v>
      </c>
      <c r="B313" s="40">
        <v>3</v>
      </c>
      <c r="D313" s="39">
        <v>5</v>
      </c>
      <c r="E313" s="40">
        <v>1</v>
      </c>
      <c r="G313" s="39">
        <v>6</v>
      </c>
      <c r="H313" s="40">
        <v>4</v>
      </c>
      <c r="J313" s="39">
        <v>2</v>
      </c>
      <c r="K313" s="43">
        <v>2</v>
      </c>
      <c r="L313" s="44">
        <f>Tableau5[[#This Row],[Bleu Diz.]]+Tableau5[[#This Row],[Bleu Uni.]]</f>
        <v>4</v>
      </c>
      <c r="M313" s="45">
        <f t="shared" si="14"/>
        <v>22</v>
      </c>
      <c r="O313" s="46">
        <v>10</v>
      </c>
      <c r="P313" s="47">
        <v>5</v>
      </c>
      <c r="Q313" s="48">
        <f>Tableau6[[#This Row],[Bronze Diz.]]+Tableau6[[#This Row],[Bronze Uni.]]</f>
        <v>15</v>
      </c>
      <c r="R313" s="49">
        <f t="shared" si="16"/>
        <v>5</v>
      </c>
      <c r="T313" s="39">
        <v>10</v>
      </c>
      <c r="U313" s="40">
        <v>11</v>
      </c>
    </row>
    <row r="314" spans="1:21" x14ac:dyDescent="0.3">
      <c r="A314" s="39">
        <v>4</v>
      </c>
      <c r="B314" s="40">
        <v>1</v>
      </c>
      <c r="D314" s="39">
        <v>3</v>
      </c>
      <c r="E314" s="40">
        <v>5</v>
      </c>
      <c r="G314" s="39">
        <v>6</v>
      </c>
      <c r="H314" s="40">
        <v>7</v>
      </c>
      <c r="J314" s="39">
        <v>5</v>
      </c>
      <c r="K314" s="43">
        <v>1</v>
      </c>
      <c r="L314" s="44">
        <f>Tableau5[[#This Row],[Bleu Diz.]]+Tableau5[[#This Row],[Bleu Uni.]]</f>
        <v>6</v>
      </c>
      <c r="M314" s="45">
        <f t="shared" si="14"/>
        <v>51</v>
      </c>
      <c r="O314" s="46">
        <v>4</v>
      </c>
      <c r="P314" s="47">
        <v>2</v>
      </c>
      <c r="Q314" s="48">
        <f>Tableau6[[#This Row],[Bronze Diz.]]+Tableau6[[#This Row],[Bronze Uni.]]</f>
        <v>6</v>
      </c>
      <c r="R314" s="49">
        <f t="shared" si="16"/>
        <v>42</v>
      </c>
      <c r="T314" s="39">
        <v>2</v>
      </c>
      <c r="U314" s="40">
        <v>4</v>
      </c>
    </row>
    <row r="315" spans="1:21" x14ac:dyDescent="0.3">
      <c r="A315" s="39">
        <v>4</v>
      </c>
      <c r="B315" s="40">
        <v>4</v>
      </c>
      <c r="D315" s="39">
        <v>2</v>
      </c>
      <c r="E315" s="40">
        <v>2</v>
      </c>
      <c r="G315" s="39">
        <v>6</v>
      </c>
      <c r="H315" s="40">
        <v>8</v>
      </c>
      <c r="J315" s="39">
        <v>2</v>
      </c>
      <c r="K315" s="43">
        <v>8</v>
      </c>
      <c r="L315" s="44">
        <f>Tableau5[[#This Row],[Bleu Diz.]]+Tableau5[[#This Row],[Bleu Uni.]]</f>
        <v>10</v>
      </c>
      <c r="M315" s="45">
        <f t="shared" si="14"/>
        <v>28</v>
      </c>
      <c r="O315" s="46">
        <v>7</v>
      </c>
      <c r="P315" s="47">
        <v>4</v>
      </c>
      <c r="Q315" s="48">
        <f>Tableau6[[#This Row],[Bronze Diz.]]+Tableau6[[#This Row],[Bronze Uni.]]</f>
        <v>11</v>
      </c>
      <c r="R315" s="49">
        <f t="shared" si="16"/>
        <v>74</v>
      </c>
      <c r="T315" s="39">
        <v>6</v>
      </c>
      <c r="U315" s="40">
        <v>7</v>
      </c>
    </row>
    <row r="316" spans="1:21" x14ac:dyDescent="0.3">
      <c r="A316" s="39">
        <v>2</v>
      </c>
      <c r="B316" s="40">
        <v>4</v>
      </c>
      <c r="D316" s="39">
        <v>2</v>
      </c>
      <c r="E316" s="40">
        <v>1</v>
      </c>
      <c r="G316" s="39">
        <v>5</v>
      </c>
      <c r="H316" s="40">
        <v>2</v>
      </c>
      <c r="J316" s="39">
        <v>4</v>
      </c>
      <c r="K316" s="43">
        <v>8</v>
      </c>
      <c r="L316" s="44">
        <f>Tableau5[[#This Row],[Bleu Diz.]]+Tableau5[[#This Row],[Bleu Uni.]]</f>
        <v>12</v>
      </c>
      <c r="M316" s="45">
        <f t="shared" si="14"/>
        <v>48</v>
      </c>
      <c r="O316" s="46">
        <v>4</v>
      </c>
      <c r="P316" s="47">
        <v>8</v>
      </c>
      <c r="Q316" s="48">
        <f>Tableau6[[#This Row],[Bronze Diz.]]+Tableau6[[#This Row],[Bronze Uni.]]</f>
        <v>12</v>
      </c>
      <c r="R316" s="49">
        <f t="shared" si="16"/>
        <v>48</v>
      </c>
      <c r="T316" s="39">
        <v>5</v>
      </c>
      <c r="U316" s="40">
        <v>7</v>
      </c>
    </row>
    <row r="317" spans="1:21" x14ac:dyDescent="0.3">
      <c r="A317" s="39">
        <v>3</v>
      </c>
      <c r="B317" s="40">
        <v>3</v>
      </c>
      <c r="D317" s="39">
        <v>1</v>
      </c>
      <c r="E317" s="40">
        <v>4</v>
      </c>
      <c r="G317" s="39">
        <v>3</v>
      </c>
      <c r="H317" s="40">
        <v>5</v>
      </c>
      <c r="J317" s="39">
        <v>10</v>
      </c>
      <c r="K317" s="43">
        <v>8</v>
      </c>
      <c r="L317" s="44">
        <f>Tableau5[[#This Row],[Bleu Diz.]]+Tableau5[[#This Row],[Bleu Uni.]]</f>
        <v>18</v>
      </c>
      <c r="M317" s="45">
        <f t="shared" si="14"/>
        <v>8</v>
      </c>
      <c r="O317" s="46">
        <v>2</v>
      </c>
      <c r="P317" s="47">
        <v>10</v>
      </c>
      <c r="Q317" s="48">
        <f>Tableau6[[#This Row],[Bronze Diz.]]+Tableau6[[#This Row],[Bronze Uni.]]</f>
        <v>12</v>
      </c>
      <c r="R317" s="49">
        <f t="shared" si="16"/>
        <v>20</v>
      </c>
      <c r="T317" s="39">
        <v>5</v>
      </c>
      <c r="U317" s="40">
        <v>10</v>
      </c>
    </row>
    <row r="318" spans="1:21" x14ac:dyDescent="0.3">
      <c r="A318" s="39">
        <v>1</v>
      </c>
      <c r="B318" s="40">
        <v>4</v>
      </c>
      <c r="D318" s="39">
        <v>1</v>
      </c>
      <c r="E318" s="40">
        <v>5</v>
      </c>
      <c r="G318" s="39">
        <v>5</v>
      </c>
      <c r="H318" s="40">
        <v>1</v>
      </c>
      <c r="J318" s="39">
        <v>8</v>
      </c>
      <c r="K318" s="43">
        <v>5</v>
      </c>
      <c r="L318" s="44">
        <f>Tableau5[[#This Row],[Bleu Diz.]]+Tableau5[[#This Row],[Bleu Uni.]]</f>
        <v>13</v>
      </c>
      <c r="M318" s="45">
        <f t="shared" si="14"/>
        <v>85</v>
      </c>
      <c r="O318" s="46">
        <v>6</v>
      </c>
      <c r="P318" s="47">
        <v>2</v>
      </c>
      <c r="Q318" s="48">
        <f>Tableau6[[#This Row],[Bronze Diz.]]+Tableau6[[#This Row],[Bronze Uni.]]</f>
        <v>8</v>
      </c>
      <c r="R318" s="49">
        <f t="shared" si="16"/>
        <v>62</v>
      </c>
      <c r="T318" s="39">
        <v>8</v>
      </c>
      <c r="U318" s="40">
        <v>3</v>
      </c>
    </row>
    <row r="319" spans="1:21" x14ac:dyDescent="0.3">
      <c r="A319" s="39">
        <v>1</v>
      </c>
      <c r="B319" s="40">
        <v>4</v>
      </c>
      <c r="D319" s="39">
        <v>3</v>
      </c>
      <c r="E319" s="40">
        <v>4</v>
      </c>
      <c r="G319" s="39">
        <v>8</v>
      </c>
      <c r="H319" s="40">
        <v>1</v>
      </c>
      <c r="J319" s="39">
        <v>4</v>
      </c>
      <c r="K319" s="43">
        <v>5</v>
      </c>
      <c r="L319" s="44">
        <f>Tableau5[[#This Row],[Bleu Diz.]]+Tableau5[[#This Row],[Bleu Uni.]]</f>
        <v>9</v>
      </c>
      <c r="M319" s="45">
        <f t="shared" si="14"/>
        <v>45</v>
      </c>
      <c r="O319" s="46">
        <v>4</v>
      </c>
      <c r="P319" s="47">
        <v>3</v>
      </c>
      <c r="Q319" s="48">
        <f>Tableau6[[#This Row],[Bronze Diz.]]+Tableau6[[#This Row],[Bronze Uni.]]</f>
        <v>7</v>
      </c>
      <c r="R319" s="49">
        <f t="shared" si="16"/>
        <v>43</v>
      </c>
      <c r="T319" s="39">
        <v>1</v>
      </c>
      <c r="U319" s="40">
        <v>11</v>
      </c>
    </row>
    <row r="320" spans="1:21" x14ac:dyDescent="0.3">
      <c r="A320" s="39">
        <v>2</v>
      </c>
      <c r="B320" s="40">
        <v>2</v>
      </c>
      <c r="D320" s="39">
        <v>2</v>
      </c>
      <c r="E320" s="40">
        <v>2</v>
      </c>
      <c r="G320" s="39">
        <v>7</v>
      </c>
      <c r="H320" s="40">
        <v>7</v>
      </c>
      <c r="J320" s="39">
        <v>3</v>
      </c>
      <c r="K320" s="43">
        <v>1</v>
      </c>
      <c r="L320" s="44">
        <f>Tableau5[[#This Row],[Bleu Diz.]]+Tableau5[[#This Row],[Bleu Uni.]]</f>
        <v>4</v>
      </c>
      <c r="M320" s="45">
        <f t="shared" si="14"/>
        <v>31</v>
      </c>
      <c r="O320" s="46">
        <v>6</v>
      </c>
      <c r="P320" s="47">
        <v>1</v>
      </c>
      <c r="Q320" s="48">
        <f>Tableau6[[#This Row],[Bronze Diz.]]+Tableau6[[#This Row],[Bronze Uni.]]</f>
        <v>7</v>
      </c>
      <c r="R320" s="49">
        <f t="shared" si="16"/>
        <v>61</v>
      </c>
      <c r="T320" s="39">
        <v>10</v>
      </c>
      <c r="U320" s="40">
        <v>9</v>
      </c>
    </row>
    <row r="321" spans="1:21" x14ac:dyDescent="0.3">
      <c r="A321" s="39">
        <v>4</v>
      </c>
      <c r="B321" s="40">
        <v>2</v>
      </c>
      <c r="D321" s="39">
        <v>6</v>
      </c>
      <c r="E321" s="40">
        <v>3</v>
      </c>
      <c r="G321" s="39">
        <v>7</v>
      </c>
      <c r="H321" s="40">
        <v>2</v>
      </c>
      <c r="J321" s="39">
        <v>4</v>
      </c>
      <c r="K321" s="43">
        <v>2</v>
      </c>
      <c r="L321" s="44">
        <f>Tableau5[[#This Row],[Bleu Diz.]]+Tableau5[[#This Row],[Bleu Uni.]]</f>
        <v>6</v>
      </c>
      <c r="M321" s="45">
        <f t="shared" si="14"/>
        <v>42</v>
      </c>
      <c r="O321" s="46">
        <v>7</v>
      </c>
      <c r="P321" s="47">
        <v>2</v>
      </c>
      <c r="Q321" s="48">
        <f>Tableau6[[#This Row],[Bronze Diz.]]+Tableau6[[#This Row],[Bronze Uni.]]</f>
        <v>9</v>
      </c>
      <c r="R321" s="49">
        <f t="shared" si="16"/>
        <v>72</v>
      </c>
      <c r="T321" s="39">
        <v>6</v>
      </c>
      <c r="U321" s="40">
        <v>4</v>
      </c>
    </row>
    <row r="322" spans="1:21" x14ac:dyDescent="0.3">
      <c r="A322" s="39">
        <v>4</v>
      </c>
      <c r="B322" s="40">
        <v>2</v>
      </c>
      <c r="D322" s="39">
        <v>1</v>
      </c>
      <c r="E322" s="40">
        <v>3</v>
      </c>
      <c r="G322" s="39">
        <v>3</v>
      </c>
      <c r="H322" s="40">
        <v>3</v>
      </c>
      <c r="J322" s="39">
        <v>3</v>
      </c>
      <c r="K322" s="43">
        <v>10</v>
      </c>
      <c r="L322" s="44">
        <f>Tableau5[[#This Row],[Bleu Diz.]]+Tableau5[[#This Row],[Bleu Uni.]]</f>
        <v>13</v>
      </c>
      <c r="M322" s="45">
        <f t="shared" si="14"/>
        <v>30</v>
      </c>
      <c r="O322" s="46">
        <v>2</v>
      </c>
      <c r="P322" s="47">
        <v>7</v>
      </c>
      <c r="Q322" s="48">
        <f>Tableau6[[#This Row],[Bronze Diz.]]+Tableau6[[#This Row],[Bronze Uni.]]</f>
        <v>9</v>
      </c>
      <c r="R322" s="49">
        <f t="shared" si="16"/>
        <v>27</v>
      </c>
      <c r="T322" s="39">
        <v>10</v>
      </c>
      <c r="U322" s="40">
        <v>11</v>
      </c>
    </row>
    <row r="323" spans="1:21" x14ac:dyDescent="0.3">
      <c r="A323" s="39">
        <v>4</v>
      </c>
      <c r="B323" s="40">
        <v>2</v>
      </c>
      <c r="D323" s="39">
        <v>3</v>
      </c>
      <c r="E323" s="40">
        <v>5</v>
      </c>
      <c r="G323" s="39">
        <v>7</v>
      </c>
      <c r="H323" s="40">
        <v>5</v>
      </c>
      <c r="J323" s="39">
        <v>4</v>
      </c>
      <c r="K323" s="43">
        <v>9</v>
      </c>
      <c r="L323" s="44">
        <f>Tableau5[[#This Row],[Bleu Diz.]]+Tableau5[[#This Row],[Bleu Uni.]]</f>
        <v>13</v>
      </c>
      <c r="M323" s="45">
        <f t="shared" ref="M323:M386" si="17">IF(AND(J323=10,K323=10),0,IF(AND(J323=10,K323&lt;10),K323,IF(AND(J323&lt;10,K323=10),10*J323,10*J323+K323)))</f>
        <v>49</v>
      </c>
      <c r="O323" s="46">
        <v>8</v>
      </c>
      <c r="P323" s="47">
        <v>10</v>
      </c>
      <c r="Q323" s="48">
        <f>Tableau6[[#This Row],[Bronze Diz.]]+Tableau6[[#This Row],[Bronze Uni.]]</f>
        <v>18</v>
      </c>
      <c r="R323" s="49">
        <f t="shared" si="16"/>
        <v>80</v>
      </c>
      <c r="T323" s="39">
        <v>6</v>
      </c>
      <c r="U323" s="40">
        <v>3</v>
      </c>
    </row>
    <row r="324" spans="1:21" x14ac:dyDescent="0.3">
      <c r="A324" s="39">
        <v>1</v>
      </c>
      <c r="B324" s="40">
        <v>2</v>
      </c>
      <c r="D324" s="39">
        <v>2</v>
      </c>
      <c r="E324" s="40">
        <v>2</v>
      </c>
      <c r="G324" s="39">
        <v>8</v>
      </c>
      <c r="H324" s="40">
        <v>5</v>
      </c>
      <c r="J324" s="39">
        <v>5</v>
      </c>
      <c r="K324" s="43">
        <v>10</v>
      </c>
      <c r="L324" s="44">
        <f>Tableau5[[#This Row],[Bleu Diz.]]+Tableau5[[#This Row],[Bleu Uni.]]</f>
        <v>15</v>
      </c>
      <c r="M324" s="45">
        <f t="shared" si="17"/>
        <v>50</v>
      </c>
      <c r="O324" s="46">
        <v>1</v>
      </c>
      <c r="P324" s="47">
        <v>3</v>
      </c>
      <c r="Q324" s="48">
        <f>Tableau6[[#This Row],[Bronze Diz.]]+Tableau6[[#This Row],[Bronze Uni.]]</f>
        <v>4</v>
      </c>
      <c r="R324" s="49">
        <f t="shared" si="16"/>
        <v>13</v>
      </c>
      <c r="T324" s="39">
        <v>4</v>
      </c>
      <c r="U324" s="40">
        <v>3</v>
      </c>
    </row>
    <row r="325" spans="1:21" x14ac:dyDescent="0.3">
      <c r="A325" s="39">
        <v>1</v>
      </c>
      <c r="B325" s="40">
        <v>4</v>
      </c>
      <c r="D325" s="39">
        <v>6</v>
      </c>
      <c r="E325" s="40">
        <v>6</v>
      </c>
      <c r="G325" s="39">
        <v>4</v>
      </c>
      <c r="H325" s="40">
        <v>4</v>
      </c>
      <c r="J325" s="39">
        <v>3</v>
      </c>
      <c r="K325" s="43">
        <v>2</v>
      </c>
      <c r="L325" s="44">
        <f>Tableau5[[#This Row],[Bleu Diz.]]+Tableau5[[#This Row],[Bleu Uni.]]</f>
        <v>5</v>
      </c>
      <c r="M325" s="45">
        <f t="shared" si="17"/>
        <v>32</v>
      </c>
      <c r="O325" s="46">
        <v>5</v>
      </c>
      <c r="P325" s="47">
        <v>8</v>
      </c>
      <c r="Q325" s="48">
        <f>Tableau6[[#This Row],[Bronze Diz.]]+Tableau6[[#This Row],[Bronze Uni.]]</f>
        <v>13</v>
      </c>
      <c r="R325" s="49">
        <f t="shared" si="16"/>
        <v>58</v>
      </c>
      <c r="T325" s="39">
        <v>8</v>
      </c>
      <c r="U325" s="40">
        <v>5</v>
      </c>
    </row>
    <row r="326" spans="1:21" x14ac:dyDescent="0.3">
      <c r="A326" s="39">
        <v>4</v>
      </c>
      <c r="B326" s="40">
        <v>2</v>
      </c>
      <c r="D326" s="39">
        <v>5</v>
      </c>
      <c r="E326" s="40">
        <v>3</v>
      </c>
      <c r="G326" s="39">
        <v>2</v>
      </c>
      <c r="H326" s="40">
        <v>3</v>
      </c>
      <c r="J326" s="39">
        <v>4</v>
      </c>
      <c r="K326" s="43">
        <v>5</v>
      </c>
      <c r="L326" s="44">
        <f>Tableau5[[#This Row],[Bleu Diz.]]+Tableau5[[#This Row],[Bleu Uni.]]</f>
        <v>9</v>
      </c>
      <c r="M326" s="45">
        <f t="shared" si="17"/>
        <v>45</v>
      </c>
      <c r="O326" s="46">
        <v>3</v>
      </c>
      <c r="P326" s="47">
        <v>1</v>
      </c>
      <c r="Q326" s="48">
        <f>Tableau6[[#This Row],[Bronze Diz.]]+Tableau6[[#This Row],[Bronze Uni.]]</f>
        <v>4</v>
      </c>
      <c r="R326" s="49">
        <f t="shared" si="16"/>
        <v>31</v>
      </c>
      <c r="T326" s="39">
        <v>1</v>
      </c>
      <c r="U326" s="40">
        <v>11</v>
      </c>
    </row>
    <row r="327" spans="1:21" x14ac:dyDescent="0.3">
      <c r="A327" s="39">
        <v>3</v>
      </c>
      <c r="B327" s="40">
        <v>2</v>
      </c>
      <c r="D327" s="39">
        <v>2</v>
      </c>
      <c r="E327" s="40">
        <v>2</v>
      </c>
      <c r="G327" s="39">
        <v>3</v>
      </c>
      <c r="H327" s="40">
        <v>3</v>
      </c>
      <c r="J327" s="39">
        <v>6</v>
      </c>
      <c r="K327" s="43">
        <v>6</v>
      </c>
      <c r="L327" s="44">
        <f>Tableau5[[#This Row],[Bleu Diz.]]+Tableau5[[#This Row],[Bleu Uni.]]</f>
        <v>12</v>
      </c>
      <c r="M327" s="45">
        <f t="shared" si="17"/>
        <v>66</v>
      </c>
      <c r="O327" s="46">
        <v>8</v>
      </c>
      <c r="P327" s="47">
        <v>8</v>
      </c>
      <c r="Q327" s="48">
        <f>Tableau6[[#This Row],[Bronze Diz.]]+Tableau6[[#This Row],[Bronze Uni.]]</f>
        <v>16</v>
      </c>
      <c r="R327" s="49">
        <f t="shared" si="16"/>
        <v>88</v>
      </c>
      <c r="T327" s="39">
        <v>7</v>
      </c>
      <c r="U327" s="40">
        <v>10</v>
      </c>
    </row>
    <row r="328" spans="1:21" x14ac:dyDescent="0.3">
      <c r="A328" s="39">
        <v>3</v>
      </c>
      <c r="B328" s="40">
        <v>3</v>
      </c>
      <c r="D328" s="39">
        <v>4</v>
      </c>
      <c r="E328" s="40">
        <v>1</v>
      </c>
      <c r="G328" s="39">
        <v>3</v>
      </c>
      <c r="H328" s="40">
        <v>6</v>
      </c>
      <c r="J328" s="39">
        <v>1</v>
      </c>
      <c r="K328" s="43">
        <v>1</v>
      </c>
      <c r="L328" s="44">
        <f>Tableau5[[#This Row],[Bleu Diz.]]+Tableau5[[#This Row],[Bleu Uni.]]</f>
        <v>2</v>
      </c>
      <c r="M328" s="45">
        <f t="shared" si="17"/>
        <v>11</v>
      </c>
      <c r="O328" s="46">
        <v>9</v>
      </c>
      <c r="P328" s="47">
        <v>4</v>
      </c>
      <c r="Q328" s="48">
        <f>Tableau6[[#This Row],[Bronze Diz.]]+Tableau6[[#This Row],[Bronze Uni.]]</f>
        <v>13</v>
      </c>
      <c r="R328" s="49">
        <f t="shared" si="16"/>
        <v>94</v>
      </c>
      <c r="T328" s="39">
        <v>8</v>
      </c>
      <c r="U328" s="40">
        <v>11</v>
      </c>
    </row>
    <row r="329" spans="1:21" x14ac:dyDescent="0.3">
      <c r="A329" s="39">
        <v>3</v>
      </c>
      <c r="B329" s="40">
        <v>1</v>
      </c>
      <c r="D329" s="39">
        <v>5</v>
      </c>
      <c r="E329" s="40">
        <v>5</v>
      </c>
      <c r="G329" s="39">
        <v>4</v>
      </c>
      <c r="H329" s="40">
        <v>7</v>
      </c>
      <c r="J329" s="39">
        <v>5</v>
      </c>
      <c r="K329" s="43">
        <v>9</v>
      </c>
      <c r="L329" s="44">
        <f>Tableau5[[#This Row],[Bleu Diz.]]+Tableau5[[#This Row],[Bleu Uni.]]</f>
        <v>14</v>
      </c>
      <c r="M329" s="45">
        <f t="shared" si="17"/>
        <v>59</v>
      </c>
      <c r="O329" s="46">
        <v>6</v>
      </c>
      <c r="P329" s="47">
        <v>5</v>
      </c>
      <c r="Q329" s="48">
        <f>Tableau6[[#This Row],[Bronze Diz.]]+Tableau6[[#This Row],[Bronze Uni.]]</f>
        <v>11</v>
      </c>
      <c r="R329" s="49">
        <f t="shared" si="16"/>
        <v>65</v>
      </c>
      <c r="T329" s="39">
        <v>1</v>
      </c>
      <c r="U329" s="40">
        <v>4</v>
      </c>
    </row>
    <row r="330" spans="1:21" x14ac:dyDescent="0.3">
      <c r="A330" s="39">
        <v>1</v>
      </c>
      <c r="B330" s="40">
        <v>4</v>
      </c>
      <c r="D330" s="39">
        <v>5</v>
      </c>
      <c r="E330" s="40">
        <v>5</v>
      </c>
      <c r="G330" s="39">
        <v>8</v>
      </c>
      <c r="H330" s="40">
        <v>1</v>
      </c>
      <c r="J330" s="39">
        <v>4</v>
      </c>
      <c r="K330" s="43">
        <v>4</v>
      </c>
      <c r="L330" s="44">
        <f>Tableau5[[#This Row],[Bleu Diz.]]+Tableau5[[#This Row],[Bleu Uni.]]</f>
        <v>8</v>
      </c>
      <c r="M330" s="45">
        <f t="shared" si="17"/>
        <v>44</v>
      </c>
      <c r="O330" s="46">
        <v>1</v>
      </c>
      <c r="P330" s="47">
        <v>1</v>
      </c>
      <c r="Q330" s="48">
        <f>Tableau6[[#This Row],[Bronze Diz.]]+Tableau6[[#This Row],[Bronze Uni.]]</f>
        <v>2</v>
      </c>
      <c r="R330" s="49">
        <f t="shared" si="16"/>
        <v>11</v>
      </c>
      <c r="T330" s="39">
        <v>11</v>
      </c>
      <c r="U330" s="40">
        <v>4</v>
      </c>
    </row>
    <row r="331" spans="1:21" x14ac:dyDescent="0.3">
      <c r="A331" s="39">
        <v>2</v>
      </c>
      <c r="B331" s="40">
        <v>1</v>
      </c>
      <c r="D331" s="39">
        <v>5</v>
      </c>
      <c r="E331" s="40">
        <v>1</v>
      </c>
      <c r="G331" s="39">
        <v>6</v>
      </c>
      <c r="H331" s="40">
        <v>4</v>
      </c>
      <c r="J331" s="39">
        <v>3</v>
      </c>
      <c r="K331" s="43">
        <v>8</v>
      </c>
      <c r="L331" s="44">
        <f>Tableau5[[#This Row],[Bleu Diz.]]+Tableau5[[#This Row],[Bleu Uni.]]</f>
        <v>11</v>
      </c>
      <c r="M331" s="45">
        <f t="shared" si="17"/>
        <v>38</v>
      </c>
      <c r="O331" s="46">
        <v>10</v>
      </c>
      <c r="P331" s="47">
        <v>9</v>
      </c>
      <c r="Q331" s="48">
        <f>Tableau6[[#This Row],[Bronze Diz.]]+Tableau6[[#This Row],[Bronze Uni.]]</f>
        <v>19</v>
      </c>
      <c r="R331" s="49">
        <f t="shared" si="16"/>
        <v>9</v>
      </c>
      <c r="T331" s="39">
        <v>9</v>
      </c>
      <c r="U331" s="40">
        <v>9</v>
      </c>
    </row>
    <row r="332" spans="1:21" x14ac:dyDescent="0.3">
      <c r="A332" s="39">
        <v>3</v>
      </c>
      <c r="B332" s="40">
        <v>3</v>
      </c>
      <c r="D332" s="39">
        <v>6</v>
      </c>
      <c r="E332" s="40">
        <v>4</v>
      </c>
      <c r="G332" s="39">
        <v>8</v>
      </c>
      <c r="H332" s="40">
        <v>6</v>
      </c>
      <c r="J332" s="39">
        <v>4</v>
      </c>
      <c r="K332" s="43">
        <v>4</v>
      </c>
      <c r="L332" s="44">
        <f>Tableau5[[#This Row],[Bleu Diz.]]+Tableau5[[#This Row],[Bleu Uni.]]</f>
        <v>8</v>
      </c>
      <c r="M332" s="45">
        <f t="shared" si="17"/>
        <v>44</v>
      </c>
      <c r="O332" s="46">
        <v>3</v>
      </c>
      <c r="P332" s="47">
        <v>5</v>
      </c>
      <c r="Q332" s="48">
        <f>Tableau6[[#This Row],[Bronze Diz.]]+Tableau6[[#This Row],[Bronze Uni.]]</f>
        <v>8</v>
      </c>
      <c r="R332" s="49">
        <f t="shared" si="16"/>
        <v>35</v>
      </c>
      <c r="T332" s="39">
        <v>4</v>
      </c>
      <c r="U332" s="40">
        <v>4</v>
      </c>
    </row>
    <row r="333" spans="1:21" x14ac:dyDescent="0.3">
      <c r="A333" s="39">
        <v>4</v>
      </c>
      <c r="B333" s="40">
        <v>3</v>
      </c>
      <c r="D333" s="39">
        <v>3</v>
      </c>
      <c r="E333" s="40">
        <v>4</v>
      </c>
      <c r="G333" s="39">
        <v>6</v>
      </c>
      <c r="H333" s="40">
        <v>8</v>
      </c>
      <c r="J333" s="39">
        <v>6</v>
      </c>
      <c r="K333" s="43">
        <v>10</v>
      </c>
      <c r="L333" s="44">
        <f>Tableau5[[#This Row],[Bleu Diz.]]+Tableau5[[#This Row],[Bleu Uni.]]</f>
        <v>16</v>
      </c>
      <c r="M333" s="45">
        <f t="shared" si="17"/>
        <v>60</v>
      </c>
      <c r="O333" s="46">
        <v>4</v>
      </c>
      <c r="P333" s="47">
        <v>3</v>
      </c>
      <c r="Q333" s="48">
        <f>Tableau6[[#This Row],[Bronze Diz.]]+Tableau6[[#This Row],[Bronze Uni.]]</f>
        <v>7</v>
      </c>
      <c r="R333" s="49">
        <f t="shared" si="16"/>
        <v>43</v>
      </c>
      <c r="T333" s="39">
        <v>9</v>
      </c>
      <c r="U333" s="40">
        <v>6</v>
      </c>
    </row>
    <row r="334" spans="1:21" x14ac:dyDescent="0.3">
      <c r="A334" s="39">
        <v>3</v>
      </c>
      <c r="B334" s="40">
        <v>2</v>
      </c>
      <c r="D334" s="39">
        <v>3</v>
      </c>
      <c r="E334" s="40">
        <v>6</v>
      </c>
      <c r="G334" s="39">
        <v>5</v>
      </c>
      <c r="H334" s="40">
        <v>2</v>
      </c>
      <c r="J334" s="39">
        <v>7</v>
      </c>
      <c r="K334" s="43">
        <v>4</v>
      </c>
      <c r="L334" s="44">
        <f>Tableau5[[#This Row],[Bleu Diz.]]+Tableau5[[#This Row],[Bleu Uni.]]</f>
        <v>11</v>
      </c>
      <c r="M334" s="45">
        <f t="shared" si="17"/>
        <v>74</v>
      </c>
      <c r="O334" s="46">
        <v>5</v>
      </c>
      <c r="P334" s="47">
        <v>3</v>
      </c>
      <c r="Q334" s="48">
        <f>Tableau6[[#This Row],[Bronze Diz.]]+Tableau6[[#This Row],[Bronze Uni.]]</f>
        <v>8</v>
      </c>
      <c r="R334" s="49">
        <f t="shared" si="16"/>
        <v>53</v>
      </c>
      <c r="T334" s="39">
        <v>3</v>
      </c>
      <c r="U334" s="40">
        <v>9</v>
      </c>
    </row>
    <row r="335" spans="1:21" x14ac:dyDescent="0.3">
      <c r="A335" s="39">
        <v>1</v>
      </c>
      <c r="B335" s="40">
        <v>1</v>
      </c>
      <c r="D335" s="39">
        <v>3</v>
      </c>
      <c r="E335" s="40">
        <v>2</v>
      </c>
      <c r="G335" s="39">
        <v>5</v>
      </c>
      <c r="H335" s="40">
        <v>3</v>
      </c>
      <c r="J335" s="39">
        <v>8</v>
      </c>
      <c r="K335" s="43">
        <v>9</v>
      </c>
      <c r="L335" s="44">
        <f>Tableau5[[#This Row],[Bleu Diz.]]+Tableau5[[#This Row],[Bleu Uni.]]</f>
        <v>17</v>
      </c>
      <c r="M335" s="45">
        <f t="shared" si="17"/>
        <v>89</v>
      </c>
      <c r="O335" s="46">
        <v>3</v>
      </c>
      <c r="P335" s="47">
        <v>9</v>
      </c>
      <c r="Q335" s="48">
        <f>Tableau6[[#This Row],[Bronze Diz.]]+Tableau6[[#This Row],[Bronze Uni.]]</f>
        <v>12</v>
      </c>
      <c r="R335" s="49">
        <f t="shared" ref="R335:R366" si="18">IF(AND(O335=10,P335=10),0,IF(AND(O335=10,P335&lt;10),P335,IF(AND(O335&lt;10,P335=10),10*O335,10*O335+P335)))</f>
        <v>39</v>
      </c>
      <c r="T335" s="39">
        <v>7</v>
      </c>
      <c r="U335" s="40">
        <v>5</v>
      </c>
    </row>
    <row r="336" spans="1:21" x14ac:dyDescent="0.3">
      <c r="A336" s="39">
        <v>3</v>
      </c>
      <c r="B336" s="40">
        <v>3</v>
      </c>
      <c r="D336" s="39">
        <v>4</v>
      </c>
      <c r="E336" s="40">
        <v>6</v>
      </c>
      <c r="G336" s="39">
        <v>8</v>
      </c>
      <c r="H336" s="40">
        <v>7</v>
      </c>
      <c r="J336" s="39">
        <v>3</v>
      </c>
      <c r="K336" s="43">
        <v>3</v>
      </c>
      <c r="L336" s="44">
        <f>Tableau5[[#This Row],[Bleu Diz.]]+Tableau5[[#This Row],[Bleu Uni.]]</f>
        <v>6</v>
      </c>
      <c r="M336" s="45">
        <f t="shared" si="17"/>
        <v>33</v>
      </c>
      <c r="O336" s="46">
        <v>6</v>
      </c>
      <c r="P336" s="47">
        <v>1</v>
      </c>
      <c r="Q336" s="48">
        <f>Tableau6[[#This Row],[Bronze Diz.]]+Tableau6[[#This Row],[Bronze Uni.]]</f>
        <v>7</v>
      </c>
      <c r="R336" s="49">
        <f t="shared" si="18"/>
        <v>61</v>
      </c>
      <c r="T336" s="39">
        <v>1</v>
      </c>
      <c r="U336" s="40">
        <v>8</v>
      </c>
    </row>
    <row r="337" spans="1:21" x14ac:dyDescent="0.3">
      <c r="A337" s="39">
        <v>2</v>
      </c>
      <c r="B337" s="40">
        <v>3</v>
      </c>
      <c r="D337" s="39">
        <v>2</v>
      </c>
      <c r="E337" s="40">
        <v>4</v>
      </c>
      <c r="G337" s="39">
        <v>2</v>
      </c>
      <c r="H337" s="40">
        <v>8</v>
      </c>
      <c r="J337" s="39">
        <v>8</v>
      </c>
      <c r="K337" s="43">
        <v>8</v>
      </c>
      <c r="L337" s="44">
        <f>Tableau5[[#This Row],[Bleu Diz.]]+Tableau5[[#This Row],[Bleu Uni.]]</f>
        <v>16</v>
      </c>
      <c r="M337" s="45">
        <f t="shared" si="17"/>
        <v>88</v>
      </c>
      <c r="O337" s="46">
        <v>6</v>
      </c>
      <c r="P337" s="47">
        <v>5</v>
      </c>
      <c r="Q337" s="48">
        <f>Tableau6[[#This Row],[Bronze Diz.]]+Tableau6[[#This Row],[Bronze Uni.]]</f>
        <v>11</v>
      </c>
      <c r="R337" s="49">
        <f t="shared" si="18"/>
        <v>65</v>
      </c>
      <c r="T337" s="39">
        <v>10</v>
      </c>
      <c r="U337" s="40">
        <v>9</v>
      </c>
    </row>
    <row r="338" spans="1:21" x14ac:dyDescent="0.3">
      <c r="A338" s="39">
        <v>2</v>
      </c>
      <c r="B338" s="40">
        <v>3</v>
      </c>
      <c r="D338" s="39">
        <v>2</v>
      </c>
      <c r="E338" s="40">
        <v>2</v>
      </c>
      <c r="G338" s="39">
        <v>3</v>
      </c>
      <c r="H338" s="40">
        <v>2</v>
      </c>
      <c r="J338" s="39">
        <v>5</v>
      </c>
      <c r="K338" s="43">
        <v>3</v>
      </c>
      <c r="L338" s="44">
        <f>Tableau5[[#This Row],[Bleu Diz.]]+Tableau5[[#This Row],[Bleu Uni.]]</f>
        <v>8</v>
      </c>
      <c r="M338" s="45">
        <f t="shared" si="17"/>
        <v>53</v>
      </c>
      <c r="O338" s="46">
        <v>7</v>
      </c>
      <c r="P338" s="47">
        <v>7</v>
      </c>
      <c r="Q338" s="48">
        <f>Tableau6[[#This Row],[Bronze Diz.]]+Tableau6[[#This Row],[Bronze Uni.]]</f>
        <v>14</v>
      </c>
      <c r="R338" s="49">
        <f t="shared" si="18"/>
        <v>77</v>
      </c>
      <c r="T338" s="39">
        <v>9</v>
      </c>
      <c r="U338" s="40">
        <v>2</v>
      </c>
    </row>
    <row r="339" spans="1:21" x14ac:dyDescent="0.3">
      <c r="A339" s="39">
        <v>3</v>
      </c>
      <c r="B339" s="40">
        <v>1</v>
      </c>
      <c r="D339" s="39">
        <v>3</v>
      </c>
      <c r="E339" s="40">
        <v>1</v>
      </c>
      <c r="G339" s="39">
        <v>2</v>
      </c>
      <c r="H339" s="40">
        <v>2</v>
      </c>
      <c r="J339" s="39">
        <v>3</v>
      </c>
      <c r="K339" s="43">
        <v>1</v>
      </c>
      <c r="L339" s="44">
        <f>Tableau5[[#This Row],[Bleu Diz.]]+Tableau5[[#This Row],[Bleu Uni.]]</f>
        <v>4</v>
      </c>
      <c r="M339" s="45">
        <f t="shared" si="17"/>
        <v>31</v>
      </c>
      <c r="O339" s="46">
        <v>3</v>
      </c>
      <c r="P339" s="47">
        <v>10</v>
      </c>
      <c r="Q339" s="48">
        <f>Tableau6[[#This Row],[Bronze Diz.]]+Tableau6[[#This Row],[Bronze Uni.]]</f>
        <v>13</v>
      </c>
      <c r="R339" s="49">
        <f t="shared" si="18"/>
        <v>30</v>
      </c>
      <c r="T339" s="39">
        <v>7</v>
      </c>
      <c r="U339" s="40">
        <v>3</v>
      </c>
    </row>
    <row r="340" spans="1:21" x14ac:dyDescent="0.3">
      <c r="A340" s="39">
        <v>3</v>
      </c>
      <c r="B340" s="40">
        <v>4</v>
      </c>
      <c r="D340" s="39">
        <v>4</v>
      </c>
      <c r="E340" s="40">
        <v>3</v>
      </c>
      <c r="G340" s="39">
        <v>8</v>
      </c>
      <c r="H340" s="40">
        <v>2</v>
      </c>
      <c r="J340" s="39">
        <v>9</v>
      </c>
      <c r="K340" s="43">
        <v>9</v>
      </c>
      <c r="L340" s="44">
        <f>Tableau5[[#This Row],[Bleu Diz.]]+Tableau5[[#This Row],[Bleu Uni.]]</f>
        <v>18</v>
      </c>
      <c r="M340" s="45">
        <f t="shared" si="17"/>
        <v>99</v>
      </c>
      <c r="O340" s="46">
        <v>9</v>
      </c>
      <c r="P340" s="47">
        <v>5</v>
      </c>
      <c r="Q340" s="48">
        <f>Tableau6[[#This Row],[Bronze Diz.]]+Tableau6[[#This Row],[Bronze Uni.]]</f>
        <v>14</v>
      </c>
      <c r="R340" s="49">
        <f t="shared" si="18"/>
        <v>95</v>
      </c>
      <c r="T340" s="39">
        <v>11</v>
      </c>
      <c r="U340" s="40">
        <v>2</v>
      </c>
    </row>
    <row r="341" spans="1:21" x14ac:dyDescent="0.3">
      <c r="A341" s="39">
        <v>4</v>
      </c>
      <c r="B341" s="40">
        <v>4</v>
      </c>
      <c r="D341" s="39">
        <v>4</v>
      </c>
      <c r="E341" s="40">
        <v>3</v>
      </c>
      <c r="G341" s="39">
        <v>6</v>
      </c>
      <c r="H341" s="40">
        <v>4</v>
      </c>
      <c r="J341" s="39">
        <v>10</v>
      </c>
      <c r="K341" s="43">
        <v>10</v>
      </c>
      <c r="L341" s="44">
        <f>Tableau5[[#This Row],[Bleu Diz.]]+Tableau5[[#This Row],[Bleu Uni.]]</f>
        <v>20</v>
      </c>
      <c r="M341" s="45">
        <f t="shared" si="17"/>
        <v>0</v>
      </c>
      <c r="O341" s="46">
        <v>6</v>
      </c>
      <c r="P341" s="47">
        <v>3</v>
      </c>
      <c r="Q341" s="48">
        <f>Tableau6[[#This Row],[Bronze Diz.]]+Tableau6[[#This Row],[Bronze Uni.]]</f>
        <v>9</v>
      </c>
      <c r="R341" s="49">
        <f t="shared" si="18"/>
        <v>63</v>
      </c>
      <c r="T341" s="39">
        <v>12</v>
      </c>
      <c r="U341" s="40">
        <v>1</v>
      </c>
    </row>
    <row r="342" spans="1:21" x14ac:dyDescent="0.3">
      <c r="A342" s="39">
        <v>3</v>
      </c>
      <c r="B342" s="40">
        <v>1</v>
      </c>
      <c r="D342" s="39">
        <v>6</v>
      </c>
      <c r="E342" s="40">
        <v>4</v>
      </c>
      <c r="G342" s="39">
        <v>3</v>
      </c>
      <c r="H342" s="40">
        <v>1</v>
      </c>
      <c r="J342" s="39">
        <v>5</v>
      </c>
      <c r="K342" s="43">
        <v>8</v>
      </c>
      <c r="L342" s="44">
        <f>Tableau5[[#This Row],[Bleu Diz.]]+Tableau5[[#This Row],[Bleu Uni.]]</f>
        <v>13</v>
      </c>
      <c r="M342" s="45">
        <f t="shared" si="17"/>
        <v>58</v>
      </c>
      <c r="O342" s="46">
        <v>2</v>
      </c>
      <c r="P342" s="47">
        <v>5</v>
      </c>
      <c r="Q342" s="48">
        <f>Tableau6[[#This Row],[Bronze Diz.]]+Tableau6[[#This Row],[Bronze Uni.]]</f>
        <v>7</v>
      </c>
      <c r="R342" s="49">
        <f t="shared" si="18"/>
        <v>25</v>
      </c>
      <c r="T342" s="39">
        <v>9</v>
      </c>
      <c r="U342" s="40">
        <v>8</v>
      </c>
    </row>
    <row r="343" spans="1:21" x14ac:dyDescent="0.3">
      <c r="A343" s="39">
        <v>1</v>
      </c>
      <c r="B343" s="40">
        <v>3</v>
      </c>
      <c r="D343" s="39">
        <v>5</v>
      </c>
      <c r="E343" s="40">
        <v>1</v>
      </c>
      <c r="G343" s="39">
        <v>3</v>
      </c>
      <c r="H343" s="40">
        <v>1</v>
      </c>
      <c r="J343" s="39">
        <v>7</v>
      </c>
      <c r="K343" s="43">
        <v>2</v>
      </c>
      <c r="L343" s="44">
        <f>Tableau5[[#This Row],[Bleu Diz.]]+Tableau5[[#This Row],[Bleu Uni.]]</f>
        <v>9</v>
      </c>
      <c r="M343" s="45">
        <f t="shared" si="17"/>
        <v>72</v>
      </c>
      <c r="O343" s="46">
        <v>1</v>
      </c>
      <c r="P343" s="47">
        <v>4</v>
      </c>
      <c r="Q343" s="48">
        <f>Tableau6[[#This Row],[Bronze Diz.]]+Tableau6[[#This Row],[Bronze Uni.]]</f>
        <v>5</v>
      </c>
      <c r="R343" s="49">
        <f t="shared" si="18"/>
        <v>14</v>
      </c>
      <c r="T343" s="39">
        <v>4</v>
      </c>
      <c r="U343" s="40">
        <v>7</v>
      </c>
    </row>
    <row r="344" spans="1:21" x14ac:dyDescent="0.3">
      <c r="A344" s="39">
        <v>1</v>
      </c>
      <c r="B344" s="40">
        <v>3</v>
      </c>
      <c r="D344" s="39">
        <v>6</v>
      </c>
      <c r="E344" s="40">
        <v>2</v>
      </c>
      <c r="G344" s="39">
        <v>3</v>
      </c>
      <c r="H344" s="40">
        <v>1</v>
      </c>
      <c r="J344" s="39">
        <v>8</v>
      </c>
      <c r="K344" s="43">
        <v>7</v>
      </c>
      <c r="L344" s="44">
        <f>Tableau5[[#This Row],[Bleu Diz.]]+Tableau5[[#This Row],[Bleu Uni.]]</f>
        <v>15</v>
      </c>
      <c r="M344" s="45">
        <f t="shared" si="17"/>
        <v>87</v>
      </c>
      <c r="O344" s="46">
        <v>9</v>
      </c>
      <c r="P344" s="47">
        <v>3</v>
      </c>
      <c r="Q344" s="48">
        <f>Tableau6[[#This Row],[Bronze Diz.]]+Tableau6[[#This Row],[Bronze Uni.]]</f>
        <v>12</v>
      </c>
      <c r="R344" s="49">
        <f t="shared" si="18"/>
        <v>93</v>
      </c>
      <c r="T344" s="39">
        <v>4</v>
      </c>
      <c r="U344" s="40">
        <v>12</v>
      </c>
    </row>
    <row r="345" spans="1:21" x14ac:dyDescent="0.3">
      <c r="A345" s="39">
        <v>2</v>
      </c>
      <c r="B345" s="40">
        <v>3</v>
      </c>
      <c r="D345" s="39">
        <v>3</v>
      </c>
      <c r="E345" s="40">
        <v>5</v>
      </c>
      <c r="G345" s="39">
        <v>2</v>
      </c>
      <c r="H345" s="40">
        <v>1</v>
      </c>
      <c r="J345" s="39">
        <v>8</v>
      </c>
      <c r="K345" s="43">
        <v>4</v>
      </c>
      <c r="L345" s="44">
        <f>Tableau5[[#This Row],[Bleu Diz.]]+Tableau5[[#This Row],[Bleu Uni.]]</f>
        <v>12</v>
      </c>
      <c r="M345" s="45">
        <f t="shared" si="17"/>
        <v>84</v>
      </c>
      <c r="O345" s="46">
        <v>6</v>
      </c>
      <c r="P345" s="47">
        <v>1</v>
      </c>
      <c r="Q345" s="48">
        <f>Tableau6[[#This Row],[Bronze Diz.]]+Tableau6[[#This Row],[Bronze Uni.]]</f>
        <v>7</v>
      </c>
      <c r="R345" s="49">
        <f t="shared" si="18"/>
        <v>61</v>
      </c>
      <c r="T345" s="39">
        <v>3</v>
      </c>
      <c r="U345" s="40">
        <v>10</v>
      </c>
    </row>
    <row r="346" spans="1:21" x14ac:dyDescent="0.3">
      <c r="A346" s="39">
        <v>3</v>
      </c>
      <c r="B346" s="40">
        <v>4</v>
      </c>
      <c r="D346" s="39">
        <v>1</v>
      </c>
      <c r="E346" s="40">
        <v>4</v>
      </c>
      <c r="G346" s="39">
        <v>8</v>
      </c>
      <c r="H346" s="40">
        <v>7</v>
      </c>
      <c r="J346" s="39">
        <v>9</v>
      </c>
      <c r="K346" s="43">
        <v>9</v>
      </c>
      <c r="L346" s="44">
        <f>Tableau5[[#This Row],[Bleu Diz.]]+Tableau5[[#This Row],[Bleu Uni.]]</f>
        <v>18</v>
      </c>
      <c r="M346" s="45">
        <f t="shared" si="17"/>
        <v>99</v>
      </c>
      <c r="O346" s="46">
        <v>5</v>
      </c>
      <c r="P346" s="47">
        <v>6</v>
      </c>
      <c r="Q346" s="48">
        <f>Tableau6[[#This Row],[Bronze Diz.]]+Tableau6[[#This Row],[Bronze Uni.]]</f>
        <v>11</v>
      </c>
      <c r="R346" s="49">
        <f t="shared" si="18"/>
        <v>56</v>
      </c>
      <c r="T346" s="39">
        <v>1</v>
      </c>
      <c r="U346" s="40">
        <v>8</v>
      </c>
    </row>
    <row r="347" spans="1:21" x14ac:dyDescent="0.3">
      <c r="A347" s="39">
        <v>4</v>
      </c>
      <c r="B347" s="40">
        <v>1</v>
      </c>
      <c r="D347" s="39">
        <v>2</v>
      </c>
      <c r="E347" s="40">
        <v>3</v>
      </c>
      <c r="G347" s="39">
        <v>6</v>
      </c>
      <c r="H347" s="40">
        <v>4</v>
      </c>
      <c r="J347" s="39">
        <v>7</v>
      </c>
      <c r="K347" s="43">
        <v>10</v>
      </c>
      <c r="L347" s="44">
        <f>Tableau5[[#This Row],[Bleu Diz.]]+Tableau5[[#This Row],[Bleu Uni.]]</f>
        <v>17</v>
      </c>
      <c r="M347" s="45">
        <f t="shared" si="17"/>
        <v>70</v>
      </c>
      <c r="O347" s="46">
        <v>10</v>
      </c>
      <c r="P347" s="47">
        <v>5</v>
      </c>
      <c r="Q347" s="48">
        <f>Tableau6[[#This Row],[Bronze Diz.]]+Tableau6[[#This Row],[Bronze Uni.]]</f>
        <v>15</v>
      </c>
      <c r="R347" s="49">
        <f t="shared" si="18"/>
        <v>5</v>
      </c>
      <c r="T347" s="39">
        <v>12</v>
      </c>
      <c r="U347" s="40">
        <v>1</v>
      </c>
    </row>
    <row r="348" spans="1:21" x14ac:dyDescent="0.3">
      <c r="A348" s="39">
        <v>2</v>
      </c>
      <c r="B348" s="40">
        <v>3</v>
      </c>
      <c r="D348" s="39">
        <v>2</v>
      </c>
      <c r="E348" s="40">
        <v>3</v>
      </c>
      <c r="G348" s="39">
        <v>3</v>
      </c>
      <c r="H348" s="40">
        <v>7</v>
      </c>
      <c r="J348" s="39">
        <v>8</v>
      </c>
      <c r="K348" s="43">
        <v>9</v>
      </c>
      <c r="L348" s="44">
        <f>Tableau5[[#This Row],[Bleu Diz.]]+Tableau5[[#This Row],[Bleu Uni.]]</f>
        <v>17</v>
      </c>
      <c r="M348" s="45">
        <f t="shared" si="17"/>
        <v>89</v>
      </c>
      <c r="O348" s="46">
        <v>7</v>
      </c>
      <c r="P348" s="47">
        <v>5</v>
      </c>
      <c r="Q348" s="48">
        <f>Tableau6[[#This Row],[Bronze Diz.]]+Tableau6[[#This Row],[Bronze Uni.]]</f>
        <v>12</v>
      </c>
      <c r="R348" s="49">
        <f t="shared" si="18"/>
        <v>75</v>
      </c>
      <c r="T348" s="39">
        <v>11</v>
      </c>
      <c r="U348" s="40">
        <v>5</v>
      </c>
    </row>
    <row r="349" spans="1:21" x14ac:dyDescent="0.3">
      <c r="A349" s="39">
        <v>1</v>
      </c>
      <c r="B349" s="40">
        <v>3</v>
      </c>
      <c r="D349" s="39">
        <v>1</v>
      </c>
      <c r="E349" s="40">
        <v>3</v>
      </c>
      <c r="G349" s="39">
        <v>6</v>
      </c>
      <c r="H349" s="40">
        <v>3</v>
      </c>
      <c r="J349" s="39">
        <v>8</v>
      </c>
      <c r="K349" s="43">
        <v>8</v>
      </c>
      <c r="L349" s="44">
        <f>Tableau5[[#This Row],[Bleu Diz.]]+Tableau5[[#This Row],[Bleu Uni.]]</f>
        <v>16</v>
      </c>
      <c r="M349" s="45">
        <f t="shared" si="17"/>
        <v>88</v>
      </c>
      <c r="O349" s="46">
        <v>7</v>
      </c>
      <c r="P349" s="47">
        <v>9</v>
      </c>
      <c r="Q349" s="48">
        <f>Tableau6[[#This Row],[Bronze Diz.]]+Tableau6[[#This Row],[Bronze Uni.]]</f>
        <v>16</v>
      </c>
      <c r="R349" s="49">
        <f t="shared" si="18"/>
        <v>79</v>
      </c>
      <c r="T349" s="39">
        <v>3</v>
      </c>
      <c r="U349" s="40">
        <v>7</v>
      </c>
    </row>
    <row r="350" spans="1:21" x14ac:dyDescent="0.3">
      <c r="A350" s="39">
        <v>3</v>
      </c>
      <c r="B350" s="40">
        <v>4</v>
      </c>
      <c r="D350" s="39">
        <v>2</v>
      </c>
      <c r="E350" s="40">
        <v>5</v>
      </c>
      <c r="G350" s="39">
        <v>7</v>
      </c>
      <c r="H350" s="40">
        <v>7</v>
      </c>
      <c r="J350" s="39">
        <v>9</v>
      </c>
      <c r="K350" s="43">
        <v>10</v>
      </c>
      <c r="L350" s="44">
        <f>Tableau5[[#This Row],[Bleu Diz.]]+Tableau5[[#This Row],[Bleu Uni.]]</f>
        <v>19</v>
      </c>
      <c r="M350" s="45">
        <f t="shared" si="17"/>
        <v>90</v>
      </c>
      <c r="O350" s="46">
        <v>6</v>
      </c>
      <c r="P350" s="47">
        <v>3</v>
      </c>
      <c r="Q350" s="48">
        <f>Tableau6[[#This Row],[Bronze Diz.]]+Tableau6[[#This Row],[Bronze Uni.]]</f>
        <v>9</v>
      </c>
      <c r="R350" s="49">
        <f t="shared" si="18"/>
        <v>63</v>
      </c>
      <c r="T350" s="39">
        <v>4</v>
      </c>
      <c r="U350" s="40">
        <v>6</v>
      </c>
    </row>
    <row r="351" spans="1:21" x14ac:dyDescent="0.3">
      <c r="A351" s="39">
        <v>1</v>
      </c>
      <c r="B351" s="40">
        <v>3</v>
      </c>
      <c r="D351" s="39">
        <v>1</v>
      </c>
      <c r="E351" s="40">
        <v>3</v>
      </c>
      <c r="G351" s="39">
        <v>7</v>
      </c>
      <c r="H351" s="40">
        <v>4</v>
      </c>
      <c r="J351" s="39">
        <v>3</v>
      </c>
      <c r="K351" s="43">
        <v>7</v>
      </c>
      <c r="L351" s="44">
        <f>Tableau5[[#This Row],[Bleu Diz.]]+Tableau5[[#This Row],[Bleu Uni.]]</f>
        <v>10</v>
      </c>
      <c r="M351" s="45">
        <f t="shared" si="17"/>
        <v>37</v>
      </c>
      <c r="O351" s="46">
        <v>3</v>
      </c>
      <c r="P351" s="47">
        <v>2</v>
      </c>
      <c r="Q351" s="48">
        <f>Tableau6[[#This Row],[Bronze Diz.]]+Tableau6[[#This Row],[Bronze Uni.]]</f>
        <v>5</v>
      </c>
      <c r="R351" s="49">
        <f t="shared" si="18"/>
        <v>32</v>
      </c>
      <c r="T351" s="39">
        <v>6</v>
      </c>
      <c r="U351" s="40">
        <v>9</v>
      </c>
    </row>
    <row r="352" spans="1:21" x14ac:dyDescent="0.3">
      <c r="A352" s="39">
        <v>2</v>
      </c>
      <c r="B352" s="40">
        <v>1</v>
      </c>
      <c r="D352" s="39">
        <v>3</v>
      </c>
      <c r="E352" s="40">
        <v>2</v>
      </c>
      <c r="G352" s="39">
        <v>7</v>
      </c>
      <c r="H352" s="40">
        <v>1</v>
      </c>
      <c r="J352" s="39">
        <v>8</v>
      </c>
      <c r="K352" s="43">
        <v>5</v>
      </c>
      <c r="L352" s="44">
        <f>Tableau5[[#This Row],[Bleu Diz.]]+Tableau5[[#This Row],[Bleu Uni.]]</f>
        <v>13</v>
      </c>
      <c r="M352" s="45">
        <f t="shared" si="17"/>
        <v>85</v>
      </c>
      <c r="O352" s="46">
        <v>6</v>
      </c>
      <c r="P352" s="47">
        <v>3</v>
      </c>
      <c r="Q352" s="48">
        <f>Tableau6[[#This Row],[Bronze Diz.]]+Tableau6[[#This Row],[Bronze Uni.]]</f>
        <v>9</v>
      </c>
      <c r="R352" s="49">
        <f t="shared" si="18"/>
        <v>63</v>
      </c>
      <c r="T352" s="39">
        <v>8</v>
      </c>
      <c r="U352" s="40">
        <v>5</v>
      </c>
    </row>
    <row r="353" spans="1:21" x14ac:dyDescent="0.3">
      <c r="A353" s="39">
        <v>4</v>
      </c>
      <c r="B353" s="40">
        <v>1</v>
      </c>
      <c r="D353" s="39">
        <v>4</v>
      </c>
      <c r="E353" s="40">
        <v>1</v>
      </c>
      <c r="G353" s="39">
        <v>6</v>
      </c>
      <c r="H353" s="40">
        <v>6</v>
      </c>
      <c r="J353" s="39">
        <v>7</v>
      </c>
      <c r="K353" s="43">
        <v>1</v>
      </c>
      <c r="L353" s="44">
        <f>Tableau5[[#This Row],[Bleu Diz.]]+Tableau5[[#This Row],[Bleu Uni.]]</f>
        <v>8</v>
      </c>
      <c r="M353" s="45">
        <f t="shared" si="17"/>
        <v>71</v>
      </c>
      <c r="O353" s="46">
        <v>7</v>
      </c>
      <c r="P353" s="47">
        <v>3</v>
      </c>
      <c r="Q353" s="48">
        <f>Tableau6[[#This Row],[Bronze Diz.]]+Tableau6[[#This Row],[Bronze Uni.]]</f>
        <v>10</v>
      </c>
      <c r="R353" s="49">
        <f t="shared" si="18"/>
        <v>73</v>
      </c>
      <c r="T353" s="39">
        <v>1</v>
      </c>
      <c r="U353" s="40">
        <v>7</v>
      </c>
    </row>
    <row r="354" spans="1:21" x14ac:dyDescent="0.3">
      <c r="A354" s="39">
        <v>4</v>
      </c>
      <c r="B354" s="40">
        <v>3</v>
      </c>
      <c r="D354" s="39">
        <v>4</v>
      </c>
      <c r="E354" s="40">
        <v>5</v>
      </c>
      <c r="G354" s="39">
        <v>5</v>
      </c>
      <c r="H354" s="40">
        <v>3</v>
      </c>
      <c r="J354" s="39">
        <v>7</v>
      </c>
      <c r="K354" s="43">
        <v>2</v>
      </c>
      <c r="L354" s="44">
        <f>Tableau5[[#This Row],[Bleu Diz.]]+Tableau5[[#This Row],[Bleu Uni.]]</f>
        <v>9</v>
      </c>
      <c r="M354" s="45">
        <f t="shared" si="17"/>
        <v>72</v>
      </c>
      <c r="O354" s="46">
        <v>6</v>
      </c>
      <c r="P354" s="47">
        <v>9</v>
      </c>
      <c r="Q354" s="48">
        <f>Tableau6[[#This Row],[Bronze Diz.]]+Tableau6[[#This Row],[Bronze Uni.]]</f>
        <v>15</v>
      </c>
      <c r="R354" s="49">
        <f t="shared" si="18"/>
        <v>69</v>
      </c>
      <c r="T354" s="39">
        <v>9</v>
      </c>
      <c r="U354" s="40">
        <v>4</v>
      </c>
    </row>
    <row r="355" spans="1:21" x14ac:dyDescent="0.3">
      <c r="A355" s="39">
        <v>1</v>
      </c>
      <c r="B355" s="40">
        <v>3</v>
      </c>
      <c r="D355" s="39">
        <v>6</v>
      </c>
      <c r="E355" s="40">
        <v>3</v>
      </c>
      <c r="G355" s="39">
        <v>8</v>
      </c>
      <c r="H355" s="40">
        <v>2</v>
      </c>
      <c r="J355" s="39">
        <v>7</v>
      </c>
      <c r="K355" s="43">
        <v>1</v>
      </c>
      <c r="L355" s="44">
        <f>Tableau5[[#This Row],[Bleu Diz.]]+Tableau5[[#This Row],[Bleu Uni.]]</f>
        <v>8</v>
      </c>
      <c r="M355" s="45">
        <f t="shared" si="17"/>
        <v>71</v>
      </c>
      <c r="O355" s="46">
        <v>5</v>
      </c>
      <c r="P355" s="47">
        <v>1</v>
      </c>
      <c r="Q355" s="48">
        <f>Tableau6[[#This Row],[Bronze Diz.]]+Tableau6[[#This Row],[Bronze Uni.]]</f>
        <v>6</v>
      </c>
      <c r="R355" s="49">
        <f t="shared" si="18"/>
        <v>51</v>
      </c>
      <c r="T355" s="39">
        <v>1</v>
      </c>
      <c r="U355" s="40">
        <v>2</v>
      </c>
    </row>
    <row r="356" spans="1:21" x14ac:dyDescent="0.3">
      <c r="A356" s="39">
        <v>4</v>
      </c>
      <c r="B356" s="40">
        <v>1</v>
      </c>
      <c r="D356" s="39">
        <v>5</v>
      </c>
      <c r="E356" s="40">
        <v>4</v>
      </c>
      <c r="G356" s="39">
        <v>2</v>
      </c>
      <c r="H356" s="40">
        <v>3</v>
      </c>
      <c r="J356" s="39">
        <v>7</v>
      </c>
      <c r="K356" s="43">
        <v>10</v>
      </c>
      <c r="L356" s="44">
        <f>Tableau5[[#This Row],[Bleu Diz.]]+Tableau5[[#This Row],[Bleu Uni.]]</f>
        <v>17</v>
      </c>
      <c r="M356" s="45">
        <f t="shared" si="17"/>
        <v>70</v>
      </c>
      <c r="O356" s="46">
        <v>3</v>
      </c>
      <c r="P356" s="47">
        <v>3</v>
      </c>
      <c r="Q356" s="48">
        <f>Tableau6[[#This Row],[Bronze Diz.]]+Tableau6[[#This Row],[Bronze Uni.]]</f>
        <v>6</v>
      </c>
      <c r="R356" s="49">
        <f t="shared" si="18"/>
        <v>33</v>
      </c>
      <c r="T356" s="39">
        <v>1</v>
      </c>
      <c r="U356" s="40">
        <v>10</v>
      </c>
    </row>
    <row r="357" spans="1:21" x14ac:dyDescent="0.3">
      <c r="A357" s="39">
        <v>1</v>
      </c>
      <c r="B357" s="40">
        <v>4</v>
      </c>
      <c r="D357" s="39">
        <v>2</v>
      </c>
      <c r="E357" s="40">
        <v>6</v>
      </c>
      <c r="G357" s="39">
        <v>8</v>
      </c>
      <c r="H357" s="40">
        <v>5</v>
      </c>
      <c r="J357" s="39">
        <v>7</v>
      </c>
      <c r="K357" s="43">
        <v>2</v>
      </c>
      <c r="L357" s="44">
        <f>Tableau5[[#This Row],[Bleu Diz.]]+Tableau5[[#This Row],[Bleu Uni.]]</f>
        <v>9</v>
      </c>
      <c r="M357" s="45">
        <f t="shared" si="17"/>
        <v>72</v>
      </c>
      <c r="O357" s="46">
        <v>4</v>
      </c>
      <c r="P357" s="47">
        <v>6</v>
      </c>
      <c r="Q357" s="48">
        <f>Tableau6[[#This Row],[Bronze Diz.]]+Tableau6[[#This Row],[Bronze Uni.]]</f>
        <v>10</v>
      </c>
      <c r="R357" s="49">
        <f t="shared" si="18"/>
        <v>46</v>
      </c>
      <c r="T357" s="39">
        <v>2</v>
      </c>
      <c r="U357" s="40">
        <v>5</v>
      </c>
    </row>
    <row r="358" spans="1:21" x14ac:dyDescent="0.3">
      <c r="A358" s="39">
        <v>3</v>
      </c>
      <c r="B358" s="40">
        <v>3</v>
      </c>
      <c r="D358" s="39">
        <v>6</v>
      </c>
      <c r="E358" s="40">
        <v>2</v>
      </c>
      <c r="G358" s="39">
        <v>8</v>
      </c>
      <c r="H358" s="40">
        <v>7</v>
      </c>
      <c r="J358" s="39">
        <v>9</v>
      </c>
      <c r="K358" s="43">
        <v>2</v>
      </c>
      <c r="L358" s="44">
        <f>Tableau5[[#This Row],[Bleu Diz.]]+Tableau5[[#This Row],[Bleu Uni.]]</f>
        <v>11</v>
      </c>
      <c r="M358" s="45">
        <f t="shared" si="17"/>
        <v>92</v>
      </c>
      <c r="O358" s="46">
        <v>2</v>
      </c>
      <c r="P358" s="47">
        <v>2</v>
      </c>
      <c r="Q358" s="48">
        <f>Tableau6[[#This Row],[Bronze Diz.]]+Tableau6[[#This Row],[Bronze Uni.]]</f>
        <v>4</v>
      </c>
      <c r="R358" s="49">
        <f t="shared" si="18"/>
        <v>22</v>
      </c>
      <c r="T358" s="39">
        <v>10</v>
      </c>
      <c r="U358" s="40">
        <v>2</v>
      </c>
    </row>
    <row r="359" spans="1:21" x14ac:dyDescent="0.3">
      <c r="A359" s="39">
        <v>3</v>
      </c>
      <c r="B359" s="40">
        <v>4</v>
      </c>
      <c r="D359" s="39">
        <v>3</v>
      </c>
      <c r="E359" s="40">
        <v>4</v>
      </c>
      <c r="G359" s="39">
        <v>5</v>
      </c>
      <c r="H359" s="40">
        <v>6</v>
      </c>
      <c r="J359" s="39">
        <v>8</v>
      </c>
      <c r="K359" s="43">
        <v>6</v>
      </c>
      <c r="L359" s="44">
        <f>Tableau5[[#This Row],[Bleu Diz.]]+Tableau5[[#This Row],[Bleu Uni.]]</f>
        <v>14</v>
      </c>
      <c r="M359" s="45">
        <f t="shared" si="17"/>
        <v>86</v>
      </c>
      <c r="O359" s="46">
        <v>6</v>
      </c>
      <c r="P359" s="47">
        <v>9</v>
      </c>
      <c r="Q359" s="48">
        <f>Tableau6[[#This Row],[Bronze Diz.]]+Tableau6[[#This Row],[Bronze Uni.]]</f>
        <v>15</v>
      </c>
      <c r="R359" s="49">
        <f t="shared" si="18"/>
        <v>69</v>
      </c>
      <c r="T359" s="39">
        <v>11</v>
      </c>
      <c r="U359" s="40">
        <v>6</v>
      </c>
    </row>
    <row r="360" spans="1:21" x14ac:dyDescent="0.3">
      <c r="A360" s="39">
        <v>3</v>
      </c>
      <c r="B360" s="40">
        <v>3</v>
      </c>
      <c r="D360" s="39">
        <v>2</v>
      </c>
      <c r="E360" s="40">
        <v>4</v>
      </c>
      <c r="G360" s="39">
        <v>1</v>
      </c>
      <c r="H360" s="40">
        <v>2</v>
      </c>
      <c r="J360" s="39">
        <v>3</v>
      </c>
      <c r="K360" s="43">
        <v>3</v>
      </c>
      <c r="L360" s="44">
        <f>Tableau5[[#This Row],[Bleu Diz.]]+Tableau5[[#This Row],[Bleu Uni.]]</f>
        <v>6</v>
      </c>
      <c r="M360" s="45">
        <f t="shared" si="17"/>
        <v>33</v>
      </c>
      <c r="O360" s="46">
        <v>3</v>
      </c>
      <c r="P360" s="47">
        <v>2</v>
      </c>
      <c r="Q360" s="48">
        <f>Tableau6[[#This Row],[Bronze Diz.]]+Tableau6[[#This Row],[Bronze Uni.]]</f>
        <v>5</v>
      </c>
      <c r="R360" s="49">
        <f t="shared" si="18"/>
        <v>32</v>
      </c>
      <c r="T360" s="39">
        <v>5</v>
      </c>
      <c r="U360" s="40">
        <v>7</v>
      </c>
    </row>
    <row r="361" spans="1:21" x14ac:dyDescent="0.3">
      <c r="A361" s="39">
        <v>1</v>
      </c>
      <c r="B361" s="40">
        <v>2</v>
      </c>
      <c r="D361" s="39">
        <v>5</v>
      </c>
      <c r="E361" s="40">
        <v>3</v>
      </c>
      <c r="G361" s="39">
        <v>7</v>
      </c>
      <c r="H361" s="40">
        <v>6</v>
      </c>
      <c r="J361" s="39">
        <v>9</v>
      </c>
      <c r="K361" s="43">
        <v>2</v>
      </c>
      <c r="L361" s="44">
        <f>Tableau5[[#This Row],[Bleu Diz.]]+Tableau5[[#This Row],[Bleu Uni.]]</f>
        <v>11</v>
      </c>
      <c r="M361" s="45">
        <f t="shared" si="17"/>
        <v>92</v>
      </c>
      <c r="O361" s="46">
        <v>4</v>
      </c>
      <c r="P361" s="47">
        <v>2</v>
      </c>
      <c r="Q361" s="48">
        <f>Tableau6[[#This Row],[Bronze Diz.]]+Tableau6[[#This Row],[Bronze Uni.]]</f>
        <v>6</v>
      </c>
      <c r="R361" s="49">
        <f t="shared" si="18"/>
        <v>42</v>
      </c>
      <c r="T361" s="39">
        <v>10</v>
      </c>
      <c r="U361" s="40">
        <v>1</v>
      </c>
    </row>
    <row r="362" spans="1:21" x14ac:dyDescent="0.3">
      <c r="A362" s="39">
        <v>2</v>
      </c>
      <c r="B362" s="40">
        <v>1</v>
      </c>
      <c r="D362" s="39">
        <v>3</v>
      </c>
      <c r="E362" s="40">
        <v>4</v>
      </c>
      <c r="G362" s="39">
        <v>4</v>
      </c>
      <c r="H362" s="40">
        <v>8</v>
      </c>
      <c r="J362" s="39">
        <v>5</v>
      </c>
      <c r="K362" s="43">
        <v>7</v>
      </c>
      <c r="L362" s="44">
        <f>Tableau5[[#This Row],[Bleu Diz.]]+Tableau5[[#This Row],[Bleu Uni.]]</f>
        <v>12</v>
      </c>
      <c r="M362" s="45">
        <f t="shared" si="17"/>
        <v>57</v>
      </c>
      <c r="O362" s="46">
        <v>9</v>
      </c>
      <c r="P362" s="47">
        <v>7</v>
      </c>
      <c r="Q362" s="48">
        <f>Tableau6[[#This Row],[Bronze Diz.]]+Tableau6[[#This Row],[Bronze Uni.]]</f>
        <v>16</v>
      </c>
      <c r="R362" s="49">
        <f t="shared" si="18"/>
        <v>97</v>
      </c>
      <c r="T362" s="39">
        <v>4</v>
      </c>
      <c r="U362" s="40">
        <v>8</v>
      </c>
    </row>
    <row r="363" spans="1:21" x14ac:dyDescent="0.3">
      <c r="A363" s="39">
        <v>1</v>
      </c>
      <c r="B363" s="40">
        <v>4</v>
      </c>
      <c r="D363" s="39">
        <v>5</v>
      </c>
      <c r="E363" s="40">
        <v>4</v>
      </c>
      <c r="G363" s="39">
        <v>2</v>
      </c>
      <c r="H363" s="40">
        <v>2</v>
      </c>
      <c r="J363" s="39">
        <v>7</v>
      </c>
      <c r="K363" s="43">
        <v>7</v>
      </c>
      <c r="L363" s="44">
        <f>Tableau5[[#This Row],[Bleu Diz.]]+Tableau5[[#This Row],[Bleu Uni.]]</f>
        <v>14</v>
      </c>
      <c r="M363" s="45">
        <f t="shared" si="17"/>
        <v>77</v>
      </c>
      <c r="O363" s="46">
        <v>2</v>
      </c>
      <c r="P363" s="47">
        <v>4</v>
      </c>
      <c r="Q363" s="48">
        <f>Tableau6[[#This Row],[Bronze Diz.]]+Tableau6[[#This Row],[Bronze Uni.]]</f>
        <v>6</v>
      </c>
      <c r="R363" s="49">
        <f t="shared" si="18"/>
        <v>24</v>
      </c>
      <c r="T363" s="39">
        <v>3</v>
      </c>
      <c r="U363" s="40">
        <v>11</v>
      </c>
    </row>
    <row r="364" spans="1:21" x14ac:dyDescent="0.3">
      <c r="A364" s="39">
        <v>3</v>
      </c>
      <c r="B364" s="40">
        <v>1</v>
      </c>
      <c r="D364" s="39">
        <v>3</v>
      </c>
      <c r="E364" s="40">
        <v>5</v>
      </c>
      <c r="G364" s="39">
        <v>6</v>
      </c>
      <c r="H364" s="40">
        <v>8</v>
      </c>
      <c r="J364" s="39">
        <v>3</v>
      </c>
      <c r="K364" s="43">
        <v>6</v>
      </c>
      <c r="L364" s="44">
        <f>Tableau5[[#This Row],[Bleu Diz.]]+Tableau5[[#This Row],[Bleu Uni.]]</f>
        <v>9</v>
      </c>
      <c r="M364" s="45">
        <f t="shared" si="17"/>
        <v>36</v>
      </c>
      <c r="O364" s="46">
        <v>5</v>
      </c>
      <c r="P364" s="47">
        <v>9</v>
      </c>
      <c r="Q364" s="48">
        <f>Tableau6[[#This Row],[Bronze Diz.]]+Tableau6[[#This Row],[Bronze Uni.]]</f>
        <v>14</v>
      </c>
      <c r="R364" s="49">
        <f t="shared" si="18"/>
        <v>59</v>
      </c>
      <c r="T364" s="39">
        <v>6</v>
      </c>
      <c r="U364" s="40">
        <v>4</v>
      </c>
    </row>
    <row r="365" spans="1:21" x14ac:dyDescent="0.3">
      <c r="A365" s="39">
        <v>1</v>
      </c>
      <c r="B365" s="40">
        <v>3</v>
      </c>
      <c r="D365" s="39">
        <v>6</v>
      </c>
      <c r="E365" s="40">
        <v>2</v>
      </c>
      <c r="G365" s="39">
        <v>7</v>
      </c>
      <c r="H365" s="40">
        <v>2</v>
      </c>
      <c r="J365" s="39">
        <v>6</v>
      </c>
      <c r="K365" s="43">
        <v>1</v>
      </c>
      <c r="L365" s="44">
        <f>Tableau5[[#This Row],[Bleu Diz.]]+Tableau5[[#This Row],[Bleu Uni.]]</f>
        <v>7</v>
      </c>
      <c r="M365" s="45">
        <f t="shared" si="17"/>
        <v>61</v>
      </c>
      <c r="O365" s="46">
        <v>4</v>
      </c>
      <c r="P365" s="47">
        <v>9</v>
      </c>
      <c r="Q365" s="48">
        <f>Tableau6[[#This Row],[Bronze Diz.]]+Tableau6[[#This Row],[Bronze Uni.]]</f>
        <v>13</v>
      </c>
      <c r="R365" s="49">
        <f t="shared" si="18"/>
        <v>49</v>
      </c>
      <c r="T365" s="39">
        <v>2</v>
      </c>
      <c r="U365" s="40">
        <v>3</v>
      </c>
    </row>
    <row r="366" spans="1:21" x14ac:dyDescent="0.3">
      <c r="A366" s="39">
        <v>4</v>
      </c>
      <c r="B366" s="40">
        <v>4</v>
      </c>
      <c r="D366" s="39">
        <v>5</v>
      </c>
      <c r="E366" s="40">
        <v>5</v>
      </c>
      <c r="G366" s="39">
        <v>4</v>
      </c>
      <c r="H366" s="40">
        <v>1</v>
      </c>
      <c r="J366" s="39">
        <v>6</v>
      </c>
      <c r="K366" s="43">
        <v>1</v>
      </c>
      <c r="L366" s="44">
        <f>Tableau5[[#This Row],[Bleu Diz.]]+Tableau5[[#This Row],[Bleu Uni.]]</f>
        <v>7</v>
      </c>
      <c r="M366" s="45">
        <f t="shared" si="17"/>
        <v>61</v>
      </c>
      <c r="O366" s="46">
        <v>1</v>
      </c>
      <c r="P366" s="47">
        <v>10</v>
      </c>
      <c r="Q366" s="48">
        <f>Tableau6[[#This Row],[Bronze Diz.]]+Tableau6[[#This Row],[Bronze Uni.]]</f>
        <v>11</v>
      </c>
      <c r="R366" s="49">
        <f t="shared" si="18"/>
        <v>10</v>
      </c>
      <c r="T366" s="39">
        <v>10</v>
      </c>
      <c r="U366" s="40">
        <v>8</v>
      </c>
    </row>
    <row r="367" spans="1:21" x14ac:dyDescent="0.3">
      <c r="A367" s="39">
        <v>4</v>
      </c>
      <c r="B367" s="40">
        <v>2</v>
      </c>
      <c r="D367" s="39">
        <v>1</v>
      </c>
      <c r="E367" s="40">
        <v>5</v>
      </c>
      <c r="G367" s="39">
        <v>8</v>
      </c>
      <c r="H367" s="40">
        <v>4</v>
      </c>
      <c r="J367" s="39">
        <v>4</v>
      </c>
      <c r="K367" s="43">
        <v>6</v>
      </c>
      <c r="L367" s="44">
        <f>Tableau5[[#This Row],[Bleu Diz.]]+Tableau5[[#This Row],[Bleu Uni.]]</f>
        <v>10</v>
      </c>
      <c r="M367" s="45">
        <f t="shared" si="17"/>
        <v>46</v>
      </c>
      <c r="O367" s="46">
        <v>3</v>
      </c>
      <c r="P367" s="47">
        <v>7</v>
      </c>
      <c r="Q367" s="48">
        <f>Tableau6[[#This Row],[Bronze Diz.]]+Tableau6[[#This Row],[Bronze Uni.]]</f>
        <v>10</v>
      </c>
      <c r="R367" s="49">
        <f t="shared" ref="R367:R398" si="19">IF(AND(O367=10,P367=10),0,IF(AND(O367=10,P367&lt;10),P367,IF(AND(O367&lt;10,P367=10),10*O367,10*O367+P367)))</f>
        <v>37</v>
      </c>
      <c r="T367" s="39">
        <v>6</v>
      </c>
      <c r="U367" s="40">
        <v>4</v>
      </c>
    </row>
    <row r="368" spans="1:21" x14ac:dyDescent="0.3">
      <c r="A368" s="39">
        <v>2</v>
      </c>
      <c r="B368" s="40">
        <v>2</v>
      </c>
      <c r="D368" s="39">
        <v>4</v>
      </c>
      <c r="E368" s="40">
        <v>4</v>
      </c>
      <c r="G368" s="39">
        <v>5</v>
      </c>
      <c r="H368" s="40">
        <v>6</v>
      </c>
      <c r="J368" s="39">
        <v>2</v>
      </c>
      <c r="K368" s="43">
        <v>9</v>
      </c>
      <c r="L368" s="44">
        <f>Tableau5[[#This Row],[Bleu Diz.]]+Tableau5[[#This Row],[Bleu Uni.]]</f>
        <v>11</v>
      </c>
      <c r="M368" s="45">
        <f t="shared" si="17"/>
        <v>29</v>
      </c>
      <c r="O368" s="46">
        <v>6</v>
      </c>
      <c r="P368" s="47">
        <v>4</v>
      </c>
      <c r="Q368" s="48">
        <f>Tableau6[[#This Row],[Bronze Diz.]]+Tableau6[[#This Row],[Bronze Uni.]]</f>
        <v>10</v>
      </c>
      <c r="R368" s="49">
        <f t="shared" si="19"/>
        <v>64</v>
      </c>
      <c r="T368" s="39">
        <v>2</v>
      </c>
      <c r="U368" s="40">
        <v>2</v>
      </c>
    </row>
    <row r="369" spans="1:21" x14ac:dyDescent="0.3">
      <c r="A369" s="39">
        <v>3</v>
      </c>
      <c r="B369" s="40">
        <v>1</v>
      </c>
      <c r="D369" s="39">
        <v>5</v>
      </c>
      <c r="E369" s="40">
        <v>1</v>
      </c>
      <c r="G369" s="39">
        <v>4</v>
      </c>
      <c r="H369" s="40">
        <v>7</v>
      </c>
      <c r="J369" s="39">
        <v>8</v>
      </c>
      <c r="K369" s="43">
        <v>1</v>
      </c>
      <c r="L369" s="44">
        <f>Tableau5[[#This Row],[Bleu Diz.]]+Tableau5[[#This Row],[Bleu Uni.]]</f>
        <v>9</v>
      </c>
      <c r="M369" s="45">
        <f t="shared" si="17"/>
        <v>81</v>
      </c>
      <c r="O369" s="46">
        <v>10</v>
      </c>
      <c r="P369" s="47">
        <v>5</v>
      </c>
      <c r="Q369" s="48">
        <f>Tableau6[[#This Row],[Bronze Diz.]]+Tableau6[[#This Row],[Bronze Uni.]]</f>
        <v>15</v>
      </c>
      <c r="R369" s="49">
        <f t="shared" si="19"/>
        <v>5</v>
      </c>
      <c r="T369" s="39">
        <v>9</v>
      </c>
      <c r="U369" s="40">
        <v>10</v>
      </c>
    </row>
    <row r="370" spans="1:21" x14ac:dyDescent="0.3">
      <c r="A370" s="39">
        <v>3</v>
      </c>
      <c r="B370" s="40">
        <v>4</v>
      </c>
      <c r="D370" s="39">
        <v>4</v>
      </c>
      <c r="E370" s="40">
        <v>4</v>
      </c>
      <c r="G370" s="39">
        <v>6</v>
      </c>
      <c r="H370" s="40">
        <v>1</v>
      </c>
      <c r="J370" s="39">
        <v>6</v>
      </c>
      <c r="K370" s="43">
        <v>3</v>
      </c>
      <c r="L370" s="44">
        <f>Tableau5[[#This Row],[Bleu Diz.]]+Tableau5[[#This Row],[Bleu Uni.]]</f>
        <v>9</v>
      </c>
      <c r="M370" s="45">
        <f t="shared" si="17"/>
        <v>63</v>
      </c>
      <c r="O370" s="46">
        <v>9</v>
      </c>
      <c r="P370" s="47">
        <v>4</v>
      </c>
      <c r="Q370" s="48">
        <f>Tableau6[[#This Row],[Bronze Diz.]]+Tableau6[[#This Row],[Bronze Uni.]]</f>
        <v>13</v>
      </c>
      <c r="R370" s="49">
        <f t="shared" si="19"/>
        <v>94</v>
      </c>
      <c r="T370" s="39">
        <v>6</v>
      </c>
      <c r="U370" s="40">
        <v>6</v>
      </c>
    </row>
    <row r="371" spans="1:21" x14ac:dyDescent="0.3">
      <c r="A371" s="39">
        <v>1</v>
      </c>
      <c r="B371" s="40">
        <v>2</v>
      </c>
      <c r="D371" s="39">
        <v>2</v>
      </c>
      <c r="E371" s="40">
        <v>5</v>
      </c>
      <c r="G371" s="39">
        <v>8</v>
      </c>
      <c r="H371" s="40">
        <v>4</v>
      </c>
      <c r="J371" s="39">
        <v>4</v>
      </c>
      <c r="K371" s="43">
        <v>8</v>
      </c>
      <c r="L371" s="44">
        <f>Tableau5[[#This Row],[Bleu Diz.]]+Tableau5[[#This Row],[Bleu Uni.]]</f>
        <v>12</v>
      </c>
      <c r="M371" s="45">
        <f t="shared" si="17"/>
        <v>48</v>
      </c>
      <c r="O371" s="46">
        <v>1</v>
      </c>
      <c r="P371" s="47">
        <v>6</v>
      </c>
      <c r="Q371" s="48">
        <f>Tableau6[[#This Row],[Bronze Diz.]]+Tableau6[[#This Row],[Bronze Uni.]]</f>
        <v>7</v>
      </c>
      <c r="R371" s="49">
        <f t="shared" si="19"/>
        <v>16</v>
      </c>
      <c r="T371" s="39">
        <v>9</v>
      </c>
      <c r="U371" s="40">
        <v>12</v>
      </c>
    </row>
    <row r="372" spans="1:21" x14ac:dyDescent="0.3">
      <c r="A372" s="39">
        <v>4</v>
      </c>
      <c r="B372" s="40">
        <v>1</v>
      </c>
      <c r="D372" s="39">
        <v>3</v>
      </c>
      <c r="E372" s="40">
        <v>1</v>
      </c>
      <c r="G372" s="39">
        <v>4</v>
      </c>
      <c r="H372" s="40">
        <v>8</v>
      </c>
      <c r="J372" s="39">
        <v>5</v>
      </c>
      <c r="K372" s="43">
        <v>10</v>
      </c>
      <c r="L372" s="44">
        <f>Tableau5[[#This Row],[Bleu Diz.]]+Tableau5[[#This Row],[Bleu Uni.]]</f>
        <v>15</v>
      </c>
      <c r="M372" s="45">
        <f t="shared" si="17"/>
        <v>50</v>
      </c>
      <c r="O372" s="46">
        <v>7</v>
      </c>
      <c r="P372" s="47">
        <v>7</v>
      </c>
      <c r="Q372" s="48">
        <f>Tableau6[[#This Row],[Bronze Diz.]]+Tableau6[[#This Row],[Bronze Uni.]]</f>
        <v>14</v>
      </c>
      <c r="R372" s="49">
        <f t="shared" si="19"/>
        <v>77</v>
      </c>
      <c r="T372" s="39">
        <v>3</v>
      </c>
      <c r="U372" s="40">
        <v>3</v>
      </c>
    </row>
    <row r="373" spans="1:21" x14ac:dyDescent="0.3">
      <c r="A373" s="39">
        <v>4</v>
      </c>
      <c r="B373" s="40">
        <v>1</v>
      </c>
      <c r="D373" s="39">
        <v>3</v>
      </c>
      <c r="E373" s="40">
        <v>6</v>
      </c>
      <c r="G373" s="39">
        <v>3</v>
      </c>
      <c r="H373" s="40">
        <v>6</v>
      </c>
      <c r="J373" s="39">
        <v>8</v>
      </c>
      <c r="K373" s="43">
        <v>3</v>
      </c>
      <c r="L373" s="44">
        <f>Tableau5[[#This Row],[Bleu Diz.]]+Tableau5[[#This Row],[Bleu Uni.]]</f>
        <v>11</v>
      </c>
      <c r="M373" s="45">
        <f t="shared" si="17"/>
        <v>83</v>
      </c>
      <c r="O373" s="46">
        <v>6</v>
      </c>
      <c r="P373" s="47">
        <v>9</v>
      </c>
      <c r="Q373" s="48">
        <f>Tableau6[[#This Row],[Bronze Diz.]]+Tableau6[[#This Row],[Bronze Uni.]]</f>
        <v>15</v>
      </c>
      <c r="R373" s="49">
        <f t="shared" si="19"/>
        <v>69</v>
      </c>
      <c r="T373" s="39">
        <v>12</v>
      </c>
      <c r="U373" s="40">
        <v>3</v>
      </c>
    </row>
    <row r="374" spans="1:21" x14ac:dyDescent="0.3">
      <c r="A374" s="39">
        <v>2</v>
      </c>
      <c r="B374" s="40">
        <v>3</v>
      </c>
      <c r="D374" s="39">
        <v>3</v>
      </c>
      <c r="E374" s="40">
        <v>3</v>
      </c>
      <c r="G374" s="39">
        <v>5</v>
      </c>
      <c r="H374" s="40">
        <v>1</v>
      </c>
      <c r="J374" s="39">
        <v>2</v>
      </c>
      <c r="K374" s="43">
        <v>3</v>
      </c>
      <c r="L374" s="44">
        <f>Tableau5[[#This Row],[Bleu Diz.]]+Tableau5[[#This Row],[Bleu Uni.]]</f>
        <v>5</v>
      </c>
      <c r="M374" s="45">
        <f t="shared" si="17"/>
        <v>23</v>
      </c>
      <c r="O374" s="46">
        <v>8</v>
      </c>
      <c r="P374" s="47">
        <v>2</v>
      </c>
      <c r="Q374" s="48">
        <f>Tableau6[[#This Row],[Bronze Diz.]]+Tableau6[[#This Row],[Bronze Uni.]]</f>
        <v>10</v>
      </c>
      <c r="R374" s="49">
        <f t="shared" si="19"/>
        <v>82</v>
      </c>
      <c r="T374" s="39">
        <v>3</v>
      </c>
      <c r="U374" s="40">
        <v>12</v>
      </c>
    </row>
    <row r="375" spans="1:21" x14ac:dyDescent="0.3">
      <c r="A375" s="39">
        <v>3</v>
      </c>
      <c r="B375" s="40">
        <v>3</v>
      </c>
      <c r="D375" s="39">
        <v>2</v>
      </c>
      <c r="E375" s="40">
        <v>1</v>
      </c>
      <c r="G375" s="39">
        <v>2</v>
      </c>
      <c r="H375" s="40">
        <v>4</v>
      </c>
      <c r="J375" s="39">
        <v>1</v>
      </c>
      <c r="K375" s="43">
        <v>1</v>
      </c>
      <c r="L375" s="44">
        <f>Tableau5[[#This Row],[Bleu Diz.]]+Tableau5[[#This Row],[Bleu Uni.]]</f>
        <v>2</v>
      </c>
      <c r="M375" s="45">
        <f t="shared" si="17"/>
        <v>11</v>
      </c>
      <c r="O375" s="46">
        <v>8</v>
      </c>
      <c r="P375" s="47">
        <v>4</v>
      </c>
      <c r="Q375" s="48">
        <f>Tableau6[[#This Row],[Bronze Diz.]]+Tableau6[[#This Row],[Bronze Uni.]]</f>
        <v>12</v>
      </c>
      <c r="R375" s="49">
        <f t="shared" si="19"/>
        <v>84</v>
      </c>
      <c r="T375" s="39">
        <v>2</v>
      </c>
      <c r="U375" s="40">
        <v>8</v>
      </c>
    </row>
    <row r="376" spans="1:21" x14ac:dyDescent="0.3">
      <c r="A376" s="39">
        <v>3</v>
      </c>
      <c r="B376" s="40">
        <v>4</v>
      </c>
      <c r="D376" s="39">
        <v>6</v>
      </c>
      <c r="E376" s="40">
        <v>4</v>
      </c>
      <c r="G376" s="39">
        <v>4</v>
      </c>
      <c r="H376" s="40">
        <v>6</v>
      </c>
      <c r="J376" s="39">
        <v>7</v>
      </c>
      <c r="K376" s="43">
        <v>1</v>
      </c>
      <c r="L376" s="44">
        <f>Tableau5[[#This Row],[Bleu Diz.]]+Tableau5[[#This Row],[Bleu Uni.]]</f>
        <v>8</v>
      </c>
      <c r="M376" s="45">
        <f t="shared" si="17"/>
        <v>71</v>
      </c>
      <c r="O376" s="46">
        <v>2</v>
      </c>
      <c r="P376" s="47">
        <v>10</v>
      </c>
      <c r="Q376" s="48">
        <f>Tableau6[[#This Row],[Bronze Diz.]]+Tableau6[[#This Row],[Bronze Uni.]]</f>
        <v>12</v>
      </c>
      <c r="R376" s="49">
        <f t="shared" si="19"/>
        <v>20</v>
      </c>
      <c r="T376" s="39">
        <v>3</v>
      </c>
      <c r="U376" s="40">
        <v>3</v>
      </c>
    </row>
    <row r="377" spans="1:21" x14ac:dyDescent="0.3">
      <c r="A377" s="39">
        <v>1</v>
      </c>
      <c r="B377" s="40">
        <v>4</v>
      </c>
      <c r="D377" s="39">
        <v>4</v>
      </c>
      <c r="E377" s="40">
        <v>6</v>
      </c>
      <c r="G377" s="39">
        <v>3</v>
      </c>
      <c r="H377" s="40">
        <v>2</v>
      </c>
      <c r="J377" s="39">
        <v>1</v>
      </c>
      <c r="K377" s="43">
        <v>1</v>
      </c>
      <c r="L377" s="44">
        <f>Tableau5[[#This Row],[Bleu Diz.]]+Tableau5[[#This Row],[Bleu Uni.]]</f>
        <v>2</v>
      </c>
      <c r="M377" s="45">
        <f t="shared" si="17"/>
        <v>11</v>
      </c>
      <c r="O377" s="46">
        <v>6</v>
      </c>
      <c r="P377" s="47">
        <v>6</v>
      </c>
      <c r="Q377" s="48">
        <f>Tableau6[[#This Row],[Bronze Diz.]]+Tableau6[[#This Row],[Bronze Uni.]]</f>
        <v>12</v>
      </c>
      <c r="R377" s="49">
        <f t="shared" si="19"/>
        <v>66</v>
      </c>
      <c r="T377" s="39">
        <v>7</v>
      </c>
      <c r="U377" s="40">
        <v>2</v>
      </c>
    </row>
    <row r="378" spans="1:21" x14ac:dyDescent="0.3">
      <c r="A378" s="39">
        <v>4</v>
      </c>
      <c r="B378" s="40">
        <v>4</v>
      </c>
      <c r="D378" s="39">
        <v>1</v>
      </c>
      <c r="E378" s="40">
        <v>5</v>
      </c>
      <c r="G378" s="39">
        <v>2</v>
      </c>
      <c r="H378" s="40">
        <v>7</v>
      </c>
      <c r="J378" s="39">
        <v>1</v>
      </c>
      <c r="K378" s="43">
        <v>5</v>
      </c>
      <c r="L378" s="44">
        <f>Tableau5[[#This Row],[Bleu Diz.]]+Tableau5[[#This Row],[Bleu Uni.]]</f>
        <v>6</v>
      </c>
      <c r="M378" s="45">
        <f t="shared" si="17"/>
        <v>15</v>
      </c>
      <c r="O378" s="46">
        <v>8</v>
      </c>
      <c r="P378" s="47">
        <v>6</v>
      </c>
      <c r="Q378" s="48">
        <f>Tableau6[[#This Row],[Bronze Diz.]]+Tableau6[[#This Row],[Bronze Uni.]]</f>
        <v>14</v>
      </c>
      <c r="R378" s="49">
        <f t="shared" si="19"/>
        <v>86</v>
      </c>
      <c r="T378" s="39">
        <v>8</v>
      </c>
      <c r="U378" s="40">
        <v>9</v>
      </c>
    </row>
    <row r="379" spans="1:21" x14ac:dyDescent="0.3">
      <c r="A379" s="39">
        <v>1</v>
      </c>
      <c r="B379" s="40">
        <v>2</v>
      </c>
      <c r="D379" s="39">
        <v>4</v>
      </c>
      <c r="E379" s="40">
        <v>1</v>
      </c>
      <c r="G379" s="39">
        <v>4</v>
      </c>
      <c r="H379" s="40">
        <v>1</v>
      </c>
      <c r="J379" s="39">
        <v>6</v>
      </c>
      <c r="K379" s="43">
        <v>6</v>
      </c>
      <c r="L379" s="44">
        <f>Tableau5[[#This Row],[Bleu Diz.]]+Tableau5[[#This Row],[Bleu Uni.]]</f>
        <v>12</v>
      </c>
      <c r="M379" s="45">
        <f t="shared" si="17"/>
        <v>66</v>
      </c>
      <c r="O379" s="46">
        <v>5</v>
      </c>
      <c r="P379" s="47">
        <v>2</v>
      </c>
      <c r="Q379" s="48">
        <f>Tableau6[[#This Row],[Bronze Diz.]]+Tableau6[[#This Row],[Bronze Uni.]]</f>
        <v>7</v>
      </c>
      <c r="R379" s="49">
        <f t="shared" si="19"/>
        <v>52</v>
      </c>
      <c r="T379" s="39">
        <v>11</v>
      </c>
      <c r="U379" s="40">
        <v>3</v>
      </c>
    </row>
    <row r="380" spans="1:21" x14ac:dyDescent="0.3">
      <c r="A380" s="39">
        <v>3</v>
      </c>
      <c r="B380" s="40">
        <v>4</v>
      </c>
      <c r="D380" s="39">
        <v>5</v>
      </c>
      <c r="E380" s="40">
        <v>4</v>
      </c>
      <c r="G380" s="39">
        <v>8</v>
      </c>
      <c r="H380" s="40">
        <v>2</v>
      </c>
      <c r="J380" s="39">
        <v>6</v>
      </c>
      <c r="K380" s="43">
        <v>9</v>
      </c>
      <c r="L380" s="44">
        <f>Tableau5[[#This Row],[Bleu Diz.]]+Tableau5[[#This Row],[Bleu Uni.]]</f>
        <v>15</v>
      </c>
      <c r="M380" s="45">
        <f t="shared" si="17"/>
        <v>69</v>
      </c>
      <c r="O380" s="46">
        <v>6</v>
      </c>
      <c r="P380" s="47">
        <v>7</v>
      </c>
      <c r="Q380" s="48">
        <f>Tableau6[[#This Row],[Bronze Diz.]]+Tableau6[[#This Row],[Bronze Uni.]]</f>
        <v>13</v>
      </c>
      <c r="R380" s="49">
        <f t="shared" si="19"/>
        <v>67</v>
      </c>
      <c r="T380" s="39">
        <v>9</v>
      </c>
      <c r="U380" s="40">
        <v>11</v>
      </c>
    </row>
    <row r="381" spans="1:21" x14ac:dyDescent="0.3">
      <c r="A381" s="39">
        <v>3</v>
      </c>
      <c r="B381" s="40">
        <v>1</v>
      </c>
      <c r="D381" s="39">
        <v>5</v>
      </c>
      <c r="E381" s="40">
        <v>2</v>
      </c>
      <c r="G381" s="39">
        <v>8</v>
      </c>
      <c r="H381" s="40">
        <v>7</v>
      </c>
      <c r="J381" s="39">
        <v>4</v>
      </c>
      <c r="K381" s="43">
        <v>8</v>
      </c>
      <c r="L381" s="44">
        <f>Tableau5[[#This Row],[Bleu Diz.]]+Tableau5[[#This Row],[Bleu Uni.]]</f>
        <v>12</v>
      </c>
      <c r="M381" s="45">
        <f t="shared" si="17"/>
        <v>48</v>
      </c>
      <c r="O381" s="46">
        <v>3</v>
      </c>
      <c r="P381" s="47">
        <v>10</v>
      </c>
      <c r="Q381" s="48">
        <f>Tableau6[[#This Row],[Bronze Diz.]]+Tableau6[[#This Row],[Bronze Uni.]]</f>
        <v>13</v>
      </c>
      <c r="R381" s="49">
        <f t="shared" si="19"/>
        <v>30</v>
      </c>
      <c r="T381" s="39">
        <v>4</v>
      </c>
      <c r="U381" s="40">
        <v>12</v>
      </c>
    </row>
    <row r="382" spans="1:21" x14ac:dyDescent="0.3">
      <c r="A382" s="39">
        <v>1</v>
      </c>
      <c r="B382" s="40">
        <v>1</v>
      </c>
      <c r="D382" s="39">
        <v>2</v>
      </c>
      <c r="E382" s="40">
        <v>1</v>
      </c>
      <c r="G382" s="39">
        <v>1</v>
      </c>
      <c r="H382" s="40">
        <v>7</v>
      </c>
      <c r="J382" s="39">
        <v>7</v>
      </c>
      <c r="K382" s="43">
        <v>5</v>
      </c>
      <c r="L382" s="44">
        <f>Tableau5[[#This Row],[Bleu Diz.]]+Tableau5[[#This Row],[Bleu Uni.]]</f>
        <v>12</v>
      </c>
      <c r="M382" s="45">
        <f t="shared" si="17"/>
        <v>75</v>
      </c>
      <c r="O382" s="46">
        <v>5</v>
      </c>
      <c r="P382" s="47">
        <v>8</v>
      </c>
      <c r="Q382" s="48">
        <f>Tableau6[[#This Row],[Bronze Diz.]]+Tableau6[[#This Row],[Bronze Uni.]]</f>
        <v>13</v>
      </c>
      <c r="R382" s="49">
        <f t="shared" si="19"/>
        <v>58</v>
      </c>
      <c r="T382" s="39">
        <v>8</v>
      </c>
      <c r="U382" s="40">
        <v>4</v>
      </c>
    </row>
    <row r="383" spans="1:21" x14ac:dyDescent="0.3">
      <c r="A383" s="39">
        <v>4</v>
      </c>
      <c r="B383" s="40">
        <v>3</v>
      </c>
      <c r="D383" s="39">
        <v>2</v>
      </c>
      <c r="E383" s="40">
        <v>6</v>
      </c>
      <c r="G383" s="39">
        <v>1</v>
      </c>
      <c r="H383" s="40">
        <v>1</v>
      </c>
      <c r="J383" s="39">
        <v>8</v>
      </c>
      <c r="K383" s="43">
        <v>5</v>
      </c>
      <c r="L383" s="44">
        <f>Tableau5[[#This Row],[Bleu Diz.]]+Tableau5[[#This Row],[Bleu Uni.]]</f>
        <v>13</v>
      </c>
      <c r="M383" s="45">
        <f t="shared" si="17"/>
        <v>85</v>
      </c>
      <c r="O383" s="46">
        <v>7</v>
      </c>
      <c r="P383" s="47">
        <v>3</v>
      </c>
      <c r="Q383" s="48">
        <f>Tableau6[[#This Row],[Bronze Diz.]]+Tableau6[[#This Row],[Bronze Uni.]]</f>
        <v>10</v>
      </c>
      <c r="R383" s="49">
        <f t="shared" si="19"/>
        <v>73</v>
      </c>
      <c r="T383" s="39">
        <v>9</v>
      </c>
      <c r="U383" s="40">
        <v>6</v>
      </c>
    </row>
    <row r="384" spans="1:21" x14ac:dyDescent="0.3">
      <c r="A384" s="39">
        <v>2</v>
      </c>
      <c r="B384" s="40">
        <v>2</v>
      </c>
      <c r="D384" s="39">
        <v>1</v>
      </c>
      <c r="E384" s="40">
        <v>6</v>
      </c>
      <c r="G384" s="39">
        <v>6</v>
      </c>
      <c r="H384" s="40">
        <v>5</v>
      </c>
      <c r="J384" s="39">
        <v>3</v>
      </c>
      <c r="K384" s="43">
        <v>2</v>
      </c>
      <c r="L384" s="44">
        <f>Tableau5[[#This Row],[Bleu Diz.]]+Tableau5[[#This Row],[Bleu Uni.]]</f>
        <v>5</v>
      </c>
      <c r="M384" s="45">
        <f t="shared" si="17"/>
        <v>32</v>
      </c>
      <c r="O384" s="46">
        <v>7</v>
      </c>
      <c r="P384" s="47">
        <v>7</v>
      </c>
      <c r="Q384" s="48">
        <f>Tableau6[[#This Row],[Bronze Diz.]]+Tableau6[[#This Row],[Bronze Uni.]]</f>
        <v>14</v>
      </c>
      <c r="R384" s="49">
        <f t="shared" si="19"/>
        <v>77</v>
      </c>
      <c r="T384" s="39">
        <v>4</v>
      </c>
      <c r="U384" s="40">
        <v>12</v>
      </c>
    </row>
    <row r="385" spans="1:21" x14ac:dyDescent="0.3">
      <c r="A385" s="39">
        <v>4</v>
      </c>
      <c r="B385" s="40">
        <v>4</v>
      </c>
      <c r="D385" s="39">
        <v>6</v>
      </c>
      <c r="E385" s="40">
        <v>4</v>
      </c>
      <c r="G385" s="39">
        <v>2</v>
      </c>
      <c r="H385" s="40">
        <v>6</v>
      </c>
      <c r="J385" s="39">
        <v>6</v>
      </c>
      <c r="K385" s="43">
        <v>2</v>
      </c>
      <c r="L385" s="44">
        <f>Tableau5[[#This Row],[Bleu Diz.]]+Tableau5[[#This Row],[Bleu Uni.]]</f>
        <v>8</v>
      </c>
      <c r="M385" s="45">
        <f t="shared" si="17"/>
        <v>62</v>
      </c>
      <c r="O385" s="46">
        <v>3</v>
      </c>
      <c r="P385" s="47">
        <v>7</v>
      </c>
      <c r="Q385" s="48">
        <f>Tableau6[[#This Row],[Bronze Diz.]]+Tableau6[[#This Row],[Bronze Uni.]]</f>
        <v>10</v>
      </c>
      <c r="R385" s="49">
        <f t="shared" si="19"/>
        <v>37</v>
      </c>
      <c r="T385" s="39">
        <v>3</v>
      </c>
      <c r="U385" s="40">
        <v>3</v>
      </c>
    </row>
    <row r="386" spans="1:21" x14ac:dyDescent="0.3">
      <c r="A386" s="39">
        <v>4</v>
      </c>
      <c r="B386" s="40">
        <v>4</v>
      </c>
      <c r="D386" s="39">
        <v>5</v>
      </c>
      <c r="E386" s="40">
        <v>2</v>
      </c>
      <c r="G386" s="39">
        <v>7</v>
      </c>
      <c r="H386" s="40">
        <v>3</v>
      </c>
      <c r="J386" s="39">
        <v>4</v>
      </c>
      <c r="K386" s="43">
        <v>7</v>
      </c>
      <c r="L386" s="44">
        <f>Tableau5[[#This Row],[Bleu Diz.]]+Tableau5[[#This Row],[Bleu Uni.]]</f>
        <v>11</v>
      </c>
      <c r="M386" s="45">
        <f t="shared" si="17"/>
        <v>47</v>
      </c>
      <c r="O386" s="46">
        <v>2</v>
      </c>
      <c r="P386" s="47">
        <v>2</v>
      </c>
      <c r="Q386" s="48">
        <f>Tableau6[[#This Row],[Bronze Diz.]]+Tableau6[[#This Row],[Bronze Uni.]]</f>
        <v>4</v>
      </c>
      <c r="R386" s="49">
        <f t="shared" si="19"/>
        <v>22</v>
      </c>
      <c r="T386" s="39">
        <v>6</v>
      </c>
      <c r="U386" s="40">
        <v>3</v>
      </c>
    </row>
    <row r="387" spans="1:21" x14ac:dyDescent="0.3">
      <c r="A387" s="39">
        <v>2</v>
      </c>
      <c r="B387" s="40">
        <v>4</v>
      </c>
      <c r="D387" s="39">
        <v>3</v>
      </c>
      <c r="E387" s="40">
        <v>1</v>
      </c>
      <c r="G387" s="39">
        <v>7</v>
      </c>
      <c r="H387" s="40">
        <v>6</v>
      </c>
      <c r="J387" s="39">
        <v>2</v>
      </c>
      <c r="K387" s="43">
        <v>5</v>
      </c>
      <c r="L387" s="44">
        <f>Tableau5[[#This Row],[Bleu Diz.]]+Tableau5[[#This Row],[Bleu Uni.]]</f>
        <v>7</v>
      </c>
      <c r="M387" s="45">
        <f t="shared" ref="M387:M450" si="20">IF(AND(J387=10,K387=10),0,IF(AND(J387=10,K387&lt;10),K387,IF(AND(J387&lt;10,K387=10),10*J387,10*J387+K387)))</f>
        <v>25</v>
      </c>
      <c r="O387" s="46">
        <v>7</v>
      </c>
      <c r="P387" s="47">
        <v>4</v>
      </c>
      <c r="Q387" s="48">
        <f>Tableau6[[#This Row],[Bronze Diz.]]+Tableau6[[#This Row],[Bronze Uni.]]</f>
        <v>11</v>
      </c>
      <c r="R387" s="49">
        <f t="shared" si="19"/>
        <v>74</v>
      </c>
      <c r="T387" s="39">
        <v>1</v>
      </c>
      <c r="U387" s="40">
        <v>3</v>
      </c>
    </row>
    <row r="388" spans="1:21" x14ac:dyDescent="0.3">
      <c r="A388" s="39">
        <v>3</v>
      </c>
      <c r="B388" s="40">
        <v>4</v>
      </c>
      <c r="D388" s="39">
        <v>3</v>
      </c>
      <c r="E388" s="40">
        <v>5</v>
      </c>
      <c r="G388" s="39">
        <v>2</v>
      </c>
      <c r="H388" s="40">
        <v>7</v>
      </c>
      <c r="J388" s="39">
        <v>9</v>
      </c>
      <c r="K388" s="43">
        <v>6</v>
      </c>
      <c r="L388" s="44">
        <f>Tableau5[[#This Row],[Bleu Diz.]]+Tableau5[[#This Row],[Bleu Uni.]]</f>
        <v>15</v>
      </c>
      <c r="M388" s="45">
        <f t="shared" si="20"/>
        <v>96</v>
      </c>
      <c r="O388" s="46">
        <v>3</v>
      </c>
      <c r="P388" s="47">
        <v>4</v>
      </c>
      <c r="Q388" s="48">
        <f>Tableau6[[#This Row],[Bronze Diz.]]+Tableau6[[#This Row],[Bronze Uni.]]</f>
        <v>7</v>
      </c>
      <c r="R388" s="49">
        <f t="shared" si="19"/>
        <v>34</v>
      </c>
      <c r="T388" s="39">
        <v>9</v>
      </c>
      <c r="U388" s="40">
        <v>7</v>
      </c>
    </row>
    <row r="389" spans="1:21" x14ac:dyDescent="0.3">
      <c r="A389" s="39">
        <v>2</v>
      </c>
      <c r="B389" s="40">
        <v>4</v>
      </c>
      <c r="D389" s="39">
        <v>4</v>
      </c>
      <c r="E389" s="40">
        <v>4</v>
      </c>
      <c r="G389" s="39">
        <v>1</v>
      </c>
      <c r="H389" s="40">
        <v>6</v>
      </c>
      <c r="J389" s="39">
        <v>1</v>
      </c>
      <c r="K389" s="43">
        <v>5</v>
      </c>
      <c r="L389" s="44">
        <f>Tableau5[[#This Row],[Bleu Diz.]]+Tableau5[[#This Row],[Bleu Uni.]]</f>
        <v>6</v>
      </c>
      <c r="M389" s="45">
        <f t="shared" si="20"/>
        <v>15</v>
      </c>
      <c r="O389" s="46">
        <v>8</v>
      </c>
      <c r="P389" s="47">
        <v>10</v>
      </c>
      <c r="Q389" s="48">
        <f>Tableau6[[#This Row],[Bronze Diz.]]+Tableau6[[#This Row],[Bronze Uni.]]</f>
        <v>18</v>
      </c>
      <c r="R389" s="49">
        <f t="shared" si="19"/>
        <v>80</v>
      </c>
      <c r="T389" s="39">
        <v>7</v>
      </c>
      <c r="U389" s="40">
        <v>5</v>
      </c>
    </row>
    <row r="390" spans="1:21" x14ac:dyDescent="0.3">
      <c r="A390" s="39">
        <v>4</v>
      </c>
      <c r="B390" s="40">
        <v>1</v>
      </c>
      <c r="D390" s="39">
        <v>5</v>
      </c>
      <c r="E390" s="40">
        <v>4</v>
      </c>
      <c r="G390" s="39">
        <v>7</v>
      </c>
      <c r="H390" s="40">
        <v>6</v>
      </c>
      <c r="J390" s="39">
        <v>3</v>
      </c>
      <c r="K390" s="43">
        <v>6</v>
      </c>
      <c r="L390" s="44">
        <f>Tableau5[[#This Row],[Bleu Diz.]]+Tableau5[[#This Row],[Bleu Uni.]]</f>
        <v>9</v>
      </c>
      <c r="M390" s="45">
        <f t="shared" si="20"/>
        <v>36</v>
      </c>
      <c r="O390" s="46">
        <v>7</v>
      </c>
      <c r="P390" s="47">
        <v>8</v>
      </c>
      <c r="Q390" s="48">
        <f>Tableau6[[#This Row],[Bronze Diz.]]+Tableau6[[#This Row],[Bronze Uni.]]</f>
        <v>15</v>
      </c>
      <c r="R390" s="49">
        <f t="shared" si="19"/>
        <v>78</v>
      </c>
      <c r="T390" s="39">
        <v>9</v>
      </c>
      <c r="U390" s="40">
        <v>1</v>
      </c>
    </row>
    <row r="391" spans="1:21" x14ac:dyDescent="0.3">
      <c r="A391" s="39">
        <v>3</v>
      </c>
      <c r="B391" s="40">
        <v>4</v>
      </c>
      <c r="D391" s="39">
        <v>1</v>
      </c>
      <c r="E391" s="40">
        <v>4</v>
      </c>
      <c r="G391" s="39">
        <v>2</v>
      </c>
      <c r="H391" s="40">
        <v>5</v>
      </c>
      <c r="J391" s="39">
        <v>8</v>
      </c>
      <c r="K391" s="43">
        <v>7</v>
      </c>
      <c r="L391" s="44">
        <f>Tableau5[[#This Row],[Bleu Diz.]]+Tableau5[[#This Row],[Bleu Uni.]]</f>
        <v>15</v>
      </c>
      <c r="M391" s="45">
        <f t="shared" si="20"/>
        <v>87</v>
      </c>
      <c r="O391" s="46">
        <v>2</v>
      </c>
      <c r="P391" s="47">
        <v>2</v>
      </c>
      <c r="Q391" s="48">
        <f>Tableau6[[#This Row],[Bronze Diz.]]+Tableau6[[#This Row],[Bronze Uni.]]</f>
        <v>4</v>
      </c>
      <c r="R391" s="49">
        <f t="shared" si="19"/>
        <v>22</v>
      </c>
      <c r="T391" s="39">
        <v>6</v>
      </c>
      <c r="U391" s="40">
        <v>8</v>
      </c>
    </row>
    <row r="392" spans="1:21" x14ac:dyDescent="0.3">
      <c r="A392" s="39">
        <v>3</v>
      </c>
      <c r="B392" s="40">
        <v>4</v>
      </c>
      <c r="D392" s="39">
        <v>5</v>
      </c>
      <c r="E392" s="40">
        <v>6</v>
      </c>
      <c r="G392" s="39">
        <v>5</v>
      </c>
      <c r="H392" s="40">
        <v>7</v>
      </c>
      <c r="J392" s="39">
        <v>3</v>
      </c>
      <c r="K392" s="43">
        <v>4</v>
      </c>
      <c r="L392" s="44">
        <f>Tableau5[[#This Row],[Bleu Diz.]]+Tableau5[[#This Row],[Bleu Uni.]]</f>
        <v>7</v>
      </c>
      <c r="M392" s="45">
        <f t="shared" si="20"/>
        <v>34</v>
      </c>
      <c r="O392" s="46">
        <v>8</v>
      </c>
      <c r="P392" s="47">
        <v>4</v>
      </c>
      <c r="Q392" s="48">
        <f>Tableau6[[#This Row],[Bronze Diz.]]+Tableau6[[#This Row],[Bronze Uni.]]</f>
        <v>12</v>
      </c>
      <c r="R392" s="49">
        <f t="shared" si="19"/>
        <v>84</v>
      </c>
      <c r="T392" s="39">
        <v>4</v>
      </c>
      <c r="U392" s="40">
        <v>2</v>
      </c>
    </row>
    <row r="393" spans="1:21" x14ac:dyDescent="0.3">
      <c r="A393" s="39">
        <v>3</v>
      </c>
      <c r="B393" s="40">
        <v>2</v>
      </c>
      <c r="D393" s="39">
        <v>1</v>
      </c>
      <c r="E393" s="40">
        <v>3</v>
      </c>
      <c r="G393" s="39">
        <v>1</v>
      </c>
      <c r="H393" s="40">
        <v>8</v>
      </c>
      <c r="J393" s="39">
        <v>10</v>
      </c>
      <c r="K393" s="43">
        <v>5</v>
      </c>
      <c r="L393" s="44">
        <f>Tableau5[[#This Row],[Bleu Diz.]]+Tableau5[[#This Row],[Bleu Uni.]]</f>
        <v>15</v>
      </c>
      <c r="M393" s="45">
        <f t="shared" si="20"/>
        <v>5</v>
      </c>
      <c r="O393" s="46">
        <v>10</v>
      </c>
      <c r="P393" s="47">
        <v>1</v>
      </c>
      <c r="Q393" s="48">
        <f>Tableau6[[#This Row],[Bronze Diz.]]+Tableau6[[#This Row],[Bronze Uni.]]</f>
        <v>11</v>
      </c>
      <c r="R393" s="49">
        <f t="shared" si="19"/>
        <v>1</v>
      </c>
      <c r="T393" s="39">
        <v>4</v>
      </c>
      <c r="U393" s="40">
        <v>5</v>
      </c>
    </row>
    <row r="394" spans="1:21" x14ac:dyDescent="0.3">
      <c r="A394" s="39">
        <v>1</v>
      </c>
      <c r="B394" s="40">
        <v>2</v>
      </c>
      <c r="D394" s="39">
        <v>1</v>
      </c>
      <c r="E394" s="40">
        <v>5</v>
      </c>
      <c r="G394" s="39">
        <v>1</v>
      </c>
      <c r="H394" s="40">
        <v>7</v>
      </c>
      <c r="J394" s="39">
        <v>7</v>
      </c>
      <c r="K394" s="43">
        <v>2</v>
      </c>
      <c r="L394" s="44">
        <f>Tableau5[[#This Row],[Bleu Diz.]]+Tableau5[[#This Row],[Bleu Uni.]]</f>
        <v>9</v>
      </c>
      <c r="M394" s="45">
        <f t="shared" si="20"/>
        <v>72</v>
      </c>
      <c r="O394" s="46">
        <v>3</v>
      </c>
      <c r="P394" s="47">
        <v>9</v>
      </c>
      <c r="Q394" s="48">
        <f>Tableau6[[#This Row],[Bronze Diz.]]+Tableau6[[#This Row],[Bronze Uni.]]</f>
        <v>12</v>
      </c>
      <c r="R394" s="49">
        <f t="shared" si="19"/>
        <v>39</v>
      </c>
      <c r="T394" s="39">
        <v>1</v>
      </c>
      <c r="U394" s="40">
        <v>3</v>
      </c>
    </row>
    <row r="395" spans="1:21" x14ac:dyDescent="0.3">
      <c r="A395" s="39">
        <v>1</v>
      </c>
      <c r="B395" s="40">
        <v>4</v>
      </c>
      <c r="D395" s="39">
        <v>5</v>
      </c>
      <c r="E395" s="40">
        <v>3</v>
      </c>
      <c r="G395" s="39">
        <v>5</v>
      </c>
      <c r="H395" s="40">
        <v>7</v>
      </c>
      <c r="J395" s="39">
        <v>2</v>
      </c>
      <c r="K395" s="43">
        <v>4</v>
      </c>
      <c r="L395" s="44">
        <f>Tableau5[[#This Row],[Bleu Diz.]]+Tableau5[[#This Row],[Bleu Uni.]]</f>
        <v>6</v>
      </c>
      <c r="M395" s="45">
        <f t="shared" si="20"/>
        <v>24</v>
      </c>
      <c r="O395" s="46">
        <v>8</v>
      </c>
      <c r="P395" s="47">
        <v>5</v>
      </c>
      <c r="Q395" s="48">
        <f>Tableau6[[#This Row],[Bronze Diz.]]+Tableau6[[#This Row],[Bronze Uni.]]</f>
        <v>13</v>
      </c>
      <c r="R395" s="49">
        <f t="shared" si="19"/>
        <v>85</v>
      </c>
      <c r="T395" s="39">
        <v>5</v>
      </c>
      <c r="U395" s="40">
        <v>3</v>
      </c>
    </row>
    <row r="396" spans="1:21" x14ac:dyDescent="0.3">
      <c r="A396" s="39">
        <v>4</v>
      </c>
      <c r="B396" s="40">
        <v>4</v>
      </c>
      <c r="D396" s="39">
        <v>3</v>
      </c>
      <c r="E396" s="40">
        <v>3</v>
      </c>
      <c r="G396" s="39">
        <v>4</v>
      </c>
      <c r="H396" s="40">
        <v>2</v>
      </c>
      <c r="J396" s="39">
        <v>1</v>
      </c>
      <c r="K396" s="43">
        <v>2</v>
      </c>
      <c r="L396" s="44">
        <f>Tableau5[[#This Row],[Bleu Diz.]]+Tableau5[[#This Row],[Bleu Uni.]]</f>
        <v>3</v>
      </c>
      <c r="M396" s="45">
        <f t="shared" si="20"/>
        <v>12</v>
      </c>
      <c r="O396" s="46">
        <v>6</v>
      </c>
      <c r="P396" s="47">
        <v>5</v>
      </c>
      <c r="Q396" s="48">
        <f>Tableau6[[#This Row],[Bronze Diz.]]+Tableau6[[#This Row],[Bronze Uni.]]</f>
        <v>11</v>
      </c>
      <c r="R396" s="49">
        <f t="shared" si="19"/>
        <v>65</v>
      </c>
      <c r="T396" s="39">
        <v>3</v>
      </c>
      <c r="U396" s="40">
        <v>1</v>
      </c>
    </row>
    <row r="397" spans="1:21" x14ac:dyDescent="0.3">
      <c r="A397" s="39">
        <v>3</v>
      </c>
      <c r="B397" s="40">
        <v>1</v>
      </c>
      <c r="D397" s="39">
        <v>5</v>
      </c>
      <c r="E397" s="40">
        <v>4</v>
      </c>
      <c r="G397" s="39">
        <v>1</v>
      </c>
      <c r="H397" s="40">
        <v>6</v>
      </c>
      <c r="J397" s="39">
        <v>7</v>
      </c>
      <c r="K397" s="43">
        <v>10</v>
      </c>
      <c r="L397" s="44">
        <f>Tableau5[[#This Row],[Bleu Diz.]]+Tableau5[[#This Row],[Bleu Uni.]]</f>
        <v>17</v>
      </c>
      <c r="M397" s="45">
        <f t="shared" si="20"/>
        <v>70</v>
      </c>
      <c r="O397" s="46">
        <v>9</v>
      </c>
      <c r="P397" s="47">
        <v>9</v>
      </c>
      <c r="Q397" s="48">
        <f>Tableau6[[#This Row],[Bronze Diz.]]+Tableau6[[#This Row],[Bronze Uni.]]</f>
        <v>18</v>
      </c>
      <c r="R397" s="49">
        <f t="shared" si="19"/>
        <v>99</v>
      </c>
      <c r="T397" s="39">
        <v>2</v>
      </c>
      <c r="U397" s="40">
        <v>8</v>
      </c>
    </row>
    <row r="398" spans="1:21" x14ac:dyDescent="0.3">
      <c r="A398" s="39">
        <v>2</v>
      </c>
      <c r="B398" s="40">
        <v>4</v>
      </c>
      <c r="D398" s="39">
        <v>3</v>
      </c>
      <c r="E398" s="40">
        <v>4</v>
      </c>
      <c r="G398" s="39">
        <v>1</v>
      </c>
      <c r="H398" s="40">
        <v>4</v>
      </c>
      <c r="J398" s="39">
        <v>1</v>
      </c>
      <c r="K398" s="43">
        <v>9</v>
      </c>
      <c r="L398" s="44">
        <f>Tableau5[[#This Row],[Bleu Diz.]]+Tableau5[[#This Row],[Bleu Uni.]]</f>
        <v>10</v>
      </c>
      <c r="M398" s="45">
        <f t="shared" si="20"/>
        <v>19</v>
      </c>
      <c r="O398" s="46">
        <v>6</v>
      </c>
      <c r="P398" s="47">
        <v>3</v>
      </c>
      <c r="Q398" s="48">
        <f>Tableau6[[#This Row],[Bronze Diz.]]+Tableau6[[#This Row],[Bronze Uni.]]</f>
        <v>9</v>
      </c>
      <c r="R398" s="49">
        <f t="shared" si="19"/>
        <v>63</v>
      </c>
      <c r="T398" s="39">
        <v>10</v>
      </c>
      <c r="U398" s="40">
        <v>3</v>
      </c>
    </row>
    <row r="399" spans="1:21" x14ac:dyDescent="0.3">
      <c r="A399" s="39">
        <v>2</v>
      </c>
      <c r="B399" s="40">
        <v>3</v>
      </c>
      <c r="D399" s="39">
        <v>4</v>
      </c>
      <c r="E399" s="40">
        <v>4</v>
      </c>
      <c r="G399" s="39">
        <v>6</v>
      </c>
      <c r="H399" s="40">
        <v>7</v>
      </c>
      <c r="J399" s="39">
        <v>6</v>
      </c>
      <c r="K399" s="43">
        <v>6</v>
      </c>
      <c r="L399" s="44">
        <f>Tableau5[[#This Row],[Bleu Diz.]]+Tableau5[[#This Row],[Bleu Uni.]]</f>
        <v>12</v>
      </c>
      <c r="M399" s="45">
        <f t="shared" si="20"/>
        <v>66</v>
      </c>
      <c r="O399" s="46">
        <v>4</v>
      </c>
      <c r="P399" s="47">
        <v>1</v>
      </c>
      <c r="Q399" s="48">
        <f>Tableau6[[#This Row],[Bronze Diz.]]+Tableau6[[#This Row],[Bronze Uni.]]</f>
        <v>5</v>
      </c>
      <c r="R399" s="49">
        <f t="shared" ref="R399:R430" si="21">IF(AND(O399=10,P399=10),0,IF(AND(O399=10,P399&lt;10),P399,IF(AND(O399&lt;10,P399=10),10*O399,10*O399+P399)))</f>
        <v>41</v>
      </c>
      <c r="T399" s="39">
        <v>11</v>
      </c>
      <c r="U399" s="40">
        <v>7</v>
      </c>
    </row>
    <row r="400" spans="1:21" x14ac:dyDescent="0.3">
      <c r="A400" s="39">
        <v>1</v>
      </c>
      <c r="B400" s="40">
        <v>4</v>
      </c>
      <c r="D400" s="39">
        <v>5</v>
      </c>
      <c r="E400" s="40">
        <v>3</v>
      </c>
      <c r="G400" s="39">
        <v>4</v>
      </c>
      <c r="H400" s="40">
        <v>5</v>
      </c>
      <c r="J400" s="39">
        <v>3</v>
      </c>
      <c r="K400" s="43">
        <v>8</v>
      </c>
      <c r="L400" s="44">
        <f>Tableau5[[#This Row],[Bleu Diz.]]+Tableau5[[#This Row],[Bleu Uni.]]</f>
        <v>11</v>
      </c>
      <c r="M400" s="45">
        <f t="shared" si="20"/>
        <v>38</v>
      </c>
      <c r="O400" s="46">
        <v>6</v>
      </c>
      <c r="P400" s="47">
        <v>3</v>
      </c>
      <c r="Q400" s="48">
        <f>Tableau6[[#This Row],[Bronze Diz.]]+Tableau6[[#This Row],[Bronze Uni.]]</f>
        <v>9</v>
      </c>
      <c r="R400" s="49">
        <f t="shared" si="21"/>
        <v>63</v>
      </c>
      <c r="T400" s="39">
        <v>10</v>
      </c>
      <c r="U400" s="40">
        <v>1</v>
      </c>
    </row>
    <row r="401" spans="1:21" x14ac:dyDescent="0.3">
      <c r="A401" s="39">
        <v>4</v>
      </c>
      <c r="B401" s="40">
        <v>1</v>
      </c>
      <c r="D401" s="39">
        <v>3</v>
      </c>
      <c r="E401" s="40">
        <v>3</v>
      </c>
      <c r="G401" s="39">
        <v>3</v>
      </c>
      <c r="H401" s="40">
        <v>2</v>
      </c>
      <c r="J401" s="39">
        <v>4</v>
      </c>
      <c r="K401" s="43">
        <v>7</v>
      </c>
      <c r="L401" s="44">
        <f>Tableau5[[#This Row],[Bleu Diz.]]+Tableau5[[#This Row],[Bleu Uni.]]</f>
        <v>11</v>
      </c>
      <c r="M401" s="45">
        <f t="shared" si="20"/>
        <v>47</v>
      </c>
      <c r="O401" s="46">
        <v>1</v>
      </c>
      <c r="P401" s="47">
        <v>8</v>
      </c>
      <c r="Q401" s="48">
        <f>Tableau6[[#This Row],[Bronze Diz.]]+Tableau6[[#This Row],[Bronze Uni.]]</f>
        <v>9</v>
      </c>
      <c r="R401" s="49">
        <f t="shared" si="21"/>
        <v>18</v>
      </c>
      <c r="T401" s="39">
        <v>5</v>
      </c>
      <c r="U401" s="40">
        <v>6</v>
      </c>
    </row>
    <row r="402" spans="1:21" x14ac:dyDescent="0.3">
      <c r="A402" s="39">
        <v>4</v>
      </c>
      <c r="B402" s="40">
        <v>4</v>
      </c>
      <c r="D402" s="39">
        <v>3</v>
      </c>
      <c r="E402" s="40">
        <v>2</v>
      </c>
      <c r="G402" s="39">
        <v>6</v>
      </c>
      <c r="H402" s="40">
        <v>7</v>
      </c>
      <c r="J402" s="39">
        <v>9</v>
      </c>
      <c r="K402" s="43">
        <v>6</v>
      </c>
      <c r="L402" s="44">
        <f>Tableau5[[#This Row],[Bleu Diz.]]+Tableau5[[#This Row],[Bleu Uni.]]</f>
        <v>15</v>
      </c>
      <c r="M402" s="45">
        <f t="shared" si="20"/>
        <v>96</v>
      </c>
      <c r="O402" s="46">
        <v>10</v>
      </c>
      <c r="P402" s="47">
        <v>9</v>
      </c>
      <c r="Q402" s="48">
        <f>Tableau6[[#This Row],[Bronze Diz.]]+Tableau6[[#This Row],[Bronze Uni.]]</f>
        <v>19</v>
      </c>
      <c r="R402" s="49">
        <f t="shared" si="21"/>
        <v>9</v>
      </c>
      <c r="T402" s="39">
        <v>11</v>
      </c>
      <c r="U402" s="40">
        <v>12</v>
      </c>
    </row>
    <row r="403" spans="1:21" x14ac:dyDescent="0.3">
      <c r="D403" s="39">
        <v>1</v>
      </c>
      <c r="E403" s="40">
        <v>4</v>
      </c>
      <c r="G403" s="39">
        <v>4</v>
      </c>
      <c r="H403" s="40">
        <v>7</v>
      </c>
      <c r="J403" s="39">
        <v>4</v>
      </c>
      <c r="K403" s="43">
        <v>10</v>
      </c>
      <c r="L403" s="44">
        <f>Tableau5[[#This Row],[Bleu Diz.]]+Tableau5[[#This Row],[Bleu Uni.]]</f>
        <v>14</v>
      </c>
      <c r="M403" s="45">
        <f t="shared" si="20"/>
        <v>40</v>
      </c>
      <c r="O403" s="46">
        <v>10</v>
      </c>
      <c r="P403" s="47">
        <v>4</v>
      </c>
      <c r="Q403" s="48">
        <f>Tableau6[[#This Row],[Bronze Diz.]]+Tableau6[[#This Row],[Bronze Uni.]]</f>
        <v>14</v>
      </c>
      <c r="R403" s="49">
        <f t="shared" si="21"/>
        <v>4</v>
      </c>
      <c r="T403" s="39">
        <v>8</v>
      </c>
      <c r="U403" s="40">
        <v>12</v>
      </c>
    </row>
    <row r="404" spans="1:21" x14ac:dyDescent="0.3">
      <c r="D404" s="39">
        <v>2</v>
      </c>
      <c r="E404" s="40">
        <v>4</v>
      </c>
      <c r="G404" s="39">
        <v>1</v>
      </c>
      <c r="H404" s="40">
        <v>5</v>
      </c>
      <c r="J404" s="39">
        <v>5</v>
      </c>
      <c r="K404" s="43">
        <v>5</v>
      </c>
      <c r="L404" s="44">
        <f>Tableau5[[#This Row],[Bleu Diz.]]+Tableau5[[#This Row],[Bleu Uni.]]</f>
        <v>10</v>
      </c>
      <c r="M404" s="45">
        <f t="shared" si="20"/>
        <v>55</v>
      </c>
      <c r="O404" s="46">
        <v>1</v>
      </c>
      <c r="P404" s="47">
        <v>5</v>
      </c>
      <c r="Q404" s="48">
        <f>Tableau6[[#This Row],[Bronze Diz.]]+Tableau6[[#This Row],[Bronze Uni.]]</f>
        <v>6</v>
      </c>
      <c r="R404" s="49">
        <f t="shared" si="21"/>
        <v>15</v>
      </c>
      <c r="T404" s="39">
        <v>12</v>
      </c>
      <c r="U404" s="40">
        <v>2</v>
      </c>
    </row>
    <row r="405" spans="1:21" x14ac:dyDescent="0.3">
      <c r="D405" s="39">
        <v>6</v>
      </c>
      <c r="E405" s="40">
        <v>4</v>
      </c>
      <c r="G405" s="39">
        <v>5</v>
      </c>
      <c r="H405" s="40">
        <v>2</v>
      </c>
      <c r="J405" s="39">
        <v>4</v>
      </c>
      <c r="K405" s="43">
        <v>7</v>
      </c>
      <c r="L405" s="44">
        <f>Tableau5[[#This Row],[Bleu Diz.]]+Tableau5[[#This Row],[Bleu Uni.]]</f>
        <v>11</v>
      </c>
      <c r="M405" s="45">
        <f t="shared" si="20"/>
        <v>47</v>
      </c>
      <c r="O405" s="46">
        <v>1</v>
      </c>
      <c r="P405" s="47">
        <v>3</v>
      </c>
      <c r="Q405" s="48">
        <f>Tableau6[[#This Row],[Bronze Diz.]]+Tableau6[[#This Row],[Bronze Uni.]]</f>
        <v>4</v>
      </c>
      <c r="R405" s="49">
        <f t="shared" si="21"/>
        <v>13</v>
      </c>
      <c r="T405" s="39">
        <v>10</v>
      </c>
      <c r="U405" s="40">
        <v>2</v>
      </c>
    </row>
    <row r="406" spans="1:21" x14ac:dyDescent="0.3">
      <c r="D406" s="39">
        <v>4</v>
      </c>
      <c r="E406" s="40">
        <v>4</v>
      </c>
      <c r="G406" s="39">
        <v>1</v>
      </c>
      <c r="H406" s="40">
        <v>1</v>
      </c>
      <c r="J406" s="39">
        <v>9</v>
      </c>
      <c r="K406" s="43">
        <v>7</v>
      </c>
      <c r="L406" s="44">
        <f>Tableau5[[#This Row],[Bleu Diz.]]+Tableau5[[#This Row],[Bleu Uni.]]</f>
        <v>16</v>
      </c>
      <c r="M406" s="45">
        <f t="shared" si="20"/>
        <v>97</v>
      </c>
      <c r="O406" s="46">
        <v>6</v>
      </c>
      <c r="P406" s="47">
        <v>6</v>
      </c>
      <c r="Q406" s="48">
        <f>Tableau6[[#This Row],[Bronze Diz.]]+Tableau6[[#This Row],[Bronze Uni.]]</f>
        <v>12</v>
      </c>
      <c r="R406" s="49">
        <f t="shared" si="21"/>
        <v>66</v>
      </c>
      <c r="T406" s="39">
        <v>9</v>
      </c>
      <c r="U406" s="40">
        <v>1</v>
      </c>
    </row>
    <row r="407" spans="1:21" x14ac:dyDescent="0.3">
      <c r="D407" s="39">
        <v>5</v>
      </c>
      <c r="E407" s="40">
        <v>3</v>
      </c>
      <c r="G407" s="39">
        <v>7</v>
      </c>
      <c r="H407" s="40">
        <v>5</v>
      </c>
      <c r="J407" s="39">
        <v>2</v>
      </c>
      <c r="K407" s="43">
        <v>9</v>
      </c>
      <c r="L407" s="44">
        <f>Tableau5[[#This Row],[Bleu Diz.]]+Tableau5[[#This Row],[Bleu Uni.]]</f>
        <v>11</v>
      </c>
      <c r="M407" s="45">
        <f t="shared" si="20"/>
        <v>29</v>
      </c>
      <c r="O407" s="46">
        <v>3</v>
      </c>
      <c r="P407" s="47">
        <v>6</v>
      </c>
      <c r="Q407" s="48">
        <f>Tableau6[[#This Row],[Bronze Diz.]]+Tableau6[[#This Row],[Bronze Uni.]]</f>
        <v>9</v>
      </c>
      <c r="R407" s="49">
        <f t="shared" si="21"/>
        <v>36</v>
      </c>
      <c r="T407" s="39">
        <v>11</v>
      </c>
      <c r="U407" s="40">
        <v>2</v>
      </c>
    </row>
    <row r="408" spans="1:21" x14ac:dyDescent="0.3">
      <c r="D408" s="39">
        <v>2</v>
      </c>
      <c r="E408" s="40">
        <v>1</v>
      </c>
      <c r="G408" s="39">
        <v>3</v>
      </c>
      <c r="H408" s="40">
        <v>8</v>
      </c>
      <c r="J408" s="39">
        <v>3</v>
      </c>
      <c r="K408" s="43">
        <v>7</v>
      </c>
      <c r="L408" s="44">
        <f>Tableau5[[#This Row],[Bleu Diz.]]+Tableau5[[#This Row],[Bleu Uni.]]</f>
        <v>10</v>
      </c>
      <c r="M408" s="45">
        <f t="shared" si="20"/>
        <v>37</v>
      </c>
      <c r="O408" s="46">
        <v>1</v>
      </c>
      <c r="P408" s="47">
        <v>1</v>
      </c>
      <c r="Q408" s="48">
        <f>Tableau6[[#This Row],[Bronze Diz.]]+Tableau6[[#This Row],[Bronze Uni.]]</f>
        <v>2</v>
      </c>
      <c r="R408" s="49">
        <f t="shared" si="21"/>
        <v>11</v>
      </c>
      <c r="T408" s="39">
        <v>8</v>
      </c>
      <c r="U408" s="40">
        <v>3</v>
      </c>
    </row>
    <row r="409" spans="1:21" x14ac:dyDescent="0.3">
      <c r="D409" s="39">
        <v>5</v>
      </c>
      <c r="E409" s="40">
        <v>4</v>
      </c>
      <c r="G409" s="39">
        <v>8</v>
      </c>
      <c r="H409" s="40">
        <v>8</v>
      </c>
      <c r="J409" s="39">
        <v>8</v>
      </c>
      <c r="K409" s="43">
        <v>3</v>
      </c>
      <c r="L409" s="44">
        <f>Tableau5[[#This Row],[Bleu Diz.]]+Tableau5[[#This Row],[Bleu Uni.]]</f>
        <v>11</v>
      </c>
      <c r="M409" s="45">
        <f t="shared" si="20"/>
        <v>83</v>
      </c>
      <c r="O409" s="46">
        <v>1</v>
      </c>
      <c r="P409" s="47">
        <v>10</v>
      </c>
      <c r="Q409" s="48">
        <f>Tableau6[[#This Row],[Bronze Diz.]]+Tableau6[[#This Row],[Bronze Uni.]]</f>
        <v>11</v>
      </c>
      <c r="R409" s="49">
        <f t="shared" si="21"/>
        <v>10</v>
      </c>
      <c r="T409" s="39">
        <v>6</v>
      </c>
      <c r="U409" s="40">
        <v>8</v>
      </c>
    </row>
    <row r="410" spans="1:21" x14ac:dyDescent="0.3">
      <c r="D410" s="39">
        <v>1</v>
      </c>
      <c r="E410" s="40">
        <v>6</v>
      </c>
      <c r="G410" s="39">
        <v>2</v>
      </c>
      <c r="H410" s="40">
        <v>2</v>
      </c>
      <c r="J410" s="39">
        <v>3</v>
      </c>
      <c r="K410" s="43">
        <v>5</v>
      </c>
      <c r="L410" s="44">
        <f>Tableau5[[#This Row],[Bleu Diz.]]+Tableau5[[#This Row],[Bleu Uni.]]</f>
        <v>8</v>
      </c>
      <c r="M410" s="45">
        <f t="shared" si="20"/>
        <v>35</v>
      </c>
      <c r="O410" s="46">
        <v>5</v>
      </c>
      <c r="P410" s="47">
        <v>7</v>
      </c>
      <c r="Q410" s="48">
        <f>Tableau6[[#This Row],[Bronze Diz.]]+Tableau6[[#This Row],[Bronze Uni.]]</f>
        <v>12</v>
      </c>
      <c r="R410" s="49">
        <f t="shared" si="21"/>
        <v>57</v>
      </c>
      <c r="T410" s="39">
        <v>3</v>
      </c>
      <c r="U410" s="40">
        <v>3</v>
      </c>
    </row>
    <row r="411" spans="1:21" x14ac:dyDescent="0.3">
      <c r="D411" s="39">
        <v>6</v>
      </c>
      <c r="E411" s="40">
        <v>5</v>
      </c>
      <c r="G411" s="39">
        <v>8</v>
      </c>
      <c r="H411" s="40">
        <v>7</v>
      </c>
      <c r="J411" s="39">
        <v>8</v>
      </c>
      <c r="K411" s="43">
        <v>7</v>
      </c>
      <c r="L411" s="44">
        <f>Tableau5[[#This Row],[Bleu Diz.]]+Tableau5[[#This Row],[Bleu Uni.]]</f>
        <v>15</v>
      </c>
      <c r="M411" s="45">
        <f t="shared" si="20"/>
        <v>87</v>
      </c>
      <c r="O411" s="46">
        <v>1</v>
      </c>
      <c r="P411" s="47">
        <v>4</v>
      </c>
      <c r="Q411" s="48">
        <f>Tableau6[[#This Row],[Bronze Diz.]]+Tableau6[[#This Row],[Bronze Uni.]]</f>
        <v>5</v>
      </c>
      <c r="R411" s="49">
        <f t="shared" si="21"/>
        <v>14</v>
      </c>
      <c r="T411" s="39">
        <v>7</v>
      </c>
      <c r="U411" s="40">
        <v>1</v>
      </c>
    </row>
    <row r="412" spans="1:21" x14ac:dyDescent="0.3">
      <c r="D412" s="39">
        <v>4</v>
      </c>
      <c r="E412" s="40">
        <v>1</v>
      </c>
      <c r="G412" s="39">
        <v>7</v>
      </c>
      <c r="H412" s="40">
        <v>3</v>
      </c>
      <c r="J412" s="39">
        <v>1</v>
      </c>
      <c r="K412" s="43">
        <v>2</v>
      </c>
      <c r="L412" s="44">
        <f>Tableau5[[#This Row],[Bleu Diz.]]+Tableau5[[#This Row],[Bleu Uni.]]</f>
        <v>3</v>
      </c>
      <c r="M412" s="45">
        <f t="shared" si="20"/>
        <v>12</v>
      </c>
      <c r="O412" s="46">
        <v>10</v>
      </c>
      <c r="P412" s="47">
        <v>10</v>
      </c>
      <c r="Q412" s="48">
        <f>Tableau6[[#This Row],[Bronze Diz.]]+Tableau6[[#This Row],[Bronze Uni.]]</f>
        <v>20</v>
      </c>
      <c r="R412" s="49">
        <f t="shared" si="21"/>
        <v>0</v>
      </c>
      <c r="T412" s="39">
        <v>6</v>
      </c>
      <c r="U412" s="40">
        <v>1</v>
      </c>
    </row>
    <row r="413" spans="1:21" x14ac:dyDescent="0.3">
      <c r="D413" s="39">
        <v>2</v>
      </c>
      <c r="E413" s="40">
        <v>4</v>
      </c>
      <c r="G413" s="39">
        <v>5</v>
      </c>
      <c r="H413" s="40">
        <v>5</v>
      </c>
      <c r="J413" s="39">
        <v>4</v>
      </c>
      <c r="K413" s="43">
        <v>6</v>
      </c>
      <c r="L413" s="44">
        <f>Tableau5[[#This Row],[Bleu Diz.]]+Tableau5[[#This Row],[Bleu Uni.]]</f>
        <v>10</v>
      </c>
      <c r="M413" s="45">
        <f t="shared" si="20"/>
        <v>46</v>
      </c>
      <c r="O413" s="46">
        <v>4</v>
      </c>
      <c r="P413" s="47">
        <v>9</v>
      </c>
      <c r="Q413" s="48">
        <f>Tableau6[[#This Row],[Bronze Diz.]]+Tableau6[[#This Row],[Bronze Uni.]]</f>
        <v>13</v>
      </c>
      <c r="R413" s="49">
        <f t="shared" si="21"/>
        <v>49</v>
      </c>
      <c r="T413" s="39">
        <v>7</v>
      </c>
      <c r="U413" s="40">
        <v>12</v>
      </c>
    </row>
    <row r="414" spans="1:21" x14ac:dyDescent="0.3">
      <c r="D414" s="39">
        <v>3</v>
      </c>
      <c r="E414" s="40">
        <v>5</v>
      </c>
      <c r="G414" s="39">
        <v>4</v>
      </c>
      <c r="H414" s="40">
        <v>4</v>
      </c>
      <c r="J414" s="39">
        <v>5</v>
      </c>
      <c r="K414" s="43">
        <v>7</v>
      </c>
      <c r="L414" s="44">
        <f>Tableau5[[#This Row],[Bleu Diz.]]+Tableau5[[#This Row],[Bleu Uni.]]</f>
        <v>12</v>
      </c>
      <c r="M414" s="45">
        <f t="shared" si="20"/>
        <v>57</v>
      </c>
      <c r="O414" s="46">
        <v>7</v>
      </c>
      <c r="P414" s="47">
        <v>4</v>
      </c>
      <c r="Q414" s="48">
        <f>Tableau6[[#This Row],[Bronze Diz.]]+Tableau6[[#This Row],[Bronze Uni.]]</f>
        <v>11</v>
      </c>
      <c r="R414" s="49">
        <f t="shared" si="21"/>
        <v>74</v>
      </c>
      <c r="T414" s="39">
        <v>12</v>
      </c>
      <c r="U414" s="40">
        <v>2</v>
      </c>
    </row>
    <row r="415" spans="1:21" x14ac:dyDescent="0.3">
      <c r="D415" s="39">
        <v>5</v>
      </c>
      <c r="E415" s="40">
        <v>1</v>
      </c>
      <c r="G415" s="39">
        <v>6</v>
      </c>
      <c r="H415" s="40">
        <v>7</v>
      </c>
      <c r="J415" s="39">
        <v>1</v>
      </c>
      <c r="K415" s="43">
        <v>10</v>
      </c>
      <c r="L415" s="44">
        <f>Tableau5[[#This Row],[Bleu Diz.]]+Tableau5[[#This Row],[Bleu Uni.]]</f>
        <v>11</v>
      </c>
      <c r="M415" s="45">
        <f t="shared" si="20"/>
        <v>10</v>
      </c>
      <c r="O415" s="46">
        <v>4</v>
      </c>
      <c r="P415" s="47">
        <v>6</v>
      </c>
      <c r="Q415" s="48">
        <f>Tableau6[[#This Row],[Bronze Diz.]]+Tableau6[[#This Row],[Bronze Uni.]]</f>
        <v>10</v>
      </c>
      <c r="R415" s="49">
        <f t="shared" si="21"/>
        <v>46</v>
      </c>
      <c r="T415" s="39">
        <v>7</v>
      </c>
      <c r="U415" s="40">
        <v>8</v>
      </c>
    </row>
    <row r="416" spans="1:21" x14ac:dyDescent="0.3">
      <c r="D416" s="39">
        <v>1</v>
      </c>
      <c r="E416" s="40">
        <v>2</v>
      </c>
      <c r="G416" s="39">
        <v>6</v>
      </c>
      <c r="H416" s="40">
        <v>5</v>
      </c>
      <c r="J416" s="39">
        <v>1</v>
      </c>
      <c r="K416" s="43">
        <v>7</v>
      </c>
      <c r="L416" s="44">
        <f>Tableau5[[#This Row],[Bleu Diz.]]+Tableau5[[#This Row],[Bleu Uni.]]</f>
        <v>8</v>
      </c>
      <c r="M416" s="45">
        <f t="shared" si="20"/>
        <v>17</v>
      </c>
      <c r="O416" s="46">
        <v>6</v>
      </c>
      <c r="P416" s="47">
        <v>5</v>
      </c>
      <c r="Q416" s="48">
        <f>Tableau6[[#This Row],[Bronze Diz.]]+Tableau6[[#This Row],[Bronze Uni.]]</f>
        <v>11</v>
      </c>
      <c r="R416" s="49">
        <f t="shared" si="21"/>
        <v>65</v>
      </c>
      <c r="T416" s="39">
        <v>2</v>
      </c>
      <c r="U416" s="40">
        <v>12</v>
      </c>
    </row>
    <row r="417" spans="4:21" x14ac:dyDescent="0.3">
      <c r="D417" s="39">
        <v>4</v>
      </c>
      <c r="E417" s="40">
        <v>1</v>
      </c>
      <c r="G417" s="39">
        <v>4</v>
      </c>
      <c r="H417" s="40">
        <v>7</v>
      </c>
      <c r="J417" s="39">
        <v>1</v>
      </c>
      <c r="K417" s="43">
        <v>4</v>
      </c>
      <c r="L417" s="44">
        <f>Tableau5[[#This Row],[Bleu Diz.]]+Tableau5[[#This Row],[Bleu Uni.]]</f>
        <v>5</v>
      </c>
      <c r="M417" s="45">
        <f t="shared" si="20"/>
        <v>14</v>
      </c>
      <c r="O417" s="46">
        <v>6</v>
      </c>
      <c r="P417" s="47">
        <v>3</v>
      </c>
      <c r="Q417" s="48">
        <f>Tableau6[[#This Row],[Bronze Diz.]]+Tableau6[[#This Row],[Bronze Uni.]]</f>
        <v>9</v>
      </c>
      <c r="R417" s="49">
        <f t="shared" si="21"/>
        <v>63</v>
      </c>
      <c r="T417" s="39">
        <v>11</v>
      </c>
      <c r="U417" s="40">
        <v>1</v>
      </c>
    </row>
    <row r="418" spans="4:21" x14ac:dyDescent="0.3">
      <c r="D418" s="39">
        <v>6</v>
      </c>
      <c r="E418" s="40">
        <v>6</v>
      </c>
      <c r="G418" s="39">
        <v>2</v>
      </c>
      <c r="H418" s="40">
        <v>7</v>
      </c>
      <c r="J418" s="39">
        <v>10</v>
      </c>
      <c r="K418" s="43">
        <v>3</v>
      </c>
      <c r="L418" s="44">
        <f>Tableau5[[#This Row],[Bleu Diz.]]+Tableau5[[#This Row],[Bleu Uni.]]</f>
        <v>13</v>
      </c>
      <c r="M418" s="45">
        <f t="shared" si="20"/>
        <v>3</v>
      </c>
      <c r="O418" s="46">
        <v>3</v>
      </c>
      <c r="P418" s="47">
        <v>2</v>
      </c>
      <c r="Q418" s="48">
        <f>Tableau6[[#This Row],[Bronze Diz.]]+Tableau6[[#This Row],[Bronze Uni.]]</f>
        <v>5</v>
      </c>
      <c r="R418" s="49">
        <f t="shared" si="21"/>
        <v>32</v>
      </c>
      <c r="T418" s="39">
        <v>1</v>
      </c>
      <c r="U418" s="40">
        <v>5</v>
      </c>
    </row>
    <row r="419" spans="4:21" x14ac:dyDescent="0.3">
      <c r="D419" s="39">
        <v>3</v>
      </c>
      <c r="E419" s="40">
        <v>6</v>
      </c>
      <c r="G419" s="39">
        <v>7</v>
      </c>
      <c r="H419" s="40">
        <v>1</v>
      </c>
      <c r="J419" s="39">
        <v>10</v>
      </c>
      <c r="K419" s="43">
        <v>1</v>
      </c>
      <c r="L419" s="44">
        <f>Tableau5[[#This Row],[Bleu Diz.]]+Tableau5[[#This Row],[Bleu Uni.]]</f>
        <v>11</v>
      </c>
      <c r="M419" s="45">
        <f t="shared" si="20"/>
        <v>1</v>
      </c>
      <c r="O419" s="46">
        <v>8</v>
      </c>
      <c r="P419" s="47">
        <v>5</v>
      </c>
      <c r="Q419" s="48">
        <f>Tableau6[[#This Row],[Bronze Diz.]]+Tableau6[[#This Row],[Bronze Uni.]]</f>
        <v>13</v>
      </c>
      <c r="R419" s="49">
        <f t="shared" si="21"/>
        <v>85</v>
      </c>
      <c r="T419" s="39">
        <v>12</v>
      </c>
      <c r="U419" s="40">
        <v>8</v>
      </c>
    </row>
    <row r="420" spans="4:21" x14ac:dyDescent="0.3">
      <c r="D420" s="39">
        <v>1</v>
      </c>
      <c r="E420" s="40">
        <v>5</v>
      </c>
      <c r="G420" s="39">
        <v>7</v>
      </c>
      <c r="H420" s="40">
        <v>8</v>
      </c>
      <c r="J420" s="39">
        <v>3</v>
      </c>
      <c r="K420" s="43">
        <v>4</v>
      </c>
      <c r="L420" s="44">
        <f>Tableau5[[#This Row],[Bleu Diz.]]+Tableau5[[#This Row],[Bleu Uni.]]</f>
        <v>7</v>
      </c>
      <c r="M420" s="45">
        <f t="shared" si="20"/>
        <v>34</v>
      </c>
      <c r="O420" s="46">
        <v>8</v>
      </c>
      <c r="P420" s="47">
        <v>1</v>
      </c>
      <c r="Q420" s="48">
        <f>Tableau6[[#This Row],[Bronze Diz.]]+Tableau6[[#This Row],[Bronze Uni.]]</f>
        <v>9</v>
      </c>
      <c r="R420" s="49">
        <f t="shared" si="21"/>
        <v>81</v>
      </c>
      <c r="T420" s="39">
        <v>2</v>
      </c>
      <c r="U420" s="40">
        <v>10</v>
      </c>
    </row>
    <row r="421" spans="4:21" x14ac:dyDescent="0.3">
      <c r="D421" s="39">
        <v>3</v>
      </c>
      <c r="E421" s="40">
        <v>3</v>
      </c>
      <c r="G421" s="39">
        <v>7</v>
      </c>
      <c r="H421" s="40">
        <v>8</v>
      </c>
      <c r="J421" s="39">
        <v>6</v>
      </c>
      <c r="K421" s="43">
        <v>2</v>
      </c>
      <c r="L421" s="44">
        <f>Tableau5[[#This Row],[Bleu Diz.]]+Tableau5[[#This Row],[Bleu Uni.]]</f>
        <v>8</v>
      </c>
      <c r="M421" s="45">
        <f t="shared" si="20"/>
        <v>62</v>
      </c>
      <c r="O421" s="46">
        <v>8</v>
      </c>
      <c r="P421" s="47">
        <v>2</v>
      </c>
      <c r="Q421" s="48">
        <f>Tableau6[[#This Row],[Bronze Diz.]]+Tableau6[[#This Row],[Bronze Uni.]]</f>
        <v>10</v>
      </c>
      <c r="R421" s="49">
        <f t="shared" si="21"/>
        <v>82</v>
      </c>
      <c r="T421" s="39">
        <v>5</v>
      </c>
      <c r="U421" s="40">
        <v>5</v>
      </c>
    </row>
    <row r="422" spans="4:21" x14ac:dyDescent="0.3">
      <c r="D422" s="39">
        <v>5</v>
      </c>
      <c r="E422" s="40">
        <v>5</v>
      </c>
      <c r="G422" s="39">
        <v>4</v>
      </c>
      <c r="H422" s="40">
        <v>4</v>
      </c>
      <c r="J422" s="39">
        <v>10</v>
      </c>
      <c r="K422" s="43">
        <v>4</v>
      </c>
      <c r="L422" s="44">
        <f>Tableau5[[#This Row],[Bleu Diz.]]+Tableau5[[#This Row],[Bleu Uni.]]</f>
        <v>14</v>
      </c>
      <c r="M422" s="45">
        <f t="shared" si="20"/>
        <v>4</v>
      </c>
      <c r="O422" s="46">
        <v>10</v>
      </c>
      <c r="P422" s="47">
        <v>5</v>
      </c>
      <c r="Q422" s="48">
        <f>Tableau6[[#This Row],[Bronze Diz.]]+Tableau6[[#This Row],[Bronze Uni.]]</f>
        <v>15</v>
      </c>
      <c r="R422" s="49">
        <f t="shared" si="21"/>
        <v>5</v>
      </c>
      <c r="T422" s="39">
        <v>10</v>
      </c>
      <c r="U422" s="40">
        <v>3</v>
      </c>
    </row>
    <row r="423" spans="4:21" x14ac:dyDescent="0.3">
      <c r="D423" s="39">
        <v>4</v>
      </c>
      <c r="E423" s="40">
        <v>2</v>
      </c>
      <c r="G423" s="39">
        <v>1</v>
      </c>
      <c r="H423" s="40">
        <v>6</v>
      </c>
      <c r="J423" s="39">
        <v>6</v>
      </c>
      <c r="K423" s="43">
        <v>9</v>
      </c>
      <c r="L423" s="44">
        <f>Tableau5[[#This Row],[Bleu Diz.]]+Tableau5[[#This Row],[Bleu Uni.]]</f>
        <v>15</v>
      </c>
      <c r="M423" s="45">
        <f t="shared" si="20"/>
        <v>69</v>
      </c>
      <c r="O423" s="46">
        <v>4</v>
      </c>
      <c r="P423" s="47">
        <v>9</v>
      </c>
      <c r="Q423" s="48">
        <f>Tableau6[[#This Row],[Bronze Diz.]]+Tableau6[[#This Row],[Bronze Uni.]]</f>
        <v>13</v>
      </c>
      <c r="R423" s="49">
        <f t="shared" si="21"/>
        <v>49</v>
      </c>
      <c r="T423" s="39">
        <v>10</v>
      </c>
      <c r="U423" s="40">
        <v>12</v>
      </c>
    </row>
    <row r="424" spans="4:21" x14ac:dyDescent="0.3">
      <c r="D424" s="39">
        <v>3</v>
      </c>
      <c r="E424" s="40">
        <v>6</v>
      </c>
      <c r="G424" s="39">
        <v>7</v>
      </c>
      <c r="H424" s="40">
        <v>3</v>
      </c>
      <c r="J424" s="39">
        <v>1</v>
      </c>
      <c r="K424" s="43">
        <v>7</v>
      </c>
      <c r="L424" s="44">
        <f>Tableau5[[#This Row],[Bleu Diz.]]+Tableau5[[#This Row],[Bleu Uni.]]</f>
        <v>8</v>
      </c>
      <c r="M424" s="45">
        <f t="shared" si="20"/>
        <v>17</v>
      </c>
      <c r="O424" s="46">
        <v>9</v>
      </c>
      <c r="P424" s="47">
        <v>2</v>
      </c>
      <c r="Q424" s="48">
        <f>Tableau6[[#This Row],[Bronze Diz.]]+Tableau6[[#This Row],[Bronze Uni.]]</f>
        <v>11</v>
      </c>
      <c r="R424" s="49">
        <f t="shared" si="21"/>
        <v>92</v>
      </c>
      <c r="T424" s="39">
        <v>3</v>
      </c>
      <c r="U424" s="40">
        <v>10</v>
      </c>
    </row>
    <row r="425" spans="4:21" x14ac:dyDescent="0.3">
      <c r="D425" s="39">
        <v>6</v>
      </c>
      <c r="E425" s="40">
        <v>5</v>
      </c>
      <c r="G425" s="39">
        <v>2</v>
      </c>
      <c r="H425" s="40">
        <v>8</v>
      </c>
      <c r="J425" s="39">
        <v>8</v>
      </c>
      <c r="K425" s="43">
        <v>1</v>
      </c>
      <c r="L425" s="44">
        <f>Tableau5[[#This Row],[Bleu Diz.]]+Tableau5[[#This Row],[Bleu Uni.]]</f>
        <v>9</v>
      </c>
      <c r="M425" s="45">
        <f t="shared" si="20"/>
        <v>81</v>
      </c>
      <c r="O425" s="46">
        <v>7</v>
      </c>
      <c r="P425" s="47">
        <v>3</v>
      </c>
      <c r="Q425" s="48">
        <f>Tableau6[[#This Row],[Bronze Diz.]]+Tableau6[[#This Row],[Bronze Uni.]]</f>
        <v>10</v>
      </c>
      <c r="R425" s="49">
        <f t="shared" si="21"/>
        <v>73</v>
      </c>
      <c r="T425" s="39">
        <v>10</v>
      </c>
      <c r="U425" s="40">
        <v>2</v>
      </c>
    </row>
    <row r="426" spans="4:21" x14ac:dyDescent="0.3">
      <c r="D426" s="39">
        <v>2</v>
      </c>
      <c r="E426" s="40">
        <v>2</v>
      </c>
      <c r="G426" s="39">
        <v>8</v>
      </c>
      <c r="H426" s="40">
        <v>2</v>
      </c>
      <c r="J426" s="39">
        <v>10</v>
      </c>
      <c r="K426" s="43">
        <v>2</v>
      </c>
      <c r="L426" s="44">
        <f>Tableau5[[#This Row],[Bleu Diz.]]+Tableau5[[#This Row],[Bleu Uni.]]</f>
        <v>12</v>
      </c>
      <c r="M426" s="45">
        <f t="shared" si="20"/>
        <v>2</v>
      </c>
      <c r="O426" s="46">
        <v>8</v>
      </c>
      <c r="P426" s="47">
        <v>4</v>
      </c>
      <c r="Q426" s="48">
        <f>Tableau6[[#This Row],[Bronze Diz.]]+Tableau6[[#This Row],[Bronze Uni.]]</f>
        <v>12</v>
      </c>
      <c r="R426" s="49">
        <f t="shared" si="21"/>
        <v>84</v>
      </c>
      <c r="T426" s="39">
        <v>8</v>
      </c>
      <c r="U426" s="40">
        <v>3</v>
      </c>
    </row>
    <row r="427" spans="4:21" x14ac:dyDescent="0.3">
      <c r="D427" s="39">
        <v>2</v>
      </c>
      <c r="E427" s="40">
        <v>4</v>
      </c>
      <c r="G427" s="39">
        <v>8</v>
      </c>
      <c r="H427" s="40">
        <v>1</v>
      </c>
      <c r="J427" s="39">
        <v>7</v>
      </c>
      <c r="K427" s="43">
        <v>9</v>
      </c>
      <c r="L427" s="44">
        <f>Tableau5[[#This Row],[Bleu Diz.]]+Tableau5[[#This Row],[Bleu Uni.]]</f>
        <v>16</v>
      </c>
      <c r="M427" s="45">
        <f t="shared" si="20"/>
        <v>79</v>
      </c>
      <c r="O427" s="46">
        <v>6</v>
      </c>
      <c r="P427" s="47">
        <v>10</v>
      </c>
      <c r="Q427" s="48">
        <f>Tableau6[[#This Row],[Bronze Diz.]]+Tableau6[[#This Row],[Bronze Uni.]]</f>
        <v>16</v>
      </c>
      <c r="R427" s="49">
        <f t="shared" si="21"/>
        <v>60</v>
      </c>
      <c r="T427" s="39">
        <v>12</v>
      </c>
      <c r="U427" s="40">
        <v>5</v>
      </c>
    </row>
    <row r="428" spans="4:21" x14ac:dyDescent="0.3">
      <c r="D428" s="39">
        <v>1</v>
      </c>
      <c r="E428" s="40">
        <v>5</v>
      </c>
      <c r="G428" s="39">
        <v>2</v>
      </c>
      <c r="H428" s="40">
        <v>6</v>
      </c>
      <c r="J428" s="39">
        <v>7</v>
      </c>
      <c r="K428" s="43">
        <v>1</v>
      </c>
      <c r="L428" s="44">
        <f>Tableau5[[#This Row],[Bleu Diz.]]+Tableau5[[#This Row],[Bleu Uni.]]</f>
        <v>8</v>
      </c>
      <c r="M428" s="45">
        <f t="shared" si="20"/>
        <v>71</v>
      </c>
      <c r="O428" s="46">
        <v>10</v>
      </c>
      <c r="P428" s="47">
        <v>8</v>
      </c>
      <c r="Q428" s="48">
        <f>Tableau6[[#This Row],[Bronze Diz.]]+Tableau6[[#This Row],[Bronze Uni.]]</f>
        <v>18</v>
      </c>
      <c r="R428" s="49">
        <f t="shared" si="21"/>
        <v>8</v>
      </c>
      <c r="T428" s="39">
        <v>4</v>
      </c>
      <c r="U428" s="40">
        <v>10</v>
      </c>
    </row>
    <row r="429" spans="4:21" x14ac:dyDescent="0.3">
      <c r="D429" s="39">
        <v>3</v>
      </c>
      <c r="E429" s="40">
        <v>5</v>
      </c>
      <c r="G429" s="39">
        <v>7</v>
      </c>
      <c r="H429" s="40">
        <v>1</v>
      </c>
      <c r="J429" s="39">
        <v>9</v>
      </c>
      <c r="K429" s="43">
        <v>1</v>
      </c>
      <c r="L429" s="44">
        <f>Tableau5[[#This Row],[Bleu Diz.]]+Tableau5[[#This Row],[Bleu Uni.]]</f>
        <v>10</v>
      </c>
      <c r="M429" s="45">
        <f t="shared" si="20"/>
        <v>91</v>
      </c>
      <c r="O429" s="46">
        <v>6</v>
      </c>
      <c r="P429" s="47">
        <v>10</v>
      </c>
      <c r="Q429" s="48">
        <f>Tableau6[[#This Row],[Bronze Diz.]]+Tableau6[[#This Row],[Bronze Uni.]]</f>
        <v>16</v>
      </c>
      <c r="R429" s="49">
        <f t="shared" si="21"/>
        <v>60</v>
      </c>
      <c r="T429" s="39">
        <v>3</v>
      </c>
      <c r="U429" s="40">
        <v>1</v>
      </c>
    </row>
    <row r="430" spans="4:21" x14ac:dyDescent="0.3">
      <c r="D430" s="39">
        <v>5</v>
      </c>
      <c r="E430" s="40">
        <v>6</v>
      </c>
      <c r="G430" s="39">
        <v>4</v>
      </c>
      <c r="H430" s="40">
        <v>1</v>
      </c>
      <c r="J430" s="39">
        <v>2</v>
      </c>
      <c r="K430" s="43">
        <v>9</v>
      </c>
      <c r="L430" s="44">
        <f>Tableau5[[#This Row],[Bleu Diz.]]+Tableau5[[#This Row],[Bleu Uni.]]</f>
        <v>11</v>
      </c>
      <c r="M430" s="45">
        <f t="shared" si="20"/>
        <v>29</v>
      </c>
      <c r="O430" s="46">
        <v>6</v>
      </c>
      <c r="P430" s="47">
        <v>6</v>
      </c>
      <c r="Q430" s="48">
        <f>Tableau6[[#This Row],[Bronze Diz.]]+Tableau6[[#This Row],[Bronze Uni.]]</f>
        <v>12</v>
      </c>
      <c r="R430" s="49">
        <f t="shared" si="21"/>
        <v>66</v>
      </c>
      <c r="T430" s="39">
        <v>10</v>
      </c>
      <c r="U430" s="40">
        <v>9</v>
      </c>
    </row>
    <row r="431" spans="4:21" x14ac:dyDescent="0.3">
      <c r="D431" s="39">
        <v>1</v>
      </c>
      <c r="E431" s="40">
        <v>6</v>
      </c>
      <c r="G431" s="39">
        <v>5</v>
      </c>
      <c r="H431" s="40">
        <v>7</v>
      </c>
      <c r="J431" s="39">
        <v>4</v>
      </c>
      <c r="K431" s="43">
        <v>1</v>
      </c>
      <c r="L431" s="44">
        <f>Tableau5[[#This Row],[Bleu Diz.]]+Tableau5[[#This Row],[Bleu Uni.]]</f>
        <v>5</v>
      </c>
      <c r="M431" s="45">
        <f t="shared" si="20"/>
        <v>41</v>
      </c>
      <c r="O431" s="46">
        <v>7</v>
      </c>
      <c r="P431" s="47">
        <v>2</v>
      </c>
      <c r="Q431" s="48">
        <f>Tableau6[[#This Row],[Bronze Diz.]]+Tableau6[[#This Row],[Bronze Uni.]]</f>
        <v>9</v>
      </c>
      <c r="R431" s="49">
        <f t="shared" ref="R431:R462" si="22">IF(AND(O431=10,P431=10),0,IF(AND(O431=10,P431&lt;10),P431,IF(AND(O431&lt;10,P431=10),10*O431,10*O431+P431)))</f>
        <v>72</v>
      </c>
      <c r="T431" s="39">
        <v>9</v>
      </c>
      <c r="U431" s="40">
        <v>8</v>
      </c>
    </row>
    <row r="432" spans="4:21" x14ac:dyDescent="0.3">
      <c r="D432" s="39">
        <v>3</v>
      </c>
      <c r="E432" s="40">
        <v>6</v>
      </c>
      <c r="G432" s="39">
        <v>8</v>
      </c>
      <c r="H432" s="40">
        <v>8</v>
      </c>
      <c r="J432" s="39">
        <v>5</v>
      </c>
      <c r="K432" s="43">
        <v>1</v>
      </c>
      <c r="L432" s="44">
        <f>Tableau5[[#This Row],[Bleu Diz.]]+Tableau5[[#This Row],[Bleu Uni.]]</f>
        <v>6</v>
      </c>
      <c r="M432" s="45">
        <f t="shared" si="20"/>
        <v>51</v>
      </c>
      <c r="O432" s="46">
        <v>8</v>
      </c>
      <c r="P432" s="47">
        <v>7</v>
      </c>
      <c r="Q432" s="48">
        <f>Tableau6[[#This Row],[Bronze Diz.]]+Tableau6[[#This Row],[Bronze Uni.]]</f>
        <v>15</v>
      </c>
      <c r="R432" s="49">
        <f t="shared" si="22"/>
        <v>87</v>
      </c>
      <c r="T432" s="39">
        <v>11</v>
      </c>
      <c r="U432" s="40">
        <v>6</v>
      </c>
    </row>
    <row r="433" spans="4:21" x14ac:dyDescent="0.3">
      <c r="D433" s="39">
        <v>6</v>
      </c>
      <c r="E433" s="40">
        <v>2</v>
      </c>
      <c r="G433" s="39">
        <v>6</v>
      </c>
      <c r="H433" s="40">
        <v>5</v>
      </c>
      <c r="J433" s="39">
        <v>1</v>
      </c>
      <c r="K433" s="43">
        <v>3</v>
      </c>
      <c r="L433" s="44">
        <f>Tableau5[[#This Row],[Bleu Diz.]]+Tableau5[[#This Row],[Bleu Uni.]]</f>
        <v>4</v>
      </c>
      <c r="M433" s="45">
        <f t="shared" si="20"/>
        <v>13</v>
      </c>
      <c r="O433" s="46">
        <v>4</v>
      </c>
      <c r="P433" s="47">
        <v>3</v>
      </c>
      <c r="Q433" s="48">
        <f>Tableau6[[#This Row],[Bronze Diz.]]+Tableau6[[#This Row],[Bronze Uni.]]</f>
        <v>7</v>
      </c>
      <c r="R433" s="49">
        <f t="shared" si="22"/>
        <v>43</v>
      </c>
      <c r="T433" s="39">
        <v>4</v>
      </c>
      <c r="U433" s="40">
        <v>2</v>
      </c>
    </row>
    <row r="434" spans="4:21" x14ac:dyDescent="0.3">
      <c r="D434" s="39">
        <v>6</v>
      </c>
      <c r="E434" s="40">
        <v>3</v>
      </c>
      <c r="G434" s="39">
        <v>6</v>
      </c>
      <c r="H434" s="40">
        <v>4</v>
      </c>
      <c r="J434" s="39">
        <v>3</v>
      </c>
      <c r="K434" s="43">
        <v>9</v>
      </c>
      <c r="L434" s="44">
        <f>Tableau5[[#This Row],[Bleu Diz.]]+Tableau5[[#This Row],[Bleu Uni.]]</f>
        <v>12</v>
      </c>
      <c r="M434" s="45">
        <f t="shared" si="20"/>
        <v>39</v>
      </c>
      <c r="O434" s="46">
        <v>6</v>
      </c>
      <c r="P434" s="47">
        <v>10</v>
      </c>
      <c r="Q434" s="48">
        <f>Tableau6[[#This Row],[Bronze Diz.]]+Tableau6[[#This Row],[Bronze Uni.]]</f>
        <v>16</v>
      </c>
      <c r="R434" s="49">
        <f t="shared" si="22"/>
        <v>60</v>
      </c>
      <c r="T434" s="39">
        <v>6</v>
      </c>
      <c r="U434" s="40">
        <v>4</v>
      </c>
    </row>
    <row r="435" spans="4:21" x14ac:dyDescent="0.3">
      <c r="D435" s="39">
        <v>4</v>
      </c>
      <c r="E435" s="40">
        <v>1</v>
      </c>
      <c r="G435" s="39">
        <v>2</v>
      </c>
      <c r="H435" s="40">
        <v>8</v>
      </c>
      <c r="J435" s="39">
        <v>5</v>
      </c>
      <c r="K435" s="43">
        <v>1</v>
      </c>
      <c r="L435" s="44">
        <f>Tableau5[[#This Row],[Bleu Diz.]]+Tableau5[[#This Row],[Bleu Uni.]]</f>
        <v>6</v>
      </c>
      <c r="M435" s="45">
        <f t="shared" si="20"/>
        <v>51</v>
      </c>
      <c r="O435" s="46">
        <v>5</v>
      </c>
      <c r="P435" s="47">
        <v>8</v>
      </c>
      <c r="Q435" s="48">
        <f>Tableau6[[#This Row],[Bronze Diz.]]+Tableau6[[#This Row],[Bronze Uni.]]</f>
        <v>13</v>
      </c>
      <c r="R435" s="49">
        <f t="shared" si="22"/>
        <v>58</v>
      </c>
      <c r="T435" s="39">
        <v>7</v>
      </c>
      <c r="U435" s="40">
        <v>4</v>
      </c>
    </row>
    <row r="436" spans="4:21" x14ac:dyDescent="0.3">
      <c r="D436" s="39">
        <v>5</v>
      </c>
      <c r="E436" s="40">
        <v>6</v>
      </c>
      <c r="G436" s="39">
        <v>3</v>
      </c>
      <c r="H436" s="40">
        <v>2</v>
      </c>
      <c r="J436" s="39">
        <v>3</v>
      </c>
      <c r="K436" s="43">
        <v>7</v>
      </c>
      <c r="L436" s="44">
        <f>Tableau5[[#This Row],[Bleu Diz.]]+Tableau5[[#This Row],[Bleu Uni.]]</f>
        <v>10</v>
      </c>
      <c r="M436" s="45">
        <f t="shared" si="20"/>
        <v>37</v>
      </c>
      <c r="O436" s="46">
        <v>7</v>
      </c>
      <c r="P436" s="47">
        <v>5</v>
      </c>
      <c r="Q436" s="48">
        <f>Tableau6[[#This Row],[Bronze Diz.]]+Tableau6[[#This Row],[Bronze Uni.]]</f>
        <v>12</v>
      </c>
      <c r="R436" s="49">
        <f t="shared" si="22"/>
        <v>75</v>
      </c>
      <c r="T436" s="39">
        <v>8</v>
      </c>
      <c r="U436" s="40">
        <v>9</v>
      </c>
    </row>
    <row r="437" spans="4:21" x14ac:dyDescent="0.3">
      <c r="D437" s="39">
        <v>4</v>
      </c>
      <c r="E437" s="40">
        <v>3</v>
      </c>
      <c r="G437" s="39">
        <v>4</v>
      </c>
      <c r="H437" s="40">
        <v>3</v>
      </c>
      <c r="J437" s="39">
        <v>7</v>
      </c>
      <c r="K437" s="43">
        <v>4</v>
      </c>
      <c r="L437" s="44">
        <f>Tableau5[[#This Row],[Bleu Diz.]]+Tableau5[[#This Row],[Bleu Uni.]]</f>
        <v>11</v>
      </c>
      <c r="M437" s="45">
        <f t="shared" si="20"/>
        <v>74</v>
      </c>
      <c r="O437" s="46">
        <v>4</v>
      </c>
      <c r="P437" s="47">
        <v>6</v>
      </c>
      <c r="Q437" s="48">
        <f>Tableau6[[#This Row],[Bronze Diz.]]+Tableau6[[#This Row],[Bronze Uni.]]</f>
        <v>10</v>
      </c>
      <c r="R437" s="49">
        <f t="shared" si="22"/>
        <v>46</v>
      </c>
      <c r="T437" s="39">
        <v>7</v>
      </c>
      <c r="U437" s="40">
        <v>6</v>
      </c>
    </row>
    <row r="438" spans="4:21" x14ac:dyDescent="0.3">
      <c r="D438" s="39">
        <v>2</v>
      </c>
      <c r="E438" s="40">
        <v>4</v>
      </c>
      <c r="G438" s="39">
        <v>1</v>
      </c>
      <c r="H438" s="40">
        <v>8</v>
      </c>
      <c r="J438" s="39">
        <v>4</v>
      </c>
      <c r="K438" s="43">
        <v>8</v>
      </c>
      <c r="L438" s="44">
        <f>Tableau5[[#This Row],[Bleu Diz.]]+Tableau5[[#This Row],[Bleu Uni.]]</f>
        <v>12</v>
      </c>
      <c r="M438" s="45">
        <f t="shared" si="20"/>
        <v>48</v>
      </c>
      <c r="O438" s="46">
        <v>7</v>
      </c>
      <c r="P438" s="47">
        <v>2</v>
      </c>
      <c r="Q438" s="48">
        <f>Tableau6[[#This Row],[Bronze Diz.]]+Tableau6[[#This Row],[Bronze Uni.]]</f>
        <v>9</v>
      </c>
      <c r="R438" s="49">
        <f t="shared" si="22"/>
        <v>72</v>
      </c>
      <c r="T438" s="39">
        <v>1</v>
      </c>
      <c r="U438" s="40">
        <v>12</v>
      </c>
    </row>
    <row r="439" spans="4:21" x14ac:dyDescent="0.3">
      <c r="D439" s="39">
        <v>3</v>
      </c>
      <c r="E439" s="40">
        <v>3</v>
      </c>
      <c r="G439" s="39">
        <v>1</v>
      </c>
      <c r="H439" s="40">
        <v>2</v>
      </c>
      <c r="J439" s="39">
        <v>2</v>
      </c>
      <c r="K439" s="43">
        <v>8</v>
      </c>
      <c r="L439" s="44">
        <f>Tableau5[[#This Row],[Bleu Diz.]]+Tableau5[[#This Row],[Bleu Uni.]]</f>
        <v>10</v>
      </c>
      <c r="M439" s="45">
        <f t="shared" si="20"/>
        <v>28</v>
      </c>
      <c r="O439" s="46">
        <v>1</v>
      </c>
      <c r="P439" s="47">
        <v>2</v>
      </c>
      <c r="Q439" s="48">
        <f>Tableau6[[#This Row],[Bronze Diz.]]+Tableau6[[#This Row],[Bronze Uni.]]</f>
        <v>3</v>
      </c>
      <c r="R439" s="49">
        <f t="shared" si="22"/>
        <v>12</v>
      </c>
      <c r="T439" s="39">
        <v>7</v>
      </c>
      <c r="U439" s="40">
        <v>8</v>
      </c>
    </row>
    <row r="440" spans="4:21" x14ac:dyDescent="0.3">
      <c r="D440" s="39">
        <v>1</v>
      </c>
      <c r="E440" s="40">
        <v>3</v>
      </c>
      <c r="G440" s="39">
        <v>7</v>
      </c>
      <c r="H440" s="40">
        <v>7</v>
      </c>
      <c r="J440" s="39">
        <v>1</v>
      </c>
      <c r="K440" s="43">
        <v>10</v>
      </c>
      <c r="L440" s="44">
        <f>Tableau5[[#This Row],[Bleu Diz.]]+Tableau5[[#This Row],[Bleu Uni.]]</f>
        <v>11</v>
      </c>
      <c r="M440" s="45">
        <f t="shared" si="20"/>
        <v>10</v>
      </c>
      <c r="O440" s="46">
        <v>6</v>
      </c>
      <c r="P440" s="47">
        <v>5</v>
      </c>
      <c r="Q440" s="48">
        <f>Tableau6[[#This Row],[Bronze Diz.]]+Tableau6[[#This Row],[Bronze Uni.]]</f>
        <v>11</v>
      </c>
      <c r="R440" s="49">
        <f t="shared" si="22"/>
        <v>65</v>
      </c>
      <c r="T440" s="39">
        <v>3</v>
      </c>
      <c r="U440" s="40">
        <v>10</v>
      </c>
    </row>
    <row r="441" spans="4:21" x14ac:dyDescent="0.3">
      <c r="D441" s="39">
        <v>4</v>
      </c>
      <c r="E441" s="40">
        <v>2</v>
      </c>
      <c r="G441" s="39">
        <v>7</v>
      </c>
      <c r="H441" s="40">
        <v>5</v>
      </c>
      <c r="J441" s="39">
        <v>1</v>
      </c>
      <c r="K441" s="43">
        <v>2</v>
      </c>
      <c r="L441" s="44">
        <f>Tableau5[[#This Row],[Bleu Diz.]]+Tableau5[[#This Row],[Bleu Uni.]]</f>
        <v>3</v>
      </c>
      <c r="M441" s="45">
        <f t="shared" si="20"/>
        <v>12</v>
      </c>
      <c r="O441" s="46">
        <v>7</v>
      </c>
      <c r="P441" s="47">
        <v>8</v>
      </c>
      <c r="Q441" s="48">
        <f>Tableau6[[#This Row],[Bronze Diz.]]+Tableau6[[#This Row],[Bronze Uni.]]</f>
        <v>15</v>
      </c>
      <c r="R441" s="49">
        <f t="shared" si="22"/>
        <v>78</v>
      </c>
      <c r="T441" s="39">
        <v>6</v>
      </c>
      <c r="U441" s="40">
        <v>1</v>
      </c>
    </row>
    <row r="442" spans="4:21" x14ac:dyDescent="0.3">
      <c r="D442" s="39">
        <v>2</v>
      </c>
      <c r="E442" s="40">
        <v>4</v>
      </c>
      <c r="G442" s="39">
        <v>1</v>
      </c>
      <c r="H442" s="40">
        <v>2</v>
      </c>
      <c r="J442" s="39">
        <v>5</v>
      </c>
      <c r="K442" s="43">
        <v>10</v>
      </c>
      <c r="L442" s="44">
        <f>Tableau5[[#This Row],[Bleu Diz.]]+Tableau5[[#This Row],[Bleu Uni.]]</f>
        <v>15</v>
      </c>
      <c r="M442" s="45">
        <f t="shared" si="20"/>
        <v>50</v>
      </c>
      <c r="O442" s="46">
        <v>3</v>
      </c>
      <c r="P442" s="47">
        <v>7</v>
      </c>
      <c r="Q442" s="48">
        <f>Tableau6[[#This Row],[Bronze Diz.]]+Tableau6[[#This Row],[Bronze Uni.]]</f>
        <v>10</v>
      </c>
      <c r="R442" s="49">
        <f t="shared" si="22"/>
        <v>37</v>
      </c>
      <c r="T442" s="39">
        <v>11</v>
      </c>
      <c r="U442" s="40">
        <v>8</v>
      </c>
    </row>
    <row r="443" spans="4:21" x14ac:dyDescent="0.3">
      <c r="D443" s="39">
        <v>1</v>
      </c>
      <c r="E443" s="40">
        <v>3</v>
      </c>
      <c r="G443" s="39">
        <v>4</v>
      </c>
      <c r="H443" s="40">
        <v>6</v>
      </c>
      <c r="J443" s="39">
        <v>5</v>
      </c>
      <c r="K443" s="43">
        <v>7</v>
      </c>
      <c r="L443" s="44">
        <f>Tableau5[[#This Row],[Bleu Diz.]]+Tableau5[[#This Row],[Bleu Uni.]]</f>
        <v>12</v>
      </c>
      <c r="M443" s="45">
        <f t="shared" si="20"/>
        <v>57</v>
      </c>
      <c r="O443" s="46">
        <v>7</v>
      </c>
      <c r="P443" s="47">
        <v>5</v>
      </c>
      <c r="Q443" s="48">
        <f>Tableau6[[#This Row],[Bronze Diz.]]+Tableau6[[#This Row],[Bronze Uni.]]</f>
        <v>12</v>
      </c>
      <c r="R443" s="49">
        <f t="shared" si="22"/>
        <v>75</v>
      </c>
      <c r="T443" s="39">
        <v>6</v>
      </c>
      <c r="U443" s="40">
        <v>4</v>
      </c>
    </row>
    <row r="444" spans="4:21" x14ac:dyDescent="0.3">
      <c r="D444" s="39">
        <v>1</v>
      </c>
      <c r="E444" s="40">
        <v>2</v>
      </c>
      <c r="G444" s="39">
        <v>7</v>
      </c>
      <c r="H444" s="40">
        <v>4</v>
      </c>
      <c r="J444" s="39">
        <v>5</v>
      </c>
      <c r="K444" s="43">
        <v>8</v>
      </c>
      <c r="L444" s="44">
        <f>Tableau5[[#This Row],[Bleu Diz.]]+Tableau5[[#This Row],[Bleu Uni.]]</f>
        <v>13</v>
      </c>
      <c r="M444" s="45">
        <f t="shared" si="20"/>
        <v>58</v>
      </c>
      <c r="O444" s="46">
        <v>1</v>
      </c>
      <c r="P444" s="47">
        <v>5</v>
      </c>
      <c r="Q444" s="48">
        <f>Tableau6[[#This Row],[Bronze Diz.]]+Tableau6[[#This Row],[Bronze Uni.]]</f>
        <v>6</v>
      </c>
      <c r="R444" s="49">
        <f t="shared" si="22"/>
        <v>15</v>
      </c>
      <c r="T444" s="39">
        <v>8</v>
      </c>
      <c r="U444" s="40">
        <v>8</v>
      </c>
    </row>
    <row r="445" spans="4:21" x14ac:dyDescent="0.3">
      <c r="D445" s="39">
        <v>2</v>
      </c>
      <c r="E445" s="40">
        <v>3</v>
      </c>
      <c r="G445" s="39">
        <v>4</v>
      </c>
      <c r="H445" s="40">
        <v>6</v>
      </c>
      <c r="J445" s="39">
        <v>3</v>
      </c>
      <c r="K445" s="43">
        <v>6</v>
      </c>
      <c r="L445" s="44">
        <f>Tableau5[[#This Row],[Bleu Diz.]]+Tableau5[[#This Row],[Bleu Uni.]]</f>
        <v>9</v>
      </c>
      <c r="M445" s="45">
        <f t="shared" si="20"/>
        <v>36</v>
      </c>
      <c r="O445" s="46">
        <v>7</v>
      </c>
      <c r="P445" s="47">
        <v>2</v>
      </c>
      <c r="Q445" s="48">
        <f>Tableau6[[#This Row],[Bronze Diz.]]+Tableau6[[#This Row],[Bronze Uni.]]</f>
        <v>9</v>
      </c>
      <c r="R445" s="49">
        <f t="shared" si="22"/>
        <v>72</v>
      </c>
      <c r="T445" s="39">
        <v>3</v>
      </c>
      <c r="U445" s="40">
        <v>11</v>
      </c>
    </row>
    <row r="446" spans="4:21" x14ac:dyDescent="0.3">
      <c r="D446" s="39">
        <v>5</v>
      </c>
      <c r="E446" s="40">
        <v>5</v>
      </c>
      <c r="G446" s="39">
        <v>1</v>
      </c>
      <c r="H446" s="40">
        <v>1</v>
      </c>
      <c r="J446" s="39">
        <v>2</v>
      </c>
      <c r="K446" s="43">
        <v>2</v>
      </c>
      <c r="L446" s="44">
        <f>Tableau5[[#This Row],[Bleu Diz.]]+Tableau5[[#This Row],[Bleu Uni.]]</f>
        <v>4</v>
      </c>
      <c r="M446" s="45">
        <f t="shared" si="20"/>
        <v>22</v>
      </c>
      <c r="O446" s="46">
        <v>2</v>
      </c>
      <c r="P446" s="47">
        <v>2</v>
      </c>
      <c r="Q446" s="48">
        <f>Tableau6[[#This Row],[Bronze Diz.]]+Tableau6[[#This Row],[Bronze Uni.]]</f>
        <v>4</v>
      </c>
      <c r="R446" s="49">
        <f t="shared" si="22"/>
        <v>22</v>
      </c>
      <c r="T446" s="39">
        <v>6</v>
      </c>
      <c r="U446" s="40">
        <v>9</v>
      </c>
    </row>
    <row r="447" spans="4:21" x14ac:dyDescent="0.3">
      <c r="D447" s="39">
        <v>1</v>
      </c>
      <c r="E447" s="40">
        <v>1</v>
      </c>
      <c r="G447" s="39">
        <v>7</v>
      </c>
      <c r="H447" s="40">
        <v>6</v>
      </c>
      <c r="J447" s="39">
        <v>2</v>
      </c>
      <c r="K447" s="43">
        <v>1</v>
      </c>
      <c r="L447" s="44">
        <f>Tableau5[[#This Row],[Bleu Diz.]]+Tableau5[[#This Row],[Bleu Uni.]]</f>
        <v>3</v>
      </c>
      <c r="M447" s="45">
        <f t="shared" si="20"/>
        <v>21</v>
      </c>
      <c r="O447" s="46">
        <v>7</v>
      </c>
      <c r="P447" s="47">
        <v>4</v>
      </c>
      <c r="Q447" s="48">
        <f>Tableau6[[#This Row],[Bronze Diz.]]+Tableau6[[#This Row],[Bronze Uni.]]</f>
        <v>11</v>
      </c>
      <c r="R447" s="49">
        <f t="shared" si="22"/>
        <v>74</v>
      </c>
      <c r="T447" s="39">
        <v>6</v>
      </c>
      <c r="U447" s="40">
        <v>3</v>
      </c>
    </row>
    <row r="448" spans="4:21" x14ac:dyDescent="0.3">
      <c r="D448" s="39">
        <v>5</v>
      </c>
      <c r="E448" s="40">
        <v>2</v>
      </c>
      <c r="G448" s="39">
        <v>4</v>
      </c>
      <c r="H448" s="40">
        <v>6</v>
      </c>
      <c r="J448" s="39">
        <v>2</v>
      </c>
      <c r="K448" s="43">
        <v>4</v>
      </c>
      <c r="L448" s="44">
        <f>Tableau5[[#This Row],[Bleu Diz.]]+Tableau5[[#This Row],[Bleu Uni.]]</f>
        <v>6</v>
      </c>
      <c r="M448" s="45">
        <f t="shared" si="20"/>
        <v>24</v>
      </c>
      <c r="O448" s="46">
        <v>7</v>
      </c>
      <c r="P448" s="47">
        <v>5</v>
      </c>
      <c r="Q448" s="48">
        <f>Tableau6[[#This Row],[Bronze Diz.]]+Tableau6[[#This Row],[Bronze Uni.]]</f>
        <v>12</v>
      </c>
      <c r="R448" s="49">
        <f t="shared" si="22"/>
        <v>75</v>
      </c>
      <c r="T448" s="39">
        <v>3</v>
      </c>
      <c r="U448" s="40">
        <v>9</v>
      </c>
    </row>
    <row r="449" spans="4:21" x14ac:dyDescent="0.3">
      <c r="D449" s="39">
        <v>6</v>
      </c>
      <c r="E449" s="40">
        <v>2</v>
      </c>
      <c r="G449" s="39">
        <v>2</v>
      </c>
      <c r="H449" s="40">
        <v>8</v>
      </c>
      <c r="J449" s="39">
        <v>7</v>
      </c>
      <c r="K449" s="43">
        <v>9</v>
      </c>
      <c r="L449" s="44">
        <f>Tableau5[[#This Row],[Bleu Diz.]]+Tableau5[[#This Row],[Bleu Uni.]]</f>
        <v>16</v>
      </c>
      <c r="M449" s="45">
        <f t="shared" si="20"/>
        <v>79</v>
      </c>
      <c r="O449" s="46">
        <v>10</v>
      </c>
      <c r="P449" s="47">
        <v>2</v>
      </c>
      <c r="Q449" s="48">
        <f>Tableau6[[#This Row],[Bronze Diz.]]+Tableau6[[#This Row],[Bronze Uni.]]</f>
        <v>12</v>
      </c>
      <c r="R449" s="49">
        <f t="shared" si="22"/>
        <v>2</v>
      </c>
      <c r="T449" s="39">
        <v>12</v>
      </c>
      <c r="U449" s="40">
        <v>12</v>
      </c>
    </row>
    <row r="450" spans="4:21" x14ac:dyDescent="0.3">
      <c r="D450" s="39">
        <v>6</v>
      </c>
      <c r="E450" s="40">
        <v>4</v>
      </c>
      <c r="G450" s="39">
        <v>4</v>
      </c>
      <c r="H450" s="40">
        <v>6</v>
      </c>
      <c r="J450" s="39">
        <v>2</v>
      </c>
      <c r="K450" s="43">
        <v>4</v>
      </c>
      <c r="L450" s="44">
        <f>Tableau5[[#This Row],[Bleu Diz.]]+Tableau5[[#This Row],[Bleu Uni.]]</f>
        <v>6</v>
      </c>
      <c r="M450" s="45">
        <f t="shared" si="20"/>
        <v>24</v>
      </c>
      <c r="O450" s="46">
        <v>9</v>
      </c>
      <c r="P450" s="47">
        <v>3</v>
      </c>
      <c r="Q450" s="48">
        <f>Tableau6[[#This Row],[Bronze Diz.]]+Tableau6[[#This Row],[Bronze Uni.]]</f>
        <v>12</v>
      </c>
      <c r="R450" s="49">
        <f t="shared" si="22"/>
        <v>93</v>
      </c>
      <c r="T450" s="39">
        <v>3</v>
      </c>
      <c r="U450" s="40">
        <v>9</v>
      </c>
    </row>
    <row r="451" spans="4:21" x14ac:dyDescent="0.3">
      <c r="D451" s="39">
        <v>2</v>
      </c>
      <c r="E451" s="40">
        <v>5</v>
      </c>
      <c r="G451" s="39">
        <v>1</v>
      </c>
      <c r="H451" s="40">
        <v>6</v>
      </c>
      <c r="J451" s="39">
        <v>5</v>
      </c>
      <c r="K451" s="43">
        <v>10</v>
      </c>
      <c r="L451" s="44">
        <f>Tableau5[[#This Row],[Bleu Diz.]]+Tableau5[[#This Row],[Bleu Uni.]]</f>
        <v>15</v>
      </c>
      <c r="M451" s="45">
        <f t="shared" ref="M451:M514" si="23">IF(AND(J451=10,K451=10),0,IF(AND(J451=10,K451&lt;10),K451,IF(AND(J451&lt;10,K451=10),10*J451,10*J451+K451)))</f>
        <v>50</v>
      </c>
      <c r="O451" s="46">
        <v>1</v>
      </c>
      <c r="P451" s="47">
        <v>2</v>
      </c>
      <c r="Q451" s="48">
        <f>Tableau6[[#This Row],[Bronze Diz.]]+Tableau6[[#This Row],[Bronze Uni.]]</f>
        <v>3</v>
      </c>
      <c r="R451" s="49">
        <f t="shared" si="22"/>
        <v>12</v>
      </c>
      <c r="T451" s="39">
        <v>12</v>
      </c>
      <c r="U451" s="40">
        <v>4</v>
      </c>
    </row>
    <row r="452" spans="4:21" x14ac:dyDescent="0.3">
      <c r="D452" s="39">
        <v>6</v>
      </c>
      <c r="E452" s="40">
        <v>5</v>
      </c>
      <c r="G452" s="39">
        <v>2</v>
      </c>
      <c r="H452" s="40">
        <v>5</v>
      </c>
      <c r="J452" s="39">
        <v>5</v>
      </c>
      <c r="K452" s="43">
        <v>8</v>
      </c>
      <c r="L452" s="44">
        <f>Tableau5[[#This Row],[Bleu Diz.]]+Tableau5[[#This Row],[Bleu Uni.]]</f>
        <v>13</v>
      </c>
      <c r="M452" s="45">
        <f t="shared" si="23"/>
        <v>58</v>
      </c>
      <c r="O452" s="46">
        <v>3</v>
      </c>
      <c r="P452" s="47">
        <v>3</v>
      </c>
      <c r="Q452" s="48">
        <f>Tableau6[[#This Row],[Bronze Diz.]]+Tableau6[[#This Row],[Bronze Uni.]]</f>
        <v>6</v>
      </c>
      <c r="R452" s="49">
        <f t="shared" si="22"/>
        <v>33</v>
      </c>
      <c r="T452" s="39">
        <v>4</v>
      </c>
      <c r="U452" s="40">
        <v>4</v>
      </c>
    </row>
    <row r="453" spans="4:21" x14ac:dyDescent="0.3">
      <c r="D453" s="39">
        <v>1</v>
      </c>
      <c r="E453" s="40">
        <v>6</v>
      </c>
      <c r="G453" s="39">
        <v>8</v>
      </c>
      <c r="H453" s="40">
        <v>5</v>
      </c>
      <c r="J453" s="39">
        <v>5</v>
      </c>
      <c r="K453" s="43">
        <v>9</v>
      </c>
      <c r="L453" s="44">
        <f>Tableau5[[#This Row],[Bleu Diz.]]+Tableau5[[#This Row],[Bleu Uni.]]</f>
        <v>14</v>
      </c>
      <c r="M453" s="45">
        <f t="shared" si="23"/>
        <v>59</v>
      </c>
      <c r="O453" s="46">
        <v>4</v>
      </c>
      <c r="P453" s="47">
        <v>1</v>
      </c>
      <c r="Q453" s="48">
        <f>Tableau6[[#This Row],[Bronze Diz.]]+Tableau6[[#This Row],[Bronze Uni.]]</f>
        <v>5</v>
      </c>
      <c r="R453" s="49">
        <f t="shared" si="22"/>
        <v>41</v>
      </c>
      <c r="T453" s="39">
        <v>8</v>
      </c>
      <c r="U453" s="40">
        <v>9</v>
      </c>
    </row>
    <row r="454" spans="4:21" x14ac:dyDescent="0.3">
      <c r="D454" s="39">
        <v>3</v>
      </c>
      <c r="E454" s="40">
        <v>5</v>
      </c>
      <c r="G454" s="39">
        <v>2</v>
      </c>
      <c r="H454" s="40">
        <v>3</v>
      </c>
      <c r="J454" s="39">
        <v>2</v>
      </c>
      <c r="K454" s="43">
        <v>4</v>
      </c>
      <c r="L454" s="44">
        <f>Tableau5[[#This Row],[Bleu Diz.]]+Tableau5[[#This Row],[Bleu Uni.]]</f>
        <v>6</v>
      </c>
      <c r="M454" s="45">
        <f t="shared" si="23"/>
        <v>24</v>
      </c>
      <c r="O454" s="46">
        <v>3</v>
      </c>
      <c r="P454" s="47">
        <v>9</v>
      </c>
      <c r="Q454" s="48">
        <f>Tableau6[[#This Row],[Bronze Diz.]]+Tableau6[[#This Row],[Bronze Uni.]]</f>
        <v>12</v>
      </c>
      <c r="R454" s="49">
        <f t="shared" si="22"/>
        <v>39</v>
      </c>
      <c r="T454" s="39">
        <v>12</v>
      </c>
      <c r="U454" s="40">
        <v>9</v>
      </c>
    </row>
    <row r="455" spans="4:21" x14ac:dyDescent="0.3">
      <c r="D455" s="39">
        <v>5</v>
      </c>
      <c r="E455" s="40">
        <v>5</v>
      </c>
      <c r="G455" s="39">
        <v>8</v>
      </c>
      <c r="H455" s="40">
        <v>5</v>
      </c>
      <c r="J455" s="39">
        <v>6</v>
      </c>
      <c r="K455" s="43">
        <v>9</v>
      </c>
      <c r="L455" s="44">
        <f>Tableau5[[#This Row],[Bleu Diz.]]+Tableau5[[#This Row],[Bleu Uni.]]</f>
        <v>15</v>
      </c>
      <c r="M455" s="45">
        <f t="shared" si="23"/>
        <v>69</v>
      </c>
      <c r="O455" s="46">
        <v>1</v>
      </c>
      <c r="P455" s="47">
        <v>4</v>
      </c>
      <c r="Q455" s="48">
        <f>Tableau6[[#This Row],[Bronze Diz.]]+Tableau6[[#This Row],[Bronze Uni.]]</f>
        <v>5</v>
      </c>
      <c r="R455" s="49">
        <f t="shared" si="22"/>
        <v>14</v>
      </c>
      <c r="T455" s="39">
        <v>3</v>
      </c>
      <c r="U455" s="40">
        <v>8</v>
      </c>
    </row>
    <row r="456" spans="4:21" x14ac:dyDescent="0.3">
      <c r="D456" s="39">
        <v>5</v>
      </c>
      <c r="E456" s="40">
        <v>1</v>
      </c>
      <c r="G456" s="39">
        <v>6</v>
      </c>
      <c r="H456" s="40">
        <v>1</v>
      </c>
      <c r="J456" s="39">
        <v>7</v>
      </c>
      <c r="K456" s="43">
        <v>7</v>
      </c>
      <c r="L456" s="44">
        <f>Tableau5[[#This Row],[Bleu Diz.]]+Tableau5[[#This Row],[Bleu Uni.]]</f>
        <v>14</v>
      </c>
      <c r="M456" s="45">
        <f t="shared" si="23"/>
        <v>77</v>
      </c>
      <c r="O456" s="46">
        <v>2</v>
      </c>
      <c r="P456" s="47">
        <v>10</v>
      </c>
      <c r="Q456" s="48">
        <f>Tableau6[[#This Row],[Bronze Diz.]]+Tableau6[[#This Row],[Bronze Uni.]]</f>
        <v>12</v>
      </c>
      <c r="R456" s="49">
        <f t="shared" si="22"/>
        <v>20</v>
      </c>
      <c r="T456" s="39">
        <v>3</v>
      </c>
      <c r="U456" s="40">
        <v>5</v>
      </c>
    </row>
    <row r="457" spans="4:21" x14ac:dyDescent="0.3">
      <c r="D457" s="39">
        <v>6</v>
      </c>
      <c r="E457" s="40">
        <v>6</v>
      </c>
      <c r="G457" s="39">
        <v>3</v>
      </c>
      <c r="H457" s="40">
        <v>6</v>
      </c>
      <c r="J457" s="39">
        <v>1</v>
      </c>
      <c r="K457" s="43">
        <v>10</v>
      </c>
      <c r="L457" s="44">
        <f>Tableau5[[#This Row],[Bleu Diz.]]+Tableau5[[#This Row],[Bleu Uni.]]</f>
        <v>11</v>
      </c>
      <c r="M457" s="45">
        <f t="shared" si="23"/>
        <v>10</v>
      </c>
      <c r="O457" s="46">
        <v>2</v>
      </c>
      <c r="P457" s="47">
        <v>5</v>
      </c>
      <c r="Q457" s="48">
        <f>Tableau6[[#This Row],[Bronze Diz.]]+Tableau6[[#This Row],[Bronze Uni.]]</f>
        <v>7</v>
      </c>
      <c r="R457" s="49">
        <f t="shared" si="22"/>
        <v>25</v>
      </c>
      <c r="T457" s="39">
        <v>12</v>
      </c>
      <c r="U457" s="40">
        <v>6</v>
      </c>
    </row>
    <row r="458" spans="4:21" x14ac:dyDescent="0.3">
      <c r="D458" s="39">
        <v>4</v>
      </c>
      <c r="E458" s="40">
        <v>1</v>
      </c>
      <c r="G458" s="39">
        <v>1</v>
      </c>
      <c r="H458" s="40">
        <v>4</v>
      </c>
      <c r="J458" s="39">
        <v>10</v>
      </c>
      <c r="K458" s="43">
        <v>1</v>
      </c>
      <c r="L458" s="44">
        <f>Tableau5[[#This Row],[Bleu Diz.]]+Tableau5[[#This Row],[Bleu Uni.]]</f>
        <v>11</v>
      </c>
      <c r="M458" s="45">
        <f t="shared" si="23"/>
        <v>1</v>
      </c>
      <c r="O458" s="46">
        <v>6</v>
      </c>
      <c r="P458" s="47">
        <v>3</v>
      </c>
      <c r="Q458" s="48">
        <f>Tableau6[[#This Row],[Bronze Diz.]]+Tableau6[[#This Row],[Bronze Uni.]]</f>
        <v>9</v>
      </c>
      <c r="R458" s="49">
        <f t="shared" si="22"/>
        <v>63</v>
      </c>
      <c r="T458" s="39">
        <v>3</v>
      </c>
      <c r="U458" s="40">
        <v>3</v>
      </c>
    </row>
    <row r="459" spans="4:21" x14ac:dyDescent="0.3">
      <c r="D459" s="39">
        <v>4</v>
      </c>
      <c r="E459" s="40">
        <v>6</v>
      </c>
      <c r="G459" s="39">
        <v>3</v>
      </c>
      <c r="H459" s="40">
        <v>8</v>
      </c>
      <c r="J459" s="39">
        <v>2</v>
      </c>
      <c r="K459" s="43">
        <v>5</v>
      </c>
      <c r="L459" s="44">
        <f>Tableau5[[#This Row],[Bleu Diz.]]+Tableau5[[#This Row],[Bleu Uni.]]</f>
        <v>7</v>
      </c>
      <c r="M459" s="45">
        <f t="shared" si="23"/>
        <v>25</v>
      </c>
      <c r="O459" s="46">
        <v>8</v>
      </c>
      <c r="P459" s="47">
        <v>10</v>
      </c>
      <c r="Q459" s="48">
        <f>Tableau6[[#This Row],[Bronze Diz.]]+Tableau6[[#This Row],[Bronze Uni.]]</f>
        <v>18</v>
      </c>
      <c r="R459" s="49">
        <f t="shared" si="22"/>
        <v>80</v>
      </c>
      <c r="T459" s="39">
        <v>3</v>
      </c>
      <c r="U459" s="40">
        <v>5</v>
      </c>
    </row>
    <row r="460" spans="4:21" x14ac:dyDescent="0.3">
      <c r="D460" s="39">
        <v>6</v>
      </c>
      <c r="E460" s="40">
        <v>2</v>
      </c>
      <c r="G460" s="39">
        <v>3</v>
      </c>
      <c r="H460" s="40">
        <v>5</v>
      </c>
      <c r="J460" s="39">
        <v>9</v>
      </c>
      <c r="K460" s="43">
        <v>8</v>
      </c>
      <c r="L460" s="44">
        <f>Tableau5[[#This Row],[Bleu Diz.]]+Tableau5[[#This Row],[Bleu Uni.]]</f>
        <v>17</v>
      </c>
      <c r="M460" s="45">
        <f t="shared" si="23"/>
        <v>98</v>
      </c>
      <c r="O460" s="46">
        <v>2</v>
      </c>
      <c r="P460" s="47">
        <v>7</v>
      </c>
      <c r="Q460" s="48">
        <f>Tableau6[[#This Row],[Bronze Diz.]]+Tableau6[[#This Row],[Bronze Uni.]]</f>
        <v>9</v>
      </c>
      <c r="R460" s="49">
        <f t="shared" si="22"/>
        <v>27</v>
      </c>
      <c r="T460" s="39">
        <v>5</v>
      </c>
      <c r="U460" s="40">
        <v>11</v>
      </c>
    </row>
    <row r="461" spans="4:21" x14ac:dyDescent="0.3">
      <c r="D461" s="39">
        <v>6</v>
      </c>
      <c r="E461" s="40">
        <v>6</v>
      </c>
      <c r="G461" s="39">
        <v>3</v>
      </c>
      <c r="H461" s="40">
        <v>3</v>
      </c>
      <c r="J461" s="39">
        <v>1</v>
      </c>
      <c r="K461" s="43">
        <v>1</v>
      </c>
      <c r="L461" s="44">
        <f>Tableau5[[#This Row],[Bleu Diz.]]+Tableau5[[#This Row],[Bleu Uni.]]</f>
        <v>2</v>
      </c>
      <c r="M461" s="45">
        <f t="shared" si="23"/>
        <v>11</v>
      </c>
      <c r="O461" s="46">
        <v>9</v>
      </c>
      <c r="P461" s="47">
        <v>1</v>
      </c>
      <c r="Q461" s="48">
        <f>Tableau6[[#This Row],[Bronze Diz.]]+Tableau6[[#This Row],[Bronze Uni.]]</f>
        <v>10</v>
      </c>
      <c r="R461" s="49">
        <f t="shared" si="22"/>
        <v>91</v>
      </c>
      <c r="T461" s="39">
        <v>7</v>
      </c>
      <c r="U461" s="40">
        <v>3</v>
      </c>
    </row>
    <row r="462" spans="4:21" x14ac:dyDescent="0.3">
      <c r="D462" s="39">
        <v>6</v>
      </c>
      <c r="E462" s="40">
        <v>4</v>
      </c>
      <c r="G462" s="39">
        <v>7</v>
      </c>
      <c r="H462" s="40">
        <v>5</v>
      </c>
      <c r="J462" s="39">
        <v>4</v>
      </c>
      <c r="K462" s="43">
        <v>3</v>
      </c>
      <c r="L462" s="44">
        <f>Tableau5[[#This Row],[Bleu Diz.]]+Tableau5[[#This Row],[Bleu Uni.]]</f>
        <v>7</v>
      </c>
      <c r="M462" s="45">
        <f t="shared" si="23"/>
        <v>43</v>
      </c>
      <c r="O462" s="46">
        <v>9</v>
      </c>
      <c r="P462" s="47">
        <v>4</v>
      </c>
      <c r="Q462" s="48">
        <f>Tableau6[[#This Row],[Bronze Diz.]]+Tableau6[[#This Row],[Bronze Uni.]]</f>
        <v>13</v>
      </c>
      <c r="R462" s="49">
        <f t="shared" si="22"/>
        <v>94</v>
      </c>
      <c r="T462" s="39">
        <v>4</v>
      </c>
      <c r="U462" s="40">
        <v>7</v>
      </c>
    </row>
    <row r="463" spans="4:21" x14ac:dyDescent="0.3">
      <c r="D463" s="39">
        <v>3</v>
      </c>
      <c r="E463" s="40">
        <v>3</v>
      </c>
      <c r="G463" s="39">
        <v>8</v>
      </c>
      <c r="H463" s="40">
        <v>1</v>
      </c>
      <c r="J463" s="39">
        <v>3</v>
      </c>
      <c r="K463" s="43">
        <v>4</v>
      </c>
      <c r="L463" s="44">
        <f>Tableau5[[#This Row],[Bleu Diz.]]+Tableau5[[#This Row],[Bleu Uni.]]</f>
        <v>7</v>
      </c>
      <c r="M463" s="45">
        <f t="shared" si="23"/>
        <v>34</v>
      </c>
      <c r="O463" s="46">
        <v>5</v>
      </c>
      <c r="P463" s="47">
        <v>9</v>
      </c>
      <c r="Q463" s="48">
        <f>Tableau6[[#This Row],[Bronze Diz.]]+Tableau6[[#This Row],[Bronze Uni.]]</f>
        <v>14</v>
      </c>
      <c r="R463" s="49">
        <f t="shared" ref="R463:R494" si="24">IF(AND(O463=10,P463=10),0,IF(AND(O463=10,P463&lt;10),P463,IF(AND(O463&lt;10,P463=10),10*O463,10*O463+P463)))</f>
        <v>59</v>
      </c>
      <c r="T463" s="39">
        <v>10</v>
      </c>
      <c r="U463" s="40">
        <v>5</v>
      </c>
    </row>
    <row r="464" spans="4:21" x14ac:dyDescent="0.3">
      <c r="D464" s="39">
        <v>5</v>
      </c>
      <c r="E464" s="40">
        <v>4</v>
      </c>
      <c r="G464" s="39">
        <v>7</v>
      </c>
      <c r="H464" s="40">
        <v>2</v>
      </c>
      <c r="J464" s="39">
        <v>3</v>
      </c>
      <c r="K464" s="43">
        <v>2</v>
      </c>
      <c r="L464" s="44">
        <f>Tableau5[[#This Row],[Bleu Diz.]]+Tableau5[[#This Row],[Bleu Uni.]]</f>
        <v>5</v>
      </c>
      <c r="M464" s="45">
        <f t="shared" si="23"/>
        <v>32</v>
      </c>
      <c r="O464" s="46">
        <v>1</v>
      </c>
      <c r="P464" s="47">
        <v>4</v>
      </c>
      <c r="Q464" s="48">
        <f>Tableau6[[#This Row],[Bronze Diz.]]+Tableau6[[#This Row],[Bronze Uni.]]</f>
        <v>5</v>
      </c>
      <c r="R464" s="49">
        <f t="shared" si="24"/>
        <v>14</v>
      </c>
      <c r="T464" s="39">
        <v>8</v>
      </c>
      <c r="U464" s="40">
        <v>2</v>
      </c>
    </row>
    <row r="465" spans="4:21" x14ac:dyDescent="0.3">
      <c r="D465" s="39">
        <v>5</v>
      </c>
      <c r="E465" s="40">
        <v>2</v>
      </c>
      <c r="G465" s="39">
        <v>3</v>
      </c>
      <c r="H465" s="40">
        <v>6</v>
      </c>
      <c r="J465" s="39">
        <v>1</v>
      </c>
      <c r="K465" s="43">
        <v>7</v>
      </c>
      <c r="L465" s="44">
        <f>Tableau5[[#This Row],[Bleu Diz.]]+Tableau5[[#This Row],[Bleu Uni.]]</f>
        <v>8</v>
      </c>
      <c r="M465" s="45">
        <f t="shared" si="23"/>
        <v>17</v>
      </c>
      <c r="O465" s="46">
        <v>4</v>
      </c>
      <c r="P465" s="47">
        <v>10</v>
      </c>
      <c r="Q465" s="48">
        <f>Tableau6[[#This Row],[Bronze Diz.]]+Tableau6[[#This Row],[Bronze Uni.]]</f>
        <v>14</v>
      </c>
      <c r="R465" s="49">
        <f t="shared" si="24"/>
        <v>40</v>
      </c>
      <c r="T465" s="39">
        <v>8</v>
      </c>
      <c r="U465" s="40">
        <v>3</v>
      </c>
    </row>
    <row r="466" spans="4:21" x14ac:dyDescent="0.3">
      <c r="D466" s="39">
        <v>6</v>
      </c>
      <c r="E466" s="40">
        <v>1</v>
      </c>
      <c r="G466" s="39">
        <v>7</v>
      </c>
      <c r="H466" s="40">
        <v>8</v>
      </c>
      <c r="J466" s="39">
        <v>4</v>
      </c>
      <c r="K466" s="43">
        <v>6</v>
      </c>
      <c r="L466" s="44">
        <f>Tableau5[[#This Row],[Bleu Diz.]]+Tableau5[[#This Row],[Bleu Uni.]]</f>
        <v>10</v>
      </c>
      <c r="M466" s="45">
        <f t="shared" si="23"/>
        <v>46</v>
      </c>
      <c r="O466" s="46">
        <v>5</v>
      </c>
      <c r="P466" s="47">
        <v>4</v>
      </c>
      <c r="Q466" s="48">
        <f>Tableau6[[#This Row],[Bronze Diz.]]+Tableau6[[#This Row],[Bronze Uni.]]</f>
        <v>9</v>
      </c>
      <c r="R466" s="49">
        <f t="shared" si="24"/>
        <v>54</v>
      </c>
      <c r="T466" s="39">
        <v>3</v>
      </c>
      <c r="U466" s="40">
        <v>4</v>
      </c>
    </row>
    <row r="467" spans="4:21" x14ac:dyDescent="0.3">
      <c r="D467" s="39">
        <v>5</v>
      </c>
      <c r="E467" s="40">
        <v>4</v>
      </c>
      <c r="G467" s="39">
        <v>3</v>
      </c>
      <c r="H467" s="40">
        <v>1</v>
      </c>
      <c r="J467" s="39">
        <v>2</v>
      </c>
      <c r="K467" s="43">
        <v>3</v>
      </c>
      <c r="L467" s="44">
        <f>Tableau5[[#This Row],[Bleu Diz.]]+Tableau5[[#This Row],[Bleu Uni.]]</f>
        <v>5</v>
      </c>
      <c r="M467" s="45">
        <f t="shared" si="23"/>
        <v>23</v>
      </c>
      <c r="O467" s="46">
        <v>2</v>
      </c>
      <c r="P467" s="47">
        <v>2</v>
      </c>
      <c r="Q467" s="48">
        <f>Tableau6[[#This Row],[Bronze Diz.]]+Tableau6[[#This Row],[Bronze Uni.]]</f>
        <v>4</v>
      </c>
      <c r="R467" s="49">
        <f t="shared" si="24"/>
        <v>22</v>
      </c>
      <c r="T467" s="39">
        <v>10</v>
      </c>
      <c r="U467" s="40">
        <v>5</v>
      </c>
    </row>
    <row r="468" spans="4:21" x14ac:dyDescent="0.3">
      <c r="D468" s="39">
        <v>4</v>
      </c>
      <c r="E468" s="40">
        <v>2</v>
      </c>
      <c r="G468" s="39">
        <v>7</v>
      </c>
      <c r="H468" s="40">
        <v>8</v>
      </c>
      <c r="J468" s="39">
        <v>10</v>
      </c>
      <c r="K468" s="43">
        <v>10</v>
      </c>
      <c r="L468" s="44">
        <f>Tableau5[[#This Row],[Bleu Diz.]]+Tableau5[[#This Row],[Bleu Uni.]]</f>
        <v>20</v>
      </c>
      <c r="M468" s="45">
        <f t="shared" si="23"/>
        <v>0</v>
      </c>
      <c r="O468" s="46">
        <v>6</v>
      </c>
      <c r="P468" s="47">
        <v>10</v>
      </c>
      <c r="Q468" s="48">
        <f>Tableau6[[#This Row],[Bronze Diz.]]+Tableau6[[#This Row],[Bronze Uni.]]</f>
        <v>16</v>
      </c>
      <c r="R468" s="49">
        <f t="shared" si="24"/>
        <v>60</v>
      </c>
      <c r="T468" s="39">
        <v>8</v>
      </c>
      <c r="U468" s="40">
        <v>5</v>
      </c>
    </row>
    <row r="469" spans="4:21" x14ac:dyDescent="0.3">
      <c r="D469" s="39">
        <v>3</v>
      </c>
      <c r="E469" s="40">
        <v>4</v>
      </c>
      <c r="G469" s="39">
        <v>5</v>
      </c>
      <c r="H469" s="40">
        <v>3</v>
      </c>
      <c r="J469" s="39">
        <v>2</v>
      </c>
      <c r="K469" s="43">
        <v>9</v>
      </c>
      <c r="L469" s="44">
        <f>Tableau5[[#This Row],[Bleu Diz.]]+Tableau5[[#This Row],[Bleu Uni.]]</f>
        <v>11</v>
      </c>
      <c r="M469" s="45">
        <f t="shared" si="23"/>
        <v>29</v>
      </c>
      <c r="O469" s="46">
        <v>8</v>
      </c>
      <c r="P469" s="47">
        <v>9</v>
      </c>
      <c r="Q469" s="48">
        <f>Tableau6[[#This Row],[Bronze Diz.]]+Tableau6[[#This Row],[Bronze Uni.]]</f>
        <v>17</v>
      </c>
      <c r="R469" s="49">
        <f t="shared" si="24"/>
        <v>89</v>
      </c>
      <c r="T469" s="39">
        <v>12</v>
      </c>
      <c r="U469" s="40">
        <v>1</v>
      </c>
    </row>
    <row r="470" spans="4:21" x14ac:dyDescent="0.3">
      <c r="D470" s="39">
        <v>6</v>
      </c>
      <c r="E470" s="40">
        <v>4</v>
      </c>
      <c r="G470" s="39">
        <v>3</v>
      </c>
      <c r="H470" s="40">
        <v>6</v>
      </c>
      <c r="J470" s="39">
        <v>3</v>
      </c>
      <c r="K470" s="43">
        <v>7</v>
      </c>
      <c r="L470" s="44">
        <f>Tableau5[[#This Row],[Bleu Diz.]]+Tableau5[[#This Row],[Bleu Uni.]]</f>
        <v>10</v>
      </c>
      <c r="M470" s="45">
        <f t="shared" si="23"/>
        <v>37</v>
      </c>
      <c r="O470" s="46">
        <v>3</v>
      </c>
      <c r="P470" s="47">
        <v>5</v>
      </c>
      <c r="Q470" s="48">
        <f>Tableau6[[#This Row],[Bronze Diz.]]+Tableau6[[#This Row],[Bronze Uni.]]</f>
        <v>8</v>
      </c>
      <c r="R470" s="49">
        <f t="shared" si="24"/>
        <v>35</v>
      </c>
      <c r="T470" s="39">
        <v>9</v>
      </c>
      <c r="U470" s="40">
        <v>2</v>
      </c>
    </row>
    <row r="471" spans="4:21" x14ac:dyDescent="0.3">
      <c r="D471" s="39">
        <v>3</v>
      </c>
      <c r="E471" s="40">
        <v>2</v>
      </c>
      <c r="G471" s="39">
        <v>8</v>
      </c>
      <c r="H471" s="40">
        <v>4</v>
      </c>
      <c r="J471" s="39">
        <v>10</v>
      </c>
      <c r="K471" s="43">
        <v>9</v>
      </c>
      <c r="L471" s="44">
        <f>Tableau5[[#This Row],[Bleu Diz.]]+Tableau5[[#This Row],[Bleu Uni.]]</f>
        <v>19</v>
      </c>
      <c r="M471" s="45">
        <f t="shared" si="23"/>
        <v>9</v>
      </c>
      <c r="O471" s="46">
        <v>7</v>
      </c>
      <c r="P471" s="47">
        <v>3</v>
      </c>
      <c r="Q471" s="48">
        <f>Tableau6[[#This Row],[Bronze Diz.]]+Tableau6[[#This Row],[Bronze Uni.]]</f>
        <v>10</v>
      </c>
      <c r="R471" s="49">
        <f t="shared" si="24"/>
        <v>73</v>
      </c>
      <c r="T471" s="39">
        <v>4</v>
      </c>
      <c r="U471" s="40">
        <v>7</v>
      </c>
    </row>
    <row r="472" spans="4:21" x14ac:dyDescent="0.3">
      <c r="D472" s="39">
        <v>6</v>
      </c>
      <c r="E472" s="40">
        <v>4</v>
      </c>
      <c r="G472" s="39">
        <v>2</v>
      </c>
      <c r="H472" s="40">
        <v>7</v>
      </c>
      <c r="J472" s="39">
        <v>3</v>
      </c>
      <c r="K472" s="43">
        <v>10</v>
      </c>
      <c r="L472" s="44">
        <f>Tableau5[[#This Row],[Bleu Diz.]]+Tableau5[[#This Row],[Bleu Uni.]]</f>
        <v>13</v>
      </c>
      <c r="M472" s="45">
        <f t="shared" si="23"/>
        <v>30</v>
      </c>
      <c r="O472" s="46">
        <v>5</v>
      </c>
      <c r="P472" s="47">
        <v>7</v>
      </c>
      <c r="Q472" s="48">
        <f>Tableau6[[#This Row],[Bronze Diz.]]+Tableau6[[#This Row],[Bronze Uni.]]</f>
        <v>12</v>
      </c>
      <c r="R472" s="49">
        <f t="shared" si="24"/>
        <v>57</v>
      </c>
      <c r="T472" s="39">
        <v>7</v>
      </c>
      <c r="U472" s="40">
        <v>1</v>
      </c>
    </row>
    <row r="473" spans="4:21" x14ac:dyDescent="0.3">
      <c r="D473" s="39">
        <v>6</v>
      </c>
      <c r="E473" s="40">
        <v>5</v>
      </c>
      <c r="G473" s="39">
        <v>8</v>
      </c>
      <c r="H473" s="40">
        <v>3</v>
      </c>
      <c r="J473" s="39">
        <v>4</v>
      </c>
      <c r="K473" s="43">
        <v>7</v>
      </c>
      <c r="L473" s="44">
        <f>Tableau5[[#This Row],[Bleu Diz.]]+Tableau5[[#This Row],[Bleu Uni.]]</f>
        <v>11</v>
      </c>
      <c r="M473" s="45">
        <f t="shared" si="23"/>
        <v>47</v>
      </c>
      <c r="O473" s="46">
        <v>6</v>
      </c>
      <c r="P473" s="47">
        <v>4</v>
      </c>
      <c r="Q473" s="48">
        <f>Tableau6[[#This Row],[Bronze Diz.]]+Tableau6[[#This Row],[Bronze Uni.]]</f>
        <v>10</v>
      </c>
      <c r="R473" s="49">
        <f t="shared" si="24"/>
        <v>64</v>
      </c>
      <c r="T473" s="39">
        <v>1</v>
      </c>
      <c r="U473" s="40">
        <v>8</v>
      </c>
    </row>
    <row r="474" spans="4:21" x14ac:dyDescent="0.3">
      <c r="D474" s="39">
        <v>3</v>
      </c>
      <c r="E474" s="40">
        <v>1</v>
      </c>
      <c r="G474" s="39">
        <v>6</v>
      </c>
      <c r="H474" s="40">
        <v>2</v>
      </c>
      <c r="J474" s="39">
        <v>2</v>
      </c>
      <c r="K474" s="43">
        <v>3</v>
      </c>
      <c r="L474" s="44">
        <f>Tableau5[[#This Row],[Bleu Diz.]]+Tableau5[[#This Row],[Bleu Uni.]]</f>
        <v>5</v>
      </c>
      <c r="M474" s="45">
        <f t="shared" si="23"/>
        <v>23</v>
      </c>
      <c r="O474" s="46">
        <v>1</v>
      </c>
      <c r="P474" s="47">
        <v>5</v>
      </c>
      <c r="Q474" s="48">
        <f>Tableau6[[#This Row],[Bronze Diz.]]+Tableau6[[#This Row],[Bronze Uni.]]</f>
        <v>6</v>
      </c>
      <c r="R474" s="49">
        <f t="shared" si="24"/>
        <v>15</v>
      </c>
      <c r="T474" s="39">
        <v>11</v>
      </c>
      <c r="U474" s="40">
        <v>7</v>
      </c>
    </row>
    <row r="475" spans="4:21" x14ac:dyDescent="0.3">
      <c r="D475" s="39">
        <v>6</v>
      </c>
      <c r="E475" s="40">
        <v>1</v>
      </c>
      <c r="G475" s="39">
        <v>7</v>
      </c>
      <c r="H475" s="40">
        <v>8</v>
      </c>
      <c r="J475" s="39">
        <v>7</v>
      </c>
      <c r="K475" s="43">
        <v>3</v>
      </c>
      <c r="L475" s="44">
        <f>Tableau5[[#This Row],[Bleu Diz.]]+Tableau5[[#This Row],[Bleu Uni.]]</f>
        <v>10</v>
      </c>
      <c r="M475" s="45">
        <f t="shared" si="23"/>
        <v>73</v>
      </c>
      <c r="O475" s="46">
        <v>6</v>
      </c>
      <c r="P475" s="47">
        <v>4</v>
      </c>
      <c r="Q475" s="48">
        <f>Tableau6[[#This Row],[Bronze Diz.]]+Tableau6[[#This Row],[Bronze Uni.]]</f>
        <v>10</v>
      </c>
      <c r="R475" s="49">
        <f t="shared" si="24"/>
        <v>64</v>
      </c>
      <c r="T475" s="39">
        <v>5</v>
      </c>
      <c r="U475" s="40">
        <v>8</v>
      </c>
    </row>
    <row r="476" spans="4:21" x14ac:dyDescent="0.3">
      <c r="D476" s="39">
        <v>5</v>
      </c>
      <c r="E476" s="40">
        <v>1</v>
      </c>
      <c r="G476" s="39">
        <v>1</v>
      </c>
      <c r="H476" s="40">
        <v>2</v>
      </c>
      <c r="J476" s="39">
        <v>7</v>
      </c>
      <c r="K476" s="43">
        <v>1</v>
      </c>
      <c r="L476" s="44">
        <f>Tableau5[[#This Row],[Bleu Diz.]]+Tableau5[[#This Row],[Bleu Uni.]]</f>
        <v>8</v>
      </c>
      <c r="M476" s="45">
        <f t="shared" si="23"/>
        <v>71</v>
      </c>
      <c r="O476" s="46">
        <v>1</v>
      </c>
      <c r="P476" s="47">
        <v>6</v>
      </c>
      <c r="Q476" s="48">
        <f>Tableau6[[#This Row],[Bronze Diz.]]+Tableau6[[#This Row],[Bronze Uni.]]</f>
        <v>7</v>
      </c>
      <c r="R476" s="49">
        <f t="shared" si="24"/>
        <v>16</v>
      </c>
      <c r="T476" s="39">
        <v>4</v>
      </c>
      <c r="U476" s="40">
        <v>1</v>
      </c>
    </row>
    <row r="477" spans="4:21" x14ac:dyDescent="0.3">
      <c r="D477" s="39">
        <v>6</v>
      </c>
      <c r="E477" s="40">
        <v>1</v>
      </c>
      <c r="G477" s="39">
        <v>4</v>
      </c>
      <c r="H477" s="40">
        <v>4</v>
      </c>
      <c r="J477" s="39">
        <v>9</v>
      </c>
      <c r="K477" s="43">
        <v>10</v>
      </c>
      <c r="L477" s="44">
        <f>Tableau5[[#This Row],[Bleu Diz.]]+Tableau5[[#This Row],[Bleu Uni.]]</f>
        <v>19</v>
      </c>
      <c r="M477" s="45">
        <f t="shared" si="23"/>
        <v>90</v>
      </c>
      <c r="O477" s="46">
        <v>1</v>
      </c>
      <c r="P477" s="47">
        <v>3</v>
      </c>
      <c r="Q477" s="48">
        <f>Tableau6[[#This Row],[Bronze Diz.]]+Tableau6[[#This Row],[Bronze Uni.]]</f>
        <v>4</v>
      </c>
      <c r="R477" s="49">
        <f t="shared" si="24"/>
        <v>13</v>
      </c>
      <c r="T477" s="39">
        <v>4</v>
      </c>
      <c r="U477" s="40">
        <v>1</v>
      </c>
    </row>
    <row r="478" spans="4:21" x14ac:dyDescent="0.3">
      <c r="D478" s="39">
        <v>3</v>
      </c>
      <c r="E478" s="40">
        <v>6</v>
      </c>
      <c r="G478" s="39">
        <v>6</v>
      </c>
      <c r="H478" s="40">
        <v>8</v>
      </c>
      <c r="J478" s="39">
        <v>10</v>
      </c>
      <c r="K478" s="43">
        <v>10</v>
      </c>
      <c r="L478" s="44">
        <f>Tableau5[[#This Row],[Bleu Diz.]]+Tableau5[[#This Row],[Bleu Uni.]]</f>
        <v>20</v>
      </c>
      <c r="M478" s="45">
        <f t="shared" si="23"/>
        <v>0</v>
      </c>
      <c r="O478" s="46">
        <v>2</v>
      </c>
      <c r="P478" s="47">
        <v>5</v>
      </c>
      <c r="Q478" s="48">
        <f>Tableau6[[#This Row],[Bronze Diz.]]+Tableau6[[#This Row],[Bronze Uni.]]</f>
        <v>7</v>
      </c>
      <c r="R478" s="49">
        <f t="shared" si="24"/>
        <v>25</v>
      </c>
      <c r="T478" s="39">
        <v>9</v>
      </c>
      <c r="U478" s="40">
        <v>3</v>
      </c>
    </row>
    <row r="479" spans="4:21" x14ac:dyDescent="0.3">
      <c r="D479" s="39">
        <v>4</v>
      </c>
      <c r="E479" s="40">
        <v>4</v>
      </c>
      <c r="G479" s="39">
        <v>4</v>
      </c>
      <c r="H479" s="40">
        <v>2</v>
      </c>
      <c r="J479" s="39">
        <v>3</v>
      </c>
      <c r="K479" s="43">
        <v>8</v>
      </c>
      <c r="L479" s="44">
        <f>Tableau5[[#This Row],[Bleu Diz.]]+Tableau5[[#This Row],[Bleu Uni.]]</f>
        <v>11</v>
      </c>
      <c r="M479" s="45">
        <f t="shared" si="23"/>
        <v>38</v>
      </c>
      <c r="O479" s="46">
        <v>9</v>
      </c>
      <c r="P479" s="47">
        <v>1</v>
      </c>
      <c r="Q479" s="48">
        <f>Tableau6[[#This Row],[Bronze Diz.]]+Tableau6[[#This Row],[Bronze Uni.]]</f>
        <v>10</v>
      </c>
      <c r="R479" s="49">
        <f t="shared" si="24"/>
        <v>91</v>
      </c>
      <c r="T479" s="39">
        <v>8</v>
      </c>
      <c r="U479" s="40">
        <v>11</v>
      </c>
    </row>
    <row r="480" spans="4:21" x14ac:dyDescent="0.3">
      <c r="D480" s="39">
        <v>2</v>
      </c>
      <c r="E480" s="40">
        <v>3</v>
      </c>
      <c r="G480" s="39">
        <v>1</v>
      </c>
      <c r="H480" s="40">
        <v>8</v>
      </c>
      <c r="J480" s="39">
        <v>5</v>
      </c>
      <c r="K480" s="43">
        <v>2</v>
      </c>
      <c r="L480" s="44">
        <f>Tableau5[[#This Row],[Bleu Diz.]]+Tableau5[[#This Row],[Bleu Uni.]]</f>
        <v>7</v>
      </c>
      <c r="M480" s="45">
        <f t="shared" si="23"/>
        <v>52</v>
      </c>
      <c r="O480" s="46">
        <v>8</v>
      </c>
      <c r="P480" s="47">
        <v>1</v>
      </c>
      <c r="Q480" s="48">
        <f>Tableau6[[#This Row],[Bronze Diz.]]+Tableau6[[#This Row],[Bronze Uni.]]</f>
        <v>9</v>
      </c>
      <c r="R480" s="49">
        <f t="shared" si="24"/>
        <v>81</v>
      </c>
      <c r="T480" s="39">
        <v>11</v>
      </c>
      <c r="U480" s="40">
        <v>10</v>
      </c>
    </row>
    <row r="481" spans="4:21" x14ac:dyDescent="0.3">
      <c r="D481" s="39">
        <v>3</v>
      </c>
      <c r="E481" s="40">
        <v>4</v>
      </c>
      <c r="G481" s="39">
        <v>5</v>
      </c>
      <c r="H481" s="40">
        <v>2</v>
      </c>
      <c r="J481" s="39">
        <v>10</v>
      </c>
      <c r="K481" s="43">
        <v>1</v>
      </c>
      <c r="L481" s="44">
        <f>Tableau5[[#This Row],[Bleu Diz.]]+Tableau5[[#This Row],[Bleu Uni.]]</f>
        <v>11</v>
      </c>
      <c r="M481" s="45">
        <f t="shared" si="23"/>
        <v>1</v>
      </c>
      <c r="O481" s="46">
        <v>2</v>
      </c>
      <c r="P481" s="47">
        <v>4</v>
      </c>
      <c r="Q481" s="48">
        <f>Tableau6[[#This Row],[Bronze Diz.]]+Tableau6[[#This Row],[Bronze Uni.]]</f>
        <v>6</v>
      </c>
      <c r="R481" s="49">
        <f t="shared" si="24"/>
        <v>24</v>
      </c>
      <c r="T481" s="39">
        <v>11</v>
      </c>
      <c r="U481" s="40">
        <v>11</v>
      </c>
    </row>
    <row r="482" spans="4:21" x14ac:dyDescent="0.3">
      <c r="D482" s="39">
        <v>2</v>
      </c>
      <c r="E482" s="40">
        <v>6</v>
      </c>
      <c r="G482" s="39">
        <v>7</v>
      </c>
      <c r="H482" s="40">
        <v>3</v>
      </c>
      <c r="J482" s="39">
        <v>10</v>
      </c>
      <c r="K482" s="43">
        <v>5</v>
      </c>
      <c r="L482" s="44">
        <f>Tableau5[[#This Row],[Bleu Diz.]]+Tableau5[[#This Row],[Bleu Uni.]]</f>
        <v>15</v>
      </c>
      <c r="M482" s="45">
        <f t="shared" si="23"/>
        <v>5</v>
      </c>
      <c r="O482" s="46">
        <v>6</v>
      </c>
      <c r="P482" s="47">
        <v>3</v>
      </c>
      <c r="Q482" s="48">
        <f>Tableau6[[#This Row],[Bronze Diz.]]+Tableau6[[#This Row],[Bronze Uni.]]</f>
        <v>9</v>
      </c>
      <c r="R482" s="49">
        <f t="shared" si="24"/>
        <v>63</v>
      </c>
      <c r="T482" s="39">
        <v>3</v>
      </c>
      <c r="U482" s="40">
        <v>7</v>
      </c>
    </row>
    <row r="483" spans="4:21" x14ac:dyDescent="0.3">
      <c r="D483" s="39">
        <v>1</v>
      </c>
      <c r="E483" s="40">
        <v>2</v>
      </c>
      <c r="G483" s="39">
        <v>3</v>
      </c>
      <c r="H483" s="40">
        <v>6</v>
      </c>
      <c r="J483" s="39">
        <v>8</v>
      </c>
      <c r="K483" s="43">
        <v>1</v>
      </c>
      <c r="L483" s="44">
        <f>Tableau5[[#This Row],[Bleu Diz.]]+Tableau5[[#This Row],[Bleu Uni.]]</f>
        <v>9</v>
      </c>
      <c r="M483" s="45">
        <f t="shared" si="23"/>
        <v>81</v>
      </c>
      <c r="O483" s="46">
        <v>7</v>
      </c>
      <c r="P483" s="47">
        <v>3</v>
      </c>
      <c r="Q483" s="48">
        <f>Tableau6[[#This Row],[Bronze Diz.]]+Tableau6[[#This Row],[Bronze Uni.]]</f>
        <v>10</v>
      </c>
      <c r="R483" s="49">
        <f t="shared" si="24"/>
        <v>73</v>
      </c>
      <c r="T483" s="39">
        <v>5</v>
      </c>
      <c r="U483" s="40">
        <v>12</v>
      </c>
    </row>
    <row r="484" spans="4:21" x14ac:dyDescent="0.3">
      <c r="D484" s="39">
        <v>4</v>
      </c>
      <c r="E484" s="40">
        <v>6</v>
      </c>
      <c r="G484" s="39">
        <v>6</v>
      </c>
      <c r="H484" s="40">
        <v>6</v>
      </c>
      <c r="J484" s="39">
        <v>5</v>
      </c>
      <c r="K484" s="43">
        <v>4</v>
      </c>
      <c r="L484" s="44">
        <f>Tableau5[[#This Row],[Bleu Diz.]]+Tableau5[[#This Row],[Bleu Uni.]]</f>
        <v>9</v>
      </c>
      <c r="M484" s="45">
        <f t="shared" si="23"/>
        <v>54</v>
      </c>
      <c r="O484" s="46">
        <v>8</v>
      </c>
      <c r="P484" s="47">
        <v>3</v>
      </c>
      <c r="Q484" s="48">
        <f>Tableau6[[#This Row],[Bronze Diz.]]+Tableau6[[#This Row],[Bronze Uni.]]</f>
        <v>11</v>
      </c>
      <c r="R484" s="49">
        <f t="shared" si="24"/>
        <v>83</v>
      </c>
      <c r="T484" s="39">
        <v>3</v>
      </c>
      <c r="U484" s="40">
        <v>9</v>
      </c>
    </row>
    <row r="485" spans="4:21" x14ac:dyDescent="0.3">
      <c r="D485" s="39">
        <v>2</v>
      </c>
      <c r="E485" s="40">
        <v>2</v>
      </c>
      <c r="G485" s="39">
        <v>3</v>
      </c>
      <c r="H485" s="40">
        <v>7</v>
      </c>
      <c r="J485" s="39">
        <v>3</v>
      </c>
      <c r="K485" s="43">
        <v>10</v>
      </c>
      <c r="L485" s="44">
        <f>Tableau5[[#This Row],[Bleu Diz.]]+Tableau5[[#This Row],[Bleu Uni.]]</f>
        <v>13</v>
      </c>
      <c r="M485" s="45">
        <f t="shared" si="23"/>
        <v>30</v>
      </c>
      <c r="O485" s="46">
        <v>9</v>
      </c>
      <c r="P485" s="47">
        <v>5</v>
      </c>
      <c r="Q485" s="48">
        <f>Tableau6[[#This Row],[Bronze Diz.]]+Tableau6[[#This Row],[Bronze Uni.]]</f>
        <v>14</v>
      </c>
      <c r="R485" s="49">
        <f t="shared" si="24"/>
        <v>95</v>
      </c>
      <c r="T485" s="39">
        <v>7</v>
      </c>
      <c r="U485" s="40">
        <v>4</v>
      </c>
    </row>
    <row r="486" spans="4:21" x14ac:dyDescent="0.3">
      <c r="D486" s="39">
        <v>6</v>
      </c>
      <c r="E486" s="40">
        <v>3</v>
      </c>
      <c r="G486" s="39">
        <v>4</v>
      </c>
      <c r="H486" s="40">
        <v>8</v>
      </c>
      <c r="J486" s="39">
        <v>2</v>
      </c>
      <c r="K486" s="43">
        <v>10</v>
      </c>
      <c r="L486" s="44">
        <f>Tableau5[[#This Row],[Bleu Diz.]]+Tableau5[[#This Row],[Bleu Uni.]]</f>
        <v>12</v>
      </c>
      <c r="M486" s="45">
        <f t="shared" si="23"/>
        <v>20</v>
      </c>
      <c r="O486" s="46">
        <v>6</v>
      </c>
      <c r="P486" s="47">
        <v>1</v>
      </c>
      <c r="Q486" s="48">
        <f>Tableau6[[#This Row],[Bronze Diz.]]+Tableau6[[#This Row],[Bronze Uni.]]</f>
        <v>7</v>
      </c>
      <c r="R486" s="49">
        <f t="shared" si="24"/>
        <v>61</v>
      </c>
      <c r="T486" s="39">
        <v>6</v>
      </c>
      <c r="U486" s="40">
        <v>10</v>
      </c>
    </row>
    <row r="487" spans="4:21" x14ac:dyDescent="0.3">
      <c r="D487" s="39">
        <v>2</v>
      </c>
      <c r="E487" s="40">
        <v>4</v>
      </c>
      <c r="G487" s="39">
        <v>7</v>
      </c>
      <c r="H487" s="40">
        <v>4</v>
      </c>
      <c r="J487" s="39">
        <v>7</v>
      </c>
      <c r="K487" s="43">
        <v>1</v>
      </c>
      <c r="L487" s="44">
        <f>Tableau5[[#This Row],[Bleu Diz.]]+Tableau5[[#This Row],[Bleu Uni.]]</f>
        <v>8</v>
      </c>
      <c r="M487" s="45">
        <f t="shared" si="23"/>
        <v>71</v>
      </c>
      <c r="O487" s="46">
        <v>7</v>
      </c>
      <c r="P487" s="47">
        <v>8</v>
      </c>
      <c r="Q487" s="48">
        <f>Tableau6[[#This Row],[Bronze Diz.]]+Tableau6[[#This Row],[Bronze Uni.]]</f>
        <v>15</v>
      </c>
      <c r="R487" s="49">
        <f t="shared" si="24"/>
        <v>78</v>
      </c>
      <c r="T487" s="39">
        <v>4</v>
      </c>
      <c r="U487" s="40">
        <v>11</v>
      </c>
    </row>
    <row r="488" spans="4:21" x14ac:dyDescent="0.3">
      <c r="D488" s="39">
        <v>1</v>
      </c>
      <c r="E488" s="40">
        <v>6</v>
      </c>
      <c r="G488" s="39">
        <v>4</v>
      </c>
      <c r="H488" s="40">
        <v>2</v>
      </c>
      <c r="J488" s="39">
        <v>2</v>
      </c>
      <c r="K488" s="43">
        <v>8</v>
      </c>
      <c r="L488" s="44">
        <f>Tableau5[[#This Row],[Bleu Diz.]]+Tableau5[[#This Row],[Bleu Uni.]]</f>
        <v>10</v>
      </c>
      <c r="M488" s="45">
        <f t="shared" si="23"/>
        <v>28</v>
      </c>
      <c r="O488" s="46">
        <v>5</v>
      </c>
      <c r="P488" s="47">
        <v>8</v>
      </c>
      <c r="Q488" s="48">
        <f>Tableau6[[#This Row],[Bronze Diz.]]+Tableau6[[#This Row],[Bronze Uni.]]</f>
        <v>13</v>
      </c>
      <c r="R488" s="49">
        <f t="shared" si="24"/>
        <v>58</v>
      </c>
      <c r="T488" s="39">
        <v>12</v>
      </c>
      <c r="U488" s="40">
        <v>3</v>
      </c>
    </row>
    <row r="489" spans="4:21" x14ac:dyDescent="0.3">
      <c r="D489" s="39">
        <v>3</v>
      </c>
      <c r="E489" s="40">
        <v>5</v>
      </c>
      <c r="G489" s="39">
        <v>5</v>
      </c>
      <c r="H489" s="40">
        <v>5</v>
      </c>
      <c r="J489" s="39">
        <v>3</v>
      </c>
      <c r="K489" s="43">
        <v>5</v>
      </c>
      <c r="L489" s="44">
        <f>Tableau5[[#This Row],[Bleu Diz.]]+Tableau5[[#This Row],[Bleu Uni.]]</f>
        <v>8</v>
      </c>
      <c r="M489" s="45">
        <f t="shared" si="23"/>
        <v>35</v>
      </c>
      <c r="O489" s="46">
        <v>1</v>
      </c>
      <c r="P489" s="47">
        <v>3</v>
      </c>
      <c r="Q489" s="48">
        <f>Tableau6[[#This Row],[Bronze Diz.]]+Tableau6[[#This Row],[Bronze Uni.]]</f>
        <v>4</v>
      </c>
      <c r="R489" s="49">
        <f t="shared" si="24"/>
        <v>13</v>
      </c>
      <c r="T489" s="39">
        <v>7</v>
      </c>
      <c r="U489" s="40">
        <v>9</v>
      </c>
    </row>
    <row r="490" spans="4:21" x14ac:dyDescent="0.3">
      <c r="D490" s="39">
        <v>1</v>
      </c>
      <c r="E490" s="40">
        <v>2</v>
      </c>
      <c r="G490" s="39">
        <v>4</v>
      </c>
      <c r="H490" s="40">
        <v>1</v>
      </c>
      <c r="J490" s="39">
        <v>4</v>
      </c>
      <c r="K490" s="43">
        <v>5</v>
      </c>
      <c r="L490" s="44">
        <f>Tableau5[[#This Row],[Bleu Diz.]]+Tableau5[[#This Row],[Bleu Uni.]]</f>
        <v>9</v>
      </c>
      <c r="M490" s="45">
        <f t="shared" si="23"/>
        <v>45</v>
      </c>
      <c r="O490" s="46">
        <v>1</v>
      </c>
      <c r="P490" s="47">
        <v>8</v>
      </c>
      <c r="Q490" s="48">
        <f>Tableau6[[#This Row],[Bronze Diz.]]+Tableau6[[#This Row],[Bronze Uni.]]</f>
        <v>9</v>
      </c>
      <c r="R490" s="49">
        <f t="shared" si="24"/>
        <v>18</v>
      </c>
      <c r="T490" s="39">
        <v>5</v>
      </c>
      <c r="U490" s="40">
        <v>2</v>
      </c>
    </row>
    <row r="491" spans="4:21" x14ac:dyDescent="0.3">
      <c r="D491" s="39">
        <v>1</v>
      </c>
      <c r="E491" s="40">
        <v>4</v>
      </c>
      <c r="G491" s="39">
        <v>6</v>
      </c>
      <c r="H491" s="40">
        <v>7</v>
      </c>
      <c r="J491" s="39">
        <v>3</v>
      </c>
      <c r="K491" s="43">
        <v>10</v>
      </c>
      <c r="L491" s="44">
        <f>Tableau5[[#This Row],[Bleu Diz.]]+Tableau5[[#This Row],[Bleu Uni.]]</f>
        <v>13</v>
      </c>
      <c r="M491" s="45">
        <f t="shared" si="23"/>
        <v>30</v>
      </c>
      <c r="O491" s="46">
        <v>8</v>
      </c>
      <c r="P491" s="47">
        <v>2</v>
      </c>
      <c r="Q491" s="48">
        <f>Tableau6[[#This Row],[Bronze Diz.]]+Tableau6[[#This Row],[Bronze Uni.]]</f>
        <v>10</v>
      </c>
      <c r="R491" s="49">
        <f t="shared" si="24"/>
        <v>82</v>
      </c>
      <c r="T491" s="39">
        <v>9</v>
      </c>
      <c r="U491" s="40">
        <v>11</v>
      </c>
    </row>
    <row r="492" spans="4:21" x14ac:dyDescent="0.3">
      <c r="D492" s="39">
        <v>3</v>
      </c>
      <c r="E492" s="40">
        <v>4</v>
      </c>
      <c r="G492" s="39">
        <v>7</v>
      </c>
      <c r="H492" s="40">
        <v>5</v>
      </c>
      <c r="J492" s="39">
        <v>3</v>
      </c>
      <c r="K492" s="43">
        <v>8</v>
      </c>
      <c r="L492" s="44">
        <f>Tableau5[[#This Row],[Bleu Diz.]]+Tableau5[[#This Row],[Bleu Uni.]]</f>
        <v>11</v>
      </c>
      <c r="M492" s="45">
        <f t="shared" si="23"/>
        <v>38</v>
      </c>
      <c r="O492" s="46">
        <v>2</v>
      </c>
      <c r="P492" s="47">
        <v>1</v>
      </c>
      <c r="Q492" s="48">
        <f>Tableau6[[#This Row],[Bronze Diz.]]+Tableau6[[#This Row],[Bronze Uni.]]</f>
        <v>3</v>
      </c>
      <c r="R492" s="49">
        <f t="shared" si="24"/>
        <v>21</v>
      </c>
      <c r="T492" s="39">
        <v>1</v>
      </c>
      <c r="U492" s="40">
        <v>2</v>
      </c>
    </row>
    <row r="493" spans="4:21" x14ac:dyDescent="0.3">
      <c r="D493" s="39">
        <v>5</v>
      </c>
      <c r="E493" s="40">
        <v>2</v>
      </c>
      <c r="G493" s="39">
        <v>1</v>
      </c>
      <c r="H493" s="40">
        <v>6</v>
      </c>
      <c r="J493" s="39">
        <v>4</v>
      </c>
      <c r="K493" s="43">
        <v>9</v>
      </c>
      <c r="L493" s="44">
        <f>Tableau5[[#This Row],[Bleu Diz.]]+Tableau5[[#This Row],[Bleu Uni.]]</f>
        <v>13</v>
      </c>
      <c r="M493" s="45">
        <f t="shared" si="23"/>
        <v>49</v>
      </c>
      <c r="O493" s="46">
        <v>1</v>
      </c>
      <c r="P493" s="47">
        <v>3</v>
      </c>
      <c r="Q493" s="48">
        <f>Tableau6[[#This Row],[Bronze Diz.]]+Tableau6[[#This Row],[Bronze Uni.]]</f>
        <v>4</v>
      </c>
      <c r="R493" s="49">
        <f t="shared" si="24"/>
        <v>13</v>
      </c>
      <c r="T493" s="39">
        <v>2</v>
      </c>
      <c r="U493" s="40">
        <v>4</v>
      </c>
    </row>
    <row r="494" spans="4:21" x14ac:dyDescent="0.3">
      <c r="D494" s="39">
        <v>5</v>
      </c>
      <c r="E494" s="40">
        <v>4</v>
      </c>
      <c r="G494" s="39">
        <v>7</v>
      </c>
      <c r="H494" s="40">
        <v>6</v>
      </c>
      <c r="J494" s="39">
        <v>9</v>
      </c>
      <c r="K494" s="43">
        <v>7</v>
      </c>
      <c r="L494" s="44">
        <f>Tableau5[[#This Row],[Bleu Diz.]]+Tableau5[[#This Row],[Bleu Uni.]]</f>
        <v>16</v>
      </c>
      <c r="M494" s="45">
        <f t="shared" si="23"/>
        <v>97</v>
      </c>
      <c r="O494" s="46">
        <v>6</v>
      </c>
      <c r="P494" s="47">
        <v>7</v>
      </c>
      <c r="Q494" s="48">
        <f>Tableau6[[#This Row],[Bronze Diz.]]+Tableau6[[#This Row],[Bronze Uni.]]</f>
        <v>13</v>
      </c>
      <c r="R494" s="49">
        <f t="shared" si="24"/>
        <v>67</v>
      </c>
      <c r="T494" s="39">
        <v>6</v>
      </c>
      <c r="U494" s="40">
        <v>4</v>
      </c>
    </row>
    <row r="495" spans="4:21" x14ac:dyDescent="0.3">
      <c r="D495" s="39">
        <v>3</v>
      </c>
      <c r="E495" s="40">
        <v>2</v>
      </c>
      <c r="G495" s="39">
        <v>7</v>
      </c>
      <c r="H495" s="40">
        <v>6</v>
      </c>
      <c r="J495" s="39">
        <v>8</v>
      </c>
      <c r="K495" s="43">
        <v>10</v>
      </c>
      <c r="L495" s="44">
        <f>Tableau5[[#This Row],[Bleu Diz.]]+Tableau5[[#This Row],[Bleu Uni.]]</f>
        <v>18</v>
      </c>
      <c r="M495" s="45">
        <f t="shared" si="23"/>
        <v>80</v>
      </c>
      <c r="O495" s="46">
        <v>6</v>
      </c>
      <c r="P495" s="47">
        <v>8</v>
      </c>
      <c r="Q495" s="48">
        <f>Tableau6[[#This Row],[Bronze Diz.]]+Tableau6[[#This Row],[Bronze Uni.]]</f>
        <v>14</v>
      </c>
      <c r="R495" s="49">
        <f t="shared" ref="R495:R502" si="25">IF(AND(O495=10,P495=10),0,IF(AND(O495=10,P495&lt;10),P495,IF(AND(O495&lt;10,P495=10),10*O495,10*O495+P495)))</f>
        <v>68</v>
      </c>
      <c r="T495" s="39">
        <v>9</v>
      </c>
      <c r="U495" s="40">
        <v>1</v>
      </c>
    </row>
    <row r="496" spans="4:21" x14ac:dyDescent="0.3">
      <c r="D496" s="39">
        <v>2</v>
      </c>
      <c r="E496" s="40">
        <v>2</v>
      </c>
      <c r="G496" s="39">
        <v>6</v>
      </c>
      <c r="H496" s="40">
        <v>1</v>
      </c>
      <c r="J496" s="39">
        <v>9</v>
      </c>
      <c r="K496" s="43">
        <v>5</v>
      </c>
      <c r="L496" s="44">
        <f>Tableau5[[#This Row],[Bleu Diz.]]+Tableau5[[#This Row],[Bleu Uni.]]</f>
        <v>14</v>
      </c>
      <c r="M496" s="45">
        <f t="shared" si="23"/>
        <v>95</v>
      </c>
      <c r="O496" s="46">
        <v>10</v>
      </c>
      <c r="P496" s="47">
        <v>8</v>
      </c>
      <c r="Q496" s="48">
        <f>Tableau6[[#This Row],[Bronze Diz.]]+Tableau6[[#This Row],[Bronze Uni.]]</f>
        <v>18</v>
      </c>
      <c r="R496" s="49">
        <f t="shared" si="25"/>
        <v>8</v>
      </c>
      <c r="T496" s="39">
        <v>5</v>
      </c>
      <c r="U496" s="40">
        <v>2</v>
      </c>
    </row>
    <row r="497" spans="4:21" x14ac:dyDescent="0.3">
      <c r="D497" s="39">
        <v>2</v>
      </c>
      <c r="E497" s="40">
        <v>2</v>
      </c>
      <c r="G497" s="39">
        <v>7</v>
      </c>
      <c r="H497" s="40">
        <v>1</v>
      </c>
      <c r="J497" s="39">
        <v>4</v>
      </c>
      <c r="K497" s="43">
        <v>1</v>
      </c>
      <c r="L497" s="44">
        <f>Tableau5[[#This Row],[Bleu Diz.]]+Tableau5[[#This Row],[Bleu Uni.]]</f>
        <v>5</v>
      </c>
      <c r="M497" s="45">
        <f t="shared" si="23"/>
        <v>41</v>
      </c>
      <c r="O497" s="46">
        <v>1</v>
      </c>
      <c r="P497" s="47">
        <v>7</v>
      </c>
      <c r="Q497" s="48">
        <f>Tableau6[[#This Row],[Bronze Diz.]]+Tableau6[[#This Row],[Bronze Uni.]]</f>
        <v>8</v>
      </c>
      <c r="R497" s="49">
        <f t="shared" si="25"/>
        <v>17</v>
      </c>
      <c r="T497" s="39">
        <v>2</v>
      </c>
      <c r="U497" s="40">
        <v>7</v>
      </c>
    </row>
    <row r="498" spans="4:21" x14ac:dyDescent="0.3">
      <c r="D498" s="39">
        <v>5</v>
      </c>
      <c r="E498" s="40">
        <v>4</v>
      </c>
      <c r="G498" s="39">
        <v>1</v>
      </c>
      <c r="H498" s="40">
        <v>3</v>
      </c>
      <c r="J498" s="39">
        <v>8</v>
      </c>
      <c r="K498" s="43">
        <v>10</v>
      </c>
      <c r="L498" s="44">
        <f>Tableau5[[#This Row],[Bleu Diz.]]+Tableau5[[#This Row],[Bleu Uni.]]</f>
        <v>18</v>
      </c>
      <c r="M498" s="45">
        <f t="shared" si="23"/>
        <v>80</v>
      </c>
      <c r="O498" s="46">
        <v>7</v>
      </c>
      <c r="P498" s="47">
        <v>4</v>
      </c>
      <c r="Q498" s="48">
        <f>Tableau6[[#This Row],[Bronze Diz.]]+Tableau6[[#This Row],[Bronze Uni.]]</f>
        <v>11</v>
      </c>
      <c r="R498" s="49">
        <f t="shared" si="25"/>
        <v>74</v>
      </c>
      <c r="T498" s="39">
        <v>2</v>
      </c>
      <c r="U498" s="40">
        <v>5</v>
      </c>
    </row>
    <row r="499" spans="4:21" x14ac:dyDescent="0.3">
      <c r="D499" s="39">
        <v>6</v>
      </c>
      <c r="E499" s="40">
        <v>4</v>
      </c>
      <c r="G499" s="39">
        <v>8</v>
      </c>
      <c r="H499" s="40">
        <v>2</v>
      </c>
      <c r="J499" s="39">
        <v>9</v>
      </c>
      <c r="K499" s="43">
        <v>8</v>
      </c>
      <c r="L499" s="44">
        <f>Tableau5[[#This Row],[Bleu Diz.]]+Tableau5[[#This Row],[Bleu Uni.]]</f>
        <v>17</v>
      </c>
      <c r="M499" s="45">
        <f t="shared" si="23"/>
        <v>98</v>
      </c>
      <c r="O499" s="46">
        <v>5</v>
      </c>
      <c r="P499" s="47">
        <v>4</v>
      </c>
      <c r="Q499" s="48">
        <f>Tableau6[[#This Row],[Bronze Diz.]]+Tableau6[[#This Row],[Bronze Uni.]]</f>
        <v>9</v>
      </c>
      <c r="R499" s="49">
        <f t="shared" si="25"/>
        <v>54</v>
      </c>
      <c r="T499" s="39">
        <v>11</v>
      </c>
      <c r="U499" s="40">
        <v>7</v>
      </c>
    </row>
    <row r="500" spans="4:21" x14ac:dyDescent="0.3">
      <c r="D500" s="39">
        <v>2</v>
      </c>
      <c r="E500" s="40">
        <v>2</v>
      </c>
      <c r="G500" s="39">
        <v>2</v>
      </c>
      <c r="H500" s="40">
        <v>4</v>
      </c>
      <c r="J500" s="39">
        <v>4</v>
      </c>
      <c r="K500" s="43">
        <v>2</v>
      </c>
      <c r="L500" s="44">
        <f>Tableau5[[#This Row],[Bleu Diz.]]+Tableau5[[#This Row],[Bleu Uni.]]</f>
        <v>6</v>
      </c>
      <c r="M500" s="45">
        <f t="shared" si="23"/>
        <v>42</v>
      </c>
      <c r="O500" s="46">
        <v>7</v>
      </c>
      <c r="P500" s="47">
        <v>4</v>
      </c>
      <c r="Q500" s="48">
        <f>Tableau6[[#This Row],[Bronze Diz.]]+Tableau6[[#This Row],[Bronze Uni.]]</f>
        <v>11</v>
      </c>
      <c r="R500" s="49">
        <f t="shared" si="25"/>
        <v>74</v>
      </c>
      <c r="T500" s="39">
        <v>8</v>
      </c>
      <c r="U500" s="40">
        <v>8</v>
      </c>
    </row>
    <row r="501" spans="4:21" x14ac:dyDescent="0.3">
      <c r="D501" s="39">
        <v>5</v>
      </c>
      <c r="E501" s="40">
        <v>4</v>
      </c>
      <c r="G501" s="39">
        <v>5</v>
      </c>
      <c r="H501" s="40">
        <v>3</v>
      </c>
      <c r="J501" s="39">
        <v>6</v>
      </c>
      <c r="K501" s="43">
        <v>3</v>
      </c>
      <c r="L501" s="44">
        <f>Tableau5[[#This Row],[Bleu Diz.]]+Tableau5[[#This Row],[Bleu Uni.]]</f>
        <v>9</v>
      </c>
      <c r="M501" s="45">
        <f t="shared" si="23"/>
        <v>63</v>
      </c>
      <c r="O501" s="46">
        <v>1</v>
      </c>
      <c r="P501" s="47">
        <v>8</v>
      </c>
      <c r="Q501" s="48">
        <f>Tableau6[[#This Row],[Bronze Diz.]]+Tableau6[[#This Row],[Bronze Uni.]]</f>
        <v>9</v>
      </c>
      <c r="R501" s="49">
        <f t="shared" si="25"/>
        <v>18</v>
      </c>
      <c r="T501" s="39">
        <v>1</v>
      </c>
      <c r="U501" s="40">
        <v>6</v>
      </c>
    </row>
    <row r="502" spans="4:21" x14ac:dyDescent="0.3">
      <c r="D502" s="39">
        <v>2</v>
      </c>
      <c r="E502" s="40">
        <v>6</v>
      </c>
      <c r="G502" s="39">
        <v>5</v>
      </c>
      <c r="H502" s="40">
        <v>8</v>
      </c>
      <c r="J502" s="39">
        <v>4</v>
      </c>
      <c r="K502" s="43">
        <v>8</v>
      </c>
      <c r="L502" s="44">
        <f>Tableau5[[#This Row],[Bleu Diz.]]+Tableau5[[#This Row],[Bleu Uni.]]</f>
        <v>12</v>
      </c>
      <c r="M502" s="45">
        <f t="shared" si="23"/>
        <v>48</v>
      </c>
      <c r="O502" s="46">
        <v>10</v>
      </c>
      <c r="P502" s="47">
        <v>1</v>
      </c>
      <c r="Q502" s="48">
        <f>Tableau6[[#This Row],[Bronze Diz.]]+Tableau6[[#This Row],[Bronze Uni.]]</f>
        <v>11</v>
      </c>
      <c r="R502" s="49">
        <f t="shared" si="25"/>
        <v>1</v>
      </c>
      <c r="T502" s="39">
        <v>5</v>
      </c>
      <c r="U502" s="40">
        <v>2</v>
      </c>
    </row>
    <row r="503" spans="4:21" x14ac:dyDescent="0.3">
      <c r="D503" s="39">
        <v>2</v>
      </c>
      <c r="E503" s="40">
        <v>1</v>
      </c>
      <c r="G503" s="39">
        <v>1</v>
      </c>
      <c r="H503" s="40">
        <v>5</v>
      </c>
      <c r="J503" s="39">
        <v>4</v>
      </c>
      <c r="K503" s="43">
        <v>6</v>
      </c>
      <c r="L503" s="44">
        <f>Tableau5[[#This Row],[Bleu Diz.]]+Tableau5[[#This Row],[Bleu Uni.]]</f>
        <v>10</v>
      </c>
      <c r="M503" s="45">
        <f t="shared" si="23"/>
        <v>46</v>
      </c>
      <c r="O503" s="46">
        <v>4</v>
      </c>
      <c r="P503" s="47">
        <v>9</v>
      </c>
      <c r="Q503" s="48">
        <f>Tableau6[[#This Row],[Bronze Diz.]]+Tableau6[[#This Row],[Bronze Uni.]]</f>
        <v>13</v>
      </c>
      <c r="R503" s="49">
        <f t="shared" ref="R503:R534" si="26">IF(AND(O503=10,P503=10),0,IF(AND(O503=10,P503&lt;10),P503,IF(AND(O503&lt;10,P503=10),10*O503,10*O503+P503)))</f>
        <v>49</v>
      </c>
      <c r="T503" s="39">
        <v>11</v>
      </c>
      <c r="U503" s="40">
        <v>1</v>
      </c>
    </row>
    <row r="504" spans="4:21" x14ac:dyDescent="0.3">
      <c r="D504" s="39">
        <v>1</v>
      </c>
      <c r="E504" s="40">
        <v>5</v>
      </c>
      <c r="G504" s="39">
        <v>1</v>
      </c>
      <c r="H504" s="40">
        <v>3</v>
      </c>
      <c r="J504" s="39">
        <v>6</v>
      </c>
      <c r="K504" s="43">
        <v>4</v>
      </c>
      <c r="L504" s="44">
        <f>Tableau5[[#This Row],[Bleu Diz.]]+Tableau5[[#This Row],[Bleu Uni.]]</f>
        <v>10</v>
      </c>
      <c r="M504" s="45">
        <f t="shared" si="23"/>
        <v>64</v>
      </c>
      <c r="O504" s="46">
        <v>7</v>
      </c>
      <c r="P504" s="47">
        <v>7</v>
      </c>
      <c r="Q504" s="48">
        <f>Tableau6[[#This Row],[Bronze Diz.]]+Tableau6[[#This Row],[Bronze Uni.]]</f>
        <v>14</v>
      </c>
      <c r="R504" s="49">
        <f t="shared" si="26"/>
        <v>77</v>
      </c>
      <c r="T504" s="39">
        <v>6</v>
      </c>
      <c r="U504" s="40">
        <v>5</v>
      </c>
    </row>
    <row r="505" spans="4:21" x14ac:dyDescent="0.3">
      <c r="D505" s="39">
        <v>4</v>
      </c>
      <c r="E505" s="40">
        <v>5</v>
      </c>
      <c r="G505" s="39">
        <v>4</v>
      </c>
      <c r="H505" s="40">
        <v>3</v>
      </c>
      <c r="J505" s="39">
        <v>8</v>
      </c>
      <c r="K505" s="43">
        <v>2</v>
      </c>
      <c r="L505" s="44">
        <f>Tableau5[[#This Row],[Bleu Diz.]]+Tableau5[[#This Row],[Bleu Uni.]]</f>
        <v>10</v>
      </c>
      <c r="M505" s="45">
        <f t="shared" si="23"/>
        <v>82</v>
      </c>
      <c r="O505" s="46">
        <v>4</v>
      </c>
      <c r="P505" s="47">
        <v>4</v>
      </c>
      <c r="Q505" s="48">
        <f>Tableau6[[#This Row],[Bronze Diz.]]+Tableau6[[#This Row],[Bronze Uni.]]</f>
        <v>8</v>
      </c>
      <c r="R505" s="49">
        <f t="shared" si="26"/>
        <v>44</v>
      </c>
      <c r="T505" s="39">
        <v>6</v>
      </c>
      <c r="U505" s="40">
        <v>3</v>
      </c>
    </row>
    <row r="506" spans="4:21" x14ac:dyDescent="0.3">
      <c r="D506" s="39">
        <v>6</v>
      </c>
      <c r="E506" s="40">
        <v>3</v>
      </c>
      <c r="G506" s="39">
        <v>1</v>
      </c>
      <c r="H506" s="40">
        <v>7</v>
      </c>
      <c r="J506" s="39">
        <v>8</v>
      </c>
      <c r="K506" s="43">
        <v>7</v>
      </c>
      <c r="L506" s="44">
        <f>Tableau5[[#This Row],[Bleu Diz.]]+Tableau5[[#This Row],[Bleu Uni.]]</f>
        <v>15</v>
      </c>
      <c r="M506" s="45">
        <f t="shared" si="23"/>
        <v>87</v>
      </c>
      <c r="O506" s="46">
        <v>5</v>
      </c>
      <c r="P506" s="47">
        <v>3</v>
      </c>
      <c r="Q506" s="48">
        <f>Tableau6[[#This Row],[Bronze Diz.]]+Tableau6[[#This Row],[Bronze Uni.]]</f>
        <v>8</v>
      </c>
      <c r="R506" s="49">
        <f t="shared" si="26"/>
        <v>53</v>
      </c>
      <c r="T506" s="39">
        <v>4</v>
      </c>
      <c r="U506" s="40">
        <v>3</v>
      </c>
    </row>
    <row r="507" spans="4:21" x14ac:dyDescent="0.3">
      <c r="D507" s="39">
        <v>4</v>
      </c>
      <c r="E507" s="40">
        <v>3</v>
      </c>
      <c r="G507" s="39">
        <v>4</v>
      </c>
      <c r="H507" s="40">
        <v>6</v>
      </c>
      <c r="J507" s="39">
        <v>3</v>
      </c>
      <c r="K507" s="43">
        <v>7</v>
      </c>
      <c r="L507" s="44">
        <f>Tableau5[[#This Row],[Bleu Diz.]]+Tableau5[[#This Row],[Bleu Uni.]]</f>
        <v>10</v>
      </c>
      <c r="M507" s="45">
        <f t="shared" si="23"/>
        <v>37</v>
      </c>
      <c r="O507" s="46">
        <v>3</v>
      </c>
      <c r="P507" s="47">
        <v>8</v>
      </c>
      <c r="Q507" s="48">
        <f>Tableau6[[#This Row],[Bronze Diz.]]+Tableau6[[#This Row],[Bronze Uni.]]</f>
        <v>11</v>
      </c>
      <c r="R507" s="49">
        <f t="shared" si="26"/>
        <v>38</v>
      </c>
      <c r="T507" s="39">
        <v>9</v>
      </c>
      <c r="U507" s="40">
        <v>11</v>
      </c>
    </row>
    <row r="508" spans="4:21" x14ac:dyDescent="0.3">
      <c r="D508" s="39">
        <v>1</v>
      </c>
      <c r="E508" s="40">
        <v>6</v>
      </c>
      <c r="G508" s="39">
        <v>7</v>
      </c>
      <c r="H508" s="40">
        <v>5</v>
      </c>
      <c r="J508" s="39">
        <v>3</v>
      </c>
      <c r="K508" s="43">
        <v>2</v>
      </c>
      <c r="L508" s="44">
        <f>Tableau5[[#This Row],[Bleu Diz.]]+Tableau5[[#This Row],[Bleu Uni.]]</f>
        <v>5</v>
      </c>
      <c r="M508" s="45">
        <f t="shared" si="23"/>
        <v>32</v>
      </c>
      <c r="O508" s="46">
        <v>7</v>
      </c>
      <c r="P508" s="47">
        <v>9</v>
      </c>
      <c r="Q508" s="48">
        <f>Tableau6[[#This Row],[Bronze Diz.]]+Tableau6[[#This Row],[Bronze Uni.]]</f>
        <v>16</v>
      </c>
      <c r="R508" s="49">
        <f t="shared" si="26"/>
        <v>79</v>
      </c>
      <c r="T508" s="39">
        <v>11</v>
      </c>
      <c r="U508" s="40">
        <v>11</v>
      </c>
    </row>
    <row r="509" spans="4:21" x14ac:dyDescent="0.3">
      <c r="D509" s="39">
        <v>4</v>
      </c>
      <c r="E509" s="40">
        <v>5</v>
      </c>
      <c r="G509" s="39">
        <v>2</v>
      </c>
      <c r="H509" s="40">
        <v>2</v>
      </c>
      <c r="J509" s="39">
        <v>8</v>
      </c>
      <c r="K509" s="43">
        <v>3</v>
      </c>
      <c r="L509" s="44">
        <f>Tableau5[[#This Row],[Bleu Diz.]]+Tableau5[[#This Row],[Bleu Uni.]]</f>
        <v>11</v>
      </c>
      <c r="M509" s="45">
        <f t="shared" si="23"/>
        <v>83</v>
      </c>
      <c r="O509" s="46">
        <v>4</v>
      </c>
      <c r="P509" s="47">
        <v>7</v>
      </c>
      <c r="Q509" s="48">
        <f>Tableau6[[#This Row],[Bronze Diz.]]+Tableau6[[#This Row],[Bronze Uni.]]</f>
        <v>11</v>
      </c>
      <c r="R509" s="49">
        <f t="shared" si="26"/>
        <v>47</v>
      </c>
      <c r="T509" s="39">
        <v>10</v>
      </c>
      <c r="U509" s="40">
        <v>8</v>
      </c>
    </row>
    <row r="510" spans="4:21" x14ac:dyDescent="0.3">
      <c r="D510" s="39">
        <v>3</v>
      </c>
      <c r="E510" s="40">
        <v>3</v>
      </c>
      <c r="G510" s="39">
        <v>8</v>
      </c>
      <c r="H510" s="40">
        <v>8</v>
      </c>
      <c r="J510" s="39">
        <v>4</v>
      </c>
      <c r="K510" s="43">
        <v>4</v>
      </c>
      <c r="L510" s="44">
        <f>Tableau5[[#This Row],[Bleu Diz.]]+Tableau5[[#This Row],[Bleu Uni.]]</f>
        <v>8</v>
      </c>
      <c r="M510" s="45">
        <f t="shared" si="23"/>
        <v>44</v>
      </c>
      <c r="O510" s="46">
        <v>1</v>
      </c>
      <c r="P510" s="47">
        <v>8</v>
      </c>
      <c r="Q510" s="48">
        <f>Tableau6[[#This Row],[Bronze Diz.]]+Tableau6[[#This Row],[Bronze Uni.]]</f>
        <v>9</v>
      </c>
      <c r="R510" s="49">
        <f t="shared" si="26"/>
        <v>18</v>
      </c>
      <c r="T510" s="39">
        <v>7</v>
      </c>
      <c r="U510" s="40">
        <v>8</v>
      </c>
    </row>
    <row r="511" spans="4:21" x14ac:dyDescent="0.3">
      <c r="D511" s="39">
        <v>3</v>
      </c>
      <c r="E511" s="40">
        <v>1</v>
      </c>
      <c r="G511" s="39">
        <v>1</v>
      </c>
      <c r="H511" s="40">
        <v>6</v>
      </c>
      <c r="J511" s="39">
        <v>7</v>
      </c>
      <c r="K511" s="43">
        <v>3</v>
      </c>
      <c r="L511" s="44">
        <f>Tableau5[[#This Row],[Bleu Diz.]]+Tableau5[[#This Row],[Bleu Uni.]]</f>
        <v>10</v>
      </c>
      <c r="M511" s="45">
        <f t="shared" si="23"/>
        <v>73</v>
      </c>
      <c r="O511" s="46">
        <v>6</v>
      </c>
      <c r="P511" s="47">
        <v>8</v>
      </c>
      <c r="Q511" s="48">
        <f>Tableau6[[#This Row],[Bronze Diz.]]+Tableau6[[#This Row],[Bronze Uni.]]</f>
        <v>14</v>
      </c>
      <c r="R511" s="49">
        <f t="shared" si="26"/>
        <v>68</v>
      </c>
      <c r="T511" s="39">
        <v>11</v>
      </c>
      <c r="U511" s="40">
        <v>12</v>
      </c>
    </row>
    <row r="512" spans="4:21" x14ac:dyDescent="0.3">
      <c r="D512" s="39">
        <v>4</v>
      </c>
      <c r="E512" s="40">
        <v>4</v>
      </c>
      <c r="G512" s="39">
        <v>1</v>
      </c>
      <c r="H512" s="40">
        <v>2</v>
      </c>
      <c r="J512" s="39">
        <v>9</v>
      </c>
      <c r="K512" s="43">
        <v>6</v>
      </c>
      <c r="L512" s="44">
        <f>Tableau5[[#This Row],[Bleu Diz.]]+Tableau5[[#This Row],[Bleu Uni.]]</f>
        <v>15</v>
      </c>
      <c r="M512" s="45">
        <f t="shared" si="23"/>
        <v>96</v>
      </c>
      <c r="O512" s="46">
        <v>6</v>
      </c>
      <c r="P512" s="47">
        <v>1</v>
      </c>
      <c r="Q512" s="48">
        <f>Tableau6[[#This Row],[Bronze Diz.]]+Tableau6[[#This Row],[Bronze Uni.]]</f>
        <v>7</v>
      </c>
      <c r="R512" s="49">
        <f t="shared" si="26"/>
        <v>61</v>
      </c>
      <c r="T512" s="39">
        <v>11</v>
      </c>
      <c r="U512" s="40">
        <v>4</v>
      </c>
    </row>
    <row r="513" spans="4:21" x14ac:dyDescent="0.3">
      <c r="D513" s="39">
        <v>3</v>
      </c>
      <c r="E513" s="40">
        <v>5</v>
      </c>
      <c r="G513" s="39">
        <v>7</v>
      </c>
      <c r="H513" s="40">
        <v>5</v>
      </c>
      <c r="J513" s="39">
        <v>9</v>
      </c>
      <c r="K513" s="43">
        <v>5</v>
      </c>
      <c r="L513" s="44">
        <f>Tableau5[[#This Row],[Bleu Diz.]]+Tableau5[[#This Row],[Bleu Uni.]]</f>
        <v>14</v>
      </c>
      <c r="M513" s="45">
        <f t="shared" si="23"/>
        <v>95</v>
      </c>
      <c r="O513" s="46">
        <v>6</v>
      </c>
      <c r="P513" s="47">
        <v>3</v>
      </c>
      <c r="Q513" s="48">
        <f>Tableau6[[#This Row],[Bronze Diz.]]+Tableau6[[#This Row],[Bronze Uni.]]</f>
        <v>9</v>
      </c>
      <c r="R513" s="49">
        <f t="shared" si="26"/>
        <v>63</v>
      </c>
      <c r="T513" s="39">
        <v>6</v>
      </c>
      <c r="U513" s="40">
        <v>1</v>
      </c>
    </row>
    <row r="514" spans="4:21" x14ac:dyDescent="0.3">
      <c r="D514" s="39">
        <v>5</v>
      </c>
      <c r="E514" s="40">
        <v>1</v>
      </c>
      <c r="G514" s="39">
        <v>4</v>
      </c>
      <c r="H514" s="40">
        <v>3</v>
      </c>
      <c r="J514" s="39">
        <v>4</v>
      </c>
      <c r="K514" s="43">
        <v>6</v>
      </c>
      <c r="L514" s="44">
        <f>Tableau5[[#This Row],[Bleu Diz.]]+Tableau5[[#This Row],[Bleu Uni.]]</f>
        <v>10</v>
      </c>
      <c r="M514" s="45">
        <f t="shared" si="23"/>
        <v>46</v>
      </c>
      <c r="O514" s="46">
        <v>3</v>
      </c>
      <c r="P514" s="47">
        <v>5</v>
      </c>
      <c r="Q514" s="48">
        <f>Tableau6[[#This Row],[Bronze Diz.]]+Tableau6[[#This Row],[Bronze Uni.]]</f>
        <v>8</v>
      </c>
      <c r="R514" s="49">
        <f t="shared" si="26"/>
        <v>35</v>
      </c>
      <c r="T514" s="39">
        <v>8</v>
      </c>
      <c r="U514" s="40">
        <v>6</v>
      </c>
    </row>
    <row r="515" spans="4:21" x14ac:dyDescent="0.3">
      <c r="D515" s="39">
        <v>5</v>
      </c>
      <c r="E515" s="40">
        <v>2</v>
      </c>
      <c r="G515" s="39">
        <v>3</v>
      </c>
      <c r="H515" s="40">
        <v>5</v>
      </c>
      <c r="J515" s="39">
        <v>6</v>
      </c>
      <c r="K515" s="43">
        <v>1</v>
      </c>
      <c r="L515" s="44">
        <f>Tableau5[[#This Row],[Bleu Diz.]]+Tableau5[[#This Row],[Bleu Uni.]]</f>
        <v>7</v>
      </c>
      <c r="M515" s="45">
        <f t="shared" ref="M515:M578" si="27">IF(AND(J515=10,K515=10),0,IF(AND(J515=10,K515&lt;10),K515,IF(AND(J515&lt;10,K515=10),10*J515,10*J515+K515)))</f>
        <v>61</v>
      </c>
      <c r="O515" s="46">
        <v>10</v>
      </c>
      <c r="P515" s="47">
        <v>8</v>
      </c>
      <c r="Q515" s="48">
        <f>Tableau6[[#This Row],[Bronze Diz.]]+Tableau6[[#This Row],[Bronze Uni.]]</f>
        <v>18</v>
      </c>
      <c r="R515" s="49">
        <f t="shared" si="26"/>
        <v>8</v>
      </c>
      <c r="T515" s="39">
        <v>4</v>
      </c>
      <c r="U515" s="40">
        <v>8</v>
      </c>
    </row>
    <row r="516" spans="4:21" x14ac:dyDescent="0.3">
      <c r="D516" s="39">
        <v>5</v>
      </c>
      <c r="E516" s="40">
        <v>3</v>
      </c>
      <c r="G516" s="39">
        <v>8</v>
      </c>
      <c r="H516" s="40">
        <v>6</v>
      </c>
      <c r="J516" s="39">
        <v>2</v>
      </c>
      <c r="K516" s="43">
        <v>6</v>
      </c>
      <c r="L516" s="44">
        <f>Tableau5[[#This Row],[Bleu Diz.]]+Tableau5[[#This Row],[Bleu Uni.]]</f>
        <v>8</v>
      </c>
      <c r="M516" s="45">
        <f t="shared" si="27"/>
        <v>26</v>
      </c>
      <c r="O516" s="46">
        <v>2</v>
      </c>
      <c r="P516" s="47">
        <v>9</v>
      </c>
      <c r="Q516" s="48">
        <f>Tableau6[[#This Row],[Bronze Diz.]]+Tableau6[[#This Row],[Bronze Uni.]]</f>
        <v>11</v>
      </c>
      <c r="R516" s="49">
        <f t="shared" si="26"/>
        <v>29</v>
      </c>
      <c r="T516" s="39">
        <v>8</v>
      </c>
      <c r="U516" s="40">
        <v>6</v>
      </c>
    </row>
    <row r="517" spans="4:21" x14ac:dyDescent="0.3">
      <c r="D517" s="39">
        <v>6</v>
      </c>
      <c r="E517" s="40">
        <v>3</v>
      </c>
      <c r="G517" s="39">
        <v>4</v>
      </c>
      <c r="H517" s="40">
        <v>6</v>
      </c>
      <c r="J517" s="39">
        <v>10</v>
      </c>
      <c r="K517" s="43">
        <v>8</v>
      </c>
      <c r="L517" s="44">
        <f>Tableau5[[#This Row],[Bleu Diz.]]+Tableau5[[#This Row],[Bleu Uni.]]</f>
        <v>18</v>
      </c>
      <c r="M517" s="45">
        <f t="shared" si="27"/>
        <v>8</v>
      </c>
      <c r="O517" s="46">
        <v>6</v>
      </c>
      <c r="P517" s="47">
        <v>6</v>
      </c>
      <c r="Q517" s="48">
        <f>Tableau6[[#This Row],[Bronze Diz.]]+Tableau6[[#This Row],[Bronze Uni.]]</f>
        <v>12</v>
      </c>
      <c r="R517" s="49">
        <f t="shared" si="26"/>
        <v>66</v>
      </c>
      <c r="T517" s="39">
        <v>10</v>
      </c>
      <c r="U517" s="40">
        <v>1</v>
      </c>
    </row>
    <row r="518" spans="4:21" x14ac:dyDescent="0.3">
      <c r="D518" s="39">
        <v>5</v>
      </c>
      <c r="E518" s="40">
        <v>6</v>
      </c>
      <c r="G518" s="39">
        <v>4</v>
      </c>
      <c r="H518" s="40">
        <v>5</v>
      </c>
      <c r="J518" s="39">
        <v>1</v>
      </c>
      <c r="K518" s="43">
        <v>9</v>
      </c>
      <c r="L518" s="44">
        <f>Tableau5[[#This Row],[Bleu Diz.]]+Tableau5[[#This Row],[Bleu Uni.]]</f>
        <v>10</v>
      </c>
      <c r="M518" s="45">
        <f t="shared" si="27"/>
        <v>19</v>
      </c>
      <c r="O518" s="46">
        <v>8</v>
      </c>
      <c r="P518" s="47">
        <v>8</v>
      </c>
      <c r="Q518" s="48">
        <f>Tableau6[[#This Row],[Bronze Diz.]]+Tableau6[[#This Row],[Bronze Uni.]]</f>
        <v>16</v>
      </c>
      <c r="R518" s="49">
        <f t="shared" si="26"/>
        <v>88</v>
      </c>
      <c r="T518" s="39">
        <v>3</v>
      </c>
      <c r="U518" s="40">
        <v>1</v>
      </c>
    </row>
    <row r="519" spans="4:21" x14ac:dyDescent="0.3">
      <c r="D519" s="39">
        <v>4</v>
      </c>
      <c r="E519" s="40">
        <v>6</v>
      </c>
      <c r="G519" s="39">
        <v>6</v>
      </c>
      <c r="H519" s="40">
        <v>2</v>
      </c>
      <c r="J519" s="39">
        <v>2</v>
      </c>
      <c r="K519" s="43">
        <v>10</v>
      </c>
      <c r="L519" s="44">
        <f>Tableau5[[#This Row],[Bleu Diz.]]+Tableau5[[#This Row],[Bleu Uni.]]</f>
        <v>12</v>
      </c>
      <c r="M519" s="45">
        <f t="shared" si="27"/>
        <v>20</v>
      </c>
      <c r="O519" s="46">
        <v>7</v>
      </c>
      <c r="P519" s="47">
        <v>9</v>
      </c>
      <c r="Q519" s="48">
        <f>Tableau6[[#This Row],[Bronze Diz.]]+Tableau6[[#This Row],[Bronze Uni.]]</f>
        <v>16</v>
      </c>
      <c r="R519" s="49">
        <f t="shared" si="26"/>
        <v>79</v>
      </c>
      <c r="T519" s="39">
        <v>9</v>
      </c>
      <c r="U519" s="40">
        <v>10</v>
      </c>
    </row>
    <row r="520" spans="4:21" x14ac:dyDescent="0.3">
      <c r="D520" s="39">
        <v>4</v>
      </c>
      <c r="E520" s="40">
        <v>6</v>
      </c>
      <c r="G520" s="39">
        <v>1</v>
      </c>
      <c r="H520" s="40">
        <v>2</v>
      </c>
      <c r="J520" s="39">
        <v>2</v>
      </c>
      <c r="K520" s="43">
        <v>10</v>
      </c>
      <c r="L520" s="44">
        <f>Tableau5[[#This Row],[Bleu Diz.]]+Tableau5[[#This Row],[Bleu Uni.]]</f>
        <v>12</v>
      </c>
      <c r="M520" s="45">
        <f t="shared" si="27"/>
        <v>20</v>
      </c>
      <c r="O520" s="46">
        <v>7</v>
      </c>
      <c r="P520" s="47">
        <v>3</v>
      </c>
      <c r="Q520" s="48">
        <f>Tableau6[[#This Row],[Bronze Diz.]]+Tableau6[[#This Row],[Bronze Uni.]]</f>
        <v>10</v>
      </c>
      <c r="R520" s="49">
        <f t="shared" si="26"/>
        <v>73</v>
      </c>
      <c r="T520" s="39">
        <v>6</v>
      </c>
      <c r="U520" s="40">
        <v>1</v>
      </c>
    </row>
    <row r="521" spans="4:21" x14ac:dyDescent="0.3">
      <c r="D521" s="39">
        <v>1</v>
      </c>
      <c r="E521" s="40">
        <v>4</v>
      </c>
      <c r="G521" s="39">
        <v>8</v>
      </c>
      <c r="H521" s="40">
        <v>3</v>
      </c>
      <c r="J521" s="39">
        <v>6</v>
      </c>
      <c r="K521" s="43">
        <v>3</v>
      </c>
      <c r="L521" s="44">
        <f>Tableau5[[#This Row],[Bleu Diz.]]+Tableau5[[#This Row],[Bleu Uni.]]</f>
        <v>9</v>
      </c>
      <c r="M521" s="45">
        <f t="shared" si="27"/>
        <v>63</v>
      </c>
      <c r="O521" s="46">
        <v>5</v>
      </c>
      <c r="P521" s="47">
        <v>4</v>
      </c>
      <c r="Q521" s="48">
        <f>Tableau6[[#This Row],[Bronze Diz.]]+Tableau6[[#This Row],[Bronze Uni.]]</f>
        <v>9</v>
      </c>
      <c r="R521" s="49">
        <f t="shared" si="26"/>
        <v>54</v>
      </c>
      <c r="T521" s="39">
        <v>5</v>
      </c>
      <c r="U521" s="40">
        <v>9</v>
      </c>
    </row>
    <row r="522" spans="4:21" x14ac:dyDescent="0.3">
      <c r="D522" s="39">
        <v>3</v>
      </c>
      <c r="E522" s="40">
        <v>1</v>
      </c>
      <c r="G522" s="39">
        <v>1</v>
      </c>
      <c r="H522" s="40">
        <v>6</v>
      </c>
      <c r="J522" s="39">
        <v>9</v>
      </c>
      <c r="K522" s="43">
        <v>1</v>
      </c>
      <c r="L522" s="44">
        <f>Tableau5[[#This Row],[Bleu Diz.]]+Tableau5[[#This Row],[Bleu Uni.]]</f>
        <v>10</v>
      </c>
      <c r="M522" s="45">
        <f t="shared" si="27"/>
        <v>91</v>
      </c>
      <c r="O522" s="46">
        <v>4</v>
      </c>
      <c r="P522" s="47">
        <v>3</v>
      </c>
      <c r="Q522" s="48">
        <f>Tableau6[[#This Row],[Bronze Diz.]]+Tableau6[[#This Row],[Bronze Uni.]]</f>
        <v>7</v>
      </c>
      <c r="R522" s="49">
        <f t="shared" si="26"/>
        <v>43</v>
      </c>
      <c r="T522" s="39">
        <v>10</v>
      </c>
      <c r="U522" s="40">
        <v>3</v>
      </c>
    </row>
    <row r="523" spans="4:21" x14ac:dyDescent="0.3">
      <c r="D523" s="39">
        <v>5</v>
      </c>
      <c r="E523" s="40">
        <v>1</v>
      </c>
      <c r="G523" s="39">
        <v>7</v>
      </c>
      <c r="H523" s="40">
        <v>5</v>
      </c>
      <c r="J523" s="39">
        <v>3</v>
      </c>
      <c r="K523" s="43">
        <v>10</v>
      </c>
      <c r="L523" s="44">
        <f>Tableau5[[#This Row],[Bleu Diz.]]+Tableau5[[#This Row],[Bleu Uni.]]</f>
        <v>13</v>
      </c>
      <c r="M523" s="45">
        <f t="shared" si="27"/>
        <v>30</v>
      </c>
      <c r="O523" s="46">
        <v>10</v>
      </c>
      <c r="P523" s="47">
        <v>10</v>
      </c>
      <c r="Q523" s="48">
        <f>Tableau6[[#This Row],[Bronze Diz.]]+Tableau6[[#This Row],[Bronze Uni.]]</f>
        <v>20</v>
      </c>
      <c r="R523" s="49">
        <f t="shared" si="26"/>
        <v>0</v>
      </c>
      <c r="T523" s="39">
        <v>2</v>
      </c>
      <c r="U523" s="40">
        <v>3</v>
      </c>
    </row>
    <row r="524" spans="4:21" x14ac:dyDescent="0.3">
      <c r="D524" s="39">
        <v>3</v>
      </c>
      <c r="E524" s="40">
        <v>1</v>
      </c>
      <c r="G524" s="39">
        <v>7</v>
      </c>
      <c r="H524" s="40">
        <v>3</v>
      </c>
      <c r="J524" s="39">
        <v>2</v>
      </c>
      <c r="K524" s="43">
        <v>8</v>
      </c>
      <c r="L524" s="44">
        <f>Tableau5[[#This Row],[Bleu Diz.]]+Tableau5[[#This Row],[Bleu Uni.]]</f>
        <v>10</v>
      </c>
      <c r="M524" s="45">
        <f t="shared" si="27"/>
        <v>28</v>
      </c>
      <c r="O524" s="46">
        <v>1</v>
      </c>
      <c r="P524" s="47">
        <v>7</v>
      </c>
      <c r="Q524" s="48">
        <f>Tableau6[[#This Row],[Bronze Diz.]]+Tableau6[[#This Row],[Bronze Uni.]]</f>
        <v>8</v>
      </c>
      <c r="R524" s="49">
        <f t="shared" si="26"/>
        <v>17</v>
      </c>
      <c r="T524" s="39">
        <v>1</v>
      </c>
      <c r="U524" s="40">
        <v>7</v>
      </c>
    </row>
    <row r="525" spans="4:21" x14ac:dyDescent="0.3">
      <c r="D525" s="39">
        <v>4</v>
      </c>
      <c r="E525" s="40">
        <v>1</v>
      </c>
      <c r="G525" s="39">
        <v>8</v>
      </c>
      <c r="H525" s="40">
        <v>5</v>
      </c>
      <c r="J525" s="39">
        <v>9</v>
      </c>
      <c r="K525" s="43">
        <v>9</v>
      </c>
      <c r="L525" s="44">
        <f>Tableau5[[#This Row],[Bleu Diz.]]+Tableau5[[#This Row],[Bleu Uni.]]</f>
        <v>18</v>
      </c>
      <c r="M525" s="45">
        <f t="shared" si="27"/>
        <v>99</v>
      </c>
      <c r="O525" s="46">
        <v>10</v>
      </c>
      <c r="P525" s="47">
        <v>6</v>
      </c>
      <c r="Q525" s="48">
        <f>Tableau6[[#This Row],[Bronze Diz.]]+Tableau6[[#This Row],[Bronze Uni.]]</f>
        <v>16</v>
      </c>
      <c r="R525" s="49">
        <f t="shared" si="26"/>
        <v>6</v>
      </c>
      <c r="T525" s="39">
        <v>8</v>
      </c>
      <c r="U525" s="40">
        <v>2</v>
      </c>
    </row>
    <row r="526" spans="4:21" x14ac:dyDescent="0.3">
      <c r="D526" s="39">
        <v>1</v>
      </c>
      <c r="E526" s="40">
        <v>5</v>
      </c>
      <c r="G526" s="39">
        <v>6</v>
      </c>
      <c r="H526" s="40">
        <v>8</v>
      </c>
      <c r="J526" s="39">
        <v>7</v>
      </c>
      <c r="K526" s="43">
        <v>3</v>
      </c>
      <c r="L526" s="44">
        <f>Tableau5[[#This Row],[Bleu Diz.]]+Tableau5[[#This Row],[Bleu Uni.]]</f>
        <v>10</v>
      </c>
      <c r="M526" s="45">
        <f t="shared" si="27"/>
        <v>73</v>
      </c>
      <c r="O526" s="46">
        <v>6</v>
      </c>
      <c r="P526" s="47">
        <v>6</v>
      </c>
      <c r="Q526" s="48">
        <f>Tableau6[[#This Row],[Bronze Diz.]]+Tableau6[[#This Row],[Bronze Uni.]]</f>
        <v>12</v>
      </c>
      <c r="R526" s="49">
        <f t="shared" si="26"/>
        <v>66</v>
      </c>
      <c r="T526" s="39">
        <v>7</v>
      </c>
      <c r="U526" s="40">
        <v>8</v>
      </c>
    </row>
    <row r="527" spans="4:21" x14ac:dyDescent="0.3">
      <c r="D527" s="39">
        <v>5</v>
      </c>
      <c r="E527" s="40">
        <v>4</v>
      </c>
      <c r="G527" s="39">
        <v>5</v>
      </c>
      <c r="H527" s="40">
        <v>5</v>
      </c>
      <c r="J527" s="39">
        <v>6</v>
      </c>
      <c r="K527" s="43">
        <v>8</v>
      </c>
      <c r="L527" s="44">
        <f>Tableau5[[#This Row],[Bleu Diz.]]+Tableau5[[#This Row],[Bleu Uni.]]</f>
        <v>14</v>
      </c>
      <c r="M527" s="45">
        <f t="shared" si="27"/>
        <v>68</v>
      </c>
      <c r="O527" s="46">
        <v>5</v>
      </c>
      <c r="P527" s="47">
        <v>2</v>
      </c>
      <c r="Q527" s="48">
        <f>Tableau6[[#This Row],[Bronze Diz.]]+Tableau6[[#This Row],[Bronze Uni.]]</f>
        <v>7</v>
      </c>
      <c r="R527" s="49">
        <f t="shared" si="26"/>
        <v>52</v>
      </c>
      <c r="T527" s="39">
        <v>9</v>
      </c>
      <c r="U527" s="40">
        <v>3</v>
      </c>
    </row>
    <row r="528" spans="4:21" x14ac:dyDescent="0.3">
      <c r="D528" s="39">
        <v>6</v>
      </c>
      <c r="E528" s="40">
        <v>5</v>
      </c>
      <c r="G528" s="39">
        <v>5</v>
      </c>
      <c r="H528" s="40">
        <v>5</v>
      </c>
      <c r="J528" s="39">
        <v>6</v>
      </c>
      <c r="K528" s="43">
        <v>3</v>
      </c>
      <c r="L528" s="44">
        <f>Tableau5[[#This Row],[Bleu Diz.]]+Tableau5[[#This Row],[Bleu Uni.]]</f>
        <v>9</v>
      </c>
      <c r="M528" s="45">
        <f t="shared" si="27"/>
        <v>63</v>
      </c>
      <c r="O528" s="46">
        <v>4</v>
      </c>
      <c r="P528" s="47">
        <v>5</v>
      </c>
      <c r="Q528" s="48">
        <f>Tableau6[[#This Row],[Bronze Diz.]]+Tableau6[[#This Row],[Bronze Uni.]]</f>
        <v>9</v>
      </c>
      <c r="R528" s="49">
        <f t="shared" si="26"/>
        <v>45</v>
      </c>
      <c r="T528" s="39">
        <v>8</v>
      </c>
      <c r="U528" s="40">
        <v>11</v>
      </c>
    </row>
    <row r="529" spans="4:21" x14ac:dyDescent="0.3">
      <c r="D529" s="39">
        <v>5</v>
      </c>
      <c r="E529" s="40">
        <v>3</v>
      </c>
      <c r="G529" s="39">
        <v>5</v>
      </c>
      <c r="H529" s="40">
        <v>8</v>
      </c>
      <c r="J529" s="39">
        <v>9</v>
      </c>
      <c r="K529" s="43">
        <v>6</v>
      </c>
      <c r="L529" s="44">
        <f>Tableau5[[#This Row],[Bleu Diz.]]+Tableau5[[#This Row],[Bleu Uni.]]</f>
        <v>15</v>
      </c>
      <c r="M529" s="45">
        <f t="shared" si="27"/>
        <v>96</v>
      </c>
      <c r="O529" s="46">
        <v>5</v>
      </c>
      <c r="P529" s="47">
        <v>3</v>
      </c>
      <c r="Q529" s="48">
        <f>Tableau6[[#This Row],[Bronze Diz.]]+Tableau6[[#This Row],[Bronze Uni.]]</f>
        <v>8</v>
      </c>
      <c r="R529" s="49">
        <f t="shared" si="26"/>
        <v>53</v>
      </c>
      <c r="T529" s="39">
        <v>3</v>
      </c>
      <c r="U529" s="40">
        <v>2</v>
      </c>
    </row>
    <row r="530" spans="4:21" x14ac:dyDescent="0.3">
      <c r="D530" s="39">
        <v>2</v>
      </c>
      <c r="E530" s="40">
        <v>5</v>
      </c>
      <c r="G530" s="39">
        <v>7</v>
      </c>
      <c r="H530" s="40">
        <v>7</v>
      </c>
      <c r="J530" s="39">
        <v>8</v>
      </c>
      <c r="K530" s="43">
        <v>8</v>
      </c>
      <c r="L530" s="44">
        <f>Tableau5[[#This Row],[Bleu Diz.]]+Tableau5[[#This Row],[Bleu Uni.]]</f>
        <v>16</v>
      </c>
      <c r="M530" s="45">
        <f t="shared" si="27"/>
        <v>88</v>
      </c>
      <c r="O530" s="46">
        <v>3</v>
      </c>
      <c r="P530" s="47">
        <v>6</v>
      </c>
      <c r="Q530" s="48">
        <f>Tableau6[[#This Row],[Bronze Diz.]]+Tableau6[[#This Row],[Bronze Uni.]]</f>
        <v>9</v>
      </c>
      <c r="R530" s="49">
        <f t="shared" si="26"/>
        <v>36</v>
      </c>
      <c r="T530" s="39">
        <v>4</v>
      </c>
      <c r="U530" s="40">
        <v>7</v>
      </c>
    </row>
    <row r="531" spans="4:21" x14ac:dyDescent="0.3">
      <c r="D531" s="39">
        <v>6</v>
      </c>
      <c r="E531" s="40">
        <v>4</v>
      </c>
      <c r="G531" s="39">
        <v>2</v>
      </c>
      <c r="H531" s="40">
        <v>1</v>
      </c>
      <c r="J531" s="39">
        <v>6</v>
      </c>
      <c r="K531" s="43">
        <v>10</v>
      </c>
      <c r="L531" s="44">
        <f>Tableau5[[#This Row],[Bleu Diz.]]+Tableau5[[#This Row],[Bleu Uni.]]</f>
        <v>16</v>
      </c>
      <c r="M531" s="45">
        <f t="shared" si="27"/>
        <v>60</v>
      </c>
      <c r="O531" s="46">
        <v>10</v>
      </c>
      <c r="P531" s="47">
        <v>2</v>
      </c>
      <c r="Q531" s="48">
        <f>Tableau6[[#This Row],[Bronze Diz.]]+Tableau6[[#This Row],[Bronze Uni.]]</f>
        <v>12</v>
      </c>
      <c r="R531" s="49">
        <f t="shared" si="26"/>
        <v>2</v>
      </c>
      <c r="T531" s="39">
        <v>6</v>
      </c>
      <c r="U531" s="40">
        <v>12</v>
      </c>
    </row>
    <row r="532" spans="4:21" x14ac:dyDescent="0.3">
      <c r="D532" s="39">
        <v>2</v>
      </c>
      <c r="E532" s="40">
        <v>3</v>
      </c>
      <c r="G532" s="39">
        <v>7</v>
      </c>
      <c r="H532" s="40">
        <v>4</v>
      </c>
      <c r="J532" s="39">
        <v>3</v>
      </c>
      <c r="K532" s="43">
        <v>10</v>
      </c>
      <c r="L532" s="44">
        <f>Tableau5[[#This Row],[Bleu Diz.]]+Tableau5[[#This Row],[Bleu Uni.]]</f>
        <v>13</v>
      </c>
      <c r="M532" s="45">
        <f t="shared" si="27"/>
        <v>30</v>
      </c>
      <c r="O532" s="46">
        <v>6</v>
      </c>
      <c r="P532" s="47">
        <v>4</v>
      </c>
      <c r="Q532" s="48">
        <f>Tableau6[[#This Row],[Bronze Diz.]]+Tableau6[[#This Row],[Bronze Uni.]]</f>
        <v>10</v>
      </c>
      <c r="R532" s="49">
        <f t="shared" si="26"/>
        <v>64</v>
      </c>
      <c r="T532" s="39">
        <v>2</v>
      </c>
      <c r="U532" s="40">
        <v>2</v>
      </c>
    </row>
    <row r="533" spans="4:21" x14ac:dyDescent="0.3">
      <c r="D533" s="39">
        <v>4</v>
      </c>
      <c r="E533" s="40">
        <v>1</v>
      </c>
      <c r="G533" s="39">
        <v>2</v>
      </c>
      <c r="H533" s="40">
        <v>3</v>
      </c>
      <c r="J533" s="39">
        <v>8</v>
      </c>
      <c r="K533" s="43">
        <v>9</v>
      </c>
      <c r="L533" s="44">
        <f>Tableau5[[#This Row],[Bleu Diz.]]+Tableau5[[#This Row],[Bleu Uni.]]</f>
        <v>17</v>
      </c>
      <c r="M533" s="45">
        <f t="shared" si="27"/>
        <v>89</v>
      </c>
      <c r="O533" s="46">
        <v>2</v>
      </c>
      <c r="P533" s="47">
        <v>2</v>
      </c>
      <c r="Q533" s="48">
        <f>Tableau6[[#This Row],[Bronze Diz.]]+Tableau6[[#This Row],[Bronze Uni.]]</f>
        <v>4</v>
      </c>
      <c r="R533" s="49">
        <f t="shared" si="26"/>
        <v>22</v>
      </c>
      <c r="T533" s="39">
        <v>12</v>
      </c>
      <c r="U533" s="40">
        <v>10</v>
      </c>
    </row>
    <row r="534" spans="4:21" x14ac:dyDescent="0.3">
      <c r="D534" s="39">
        <v>2</v>
      </c>
      <c r="E534" s="40">
        <v>3</v>
      </c>
      <c r="G534" s="39">
        <v>6</v>
      </c>
      <c r="H534" s="40">
        <v>3</v>
      </c>
      <c r="J534" s="39">
        <v>5</v>
      </c>
      <c r="K534" s="43">
        <v>5</v>
      </c>
      <c r="L534" s="44">
        <f>Tableau5[[#This Row],[Bleu Diz.]]+Tableau5[[#This Row],[Bleu Uni.]]</f>
        <v>10</v>
      </c>
      <c r="M534" s="45">
        <f t="shared" si="27"/>
        <v>55</v>
      </c>
      <c r="O534" s="46">
        <v>9</v>
      </c>
      <c r="P534" s="47">
        <v>8</v>
      </c>
      <c r="Q534" s="48">
        <f>Tableau6[[#This Row],[Bronze Diz.]]+Tableau6[[#This Row],[Bronze Uni.]]</f>
        <v>17</v>
      </c>
      <c r="R534" s="49">
        <f t="shared" si="26"/>
        <v>98</v>
      </c>
      <c r="T534" s="39">
        <v>12</v>
      </c>
      <c r="U534" s="40">
        <v>4</v>
      </c>
    </row>
    <row r="535" spans="4:21" x14ac:dyDescent="0.3">
      <c r="D535" s="39">
        <v>4</v>
      </c>
      <c r="E535" s="40">
        <v>6</v>
      </c>
      <c r="G535" s="39">
        <v>3</v>
      </c>
      <c r="H535" s="40">
        <v>1</v>
      </c>
      <c r="J535" s="39">
        <v>9</v>
      </c>
      <c r="K535" s="43">
        <v>2</v>
      </c>
      <c r="L535" s="44">
        <f>Tableau5[[#This Row],[Bleu Diz.]]+Tableau5[[#This Row],[Bleu Uni.]]</f>
        <v>11</v>
      </c>
      <c r="M535" s="45">
        <f t="shared" si="27"/>
        <v>92</v>
      </c>
      <c r="O535" s="46">
        <v>10</v>
      </c>
      <c r="P535" s="47">
        <v>2</v>
      </c>
      <c r="Q535" s="48">
        <f>Tableau6[[#This Row],[Bronze Diz.]]+Tableau6[[#This Row],[Bronze Uni.]]</f>
        <v>12</v>
      </c>
      <c r="R535" s="49">
        <f t="shared" ref="R535:R552" si="28">IF(AND(O535=10,P535=10),0,IF(AND(O535=10,P535&lt;10),P535,IF(AND(O535&lt;10,P535=10),10*O535,10*O535+P535)))</f>
        <v>2</v>
      </c>
      <c r="T535" s="39">
        <v>5</v>
      </c>
      <c r="U535" s="40">
        <v>2</v>
      </c>
    </row>
    <row r="536" spans="4:21" x14ac:dyDescent="0.3">
      <c r="D536" s="39">
        <v>3</v>
      </c>
      <c r="E536" s="40">
        <v>2</v>
      </c>
      <c r="G536" s="39">
        <v>7</v>
      </c>
      <c r="H536" s="40">
        <v>7</v>
      </c>
      <c r="J536" s="39">
        <v>1</v>
      </c>
      <c r="K536" s="43">
        <v>1</v>
      </c>
      <c r="L536" s="44">
        <f>Tableau5[[#This Row],[Bleu Diz.]]+Tableau5[[#This Row],[Bleu Uni.]]</f>
        <v>2</v>
      </c>
      <c r="M536" s="45">
        <f t="shared" si="27"/>
        <v>11</v>
      </c>
      <c r="O536" s="46">
        <v>9</v>
      </c>
      <c r="P536" s="47">
        <v>4</v>
      </c>
      <c r="Q536" s="48">
        <f>Tableau6[[#This Row],[Bronze Diz.]]+Tableau6[[#This Row],[Bronze Uni.]]</f>
        <v>13</v>
      </c>
      <c r="R536" s="49">
        <f t="shared" si="28"/>
        <v>94</v>
      </c>
      <c r="T536" s="39">
        <v>11</v>
      </c>
      <c r="U536" s="40">
        <v>5</v>
      </c>
    </row>
    <row r="537" spans="4:21" x14ac:dyDescent="0.3">
      <c r="D537" s="39">
        <v>3</v>
      </c>
      <c r="E537" s="40">
        <v>4</v>
      </c>
      <c r="G537" s="39">
        <v>8</v>
      </c>
      <c r="H537" s="40">
        <v>4</v>
      </c>
      <c r="J537" s="39">
        <v>8</v>
      </c>
      <c r="K537" s="43">
        <v>10</v>
      </c>
      <c r="L537" s="44">
        <f>Tableau5[[#This Row],[Bleu Diz.]]+Tableau5[[#This Row],[Bleu Uni.]]</f>
        <v>18</v>
      </c>
      <c r="M537" s="45">
        <f t="shared" si="27"/>
        <v>80</v>
      </c>
      <c r="O537" s="46">
        <v>4</v>
      </c>
      <c r="P537" s="47">
        <v>8</v>
      </c>
      <c r="Q537" s="48">
        <f>Tableau6[[#This Row],[Bronze Diz.]]+Tableau6[[#This Row],[Bronze Uni.]]</f>
        <v>12</v>
      </c>
      <c r="R537" s="49">
        <f t="shared" si="28"/>
        <v>48</v>
      </c>
      <c r="T537" s="39">
        <v>1</v>
      </c>
      <c r="U537" s="40">
        <v>9</v>
      </c>
    </row>
    <row r="538" spans="4:21" x14ac:dyDescent="0.3">
      <c r="D538" s="39">
        <v>5</v>
      </c>
      <c r="E538" s="40">
        <v>4</v>
      </c>
      <c r="G538" s="39">
        <v>7</v>
      </c>
      <c r="H538" s="40">
        <v>7</v>
      </c>
      <c r="J538" s="39">
        <v>1</v>
      </c>
      <c r="K538" s="43">
        <v>9</v>
      </c>
      <c r="L538" s="44">
        <f>Tableau5[[#This Row],[Bleu Diz.]]+Tableau5[[#This Row],[Bleu Uni.]]</f>
        <v>10</v>
      </c>
      <c r="M538" s="45">
        <f t="shared" si="27"/>
        <v>19</v>
      </c>
      <c r="O538" s="46">
        <v>8</v>
      </c>
      <c r="P538" s="47">
        <v>1</v>
      </c>
      <c r="Q538" s="48">
        <f>Tableau6[[#This Row],[Bronze Diz.]]+Tableau6[[#This Row],[Bronze Uni.]]</f>
        <v>9</v>
      </c>
      <c r="R538" s="49">
        <f t="shared" si="28"/>
        <v>81</v>
      </c>
      <c r="T538" s="39">
        <v>12</v>
      </c>
      <c r="U538" s="40">
        <v>9</v>
      </c>
    </row>
    <row r="539" spans="4:21" x14ac:dyDescent="0.3">
      <c r="D539" s="39">
        <v>3</v>
      </c>
      <c r="E539" s="40">
        <v>2</v>
      </c>
      <c r="G539" s="39">
        <v>2</v>
      </c>
      <c r="H539" s="40">
        <v>2</v>
      </c>
      <c r="J539" s="39">
        <v>5</v>
      </c>
      <c r="K539" s="43">
        <v>3</v>
      </c>
      <c r="L539" s="44">
        <f>Tableau5[[#This Row],[Bleu Diz.]]+Tableau5[[#This Row],[Bleu Uni.]]</f>
        <v>8</v>
      </c>
      <c r="M539" s="45">
        <f t="shared" si="27"/>
        <v>53</v>
      </c>
      <c r="O539" s="46">
        <v>1</v>
      </c>
      <c r="P539" s="47">
        <v>7</v>
      </c>
      <c r="Q539" s="48">
        <f>Tableau6[[#This Row],[Bronze Diz.]]+Tableau6[[#This Row],[Bronze Uni.]]</f>
        <v>8</v>
      </c>
      <c r="R539" s="49">
        <f t="shared" si="28"/>
        <v>17</v>
      </c>
      <c r="T539" s="39">
        <v>2</v>
      </c>
      <c r="U539" s="40">
        <v>11</v>
      </c>
    </row>
    <row r="540" spans="4:21" x14ac:dyDescent="0.3">
      <c r="D540" s="39">
        <v>1</v>
      </c>
      <c r="E540" s="40">
        <v>1</v>
      </c>
      <c r="G540" s="39">
        <v>4</v>
      </c>
      <c r="H540" s="40">
        <v>7</v>
      </c>
      <c r="J540" s="39">
        <v>8</v>
      </c>
      <c r="K540" s="43">
        <v>7</v>
      </c>
      <c r="L540" s="44">
        <f>Tableau5[[#This Row],[Bleu Diz.]]+Tableau5[[#This Row],[Bleu Uni.]]</f>
        <v>15</v>
      </c>
      <c r="M540" s="45">
        <f t="shared" si="27"/>
        <v>87</v>
      </c>
      <c r="O540" s="46">
        <v>10</v>
      </c>
      <c r="P540" s="47">
        <v>6</v>
      </c>
      <c r="Q540" s="48">
        <f>Tableau6[[#This Row],[Bronze Diz.]]+Tableau6[[#This Row],[Bronze Uni.]]</f>
        <v>16</v>
      </c>
      <c r="R540" s="49">
        <f t="shared" si="28"/>
        <v>6</v>
      </c>
      <c r="T540" s="39">
        <v>3</v>
      </c>
      <c r="U540" s="40">
        <v>7</v>
      </c>
    </row>
    <row r="541" spans="4:21" x14ac:dyDescent="0.3">
      <c r="D541" s="39">
        <v>3</v>
      </c>
      <c r="E541" s="40">
        <v>4</v>
      </c>
      <c r="G541" s="39">
        <v>6</v>
      </c>
      <c r="H541" s="40">
        <v>1</v>
      </c>
      <c r="J541" s="39">
        <v>3</v>
      </c>
      <c r="K541" s="43">
        <v>6</v>
      </c>
      <c r="L541" s="44">
        <f>Tableau5[[#This Row],[Bleu Diz.]]+Tableau5[[#This Row],[Bleu Uni.]]</f>
        <v>9</v>
      </c>
      <c r="M541" s="45">
        <f t="shared" si="27"/>
        <v>36</v>
      </c>
      <c r="O541" s="46">
        <v>10</v>
      </c>
      <c r="P541" s="47">
        <v>7</v>
      </c>
      <c r="Q541" s="48">
        <f>Tableau6[[#This Row],[Bronze Diz.]]+Tableau6[[#This Row],[Bronze Uni.]]</f>
        <v>17</v>
      </c>
      <c r="R541" s="49">
        <f t="shared" si="28"/>
        <v>7</v>
      </c>
      <c r="T541" s="39">
        <v>5</v>
      </c>
      <c r="U541" s="40">
        <v>4</v>
      </c>
    </row>
    <row r="542" spans="4:21" x14ac:dyDescent="0.3">
      <c r="D542" s="39">
        <v>5</v>
      </c>
      <c r="E542" s="40">
        <v>3</v>
      </c>
      <c r="G542" s="39">
        <v>3</v>
      </c>
      <c r="H542" s="40">
        <v>8</v>
      </c>
      <c r="J542" s="39">
        <v>4</v>
      </c>
      <c r="K542" s="43">
        <v>4</v>
      </c>
      <c r="L542" s="44">
        <f>Tableau5[[#This Row],[Bleu Diz.]]+Tableau5[[#This Row],[Bleu Uni.]]</f>
        <v>8</v>
      </c>
      <c r="M542" s="45">
        <f t="shared" si="27"/>
        <v>44</v>
      </c>
      <c r="O542" s="46">
        <v>8</v>
      </c>
      <c r="P542" s="47">
        <v>6</v>
      </c>
      <c r="Q542" s="48">
        <f>Tableau6[[#This Row],[Bronze Diz.]]+Tableau6[[#This Row],[Bronze Uni.]]</f>
        <v>14</v>
      </c>
      <c r="R542" s="49">
        <f t="shared" si="28"/>
        <v>86</v>
      </c>
      <c r="T542" s="39">
        <v>1</v>
      </c>
      <c r="U542" s="40">
        <v>3</v>
      </c>
    </row>
    <row r="543" spans="4:21" x14ac:dyDescent="0.3">
      <c r="D543" s="39">
        <v>1</v>
      </c>
      <c r="E543" s="40">
        <v>3</v>
      </c>
      <c r="G543" s="39">
        <v>7</v>
      </c>
      <c r="H543" s="40">
        <v>1</v>
      </c>
      <c r="J543" s="39">
        <v>9</v>
      </c>
      <c r="K543" s="43">
        <v>1</v>
      </c>
      <c r="L543" s="44">
        <f>Tableau5[[#This Row],[Bleu Diz.]]+Tableau5[[#This Row],[Bleu Uni.]]</f>
        <v>10</v>
      </c>
      <c r="M543" s="45">
        <f t="shared" si="27"/>
        <v>91</v>
      </c>
      <c r="O543" s="46">
        <v>6</v>
      </c>
      <c r="P543" s="47">
        <v>9</v>
      </c>
      <c r="Q543" s="48">
        <f>Tableau6[[#This Row],[Bronze Diz.]]+Tableau6[[#This Row],[Bronze Uni.]]</f>
        <v>15</v>
      </c>
      <c r="R543" s="49">
        <f t="shared" si="28"/>
        <v>69</v>
      </c>
      <c r="T543" s="39">
        <v>11</v>
      </c>
      <c r="U543" s="40">
        <v>2</v>
      </c>
    </row>
    <row r="544" spans="4:21" x14ac:dyDescent="0.3">
      <c r="D544" s="39">
        <v>6</v>
      </c>
      <c r="E544" s="40">
        <v>4</v>
      </c>
      <c r="G544" s="39">
        <v>8</v>
      </c>
      <c r="H544" s="40">
        <v>7</v>
      </c>
      <c r="J544" s="39">
        <v>9</v>
      </c>
      <c r="K544" s="43">
        <v>8</v>
      </c>
      <c r="L544" s="44">
        <f>Tableau5[[#This Row],[Bleu Diz.]]+Tableau5[[#This Row],[Bleu Uni.]]</f>
        <v>17</v>
      </c>
      <c r="M544" s="45">
        <f t="shared" si="27"/>
        <v>98</v>
      </c>
      <c r="O544" s="46">
        <v>3</v>
      </c>
      <c r="P544" s="47">
        <v>4</v>
      </c>
      <c r="Q544" s="48">
        <f>Tableau6[[#This Row],[Bronze Diz.]]+Tableau6[[#This Row],[Bronze Uni.]]</f>
        <v>7</v>
      </c>
      <c r="R544" s="49">
        <f t="shared" si="28"/>
        <v>34</v>
      </c>
      <c r="T544" s="39">
        <v>6</v>
      </c>
      <c r="U544" s="40">
        <v>2</v>
      </c>
    </row>
    <row r="545" spans="4:21" x14ac:dyDescent="0.3">
      <c r="D545" s="39">
        <v>6</v>
      </c>
      <c r="E545" s="40">
        <v>6</v>
      </c>
      <c r="G545" s="39">
        <v>7</v>
      </c>
      <c r="H545" s="40">
        <v>1</v>
      </c>
      <c r="J545" s="39">
        <v>4</v>
      </c>
      <c r="K545" s="43">
        <v>9</v>
      </c>
      <c r="L545" s="44">
        <f>Tableau5[[#This Row],[Bleu Diz.]]+Tableau5[[#This Row],[Bleu Uni.]]</f>
        <v>13</v>
      </c>
      <c r="M545" s="45">
        <f t="shared" si="27"/>
        <v>49</v>
      </c>
      <c r="O545" s="46">
        <v>8</v>
      </c>
      <c r="P545" s="47">
        <v>10</v>
      </c>
      <c r="Q545" s="48">
        <f>Tableau6[[#This Row],[Bronze Diz.]]+Tableau6[[#This Row],[Bronze Uni.]]</f>
        <v>18</v>
      </c>
      <c r="R545" s="49">
        <f t="shared" si="28"/>
        <v>80</v>
      </c>
      <c r="T545" s="39">
        <v>8</v>
      </c>
      <c r="U545" s="40">
        <v>1</v>
      </c>
    </row>
    <row r="546" spans="4:21" x14ac:dyDescent="0.3">
      <c r="D546" s="39">
        <v>1</v>
      </c>
      <c r="E546" s="40">
        <v>2</v>
      </c>
      <c r="G546" s="39">
        <v>8</v>
      </c>
      <c r="H546" s="40">
        <v>4</v>
      </c>
      <c r="J546" s="39">
        <v>4</v>
      </c>
      <c r="K546" s="43">
        <v>5</v>
      </c>
      <c r="L546" s="44">
        <f>Tableau5[[#This Row],[Bleu Diz.]]+Tableau5[[#This Row],[Bleu Uni.]]</f>
        <v>9</v>
      </c>
      <c r="M546" s="45">
        <f t="shared" si="27"/>
        <v>45</v>
      </c>
      <c r="O546" s="46">
        <v>2</v>
      </c>
      <c r="P546" s="47">
        <v>5</v>
      </c>
      <c r="Q546" s="48">
        <f>Tableau6[[#This Row],[Bronze Diz.]]+Tableau6[[#This Row],[Bronze Uni.]]</f>
        <v>7</v>
      </c>
      <c r="R546" s="49">
        <f t="shared" si="28"/>
        <v>25</v>
      </c>
      <c r="T546" s="39">
        <v>7</v>
      </c>
      <c r="U546" s="40">
        <v>1</v>
      </c>
    </row>
    <row r="547" spans="4:21" x14ac:dyDescent="0.3">
      <c r="D547" s="39">
        <v>2</v>
      </c>
      <c r="E547" s="40">
        <v>1</v>
      </c>
      <c r="G547" s="39">
        <v>5</v>
      </c>
      <c r="H547" s="40">
        <v>5</v>
      </c>
      <c r="J547" s="39">
        <v>1</v>
      </c>
      <c r="K547" s="43">
        <v>1</v>
      </c>
      <c r="L547" s="44">
        <f>Tableau5[[#This Row],[Bleu Diz.]]+Tableau5[[#This Row],[Bleu Uni.]]</f>
        <v>2</v>
      </c>
      <c r="M547" s="45">
        <f t="shared" si="27"/>
        <v>11</v>
      </c>
      <c r="O547" s="46">
        <v>6</v>
      </c>
      <c r="P547" s="47">
        <v>6</v>
      </c>
      <c r="Q547" s="48">
        <f>Tableau6[[#This Row],[Bronze Diz.]]+Tableau6[[#This Row],[Bronze Uni.]]</f>
        <v>12</v>
      </c>
      <c r="R547" s="49">
        <f t="shared" si="28"/>
        <v>66</v>
      </c>
      <c r="T547" s="39">
        <v>12</v>
      </c>
      <c r="U547" s="40">
        <v>3</v>
      </c>
    </row>
    <row r="548" spans="4:21" x14ac:dyDescent="0.3">
      <c r="D548" s="39">
        <v>2</v>
      </c>
      <c r="E548" s="40">
        <v>2</v>
      </c>
      <c r="G548" s="39">
        <v>1</v>
      </c>
      <c r="H548" s="40">
        <v>1</v>
      </c>
      <c r="J548" s="39">
        <v>10</v>
      </c>
      <c r="K548" s="43">
        <v>1</v>
      </c>
      <c r="L548" s="44">
        <f>Tableau5[[#This Row],[Bleu Diz.]]+Tableau5[[#This Row],[Bleu Uni.]]</f>
        <v>11</v>
      </c>
      <c r="M548" s="45">
        <f t="shared" si="27"/>
        <v>1</v>
      </c>
      <c r="O548" s="46">
        <v>8</v>
      </c>
      <c r="P548" s="47">
        <v>5</v>
      </c>
      <c r="Q548" s="48">
        <f>Tableau6[[#This Row],[Bronze Diz.]]+Tableau6[[#This Row],[Bronze Uni.]]</f>
        <v>13</v>
      </c>
      <c r="R548" s="49">
        <f t="shared" si="28"/>
        <v>85</v>
      </c>
      <c r="T548" s="39">
        <v>7</v>
      </c>
      <c r="U548" s="40">
        <v>8</v>
      </c>
    </row>
    <row r="549" spans="4:21" x14ac:dyDescent="0.3">
      <c r="D549" s="39">
        <v>2</v>
      </c>
      <c r="E549" s="40">
        <v>1</v>
      </c>
      <c r="G549" s="39">
        <v>2</v>
      </c>
      <c r="H549" s="40">
        <v>2</v>
      </c>
      <c r="J549" s="39">
        <v>6</v>
      </c>
      <c r="K549" s="43">
        <v>8</v>
      </c>
      <c r="L549" s="44">
        <f>Tableau5[[#This Row],[Bleu Diz.]]+Tableau5[[#This Row],[Bleu Uni.]]</f>
        <v>14</v>
      </c>
      <c r="M549" s="45">
        <f t="shared" si="27"/>
        <v>68</v>
      </c>
      <c r="O549" s="46">
        <v>7</v>
      </c>
      <c r="P549" s="47">
        <v>6</v>
      </c>
      <c r="Q549" s="48">
        <f>Tableau6[[#This Row],[Bronze Diz.]]+Tableau6[[#This Row],[Bronze Uni.]]</f>
        <v>13</v>
      </c>
      <c r="R549" s="49">
        <f t="shared" si="28"/>
        <v>76</v>
      </c>
      <c r="T549" s="39">
        <v>6</v>
      </c>
      <c r="U549" s="40">
        <v>3</v>
      </c>
    </row>
    <row r="550" spans="4:21" x14ac:dyDescent="0.3">
      <c r="D550" s="39">
        <v>3</v>
      </c>
      <c r="E550" s="40">
        <v>1</v>
      </c>
      <c r="G550" s="39">
        <v>7</v>
      </c>
      <c r="H550" s="40">
        <v>8</v>
      </c>
      <c r="J550" s="39">
        <v>1</v>
      </c>
      <c r="K550" s="43">
        <v>6</v>
      </c>
      <c r="L550" s="44">
        <f>Tableau5[[#This Row],[Bleu Diz.]]+Tableau5[[#This Row],[Bleu Uni.]]</f>
        <v>7</v>
      </c>
      <c r="M550" s="45">
        <f t="shared" si="27"/>
        <v>16</v>
      </c>
      <c r="O550" s="46">
        <v>4</v>
      </c>
      <c r="P550" s="47">
        <v>4</v>
      </c>
      <c r="Q550" s="48">
        <f>Tableau6[[#This Row],[Bronze Diz.]]+Tableau6[[#This Row],[Bronze Uni.]]</f>
        <v>8</v>
      </c>
      <c r="R550" s="49">
        <f t="shared" si="28"/>
        <v>44</v>
      </c>
      <c r="T550" s="39">
        <v>6</v>
      </c>
      <c r="U550" s="40">
        <v>7</v>
      </c>
    </row>
    <row r="551" spans="4:21" x14ac:dyDescent="0.3">
      <c r="D551" s="39">
        <v>5</v>
      </c>
      <c r="E551" s="40">
        <v>1</v>
      </c>
      <c r="G551" s="39">
        <v>7</v>
      </c>
      <c r="H551" s="40">
        <v>5</v>
      </c>
      <c r="J551" s="39">
        <v>1</v>
      </c>
      <c r="K551" s="43">
        <v>6</v>
      </c>
      <c r="L551" s="44">
        <f>Tableau5[[#This Row],[Bleu Diz.]]+Tableau5[[#This Row],[Bleu Uni.]]</f>
        <v>7</v>
      </c>
      <c r="M551" s="45">
        <f t="shared" si="27"/>
        <v>16</v>
      </c>
      <c r="O551" s="46">
        <v>5</v>
      </c>
      <c r="P551" s="47">
        <v>1</v>
      </c>
      <c r="Q551" s="48">
        <f>Tableau6[[#This Row],[Bronze Diz.]]+Tableau6[[#This Row],[Bronze Uni.]]</f>
        <v>6</v>
      </c>
      <c r="R551" s="49">
        <f t="shared" si="28"/>
        <v>51</v>
      </c>
      <c r="T551" s="39">
        <v>4</v>
      </c>
      <c r="U551" s="40">
        <v>2</v>
      </c>
    </row>
    <row r="552" spans="4:21" x14ac:dyDescent="0.3">
      <c r="D552" s="39">
        <v>2</v>
      </c>
      <c r="E552" s="40">
        <v>4</v>
      </c>
      <c r="G552" s="39">
        <v>7</v>
      </c>
      <c r="H552" s="40">
        <v>6</v>
      </c>
      <c r="J552" s="39">
        <v>6</v>
      </c>
      <c r="K552" s="43">
        <v>1</v>
      </c>
      <c r="L552" s="44">
        <f>Tableau5[[#This Row],[Bleu Diz.]]+Tableau5[[#This Row],[Bleu Uni.]]</f>
        <v>7</v>
      </c>
      <c r="M552" s="45">
        <f t="shared" si="27"/>
        <v>61</v>
      </c>
      <c r="O552" s="46">
        <v>9</v>
      </c>
      <c r="P552" s="47">
        <v>7</v>
      </c>
      <c r="Q552" s="48">
        <f>Tableau6[[#This Row],[Bronze Diz.]]+Tableau6[[#This Row],[Bronze Uni.]]</f>
        <v>16</v>
      </c>
      <c r="R552" s="49">
        <f t="shared" si="28"/>
        <v>97</v>
      </c>
      <c r="T552" s="39">
        <v>3</v>
      </c>
      <c r="U552" s="40">
        <v>7</v>
      </c>
    </row>
    <row r="553" spans="4:21" x14ac:dyDescent="0.3">
      <c r="D553" s="39">
        <v>2</v>
      </c>
      <c r="E553" s="40">
        <v>6</v>
      </c>
      <c r="G553" s="39">
        <v>7</v>
      </c>
      <c r="H553" s="40">
        <v>1</v>
      </c>
      <c r="J553" s="13">
        <v>1</v>
      </c>
      <c r="K553" s="20">
        <v>7</v>
      </c>
      <c r="L553" s="53">
        <f>Tableau5[[#This Row],[Bleu Diz.]]+Tableau5[[#This Row],[Bleu Uni.]]</f>
        <v>8</v>
      </c>
      <c r="M553" s="54">
        <f t="shared" si="27"/>
        <v>17</v>
      </c>
      <c r="O553" s="46">
        <v>1</v>
      </c>
      <c r="P553" s="47">
        <v>3</v>
      </c>
      <c r="Q553" s="48">
        <f>Tableau6[[#This Row],[Bronze Diz.]]+Tableau6[[#This Row],[Bronze Uni.]]</f>
        <v>4</v>
      </c>
      <c r="R553" s="49">
        <f t="shared" ref="R553:R616" si="29">IF(AND(O553=10,P553=10),0,IF(AND(O553=10,P553&lt;10),P553,IF(AND(O553&lt;10,P553=10),10*O553,10*O553+P553)))</f>
        <v>13</v>
      </c>
      <c r="T553" s="39">
        <v>11</v>
      </c>
      <c r="U553" s="40">
        <v>9</v>
      </c>
    </row>
    <row r="554" spans="4:21" x14ac:dyDescent="0.3">
      <c r="D554" s="39">
        <v>1</v>
      </c>
      <c r="E554" s="40">
        <v>1</v>
      </c>
      <c r="G554" s="39">
        <v>6</v>
      </c>
      <c r="H554" s="40">
        <v>8</v>
      </c>
      <c r="J554" s="13">
        <v>4</v>
      </c>
      <c r="K554" s="20">
        <v>7</v>
      </c>
      <c r="L554" s="53">
        <f>Tableau5[[#This Row],[Bleu Diz.]]+Tableau5[[#This Row],[Bleu Uni.]]</f>
        <v>11</v>
      </c>
      <c r="M554" s="54">
        <f t="shared" si="27"/>
        <v>47</v>
      </c>
      <c r="O554" s="46">
        <v>7</v>
      </c>
      <c r="P554" s="47">
        <v>7</v>
      </c>
      <c r="Q554" s="48">
        <f>Tableau6[[#This Row],[Bronze Diz.]]+Tableau6[[#This Row],[Bronze Uni.]]</f>
        <v>14</v>
      </c>
      <c r="R554" s="49">
        <f t="shared" si="29"/>
        <v>77</v>
      </c>
      <c r="T554" s="39">
        <v>2</v>
      </c>
      <c r="U554" s="40">
        <v>1</v>
      </c>
    </row>
    <row r="555" spans="4:21" x14ac:dyDescent="0.3">
      <c r="D555" s="39">
        <v>2</v>
      </c>
      <c r="E555" s="40">
        <v>2</v>
      </c>
      <c r="G555" s="39">
        <v>4</v>
      </c>
      <c r="H555" s="40">
        <v>7</v>
      </c>
      <c r="J555" s="13">
        <v>8</v>
      </c>
      <c r="K555" s="20">
        <v>10</v>
      </c>
      <c r="L555" s="53">
        <f>Tableau5[[#This Row],[Bleu Diz.]]+Tableau5[[#This Row],[Bleu Uni.]]</f>
        <v>18</v>
      </c>
      <c r="M555" s="54">
        <f t="shared" si="27"/>
        <v>80</v>
      </c>
      <c r="O555" s="46">
        <v>6</v>
      </c>
      <c r="P555" s="47">
        <v>4</v>
      </c>
      <c r="Q555" s="48">
        <f>Tableau6[[#This Row],[Bronze Diz.]]+Tableau6[[#This Row],[Bronze Uni.]]</f>
        <v>10</v>
      </c>
      <c r="R555" s="49">
        <f t="shared" si="29"/>
        <v>64</v>
      </c>
      <c r="T555" s="39">
        <v>6</v>
      </c>
      <c r="U555" s="40">
        <v>5</v>
      </c>
    </row>
    <row r="556" spans="4:21" x14ac:dyDescent="0.3">
      <c r="D556" s="39">
        <v>5</v>
      </c>
      <c r="E556" s="40">
        <v>3</v>
      </c>
      <c r="G556" s="39">
        <v>7</v>
      </c>
      <c r="H556" s="40">
        <v>3</v>
      </c>
      <c r="J556" s="13">
        <v>3</v>
      </c>
      <c r="K556" s="20">
        <v>4</v>
      </c>
      <c r="L556" s="53">
        <f>Tableau5[[#This Row],[Bleu Diz.]]+Tableau5[[#This Row],[Bleu Uni.]]</f>
        <v>7</v>
      </c>
      <c r="M556" s="54">
        <f t="shared" si="27"/>
        <v>34</v>
      </c>
      <c r="O556" s="46">
        <v>9</v>
      </c>
      <c r="P556" s="47">
        <v>8</v>
      </c>
      <c r="Q556" s="48">
        <f>Tableau6[[#This Row],[Bronze Diz.]]+Tableau6[[#This Row],[Bronze Uni.]]</f>
        <v>17</v>
      </c>
      <c r="R556" s="49">
        <f t="shared" si="29"/>
        <v>98</v>
      </c>
      <c r="T556" s="39">
        <v>8</v>
      </c>
      <c r="U556" s="40">
        <v>1</v>
      </c>
    </row>
    <row r="557" spans="4:21" x14ac:dyDescent="0.3">
      <c r="D557" s="39">
        <v>1</v>
      </c>
      <c r="E557" s="40">
        <v>4</v>
      </c>
      <c r="G557" s="39">
        <v>4</v>
      </c>
      <c r="H557" s="40">
        <v>7</v>
      </c>
      <c r="J557" s="13">
        <v>4</v>
      </c>
      <c r="K557" s="20">
        <v>5</v>
      </c>
      <c r="L557" s="53">
        <f>Tableau5[[#This Row],[Bleu Diz.]]+Tableau5[[#This Row],[Bleu Uni.]]</f>
        <v>9</v>
      </c>
      <c r="M557" s="54">
        <f t="shared" si="27"/>
        <v>45</v>
      </c>
      <c r="O557" s="46">
        <v>2</v>
      </c>
      <c r="P557" s="47">
        <v>10</v>
      </c>
      <c r="Q557" s="48">
        <f>Tableau6[[#This Row],[Bronze Diz.]]+Tableau6[[#This Row],[Bronze Uni.]]</f>
        <v>12</v>
      </c>
      <c r="R557" s="49">
        <f t="shared" si="29"/>
        <v>20</v>
      </c>
      <c r="T557" s="39">
        <v>8</v>
      </c>
      <c r="U557" s="40">
        <v>11</v>
      </c>
    </row>
    <row r="558" spans="4:21" x14ac:dyDescent="0.3">
      <c r="D558" s="39">
        <v>3</v>
      </c>
      <c r="E558" s="40">
        <v>1</v>
      </c>
      <c r="G558" s="39">
        <v>5</v>
      </c>
      <c r="H558" s="40">
        <v>4</v>
      </c>
      <c r="J558" s="13">
        <v>5</v>
      </c>
      <c r="K558" s="20">
        <v>9</v>
      </c>
      <c r="L558" s="53">
        <f>Tableau5[[#This Row],[Bleu Diz.]]+Tableau5[[#This Row],[Bleu Uni.]]</f>
        <v>14</v>
      </c>
      <c r="M558" s="54">
        <f t="shared" si="27"/>
        <v>59</v>
      </c>
      <c r="O558" s="46">
        <v>3</v>
      </c>
      <c r="P558" s="47">
        <v>8</v>
      </c>
      <c r="Q558" s="48">
        <f>Tableau6[[#This Row],[Bronze Diz.]]+Tableau6[[#This Row],[Bronze Uni.]]</f>
        <v>11</v>
      </c>
      <c r="R558" s="49">
        <f t="shared" si="29"/>
        <v>38</v>
      </c>
      <c r="T558" s="39">
        <v>6</v>
      </c>
      <c r="U558" s="40">
        <v>11</v>
      </c>
    </row>
    <row r="559" spans="4:21" x14ac:dyDescent="0.3">
      <c r="D559" s="39">
        <v>3</v>
      </c>
      <c r="E559" s="40">
        <v>5</v>
      </c>
      <c r="G559" s="39">
        <v>1</v>
      </c>
      <c r="H559" s="40">
        <v>3</v>
      </c>
      <c r="J559" s="13">
        <v>9</v>
      </c>
      <c r="K559" s="20">
        <v>5</v>
      </c>
      <c r="L559" s="53">
        <f>Tableau5[[#This Row],[Bleu Diz.]]+Tableau5[[#This Row],[Bleu Uni.]]</f>
        <v>14</v>
      </c>
      <c r="M559" s="54">
        <f t="shared" si="27"/>
        <v>95</v>
      </c>
      <c r="O559" s="46">
        <v>5</v>
      </c>
      <c r="P559" s="47">
        <v>8</v>
      </c>
      <c r="Q559" s="48">
        <f>Tableau6[[#This Row],[Bronze Diz.]]+Tableau6[[#This Row],[Bronze Uni.]]</f>
        <v>13</v>
      </c>
      <c r="R559" s="49">
        <f t="shared" si="29"/>
        <v>58</v>
      </c>
      <c r="T559" s="39">
        <v>9</v>
      </c>
      <c r="U559" s="40">
        <v>7</v>
      </c>
    </row>
    <row r="560" spans="4:21" x14ac:dyDescent="0.3">
      <c r="D560" s="39">
        <v>6</v>
      </c>
      <c r="E560" s="40">
        <v>6</v>
      </c>
      <c r="G560" s="39">
        <v>8</v>
      </c>
      <c r="H560" s="40">
        <v>2</v>
      </c>
      <c r="J560" s="13">
        <v>3</v>
      </c>
      <c r="K560" s="20">
        <v>6</v>
      </c>
      <c r="L560" s="53">
        <f>Tableau5[[#This Row],[Bleu Diz.]]+Tableau5[[#This Row],[Bleu Uni.]]</f>
        <v>9</v>
      </c>
      <c r="M560" s="54">
        <f t="shared" si="27"/>
        <v>36</v>
      </c>
      <c r="O560" s="46">
        <v>6</v>
      </c>
      <c r="P560" s="47">
        <v>5</v>
      </c>
      <c r="Q560" s="48">
        <f>Tableau6[[#This Row],[Bronze Diz.]]+Tableau6[[#This Row],[Bronze Uni.]]</f>
        <v>11</v>
      </c>
      <c r="R560" s="49">
        <f t="shared" si="29"/>
        <v>65</v>
      </c>
      <c r="T560" s="39">
        <v>5</v>
      </c>
      <c r="U560" s="40">
        <v>4</v>
      </c>
    </row>
    <row r="561" spans="4:21" x14ac:dyDescent="0.3">
      <c r="D561" s="39">
        <v>3</v>
      </c>
      <c r="E561" s="40">
        <v>3</v>
      </c>
      <c r="G561" s="39">
        <v>7</v>
      </c>
      <c r="H561" s="40">
        <v>2</v>
      </c>
      <c r="J561" s="13">
        <v>10</v>
      </c>
      <c r="K561" s="20">
        <v>1</v>
      </c>
      <c r="L561" s="53">
        <f>Tableau5[[#This Row],[Bleu Diz.]]+Tableau5[[#This Row],[Bleu Uni.]]</f>
        <v>11</v>
      </c>
      <c r="M561" s="54">
        <f t="shared" si="27"/>
        <v>1</v>
      </c>
      <c r="O561" s="46">
        <v>10</v>
      </c>
      <c r="P561" s="47">
        <v>5</v>
      </c>
      <c r="Q561" s="48">
        <f>Tableau6[[#This Row],[Bronze Diz.]]+Tableau6[[#This Row],[Bronze Uni.]]</f>
        <v>15</v>
      </c>
      <c r="R561" s="49">
        <f t="shared" si="29"/>
        <v>5</v>
      </c>
      <c r="T561" s="39">
        <v>11</v>
      </c>
      <c r="U561" s="40">
        <v>2</v>
      </c>
    </row>
    <row r="562" spans="4:21" x14ac:dyDescent="0.3">
      <c r="D562" s="39">
        <v>6</v>
      </c>
      <c r="E562" s="40">
        <v>2</v>
      </c>
      <c r="G562" s="39">
        <v>6</v>
      </c>
      <c r="H562" s="40">
        <v>6</v>
      </c>
      <c r="J562" s="13">
        <v>10</v>
      </c>
      <c r="K562" s="20">
        <v>2</v>
      </c>
      <c r="L562" s="53">
        <f>Tableau5[[#This Row],[Bleu Diz.]]+Tableau5[[#This Row],[Bleu Uni.]]</f>
        <v>12</v>
      </c>
      <c r="M562" s="54">
        <f t="shared" si="27"/>
        <v>2</v>
      </c>
      <c r="O562" s="46">
        <v>9</v>
      </c>
      <c r="P562" s="47">
        <v>4</v>
      </c>
      <c r="Q562" s="48">
        <f>Tableau6[[#This Row],[Bronze Diz.]]+Tableau6[[#This Row],[Bronze Uni.]]</f>
        <v>13</v>
      </c>
      <c r="R562" s="49">
        <f t="shared" si="29"/>
        <v>94</v>
      </c>
      <c r="T562" s="39">
        <v>3</v>
      </c>
      <c r="U562" s="40">
        <v>2</v>
      </c>
    </row>
    <row r="563" spans="4:21" x14ac:dyDescent="0.3">
      <c r="D563" s="39">
        <v>2</v>
      </c>
      <c r="E563" s="40">
        <v>4</v>
      </c>
      <c r="G563" s="39">
        <v>1</v>
      </c>
      <c r="H563" s="40">
        <v>5</v>
      </c>
      <c r="J563" s="13">
        <v>1</v>
      </c>
      <c r="K563" s="20">
        <v>6</v>
      </c>
      <c r="L563" s="53">
        <f>Tableau5[[#This Row],[Bleu Diz.]]+Tableau5[[#This Row],[Bleu Uni.]]</f>
        <v>7</v>
      </c>
      <c r="M563" s="54">
        <f t="shared" si="27"/>
        <v>16</v>
      </c>
      <c r="O563" s="46">
        <v>8</v>
      </c>
      <c r="P563" s="47">
        <v>2</v>
      </c>
      <c r="Q563" s="48">
        <f>Tableau6[[#This Row],[Bronze Diz.]]+Tableau6[[#This Row],[Bronze Uni.]]</f>
        <v>10</v>
      </c>
      <c r="R563" s="49">
        <f t="shared" si="29"/>
        <v>82</v>
      </c>
      <c r="T563" s="39">
        <v>10</v>
      </c>
      <c r="U563" s="40">
        <v>6</v>
      </c>
    </row>
    <row r="564" spans="4:21" x14ac:dyDescent="0.3">
      <c r="D564" s="39">
        <v>2</v>
      </c>
      <c r="E564" s="40">
        <v>3</v>
      </c>
      <c r="G564" s="39">
        <v>4</v>
      </c>
      <c r="H564" s="40">
        <v>6</v>
      </c>
      <c r="J564" s="13">
        <v>8</v>
      </c>
      <c r="K564" s="20">
        <v>3</v>
      </c>
      <c r="L564" s="53">
        <f>Tableau5[[#This Row],[Bleu Diz.]]+Tableau5[[#This Row],[Bleu Uni.]]</f>
        <v>11</v>
      </c>
      <c r="M564" s="54">
        <f t="shared" si="27"/>
        <v>83</v>
      </c>
      <c r="O564" s="46">
        <v>3</v>
      </c>
      <c r="P564" s="47">
        <v>3</v>
      </c>
      <c r="Q564" s="48">
        <f>Tableau6[[#This Row],[Bronze Diz.]]+Tableau6[[#This Row],[Bronze Uni.]]</f>
        <v>6</v>
      </c>
      <c r="R564" s="49">
        <f t="shared" si="29"/>
        <v>33</v>
      </c>
      <c r="T564" s="39">
        <v>11</v>
      </c>
      <c r="U564" s="40">
        <v>8</v>
      </c>
    </row>
    <row r="565" spans="4:21" x14ac:dyDescent="0.3">
      <c r="D565" s="39">
        <v>4</v>
      </c>
      <c r="E565" s="40">
        <v>2</v>
      </c>
      <c r="G565" s="39">
        <v>6</v>
      </c>
      <c r="H565" s="40">
        <v>3</v>
      </c>
      <c r="J565" s="13">
        <v>7</v>
      </c>
      <c r="K565" s="20">
        <v>7</v>
      </c>
      <c r="L565" s="53">
        <f>Tableau5[[#This Row],[Bleu Diz.]]+Tableau5[[#This Row],[Bleu Uni.]]</f>
        <v>14</v>
      </c>
      <c r="M565" s="54">
        <f t="shared" si="27"/>
        <v>77</v>
      </c>
      <c r="O565" s="46">
        <v>4</v>
      </c>
      <c r="P565" s="47">
        <v>10</v>
      </c>
      <c r="Q565" s="48">
        <f>Tableau6[[#This Row],[Bronze Diz.]]+Tableau6[[#This Row],[Bronze Uni.]]</f>
        <v>14</v>
      </c>
      <c r="R565" s="49">
        <f t="shared" si="29"/>
        <v>40</v>
      </c>
      <c r="T565" s="39">
        <v>2</v>
      </c>
      <c r="U565" s="40">
        <v>8</v>
      </c>
    </row>
    <row r="566" spans="4:21" x14ac:dyDescent="0.3">
      <c r="D566" s="39">
        <v>4</v>
      </c>
      <c r="E566" s="40">
        <v>6</v>
      </c>
      <c r="G566" s="39">
        <v>2</v>
      </c>
      <c r="H566" s="40">
        <v>4</v>
      </c>
      <c r="J566" s="13">
        <v>5</v>
      </c>
      <c r="K566" s="20">
        <v>5</v>
      </c>
      <c r="L566" s="53">
        <f>Tableau5[[#This Row],[Bleu Diz.]]+Tableau5[[#This Row],[Bleu Uni.]]</f>
        <v>10</v>
      </c>
      <c r="M566" s="54">
        <f t="shared" si="27"/>
        <v>55</v>
      </c>
      <c r="O566" s="46">
        <v>2</v>
      </c>
      <c r="P566" s="47">
        <v>1</v>
      </c>
      <c r="Q566" s="48">
        <f>Tableau6[[#This Row],[Bronze Diz.]]+Tableau6[[#This Row],[Bronze Uni.]]</f>
        <v>3</v>
      </c>
      <c r="R566" s="49">
        <f t="shared" si="29"/>
        <v>21</v>
      </c>
      <c r="T566" s="39">
        <v>11</v>
      </c>
      <c r="U566" s="40">
        <v>1</v>
      </c>
    </row>
    <row r="567" spans="4:21" x14ac:dyDescent="0.3">
      <c r="D567" s="39">
        <v>4</v>
      </c>
      <c r="E567" s="40">
        <v>6</v>
      </c>
      <c r="G567" s="39">
        <v>7</v>
      </c>
      <c r="H567" s="40">
        <v>6</v>
      </c>
      <c r="J567" s="13">
        <v>9</v>
      </c>
      <c r="K567" s="20">
        <v>10</v>
      </c>
      <c r="L567" s="53">
        <f>Tableau5[[#This Row],[Bleu Diz.]]+Tableau5[[#This Row],[Bleu Uni.]]</f>
        <v>19</v>
      </c>
      <c r="M567" s="54">
        <f t="shared" si="27"/>
        <v>90</v>
      </c>
      <c r="O567" s="46">
        <v>9</v>
      </c>
      <c r="P567" s="47">
        <v>10</v>
      </c>
      <c r="Q567" s="48">
        <f>Tableau6[[#This Row],[Bronze Diz.]]+Tableau6[[#This Row],[Bronze Uni.]]</f>
        <v>19</v>
      </c>
      <c r="R567" s="49">
        <f t="shared" si="29"/>
        <v>90</v>
      </c>
      <c r="T567" s="39">
        <v>11</v>
      </c>
      <c r="U567" s="40">
        <v>2</v>
      </c>
    </row>
    <row r="568" spans="4:21" x14ac:dyDescent="0.3">
      <c r="D568" s="39">
        <v>5</v>
      </c>
      <c r="E568" s="40">
        <v>2</v>
      </c>
      <c r="G568" s="39">
        <v>1</v>
      </c>
      <c r="H568" s="40">
        <v>4</v>
      </c>
      <c r="J568" s="13">
        <v>6</v>
      </c>
      <c r="K568" s="20">
        <v>8</v>
      </c>
      <c r="L568" s="53">
        <f>Tableau5[[#This Row],[Bleu Diz.]]+Tableau5[[#This Row],[Bleu Uni.]]</f>
        <v>14</v>
      </c>
      <c r="M568" s="54">
        <f t="shared" si="27"/>
        <v>68</v>
      </c>
      <c r="O568" s="46">
        <v>1</v>
      </c>
      <c r="P568" s="47">
        <v>5</v>
      </c>
      <c r="Q568" s="48">
        <f>Tableau6[[#This Row],[Bronze Diz.]]+Tableau6[[#This Row],[Bronze Uni.]]</f>
        <v>6</v>
      </c>
      <c r="R568" s="49">
        <f t="shared" si="29"/>
        <v>15</v>
      </c>
      <c r="T568" s="39">
        <v>7</v>
      </c>
      <c r="U568" s="40">
        <v>1</v>
      </c>
    </row>
    <row r="569" spans="4:21" x14ac:dyDescent="0.3">
      <c r="D569" s="39">
        <v>6</v>
      </c>
      <c r="E569" s="40">
        <v>6</v>
      </c>
      <c r="G569" s="39">
        <v>2</v>
      </c>
      <c r="H569" s="40">
        <v>2</v>
      </c>
      <c r="J569" s="13">
        <v>10</v>
      </c>
      <c r="K569" s="20">
        <v>1</v>
      </c>
      <c r="L569" s="53">
        <f>Tableau5[[#This Row],[Bleu Diz.]]+Tableau5[[#This Row],[Bleu Uni.]]</f>
        <v>11</v>
      </c>
      <c r="M569" s="54">
        <f t="shared" si="27"/>
        <v>1</v>
      </c>
      <c r="O569" s="46">
        <v>5</v>
      </c>
      <c r="P569" s="47">
        <v>9</v>
      </c>
      <c r="Q569" s="48">
        <f>Tableau6[[#This Row],[Bronze Diz.]]+Tableau6[[#This Row],[Bronze Uni.]]</f>
        <v>14</v>
      </c>
      <c r="R569" s="49">
        <f t="shared" si="29"/>
        <v>59</v>
      </c>
      <c r="T569" s="39">
        <v>3</v>
      </c>
      <c r="U569" s="40">
        <v>6</v>
      </c>
    </row>
    <row r="570" spans="4:21" x14ac:dyDescent="0.3">
      <c r="D570" s="39">
        <v>2</v>
      </c>
      <c r="E570" s="40">
        <v>1</v>
      </c>
      <c r="G570" s="39">
        <v>1</v>
      </c>
      <c r="H570" s="40">
        <v>5</v>
      </c>
      <c r="J570" s="13">
        <v>10</v>
      </c>
      <c r="K570" s="20">
        <v>4</v>
      </c>
      <c r="L570" s="53">
        <f>Tableau5[[#This Row],[Bleu Diz.]]+Tableau5[[#This Row],[Bleu Uni.]]</f>
        <v>14</v>
      </c>
      <c r="M570" s="54">
        <f t="shared" si="27"/>
        <v>4</v>
      </c>
      <c r="O570" s="46">
        <v>4</v>
      </c>
      <c r="P570" s="47">
        <v>3</v>
      </c>
      <c r="Q570" s="48">
        <f>Tableau6[[#This Row],[Bronze Diz.]]+Tableau6[[#This Row],[Bronze Uni.]]</f>
        <v>7</v>
      </c>
      <c r="R570" s="49">
        <f t="shared" si="29"/>
        <v>43</v>
      </c>
      <c r="T570" s="39">
        <v>6</v>
      </c>
      <c r="U570" s="40">
        <v>10</v>
      </c>
    </row>
    <row r="571" spans="4:21" x14ac:dyDescent="0.3">
      <c r="D571" s="39">
        <v>1</v>
      </c>
      <c r="E571" s="40">
        <v>1</v>
      </c>
      <c r="G571" s="39">
        <v>3</v>
      </c>
      <c r="H571" s="40">
        <v>4</v>
      </c>
      <c r="J571" s="13">
        <v>6</v>
      </c>
      <c r="K571" s="20">
        <v>5</v>
      </c>
      <c r="L571" s="53">
        <f>Tableau5[[#This Row],[Bleu Diz.]]+Tableau5[[#This Row],[Bleu Uni.]]</f>
        <v>11</v>
      </c>
      <c r="M571" s="54">
        <f t="shared" si="27"/>
        <v>65</v>
      </c>
      <c r="O571" s="46">
        <v>1</v>
      </c>
      <c r="P571" s="47">
        <v>2</v>
      </c>
      <c r="Q571" s="48">
        <f>Tableau6[[#This Row],[Bronze Diz.]]+Tableau6[[#This Row],[Bronze Uni.]]</f>
        <v>3</v>
      </c>
      <c r="R571" s="49">
        <f t="shared" si="29"/>
        <v>12</v>
      </c>
      <c r="T571" s="39">
        <v>3</v>
      </c>
      <c r="U571" s="40">
        <v>8</v>
      </c>
    </row>
    <row r="572" spans="4:21" x14ac:dyDescent="0.3">
      <c r="D572" s="39">
        <v>5</v>
      </c>
      <c r="E572" s="40">
        <v>6</v>
      </c>
      <c r="G572" s="39">
        <v>4</v>
      </c>
      <c r="H572" s="40">
        <v>6</v>
      </c>
      <c r="J572" s="13">
        <v>6</v>
      </c>
      <c r="K572" s="20">
        <v>1</v>
      </c>
      <c r="L572" s="53">
        <f>Tableau5[[#This Row],[Bleu Diz.]]+Tableau5[[#This Row],[Bleu Uni.]]</f>
        <v>7</v>
      </c>
      <c r="M572" s="54">
        <f t="shared" si="27"/>
        <v>61</v>
      </c>
      <c r="O572" s="46">
        <v>4</v>
      </c>
      <c r="P572" s="47">
        <v>4</v>
      </c>
      <c r="Q572" s="48">
        <f>Tableau6[[#This Row],[Bronze Diz.]]+Tableau6[[#This Row],[Bronze Uni.]]</f>
        <v>8</v>
      </c>
      <c r="R572" s="49">
        <f t="shared" si="29"/>
        <v>44</v>
      </c>
      <c r="T572" s="39">
        <v>3</v>
      </c>
      <c r="U572" s="40">
        <v>11</v>
      </c>
    </row>
    <row r="573" spans="4:21" x14ac:dyDescent="0.3">
      <c r="D573" s="39">
        <v>4</v>
      </c>
      <c r="E573" s="40">
        <v>1</v>
      </c>
      <c r="G573" s="39">
        <v>3</v>
      </c>
      <c r="H573" s="40">
        <v>2</v>
      </c>
      <c r="J573" s="13">
        <v>6</v>
      </c>
      <c r="K573" s="20">
        <v>4</v>
      </c>
      <c r="L573" s="53">
        <f>Tableau5[[#This Row],[Bleu Diz.]]+Tableau5[[#This Row],[Bleu Uni.]]</f>
        <v>10</v>
      </c>
      <c r="M573" s="54">
        <f t="shared" si="27"/>
        <v>64</v>
      </c>
      <c r="O573" s="46">
        <v>3</v>
      </c>
      <c r="P573" s="47">
        <v>8</v>
      </c>
      <c r="Q573" s="48">
        <f>Tableau6[[#This Row],[Bronze Diz.]]+Tableau6[[#This Row],[Bronze Uni.]]</f>
        <v>11</v>
      </c>
      <c r="R573" s="49">
        <f t="shared" si="29"/>
        <v>38</v>
      </c>
      <c r="T573" s="39">
        <v>4</v>
      </c>
      <c r="U573" s="40">
        <v>7</v>
      </c>
    </row>
    <row r="574" spans="4:21" x14ac:dyDescent="0.3">
      <c r="D574" s="39">
        <v>1</v>
      </c>
      <c r="E574" s="40">
        <v>6</v>
      </c>
      <c r="G574" s="39">
        <v>4</v>
      </c>
      <c r="H574" s="40">
        <v>3</v>
      </c>
      <c r="J574" s="13">
        <v>3</v>
      </c>
      <c r="K574" s="20">
        <v>3</v>
      </c>
      <c r="L574" s="53">
        <f>Tableau5[[#This Row],[Bleu Diz.]]+Tableau5[[#This Row],[Bleu Uni.]]</f>
        <v>6</v>
      </c>
      <c r="M574" s="54">
        <f t="shared" si="27"/>
        <v>33</v>
      </c>
      <c r="O574" s="46">
        <v>9</v>
      </c>
      <c r="P574" s="47">
        <v>9</v>
      </c>
      <c r="Q574" s="48">
        <f>Tableau6[[#This Row],[Bronze Diz.]]+Tableau6[[#This Row],[Bronze Uni.]]</f>
        <v>18</v>
      </c>
      <c r="R574" s="49">
        <f t="shared" si="29"/>
        <v>99</v>
      </c>
      <c r="T574" s="39">
        <v>8</v>
      </c>
      <c r="U574" s="40">
        <v>4</v>
      </c>
    </row>
    <row r="575" spans="4:21" x14ac:dyDescent="0.3">
      <c r="D575" s="39">
        <v>6</v>
      </c>
      <c r="E575" s="40">
        <v>6</v>
      </c>
      <c r="G575" s="39">
        <v>8</v>
      </c>
      <c r="H575" s="40">
        <v>5</v>
      </c>
      <c r="J575" s="13">
        <v>5</v>
      </c>
      <c r="K575" s="20">
        <v>1</v>
      </c>
      <c r="L575" s="53">
        <f>Tableau5[[#This Row],[Bleu Diz.]]+Tableau5[[#This Row],[Bleu Uni.]]</f>
        <v>6</v>
      </c>
      <c r="M575" s="54">
        <f t="shared" si="27"/>
        <v>51</v>
      </c>
      <c r="O575" s="46">
        <v>6</v>
      </c>
      <c r="P575" s="47">
        <v>1</v>
      </c>
      <c r="Q575" s="48">
        <f>Tableau6[[#This Row],[Bronze Diz.]]+Tableau6[[#This Row],[Bronze Uni.]]</f>
        <v>7</v>
      </c>
      <c r="R575" s="49">
        <f t="shared" si="29"/>
        <v>61</v>
      </c>
      <c r="T575" s="39">
        <v>8</v>
      </c>
      <c r="U575" s="40">
        <v>4</v>
      </c>
    </row>
    <row r="576" spans="4:21" x14ac:dyDescent="0.3">
      <c r="D576" s="39">
        <v>3</v>
      </c>
      <c r="E576" s="40">
        <v>2</v>
      </c>
      <c r="G576" s="39">
        <v>5</v>
      </c>
      <c r="H576" s="40">
        <v>1</v>
      </c>
      <c r="J576" s="13">
        <v>10</v>
      </c>
      <c r="K576" s="20">
        <v>7</v>
      </c>
      <c r="L576" s="53">
        <f>Tableau5[[#This Row],[Bleu Diz.]]+Tableau5[[#This Row],[Bleu Uni.]]</f>
        <v>17</v>
      </c>
      <c r="M576" s="54">
        <f t="shared" si="27"/>
        <v>7</v>
      </c>
      <c r="O576" s="46">
        <v>8</v>
      </c>
      <c r="P576" s="47">
        <v>1</v>
      </c>
      <c r="Q576" s="48">
        <f>Tableau6[[#This Row],[Bronze Diz.]]+Tableau6[[#This Row],[Bronze Uni.]]</f>
        <v>9</v>
      </c>
      <c r="R576" s="49">
        <f t="shared" si="29"/>
        <v>81</v>
      </c>
      <c r="T576" s="39">
        <v>7</v>
      </c>
      <c r="U576" s="40">
        <v>7</v>
      </c>
    </row>
    <row r="577" spans="4:21" x14ac:dyDescent="0.3">
      <c r="D577" s="39">
        <v>2</v>
      </c>
      <c r="E577" s="40">
        <v>6</v>
      </c>
      <c r="G577" s="39">
        <v>4</v>
      </c>
      <c r="H577" s="40">
        <v>7</v>
      </c>
      <c r="J577" s="13">
        <v>7</v>
      </c>
      <c r="K577" s="20">
        <v>6</v>
      </c>
      <c r="L577" s="53">
        <f>Tableau5[[#This Row],[Bleu Diz.]]+Tableau5[[#This Row],[Bleu Uni.]]</f>
        <v>13</v>
      </c>
      <c r="M577" s="54">
        <f t="shared" si="27"/>
        <v>76</v>
      </c>
      <c r="O577" s="46">
        <v>7</v>
      </c>
      <c r="P577" s="47">
        <v>6</v>
      </c>
      <c r="Q577" s="48">
        <f>Tableau6[[#This Row],[Bronze Diz.]]+Tableau6[[#This Row],[Bronze Uni.]]</f>
        <v>13</v>
      </c>
      <c r="R577" s="49">
        <f t="shared" si="29"/>
        <v>76</v>
      </c>
      <c r="T577" s="39">
        <v>5</v>
      </c>
      <c r="U577" s="40">
        <v>12</v>
      </c>
    </row>
    <row r="578" spans="4:21" x14ac:dyDescent="0.3">
      <c r="D578" s="39">
        <v>4</v>
      </c>
      <c r="E578" s="40">
        <v>5</v>
      </c>
      <c r="G578" s="39">
        <v>5</v>
      </c>
      <c r="H578" s="40">
        <v>1</v>
      </c>
      <c r="J578" s="13">
        <v>7</v>
      </c>
      <c r="K578" s="20">
        <v>5</v>
      </c>
      <c r="L578" s="53">
        <f>Tableau5[[#This Row],[Bleu Diz.]]+Tableau5[[#This Row],[Bleu Uni.]]</f>
        <v>12</v>
      </c>
      <c r="M578" s="54">
        <f t="shared" si="27"/>
        <v>75</v>
      </c>
      <c r="O578" s="46">
        <v>1</v>
      </c>
      <c r="P578" s="47">
        <v>10</v>
      </c>
      <c r="Q578" s="48">
        <f>Tableau6[[#This Row],[Bronze Diz.]]+Tableau6[[#This Row],[Bronze Uni.]]</f>
        <v>11</v>
      </c>
      <c r="R578" s="49">
        <f t="shared" si="29"/>
        <v>10</v>
      </c>
      <c r="T578" s="39">
        <v>9</v>
      </c>
      <c r="U578" s="40">
        <v>3</v>
      </c>
    </row>
    <row r="579" spans="4:21" x14ac:dyDescent="0.3">
      <c r="D579" s="39">
        <v>6</v>
      </c>
      <c r="E579" s="40">
        <v>2</v>
      </c>
      <c r="G579" s="39">
        <v>8</v>
      </c>
      <c r="H579" s="40">
        <v>3</v>
      </c>
      <c r="J579" s="13">
        <v>5</v>
      </c>
      <c r="K579" s="20">
        <v>3</v>
      </c>
      <c r="L579" s="53">
        <f>Tableau5[[#This Row],[Bleu Diz.]]+Tableau5[[#This Row],[Bleu Uni.]]</f>
        <v>8</v>
      </c>
      <c r="M579" s="54">
        <f t="shared" ref="M579:M642" si="30">IF(AND(J579=10,K579=10),0,IF(AND(J579=10,K579&lt;10),K579,IF(AND(J579&lt;10,K579=10),10*J579,10*J579+K579)))</f>
        <v>53</v>
      </c>
      <c r="O579" s="46">
        <v>7</v>
      </c>
      <c r="P579" s="47">
        <v>10</v>
      </c>
      <c r="Q579" s="48">
        <f>Tableau6[[#This Row],[Bronze Diz.]]+Tableau6[[#This Row],[Bronze Uni.]]</f>
        <v>17</v>
      </c>
      <c r="R579" s="49">
        <f t="shared" si="29"/>
        <v>70</v>
      </c>
      <c r="T579" s="39">
        <v>3</v>
      </c>
      <c r="U579" s="40">
        <v>5</v>
      </c>
    </row>
    <row r="580" spans="4:21" x14ac:dyDescent="0.3">
      <c r="D580" s="39">
        <v>5</v>
      </c>
      <c r="E580" s="40">
        <v>6</v>
      </c>
      <c r="G580" s="39">
        <v>8</v>
      </c>
      <c r="H580" s="40">
        <v>4</v>
      </c>
      <c r="J580" s="13">
        <v>10</v>
      </c>
      <c r="K580" s="20">
        <v>3</v>
      </c>
      <c r="L580" s="53">
        <f>Tableau5[[#This Row],[Bleu Diz.]]+Tableau5[[#This Row],[Bleu Uni.]]</f>
        <v>13</v>
      </c>
      <c r="M580" s="54">
        <f t="shared" si="30"/>
        <v>3</v>
      </c>
      <c r="O580" s="46">
        <v>6</v>
      </c>
      <c r="P580" s="47">
        <v>3</v>
      </c>
      <c r="Q580" s="48">
        <f>Tableau6[[#This Row],[Bronze Diz.]]+Tableau6[[#This Row],[Bronze Uni.]]</f>
        <v>9</v>
      </c>
      <c r="R580" s="49">
        <f t="shared" si="29"/>
        <v>63</v>
      </c>
      <c r="T580" s="39">
        <v>2</v>
      </c>
      <c r="U580" s="40">
        <v>10</v>
      </c>
    </row>
    <row r="581" spans="4:21" x14ac:dyDescent="0.3">
      <c r="D581" s="39">
        <v>4</v>
      </c>
      <c r="E581" s="40">
        <v>3</v>
      </c>
      <c r="G581" s="39">
        <v>7</v>
      </c>
      <c r="H581" s="40">
        <v>4</v>
      </c>
      <c r="J581" s="13">
        <v>4</v>
      </c>
      <c r="K581" s="20">
        <v>5</v>
      </c>
      <c r="L581" s="53">
        <f>Tableau5[[#This Row],[Bleu Diz.]]+Tableau5[[#This Row],[Bleu Uni.]]</f>
        <v>9</v>
      </c>
      <c r="M581" s="54">
        <f t="shared" si="30"/>
        <v>45</v>
      </c>
      <c r="O581" s="46">
        <v>1</v>
      </c>
      <c r="P581" s="47">
        <v>5</v>
      </c>
      <c r="Q581" s="48">
        <f>Tableau6[[#This Row],[Bronze Diz.]]+Tableau6[[#This Row],[Bronze Uni.]]</f>
        <v>6</v>
      </c>
      <c r="R581" s="49">
        <f t="shared" si="29"/>
        <v>15</v>
      </c>
      <c r="T581" s="39">
        <v>8</v>
      </c>
      <c r="U581" s="40">
        <v>11</v>
      </c>
    </row>
    <row r="582" spans="4:21" x14ac:dyDescent="0.3">
      <c r="D582" s="39">
        <v>1</v>
      </c>
      <c r="E582" s="40">
        <v>4</v>
      </c>
      <c r="G582" s="39">
        <v>2</v>
      </c>
      <c r="H582" s="40">
        <v>4</v>
      </c>
      <c r="J582" s="13">
        <v>4</v>
      </c>
      <c r="K582" s="20">
        <v>3</v>
      </c>
      <c r="L582" s="53">
        <f>Tableau5[[#This Row],[Bleu Diz.]]+Tableau5[[#This Row],[Bleu Uni.]]</f>
        <v>7</v>
      </c>
      <c r="M582" s="54">
        <f t="shared" si="30"/>
        <v>43</v>
      </c>
      <c r="O582" s="46">
        <v>6</v>
      </c>
      <c r="P582" s="47">
        <v>8</v>
      </c>
      <c r="Q582" s="48">
        <f>Tableau6[[#This Row],[Bronze Diz.]]+Tableau6[[#This Row],[Bronze Uni.]]</f>
        <v>14</v>
      </c>
      <c r="R582" s="49">
        <f t="shared" si="29"/>
        <v>68</v>
      </c>
      <c r="T582" s="39">
        <v>5</v>
      </c>
      <c r="U582" s="40">
        <v>10</v>
      </c>
    </row>
    <row r="583" spans="4:21" x14ac:dyDescent="0.3">
      <c r="D583" s="39">
        <v>4</v>
      </c>
      <c r="E583" s="40">
        <v>3</v>
      </c>
      <c r="G583" s="39">
        <v>4</v>
      </c>
      <c r="H583" s="40">
        <v>7</v>
      </c>
      <c r="J583" s="13">
        <v>10</v>
      </c>
      <c r="K583" s="20">
        <v>10</v>
      </c>
      <c r="L583" s="53">
        <f>Tableau5[[#This Row],[Bleu Diz.]]+Tableau5[[#This Row],[Bleu Uni.]]</f>
        <v>20</v>
      </c>
      <c r="M583" s="54">
        <f t="shared" si="30"/>
        <v>0</v>
      </c>
      <c r="O583" s="46">
        <v>9</v>
      </c>
      <c r="P583" s="47">
        <v>8</v>
      </c>
      <c r="Q583" s="48">
        <f>Tableau6[[#This Row],[Bronze Diz.]]+Tableau6[[#This Row],[Bronze Uni.]]</f>
        <v>17</v>
      </c>
      <c r="R583" s="49">
        <f t="shared" si="29"/>
        <v>98</v>
      </c>
      <c r="T583" s="39">
        <v>8</v>
      </c>
      <c r="U583" s="40">
        <v>4</v>
      </c>
    </row>
    <row r="584" spans="4:21" x14ac:dyDescent="0.3">
      <c r="D584" s="39">
        <v>2</v>
      </c>
      <c r="E584" s="40">
        <v>1</v>
      </c>
      <c r="G584" s="39">
        <v>2</v>
      </c>
      <c r="H584" s="40">
        <v>5</v>
      </c>
      <c r="J584" s="13">
        <v>7</v>
      </c>
      <c r="K584" s="20">
        <v>10</v>
      </c>
      <c r="L584" s="53">
        <f>Tableau5[[#This Row],[Bleu Diz.]]+Tableau5[[#This Row],[Bleu Uni.]]</f>
        <v>17</v>
      </c>
      <c r="M584" s="54">
        <f t="shared" si="30"/>
        <v>70</v>
      </c>
      <c r="O584" s="46">
        <v>1</v>
      </c>
      <c r="P584" s="47">
        <v>7</v>
      </c>
      <c r="Q584" s="48">
        <f>Tableau6[[#This Row],[Bronze Diz.]]+Tableau6[[#This Row],[Bronze Uni.]]</f>
        <v>8</v>
      </c>
      <c r="R584" s="49">
        <f t="shared" si="29"/>
        <v>17</v>
      </c>
      <c r="T584" s="39">
        <v>5</v>
      </c>
      <c r="U584" s="40">
        <v>5</v>
      </c>
    </row>
    <row r="585" spans="4:21" x14ac:dyDescent="0.3">
      <c r="D585" s="39">
        <v>3</v>
      </c>
      <c r="E585" s="40">
        <v>3</v>
      </c>
      <c r="G585" s="39">
        <v>4</v>
      </c>
      <c r="H585" s="40">
        <v>2</v>
      </c>
      <c r="J585" s="13">
        <v>6</v>
      </c>
      <c r="K585" s="20">
        <v>10</v>
      </c>
      <c r="L585" s="53">
        <f>Tableau5[[#This Row],[Bleu Diz.]]+Tableau5[[#This Row],[Bleu Uni.]]</f>
        <v>16</v>
      </c>
      <c r="M585" s="54">
        <f t="shared" si="30"/>
        <v>60</v>
      </c>
      <c r="O585" s="46">
        <v>8</v>
      </c>
      <c r="P585" s="47">
        <v>7</v>
      </c>
      <c r="Q585" s="48">
        <f>Tableau6[[#This Row],[Bronze Diz.]]+Tableau6[[#This Row],[Bronze Uni.]]</f>
        <v>15</v>
      </c>
      <c r="R585" s="49">
        <f t="shared" si="29"/>
        <v>87</v>
      </c>
      <c r="T585" s="39">
        <v>5</v>
      </c>
      <c r="U585" s="40">
        <v>6</v>
      </c>
    </row>
    <row r="586" spans="4:21" x14ac:dyDescent="0.3">
      <c r="D586" s="39">
        <v>4</v>
      </c>
      <c r="E586" s="40">
        <v>2</v>
      </c>
      <c r="G586" s="39">
        <v>5</v>
      </c>
      <c r="H586" s="40">
        <v>7</v>
      </c>
      <c r="J586" s="13">
        <v>3</v>
      </c>
      <c r="K586" s="20">
        <v>7</v>
      </c>
      <c r="L586" s="53">
        <f>Tableau5[[#This Row],[Bleu Diz.]]+Tableau5[[#This Row],[Bleu Uni.]]</f>
        <v>10</v>
      </c>
      <c r="M586" s="54">
        <f t="shared" si="30"/>
        <v>37</v>
      </c>
      <c r="O586" s="46">
        <v>5</v>
      </c>
      <c r="P586" s="47">
        <v>10</v>
      </c>
      <c r="Q586" s="48">
        <f>Tableau6[[#This Row],[Bronze Diz.]]+Tableau6[[#This Row],[Bronze Uni.]]</f>
        <v>15</v>
      </c>
      <c r="R586" s="49">
        <f t="shared" si="29"/>
        <v>50</v>
      </c>
      <c r="T586" s="39">
        <v>1</v>
      </c>
      <c r="U586" s="40">
        <v>10</v>
      </c>
    </row>
    <row r="587" spans="4:21" x14ac:dyDescent="0.3">
      <c r="D587" s="39">
        <v>2</v>
      </c>
      <c r="E587" s="40">
        <v>2</v>
      </c>
      <c r="G587" s="39">
        <v>3</v>
      </c>
      <c r="H587" s="40">
        <v>6</v>
      </c>
      <c r="J587" s="13">
        <v>3</v>
      </c>
      <c r="K587" s="20">
        <v>9</v>
      </c>
      <c r="L587" s="53">
        <f>Tableau5[[#This Row],[Bleu Diz.]]+Tableau5[[#This Row],[Bleu Uni.]]</f>
        <v>12</v>
      </c>
      <c r="M587" s="54">
        <f t="shared" si="30"/>
        <v>39</v>
      </c>
      <c r="O587" s="46">
        <v>1</v>
      </c>
      <c r="P587" s="47">
        <v>8</v>
      </c>
      <c r="Q587" s="48">
        <f>Tableau6[[#This Row],[Bronze Diz.]]+Tableau6[[#This Row],[Bronze Uni.]]</f>
        <v>9</v>
      </c>
      <c r="R587" s="49">
        <f t="shared" si="29"/>
        <v>18</v>
      </c>
      <c r="T587" s="39">
        <v>10</v>
      </c>
      <c r="U587" s="40">
        <v>5</v>
      </c>
    </row>
    <row r="588" spans="4:21" x14ac:dyDescent="0.3">
      <c r="D588" s="39">
        <v>2</v>
      </c>
      <c r="E588" s="40">
        <v>3</v>
      </c>
      <c r="G588" s="39">
        <v>7</v>
      </c>
      <c r="H588" s="40">
        <v>1</v>
      </c>
      <c r="J588" s="13">
        <v>6</v>
      </c>
      <c r="K588" s="20">
        <v>10</v>
      </c>
      <c r="L588" s="53">
        <f>Tableau5[[#This Row],[Bleu Diz.]]+Tableau5[[#This Row],[Bleu Uni.]]</f>
        <v>16</v>
      </c>
      <c r="M588" s="54">
        <f t="shared" si="30"/>
        <v>60</v>
      </c>
      <c r="O588" s="46">
        <v>1</v>
      </c>
      <c r="P588" s="47">
        <v>2</v>
      </c>
      <c r="Q588" s="48">
        <f>Tableau6[[#This Row],[Bronze Diz.]]+Tableau6[[#This Row],[Bronze Uni.]]</f>
        <v>3</v>
      </c>
      <c r="R588" s="49">
        <f t="shared" si="29"/>
        <v>12</v>
      </c>
      <c r="T588" s="39">
        <v>11</v>
      </c>
      <c r="U588" s="40">
        <v>1</v>
      </c>
    </row>
    <row r="589" spans="4:21" x14ac:dyDescent="0.3">
      <c r="D589" s="39">
        <v>6</v>
      </c>
      <c r="E589" s="40">
        <v>4</v>
      </c>
      <c r="G589" s="39">
        <v>1</v>
      </c>
      <c r="H589" s="40">
        <v>3</v>
      </c>
      <c r="J589" s="13">
        <v>3</v>
      </c>
      <c r="K589" s="20">
        <v>3</v>
      </c>
      <c r="L589" s="53">
        <f>Tableau5[[#This Row],[Bleu Diz.]]+Tableau5[[#This Row],[Bleu Uni.]]</f>
        <v>6</v>
      </c>
      <c r="M589" s="54">
        <f t="shared" si="30"/>
        <v>33</v>
      </c>
      <c r="O589" s="46">
        <v>6</v>
      </c>
      <c r="P589" s="47">
        <v>9</v>
      </c>
      <c r="Q589" s="48">
        <f>Tableau6[[#This Row],[Bronze Diz.]]+Tableau6[[#This Row],[Bronze Uni.]]</f>
        <v>15</v>
      </c>
      <c r="R589" s="49">
        <f t="shared" si="29"/>
        <v>69</v>
      </c>
      <c r="T589" s="39">
        <v>9</v>
      </c>
      <c r="U589" s="40">
        <v>9</v>
      </c>
    </row>
    <row r="590" spans="4:21" x14ac:dyDescent="0.3">
      <c r="D590" s="39">
        <v>1</v>
      </c>
      <c r="E590" s="40">
        <v>3</v>
      </c>
      <c r="G590" s="39">
        <v>8</v>
      </c>
      <c r="H590" s="40">
        <v>4</v>
      </c>
      <c r="J590" s="13">
        <v>8</v>
      </c>
      <c r="K590" s="20">
        <v>7</v>
      </c>
      <c r="L590" s="53">
        <f>Tableau5[[#This Row],[Bleu Diz.]]+Tableau5[[#This Row],[Bleu Uni.]]</f>
        <v>15</v>
      </c>
      <c r="M590" s="54">
        <f t="shared" si="30"/>
        <v>87</v>
      </c>
      <c r="O590" s="46">
        <v>6</v>
      </c>
      <c r="P590" s="47">
        <v>10</v>
      </c>
      <c r="Q590" s="48">
        <f>Tableau6[[#This Row],[Bronze Diz.]]+Tableau6[[#This Row],[Bronze Uni.]]</f>
        <v>16</v>
      </c>
      <c r="R590" s="49">
        <f t="shared" si="29"/>
        <v>60</v>
      </c>
      <c r="T590" s="39">
        <v>7</v>
      </c>
      <c r="U590" s="40">
        <v>7</v>
      </c>
    </row>
    <row r="591" spans="4:21" x14ac:dyDescent="0.3">
      <c r="D591" s="39">
        <v>4</v>
      </c>
      <c r="E591" s="40">
        <v>2</v>
      </c>
      <c r="G591" s="39">
        <v>2</v>
      </c>
      <c r="H591" s="40">
        <v>3</v>
      </c>
      <c r="J591" s="13">
        <v>6</v>
      </c>
      <c r="K591" s="20">
        <v>8</v>
      </c>
      <c r="L591" s="53">
        <f>Tableau5[[#This Row],[Bleu Diz.]]+Tableau5[[#This Row],[Bleu Uni.]]</f>
        <v>14</v>
      </c>
      <c r="M591" s="54">
        <f t="shared" si="30"/>
        <v>68</v>
      </c>
      <c r="O591" s="46">
        <v>9</v>
      </c>
      <c r="P591" s="47">
        <v>3</v>
      </c>
      <c r="Q591" s="48">
        <f>Tableau6[[#This Row],[Bronze Diz.]]+Tableau6[[#This Row],[Bronze Uni.]]</f>
        <v>12</v>
      </c>
      <c r="R591" s="49">
        <f t="shared" si="29"/>
        <v>93</v>
      </c>
      <c r="T591" s="39">
        <v>11</v>
      </c>
      <c r="U591" s="40">
        <v>1</v>
      </c>
    </row>
    <row r="592" spans="4:21" x14ac:dyDescent="0.3">
      <c r="D592" s="39">
        <v>2</v>
      </c>
      <c r="E592" s="40">
        <v>3</v>
      </c>
      <c r="G592" s="39">
        <v>4</v>
      </c>
      <c r="H592" s="40">
        <v>4</v>
      </c>
      <c r="J592" s="13">
        <v>2</v>
      </c>
      <c r="K592" s="20">
        <v>3</v>
      </c>
      <c r="L592" s="53">
        <f>Tableau5[[#This Row],[Bleu Diz.]]+Tableau5[[#This Row],[Bleu Uni.]]</f>
        <v>5</v>
      </c>
      <c r="M592" s="54">
        <f t="shared" si="30"/>
        <v>23</v>
      </c>
      <c r="O592" s="46">
        <v>3</v>
      </c>
      <c r="P592" s="47">
        <v>6</v>
      </c>
      <c r="Q592" s="48">
        <f>Tableau6[[#This Row],[Bronze Diz.]]+Tableau6[[#This Row],[Bronze Uni.]]</f>
        <v>9</v>
      </c>
      <c r="R592" s="49">
        <f t="shared" si="29"/>
        <v>36</v>
      </c>
      <c r="T592" s="39">
        <v>7</v>
      </c>
      <c r="U592" s="40">
        <v>11</v>
      </c>
    </row>
    <row r="593" spans="4:21" x14ac:dyDescent="0.3">
      <c r="D593" s="39">
        <v>2</v>
      </c>
      <c r="E593" s="40">
        <v>1</v>
      </c>
      <c r="G593" s="39">
        <v>2</v>
      </c>
      <c r="H593" s="40">
        <v>1</v>
      </c>
      <c r="J593" s="13">
        <v>9</v>
      </c>
      <c r="K593" s="20">
        <v>2</v>
      </c>
      <c r="L593" s="53">
        <f>Tableau5[[#This Row],[Bleu Diz.]]+Tableau5[[#This Row],[Bleu Uni.]]</f>
        <v>11</v>
      </c>
      <c r="M593" s="54">
        <f t="shared" si="30"/>
        <v>92</v>
      </c>
      <c r="O593" s="46">
        <v>6</v>
      </c>
      <c r="P593" s="47">
        <v>5</v>
      </c>
      <c r="Q593" s="48">
        <f>Tableau6[[#This Row],[Bronze Diz.]]+Tableau6[[#This Row],[Bronze Uni.]]</f>
        <v>11</v>
      </c>
      <c r="R593" s="49">
        <f t="shared" si="29"/>
        <v>65</v>
      </c>
      <c r="T593" s="39">
        <v>12</v>
      </c>
      <c r="U593" s="40">
        <v>10</v>
      </c>
    </row>
    <row r="594" spans="4:21" x14ac:dyDescent="0.3">
      <c r="D594" s="39">
        <v>5</v>
      </c>
      <c r="E594" s="40">
        <v>4</v>
      </c>
      <c r="G594" s="39">
        <v>4</v>
      </c>
      <c r="H594" s="40">
        <v>2</v>
      </c>
      <c r="J594" s="13">
        <v>6</v>
      </c>
      <c r="K594" s="20">
        <v>7</v>
      </c>
      <c r="L594" s="53">
        <f>Tableau5[[#This Row],[Bleu Diz.]]+Tableau5[[#This Row],[Bleu Uni.]]</f>
        <v>13</v>
      </c>
      <c r="M594" s="54">
        <f t="shared" si="30"/>
        <v>67</v>
      </c>
      <c r="O594" s="46">
        <v>6</v>
      </c>
      <c r="P594" s="47">
        <v>5</v>
      </c>
      <c r="Q594" s="48">
        <f>Tableau6[[#This Row],[Bronze Diz.]]+Tableau6[[#This Row],[Bronze Uni.]]</f>
        <v>11</v>
      </c>
      <c r="R594" s="49">
        <f t="shared" si="29"/>
        <v>65</v>
      </c>
      <c r="T594" s="39">
        <v>1</v>
      </c>
      <c r="U594" s="40">
        <v>9</v>
      </c>
    </row>
    <row r="595" spans="4:21" x14ac:dyDescent="0.3">
      <c r="D595" s="39">
        <v>3</v>
      </c>
      <c r="E595" s="40">
        <v>6</v>
      </c>
      <c r="G595" s="39">
        <v>5</v>
      </c>
      <c r="H595" s="40">
        <v>1</v>
      </c>
      <c r="J595" s="13">
        <v>10</v>
      </c>
      <c r="K595" s="20">
        <v>8</v>
      </c>
      <c r="L595" s="53">
        <f>Tableau5[[#This Row],[Bleu Diz.]]+Tableau5[[#This Row],[Bleu Uni.]]</f>
        <v>18</v>
      </c>
      <c r="M595" s="54">
        <f t="shared" si="30"/>
        <v>8</v>
      </c>
      <c r="O595" s="46">
        <v>8</v>
      </c>
      <c r="P595" s="47">
        <v>3</v>
      </c>
      <c r="Q595" s="48">
        <f>Tableau6[[#This Row],[Bronze Diz.]]+Tableau6[[#This Row],[Bronze Uni.]]</f>
        <v>11</v>
      </c>
      <c r="R595" s="49">
        <f t="shared" si="29"/>
        <v>83</v>
      </c>
      <c r="T595" s="39">
        <v>6</v>
      </c>
      <c r="U595" s="40">
        <v>2</v>
      </c>
    </row>
    <row r="596" spans="4:21" x14ac:dyDescent="0.3">
      <c r="D596" s="39">
        <v>1</v>
      </c>
      <c r="E596" s="40">
        <v>2</v>
      </c>
      <c r="G596" s="39">
        <v>8</v>
      </c>
      <c r="H596" s="40">
        <v>6</v>
      </c>
      <c r="J596" s="13">
        <v>1</v>
      </c>
      <c r="K596" s="20">
        <v>10</v>
      </c>
      <c r="L596" s="53">
        <f>Tableau5[[#This Row],[Bleu Diz.]]+Tableau5[[#This Row],[Bleu Uni.]]</f>
        <v>11</v>
      </c>
      <c r="M596" s="54">
        <f t="shared" si="30"/>
        <v>10</v>
      </c>
      <c r="O596" s="46">
        <v>5</v>
      </c>
      <c r="P596" s="47">
        <v>5</v>
      </c>
      <c r="Q596" s="48">
        <f>Tableau6[[#This Row],[Bronze Diz.]]+Tableau6[[#This Row],[Bronze Uni.]]</f>
        <v>10</v>
      </c>
      <c r="R596" s="49">
        <f t="shared" si="29"/>
        <v>55</v>
      </c>
      <c r="T596" s="39">
        <v>2</v>
      </c>
      <c r="U596" s="40">
        <v>5</v>
      </c>
    </row>
    <row r="597" spans="4:21" x14ac:dyDescent="0.3">
      <c r="D597" s="39">
        <v>3</v>
      </c>
      <c r="E597" s="40">
        <v>2</v>
      </c>
      <c r="G597" s="39">
        <v>1</v>
      </c>
      <c r="H597" s="40">
        <v>1</v>
      </c>
      <c r="J597" s="13">
        <v>4</v>
      </c>
      <c r="K597" s="20">
        <v>2</v>
      </c>
      <c r="L597" s="53">
        <f>Tableau5[[#This Row],[Bleu Diz.]]+Tableau5[[#This Row],[Bleu Uni.]]</f>
        <v>6</v>
      </c>
      <c r="M597" s="54">
        <f t="shared" si="30"/>
        <v>42</v>
      </c>
      <c r="O597" s="46">
        <v>5</v>
      </c>
      <c r="P597" s="47">
        <v>1</v>
      </c>
      <c r="Q597" s="48">
        <f>Tableau6[[#This Row],[Bronze Diz.]]+Tableau6[[#This Row],[Bronze Uni.]]</f>
        <v>6</v>
      </c>
      <c r="R597" s="49">
        <f t="shared" si="29"/>
        <v>51</v>
      </c>
      <c r="T597" s="39">
        <v>9</v>
      </c>
      <c r="U597" s="40">
        <v>2</v>
      </c>
    </row>
    <row r="598" spans="4:21" x14ac:dyDescent="0.3">
      <c r="D598" s="39">
        <v>4</v>
      </c>
      <c r="E598" s="40">
        <v>3</v>
      </c>
      <c r="G598" s="39">
        <v>6</v>
      </c>
      <c r="H598" s="40">
        <v>3</v>
      </c>
      <c r="J598" s="13">
        <v>9</v>
      </c>
      <c r="K598" s="20">
        <v>9</v>
      </c>
      <c r="L598" s="53">
        <f>Tableau5[[#This Row],[Bleu Diz.]]+Tableau5[[#This Row],[Bleu Uni.]]</f>
        <v>18</v>
      </c>
      <c r="M598" s="54">
        <f t="shared" si="30"/>
        <v>99</v>
      </c>
      <c r="O598" s="46">
        <v>9</v>
      </c>
      <c r="P598" s="47">
        <v>5</v>
      </c>
      <c r="Q598" s="48">
        <f>Tableau6[[#This Row],[Bronze Diz.]]+Tableau6[[#This Row],[Bronze Uni.]]</f>
        <v>14</v>
      </c>
      <c r="R598" s="49">
        <f t="shared" si="29"/>
        <v>95</v>
      </c>
      <c r="T598" s="39">
        <v>8</v>
      </c>
      <c r="U598" s="40">
        <v>12</v>
      </c>
    </row>
    <row r="599" spans="4:21" x14ac:dyDescent="0.3">
      <c r="D599" s="39">
        <v>6</v>
      </c>
      <c r="E599" s="40">
        <v>5</v>
      </c>
      <c r="G599" s="39">
        <v>7</v>
      </c>
      <c r="H599" s="40">
        <v>2</v>
      </c>
      <c r="J599" s="13">
        <v>7</v>
      </c>
      <c r="K599" s="20">
        <v>5</v>
      </c>
      <c r="L599" s="53">
        <f>Tableau5[[#This Row],[Bleu Diz.]]+Tableau5[[#This Row],[Bleu Uni.]]</f>
        <v>12</v>
      </c>
      <c r="M599" s="54">
        <f t="shared" si="30"/>
        <v>75</v>
      </c>
      <c r="O599" s="46">
        <v>2</v>
      </c>
      <c r="P599" s="47">
        <v>7</v>
      </c>
      <c r="Q599" s="48">
        <f>Tableau6[[#This Row],[Bronze Diz.]]+Tableau6[[#This Row],[Bronze Uni.]]</f>
        <v>9</v>
      </c>
      <c r="R599" s="49">
        <f t="shared" si="29"/>
        <v>27</v>
      </c>
      <c r="T599" s="39">
        <v>12</v>
      </c>
      <c r="U599" s="40">
        <v>9</v>
      </c>
    </row>
    <row r="600" spans="4:21" x14ac:dyDescent="0.3">
      <c r="D600" s="39">
        <v>2</v>
      </c>
      <c r="E600" s="40">
        <v>6</v>
      </c>
      <c r="G600" s="39">
        <v>1</v>
      </c>
      <c r="H600" s="40">
        <v>5</v>
      </c>
      <c r="J600" s="13">
        <v>1</v>
      </c>
      <c r="K600" s="20">
        <v>4</v>
      </c>
      <c r="L600" s="53">
        <f>Tableau5[[#This Row],[Bleu Diz.]]+Tableau5[[#This Row],[Bleu Uni.]]</f>
        <v>5</v>
      </c>
      <c r="M600" s="54">
        <f t="shared" si="30"/>
        <v>14</v>
      </c>
      <c r="O600" s="46">
        <v>4</v>
      </c>
      <c r="P600" s="47">
        <v>6</v>
      </c>
      <c r="Q600" s="48">
        <f>Tableau6[[#This Row],[Bronze Diz.]]+Tableau6[[#This Row],[Bronze Uni.]]</f>
        <v>10</v>
      </c>
      <c r="R600" s="49">
        <f t="shared" si="29"/>
        <v>46</v>
      </c>
      <c r="T600" s="39">
        <v>1</v>
      </c>
      <c r="U600" s="40">
        <v>12</v>
      </c>
    </row>
    <row r="601" spans="4:21" x14ac:dyDescent="0.3">
      <c r="D601" s="39">
        <v>2</v>
      </c>
      <c r="E601" s="40">
        <v>3</v>
      </c>
      <c r="G601" s="39">
        <v>4</v>
      </c>
      <c r="H601" s="40">
        <v>5</v>
      </c>
      <c r="J601" s="13">
        <v>5</v>
      </c>
      <c r="K601" s="20">
        <v>7</v>
      </c>
      <c r="L601" s="53">
        <f>Tableau5[[#This Row],[Bleu Diz.]]+Tableau5[[#This Row],[Bleu Uni.]]</f>
        <v>12</v>
      </c>
      <c r="M601" s="54">
        <f t="shared" si="30"/>
        <v>57</v>
      </c>
      <c r="O601" s="46">
        <v>4</v>
      </c>
      <c r="P601" s="47">
        <v>8</v>
      </c>
      <c r="Q601" s="48">
        <f>Tableau6[[#This Row],[Bronze Diz.]]+Tableau6[[#This Row],[Bronze Uni.]]</f>
        <v>12</v>
      </c>
      <c r="R601" s="49">
        <f t="shared" si="29"/>
        <v>48</v>
      </c>
      <c r="T601" s="39">
        <v>2</v>
      </c>
      <c r="U601" s="40">
        <v>1</v>
      </c>
    </row>
    <row r="602" spans="4:21" x14ac:dyDescent="0.3">
      <c r="D602" s="39">
        <v>6</v>
      </c>
      <c r="E602" s="40">
        <v>3</v>
      </c>
      <c r="G602" s="39">
        <v>6</v>
      </c>
      <c r="H602" s="40">
        <v>4</v>
      </c>
      <c r="J602" s="13">
        <v>10</v>
      </c>
      <c r="K602" s="20">
        <v>6</v>
      </c>
      <c r="L602" s="53">
        <f>Tableau5[[#This Row],[Bleu Diz.]]+Tableau5[[#This Row],[Bleu Uni.]]</f>
        <v>16</v>
      </c>
      <c r="M602" s="54">
        <f t="shared" si="30"/>
        <v>6</v>
      </c>
      <c r="O602" s="46">
        <v>9</v>
      </c>
      <c r="P602" s="47">
        <v>7</v>
      </c>
      <c r="Q602" s="48">
        <f>Tableau6[[#This Row],[Bronze Diz.]]+Tableau6[[#This Row],[Bronze Uni.]]</f>
        <v>16</v>
      </c>
      <c r="R602" s="49">
        <f t="shared" si="29"/>
        <v>97</v>
      </c>
      <c r="T602" s="39">
        <v>3</v>
      </c>
      <c r="U602" s="40">
        <v>8</v>
      </c>
    </row>
    <row r="603" spans="4:21" x14ac:dyDescent="0.3">
      <c r="G603" s="39">
        <v>7</v>
      </c>
      <c r="H603" s="40">
        <v>2</v>
      </c>
      <c r="J603" s="13">
        <v>10</v>
      </c>
      <c r="K603" s="20">
        <v>7</v>
      </c>
      <c r="L603" s="53">
        <f>Tableau5[[#This Row],[Bleu Diz.]]+Tableau5[[#This Row],[Bleu Uni.]]</f>
        <v>17</v>
      </c>
      <c r="M603" s="54">
        <f t="shared" si="30"/>
        <v>7</v>
      </c>
      <c r="O603" s="46">
        <v>10</v>
      </c>
      <c r="P603" s="47">
        <v>4</v>
      </c>
      <c r="Q603" s="48">
        <f>Tableau6[[#This Row],[Bronze Diz.]]+Tableau6[[#This Row],[Bronze Uni.]]</f>
        <v>14</v>
      </c>
      <c r="R603" s="49">
        <f t="shared" si="29"/>
        <v>4</v>
      </c>
      <c r="T603" s="39">
        <v>3</v>
      </c>
      <c r="U603" s="40">
        <v>7</v>
      </c>
    </row>
    <row r="604" spans="4:21" x14ac:dyDescent="0.3">
      <c r="G604" s="39">
        <v>8</v>
      </c>
      <c r="H604" s="40">
        <v>7</v>
      </c>
      <c r="J604" s="13">
        <v>8</v>
      </c>
      <c r="K604" s="20">
        <v>4</v>
      </c>
      <c r="L604" s="53">
        <f>Tableau5[[#This Row],[Bleu Diz.]]+Tableau5[[#This Row],[Bleu Uni.]]</f>
        <v>12</v>
      </c>
      <c r="M604" s="54">
        <f t="shared" si="30"/>
        <v>84</v>
      </c>
      <c r="O604" s="46">
        <v>7</v>
      </c>
      <c r="P604" s="47">
        <v>8</v>
      </c>
      <c r="Q604" s="48">
        <f>Tableau6[[#This Row],[Bronze Diz.]]+Tableau6[[#This Row],[Bronze Uni.]]</f>
        <v>15</v>
      </c>
      <c r="R604" s="49">
        <f t="shared" si="29"/>
        <v>78</v>
      </c>
      <c r="T604" s="39">
        <v>4</v>
      </c>
      <c r="U604" s="40">
        <v>11</v>
      </c>
    </row>
    <row r="605" spans="4:21" x14ac:dyDescent="0.3">
      <c r="G605" s="39">
        <v>2</v>
      </c>
      <c r="H605" s="40">
        <v>3</v>
      </c>
      <c r="J605" s="13">
        <v>6</v>
      </c>
      <c r="K605" s="20">
        <v>8</v>
      </c>
      <c r="L605" s="53">
        <f>Tableau5[[#This Row],[Bleu Diz.]]+Tableau5[[#This Row],[Bleu Uni.]]</f>
        <v>14</v>
      </c>
      <c r="M605" s="54">
        <f t="shared" si="30"/>
        <v>68</v>
      </c>
      <c r="O605" s="46">
        <v>1</v>
      </c>
      <c r="P605" s="47">
        <v>1</v>
      </c>
      <c r="Q605" s="48">
        <f>Tableau6[[#This Row],[Bronze Diz.]]+Tableau6[[#This Row],[Bronze Uni.]]</f>
        <v>2</v>
      </c>
      <c r="R605" s="49">
        <f t="shared" si="29"/>
        <v>11</v>
      </c>
      <c r="T605" s="39">
        <v>12</v>
      </c>
      <c r="U605" s="40">
        <v>10</v>
      </c>
    </row>
    <row r="606" spans="4:21" x14ac:dyDescent="0.3">
      <c r="G606" s="39">
        <v>8</v>
      </c>
      <c r="H606" s="40">
        <v>2</v>
      </c>
      <c r="J606" s="13">
        <v>4</v>
      </c>
      <c r="K606" s="20">
        <v>2</v>
      </c>
      <c r="L606" s="53">
        <f>Tableau5[[#This Row],[Bleu Diz.]]+Tableau5[[#This Row],[Bleu Uni.]]</f>
        <v>6</v>
      </c>
      <c r="M606" s="54">
        <f t="shared" si="30"/>
        <v>42</v>
      </c>
      <c r="O606" s="46">
        <v>1</v>
      </c>
      <c r="P606" s="47">
        <v>10</v>
      </c>
      <c r="Q606" s="48">
        <f>Tableau6[[#This Row],[Bronze Diz.]]+Tableau6[[#This Row],[Bronze Uni.]]</f>
        <v>11</v>
      </c>
      <c r="R606" s="49">
        <f t="shared" si="29"/>
        <v>10</v>
      </c>
      <c r="T606" s="39">
        <v>9</v>
      </c>
      <c r="U606" s="40">
        <v>7</v>
      </c>
    </row>
    <row r="607" spans="4:21" x14ac:dyDescent="0.3">
      <c r="G607" s="39">
        <v>6</v>
      </c>
      <c r="H607" s="40">
        <v>7</v>
      </c>
      <c r="J607" s="13">
        <v>7</v>
      </c>
      <c r="K607" s="20">
        <v>1</v>
      </c>
      <c r="L607" s="53">
        <f>Tableau5[[#This Row],[Bleu Diz.]]+Tableau5[[#This Row],[Bleu Uni.]]</f>
        <v>8</v>
      </c>
      <c r="M607" s="54">
        <f t="shared" si="30"/>
        <v>71</v>
      </c>
      <c r="O607" s="46">
        <v>8</v>
      </c>
      <c r="P607" s="47">
        <v>4</v>
      </c>
      <c r="Q607" s="48">
        <f>Tableau6[[#This Row],[Bronze Diz.]]+Tableau6[[#This Row],[Bronze Uni.]]</f>
        <v>12</v>
      </c>
      <c r="R607" s="49">
        <f t="shared" si="29"/>
        <v>84</v>
      </c>
      <c r="T607" s="39">
        <v>4</v>
      </c>
      <c r="U607" s="40">
        <v>7</v>
      </c>
    </row>
    <row r="608" spans="4:21" x14ac:dyDescent="0.3">
      <c r="G608" s="39">
        <v>1</v>
      </c>
      <c r="H608" s="40">
        <v>1</v>
      </c>
      <c r="J608" s="13">
        <v>2</v>
      </c>
      <c r="K608" s="20">
        <v>5</v>
      </c>
      <c r="L608" s="53">
        <f>Tableau5[[#This Row],[Bleu Diz.]]+Tableau5[[#This Row],[Bleu Uni.]]</f>
        <v>7</v>
      </c>
      <c r="M608" s="54">
        <f t="shared" si="30"/>
        <v>25</v>
      </c>
      <c r="O608" s="46">
        <v>8</v>
      </c>
      <c r="P608" s="47">
        <v>5</v>
      </c>
      <c r="Q608" s="48">
        <f>Tableau6[[#This Row],[Bronze Diz.]]+Tableau6[[#This Row],[Bronze Uni.]]</f>
        <v>13</v>
      </c>
      <c r="R608" s="49">
        <f t="shared" si="29"/>
        <v>85</v>
      </c>
      <c r="T608" s="39">
        <v>10</v>
      </c>
      <c r="U608" s="40">
        <v>9</v>
      </c>
    </row>
    <row r="609" spans="7:21" x14ac:dyDescent="0.3">
      <c r="G609" s="39">
        <v>4</v>
      </c>
      <c r="H609" s="40">
        <v>1</v>
      </c>
      <c r="J609" s="13">
        <v>7</v>
      </c>
      <c r="K609" s="20">
        <v>6</v>
      </c>
      <c r="L609" s="53">
        <f>Tableau5[[#This Row],[Bleu Diz.]]+Tableau5[[#This Row],[Bleu Uni.]]</f>
        <v>13</v>
      </c>
      <c r="M609" s="54">
        <f t="shared" si="30"/>
        <v>76</v>
      </c>
      <c r="O609" s="46">
        <v>7</v>
      </c>
      <c r="P609" s="47">
        <v>8</v>
      </c>
      <c r="Q609" s="48">
        <f>Tableau6[[#This Row],[Bronze Diz.]]+Tableau6[[#This Row],[Bronze Uni.]]</f>
        <v>15</v>
      </c>
      <c r="R609" s="49">
        <f t="shared" si="29"/>
        <v>78</v>
      </c>
      <c r="T609" s="39">
        <v>3</v>
      </c>
      <c r="U609" s="40">
        <v>10</v>
      </c>
    </row>
    <row r="610" spans="7:21" x14ac:dyDescent="0.3">
      <c r="G610" s="39">
        <v>6</v>
      </c>
      <c r="H610" s="40">
        <v>8</v>
      </c>
      <c r="J610" s="13">
        <v>4</v>
      </c>
      <c r="K610" s="20">
        <v>10</v>
      </c>
      <c r="L610" s="53">
        <f>Tableau5[[#This Row],[Bleu Diz.]]+Tableau5[[#This Row],[Bleu Uni.]]</f>
        <v>14</v>
      </c>
      <c r="M610" s="54">
        <f t="shared" si="30"/>
        <v>40</v>
      </c>
      <c r="O610" s="46">
        <v>6</v>
      </c>
      <c r="P610" s="47">
        <v>6</v>
      </c>
      <c r="Q610" s="48">
        <f>Tableau6[[#This Row],[Bronze Diz.]]+Tableau6[[#This Row],[Bronze Uni.]]</f>
        <v>12</v>
      </c>
      <c r="R610" s="49">
        <f t="shared" si="29"/>
        <v>66</v>
      </c>
      <c r="T610" s="39">
        <v>4</v>
      </c>
      <c r="U610" s="40">
        <v>1</v>
      </c>
    </row>
    <row r="611" spans="7:21" x14ac:dyDescent="0.3">
      <c r="G611" s="39">
        <v>7</v>
      </c>
      <c r="H611" s="40">
        <v>5</v>
      </c>
      <c r="J611" s="13">
        <v>4</v>
      </c>
      <c r="K611" s="20">
        <v>3</v>
      </c>
      <c r="L611" s="53">
        <f>Tableau5[[#This Row],[Bleu Diz.]]+Tableau5[[#This Row],[Bleu Uni.]]</f>
        <v>7</v>
      </c>
      <c r="M611" s="54">
        <f t="shared" si="30"/>
        <v>43</v>
      </c>
      <c r="O611" s="46">
        <v>9</v>
      </c>
      <c r="P611" s="47">
        <v>7</v>
      </c>
      <c r="Q611" s="48">
        <f>Tableau6[[#This Row],[Bronze Diz.]]+Tableau6[[#This Row],[Bronze Uni.]]</f>
        <v>16</v>
      </c>
      <c r="R611" s="49">
        <f t="shared" si="29"/>
        <v>97</v>
      </c>
      <c r="T611" s="39">
        <v>1</v>
      </c>
      <c r="U611" s="40">
        <v>11</v>
      </c>
    </row>
    <row r="612" spans="7:21" x14ac:dyDescent="0.3">
      <c r="G612" s="39">
        <v>1</v>
      </c>
      <c r="H612" s="40">
        <v>4</v>
      </c>
      <c r="J612" s="13">
        <v>4</v>
      </c>
      <c r="K612" s="20">
        <v>10</v>
      </c>
      <c r="L612" s="53">
        <f>Tableau5[[#This Row],[Bleu Diz.]]+Tableau5[[#This Row],[Bleu Uni.]]</f>
        <v>14</v>
      </c>
      <c r="M612" s="54">
        <f t="shared" si="30"/>
        <v>40</v>
      </c>
      <c r="O612" s="46">
        <v>6</v>
      </c>
      <c r="P612" s="47">
        <v>4</v>
      </c>
      <c r="Q612" s="48">
        <f>Tableau6[[#This Row],[Bronze Diz.]]+Tableau6[[#This Row],[Bronze Uni.]]</f>
        <v>10</v>
      </c>
      <c r="R612" s="49">
        <f t="shared" si="29"/>
        <v>64</v>
      </c>
      <c r="T612" s="39">
        <v>1</v>
      </c>
      <c r="U612" s="40">
        <v>6</v>
      </c>
    </row>
    <row r="613" spans="7:21" x14ac:dyDescent="0.3">
      <c r="G613" s="39">
        <v>1</v>
      </c>
      <c r="H613" s="40">
        <v>8</v>
      </c>
      <c r="J613" s="13">
        <v>9</v>
      </c>
      <c r="K613" s="20">
        <v>4</v>
      </c>
      <c r="L613" s="53">
        <f>Tableau5[[#This Row],[Bleu Diz.]]+Tableau5[[#This Row],[Bleu Uni.]]</f>
        <v>13</v>
      </c>
      <c r="M613" s="54">
        <f t="shared" si="30"/>
        <v>94</v>
      </c>
      <c r="O613" s="46">
        <v>3</v>
      </c>
      <c r="P613" s="47">
        <v>3</v>
      </c>
      <c r="Q613" s="48">
        <f>Tableau6[[#This Row],[Bronze Diz.]]+Tableau6[[#This Row],[Bronze Uni.]]</f>
        <v>6</v>
      </c>
      <c r="R613" s="49">
        <f t="shared" si="29"/>
        <v>33</v>
      </c>
      <c r="T613" s="39">
        <v>2</v>
      </c>
      <c r="U613" s="40">
        <v>3</v>
      </c>
    </row>
    <row r="614" spans="7:21" x14ac:dyDescent="0.3">
      <c r="G614" s="39">
        <v>8</v>
      </c>
      <c r="H614" s="40">
        <v>4</v>
      </c>
      <c r="J614" s="13">
        <v>9</v>
      </c>
      <c r="K614" s="20">
        <v>7</v>
      </c>
      <c r="L614" s="53">
        <f>Tableau5[[#This Row],[Bleu Diz.]]+Tableau5[[#This Row],[Bleu Uni.]]</f>
        <v>16</v>
      </c>
      <c r="M614" s="54">
        <f t="shared" si="30"/>
        <v>97</v>
      </c>
      <c r="O614" s="46">
        <v>3</v>
      </c>
      <c r="P614" s="47">
        <v>5</v>
      </c>
      <c r="Q614" s="48">
        <f>Tableau6[[#This Row],[Bronze Diz.]]+Tableau6[[#This Row],[Bronze Uni.]]</f>
        <v>8</v>
      </c>
      <c r="R614" s="49">
        <f t="shared" si="29"/>
        <v>35</v>
      </c>
      <c r="T614" s="39">
        <v>6</v>
      </c>
      <c r="U614" s="40">
        <v>12</v>
      </c>
    </row>
    <row r="615" spans="7:21" x14ac:dyDescent="0.3">
      <c r="G615" s="39">
        <v>1</v>
      </c>
      <c r="H615" s="40">
        <v>6</v>
      </c>
      <c r="J615" s="13">
        <v>6</v>
      </c>
      <c r="K615" s="20">
        <v>5</v>
      </c>
      <c r="L615" s="53">
        <f>Tableau5[[#This Row],[Bleu Diz.]]+Tableau5[[#This Row],[Bleu Uni.]]</f>
        <v>11</v>
      </c>
      <c r="M615" s="54">
        <f t="shared" si="30"/>
        <v>65</v>
      </c>
      <c r="O615" s="46">
        <v>10</v>
      </c>
      <c r="P615" s="47">
        <v>4</v>
      </c>
      <c r="Q615" s="48">
        <f>Tableau6[[#This Row],[Bronze Diz.]]+Tableau6[[#This Row],[Bronze Uni.]]</f>
        <v>14</v>
      </c>
      <c r="R615" s="49">
        <f t="shared" si="29"/>
        <v>4</v>
      </c>
      <c r="T615" s="39">
        <v>11</v>
      </c>
      <c r="U615" s="40">
        <v>2</v>
      </c>
    </row>
    <row r="616" spans="7:21" x14ac:dyDescent="0.3">
      <c r="G616" s="39">
        <v>5</v>
      </c>
      <c r="H616" s="40">
        <v>1</v>
      </c>
      <c r="J616" s="13">
        <v>2</v>
      </c>
      <c r="K616" s="20">
        <v>5</v>
      </c>
      <c r="L616" s="53">
        <f>Tableau5[[#This Row],[Bleu Diz.]]+Tableau5[[#This Row],[Bleu Uni.]]</f>
        <v>7</v>
      </c>
      <c r="M616" s="54">
        <f t="shared" si="30"/>
        <v>25</v>
      </c>
      <c r="O616" s="46">
        <v>1</v>
      </c>
      <c r="P616" s="47">
        <v>3</v>
      </c>
      <c r="Q616" s="48">
        <f>Tableau6[[#This Row],[Bronze Diz.]]+Tableau6[[#This Row],[Bronze Uni.]]</f>
        <v>4</v>
      </c>
      <c r="R616" s="49">
        <f t="shared" si="29"/>
        <v>13</v>
      </c>
      <c r="T616" s="39">
        <v>4</v>
      </c>
      <c r="U616" s="40">
        <v>2</v>
      </c>
    </row>
    <row r="617" spans="7:21" x14ac:dyDescent="0.3">
      <c r="G617" s="39">
        <v>2</v>
      </c>
      <c r="H617" s="40">
        <v>5</v>
      </c>
      <c r="J617" s="13">
        <v>7</v>
      </c>
      <c r="K617" s="20">
        <v>6</v>
      </c>
      <c r="L617" s="53">
        <f>Tableau5[[#This Row],[Bleu Diz.]]+Tableau5[[#This Row],[Bleu Uni.]]</f>
        <v>13</v>
      </c>
      <c r="M617" s="54">
        <f t="shared" si="30"/>
        <v>76</v>
      </c>
      <c r="O617" s="46">
        <v>10</v>
      </c>
      <c r="P617" s="47">
        <v>5</v>
      </c>
      <c r="Q617" s="48">
        <f>Tableau6[[#This Row],[Bronze Diz.]]+Tableau6[[#This Row],[Bronze Uni.]]</f>
        <v>15</v>
      </c>
      <c r="R617" s="49">
        <f t="shared" ref="R617:R680" si="31">IF(AND(O617=10,P617=10),0,IF(AND(O617=10,P617&lt;10),P617,IF(AND(O617&lt;10,P617=10),10*O617,10*O617+P617)))</f>
        <v>5</v>
      </c>
      <c r="T617" s="39">
        <v>9</v>
      </c>
      <c r="U617" s="40">
        <v>2</v>
      </c>
    </row>
    <row r="618" spans="7:21" x14ac:dyDescent="0.3">
      <c r="G618" s="39">
        <v>5</v>
      </c>
      <c r="H618" s="40">
        <v>1</v>
      </c>
      <c r="J618" s="13">
        <v>2</v>
      </c>
      <c r="K618" s="20">
        <v>2</v>
      </c>
      <c r="L618" s="53">
        <f>Tableau5[[#This Row],[Bleu Diz.]]+Tableau5[[#This Row],[Bleu Uni.]]</f>
        <v>4</v>
      </c>
      <c r="M618" s="54">
        <f t="shared" si="30"/>
        <v>22</v>
      </c>
      <c r="O618" s="46">
        <v>6</v>
      </c>
      <c r="P618" s="47">
        <v>9</v>
      </c>
      <c r="Q618" s="48">
        <f>Tableau6[[#This Row],[Bronze Diz.]]+Tableau6[[#This Row],[Bronze Uni.]]</f>
        <v>15</v>
      </c>
      <c r="R618" s="49">
        <f t="shared" si="31"/>
        <v>69</v>
      </c>
      <c r="T618" s="39">
        <v>6</v>
      </c>
      <c r="U618" s="40">
        <v>9</v>
      </c>
    </row>
    <row r="619" spans="7:21" x14ac:dyDescent="0.3">
      <c r="G619" s="39">
        <v>3</v>
      </c>
      <c r="H619" s="40">
        <v>4</v>
      </c>
      <c r="J619" s="13">
        <v>6</v>
      </c>
      <c r="K619" s="20">
        <v>9</v>
      </c>
      <c r="L619" s="53">
        <f>Tableau5[[#This Row],[Bleu Diz.]]+Tableau5[[#This Row],[Bleu Uni.]]</f>
        <v>15</v>
      </c>
      <c r="M619" s="54">
        <f t="shared" si="30"/>
        <v>69</v>
      </c>
      <c r="O619" s="46">
        <v>5</v>
      </c>
      <c r="P619" s="47">
        <v>6</v>
      </c>
      <c r="Q619" s="48">
        <f>Tableau6[[#This Row],[Bronze Diz.]]+Tableau6[[#This Row],[Bronze Uni.]]</f>
        <v>11</v>
      </c>
      <c r="R619" s="49">
        <f t="shared" si="31"/>
        <v>56</v>
      </c>
      <c r="T619" s="39">
        <v>1</v>
      </c>
      <c r="U619" s="40">
        <v>6</v>
      </c>
    </row>
    <row r="620" spans="7:21" x14ac:dyDescent="0.3">
      <c r="G620" s="39">
        <v>4</v>
      </c>
      <c r="H620" s="40">
        <v>5</v>
      </c>
      <c r="J620" s="13">
        <v>10</v>
      </c>
      <c r="K620" s="20">
        <v>4</v>
      </c>
      <c r="L620" s="53">
        <f>Tableau5[[#This Row],[Bleu Diz.]]+Tableau5[[#This Row],[Bleu Uni.]]</f>
        <v>14</v>
      </c>
      <c r="M620" s="54">
        <f t="shared" si="30"/>
        <v>4</v>
      </c>
      <c r="O620" s="46">
        <v>10</v>
      </c>
      <c r="P620" s="47">
        <v>1</v>
      </c>
      <c r="Q620" s="48">
        <f>Tableau6[[#This Row],[Bronze Diz.]]+Tableau6[[#This Row],[Bronze Uni.]]</f>
        <v>11</v>
      </c>
      <c r="R620" s="49">
        <f t="shared" si="31"/>
        <v>1</v>
      </c>
      <c r="T620" s="39">
        <v>8</v>
      </c>
      <c r="U620" s="40">
        <v>3</v>
      </c>
    </row>
    <row r="621" spans="7:21" x14ac:dyDescent="0.3">
      <c r="G621" s="39">
        <v>1</v>
      </c>
      <c r="H621" s="40">
        <v>6</v>
      </c>
      <c r="J621" s="13">
        <v>7</v>
      </c>
      <c r="K621" s="20">
        <v>9</v>
      </c>
      <c r="L621" s="53">
        <f>Tableau5[[#This Row],[Bleu Diz.]]+Tableau5[[#This Row],[Bleu Uni.]]</f>
        <v>16</v>
      </c>
      <c r="M621" s="54">
        <f t="shared" si="30"/>
        <v>79</v>
      </c>
      <c r="O621" s="46">
        <v>6</v>
      </c>
      <c r="P621" s="47">
        <v>9</v>
      </c>
      <c r="Q621" s="48">
        <f>Tableau6[[#This Row],[Bronze Diz.]]+Tableau6[[#This Row],[Bronze Uni.]]</f>
        <v>15</v>
      </c>
      <c r="R621" s="49">
        <f t="shared" si="31"/>
        <v>69</v>
      </c>
      <c r="T621" s="39">
        <v>1</v>
      </c>
      <c r="U621" s="40">
        <v>10</v>
      </c>
    </row>
    <row r="622" spans="7:21" x14ac:dyDescent="0.3">
      <c r="G622" s="39">
        <v>7</v>
      </c>
      <c r="H622" s="40">
        <v>3</v>
      </c>
      <c r="J622" s="13">
        <v>5</v>
      </c>
      <c r="K622" s="20">
        <v>8</v>
      </c>
      <c r="L622" s="53">
        <f>Tableau5[[#This Row],[Bleu Diz.]]+Tableau5[[#This Row],[Bleu Uni.]]</f>
        <v>13</v>
      </c>
      <c r="M622" s="54">
        <f t="shared" si="30"/>
        <v>58</v>
      </c>
      <c r="O622" s="46">
        <v>9</v>
      </c>
      <c r="P622" s="47">
        <v>8</v>
      </c>
      <c r="Q622" s="48">
        <f>Tableau6[[#This Row],[Bronze Diz.]]+Tableau6[[#This Row],[Bronze Uni.]]</f>
        <v>17</v>
      </c>
      <c r="R622" s="49">
        <f t="shared" si="31"/>
        <v>98</v>
      </c>
      <c r="T622" s="39">
        <v>7</v>
      </c>
      <c r="U622" s="40">
        <v>1</v>
      </c>
    </row>
    <row r="623" spans="7:21" x14ac:dyDescent="0.3">
      <c r="G623" s="39">
        <v>6</v>
      </c>
      <c r="H623" s="40">
        <v>5</v>
      </c>
      <c r="J623" s="13">
        <v>6</v>
      </c>
      <c r="K623" s="20">
        <v>5</v>
      </c>
      <c r="L623" s="53">
        <f>Tableau5[[#This Row],[Bleu Diz.]]+Tableau5[[#This Row],[Bleu Uni.]]</f>
        <v>11</v>
      </c>
      <c r="M623" s="54">
        <f t="shared" si="30"/>
        <v>65</v>
      </c>
      <c r="O623" s="46">
        <v>1</v>
      </c>
      <c r="P623" s="47">
        <v>7</v>
      </c>
      <c r="Q623" s="48">
        <f>Tableau6[[#This Row],[Bronze Diz.]]+Tableau6[[#This Row],[Bronze Uni.]]</f>
        <v>8</v>
      </c>
      <c r="R623" s="49">
        <f t="shared" si="31"/>
        <v>17</v>
      </c>
      <c r="T623" s="39">
        <v>3</v>
      </c>
      <c r="U623" s="40">
        <v>11</v>
      </c>
    </row>
    <row r="624" spans="7:21" x14ac:dyDescent="0.3">
      <c r="G624" s="39">
        <v>8</v>
      </c>
      <c r="H624" s="40">
        <v>8</v>
      </c>
      <c r="J624" s="13">
        <v>10</v>
      </c>
      <c r="K624" s="20">
        <v>4</v>
      </c>
      <c r="L624" s="53">
        <f>Tableau5[[#This Row],[Bleu Diz.]]+Tableau5[[#This Row],[Bleu Uni.]]</f>
        <v>14</v>
      </c>
      <c r="M624" s="54">
        <f t="shared" si="30"/>
        <v>4</v>
      </c>
      <c r="O624" s="46">
        <v>5</v>
      </c>
      <c r="P624" s="47">
        <v>8</v>
      </c>
      <c r="Q624" s="48">
        <f>Tableau6[[#This Row],[Bronze Diz.]]+Tableau6[[#This Row],[Bronze Uni.]]</f>
        <v>13</v>
      </c>
      <c r="R624" s="49">
        <f t="shared" si="31"/>
        <v>58</v>
      </c>
      <c r="T624" s="39">
        <v>7</v>
      </c>
      <c r="U624" s="40">
        <v>1</v>
      </c>
    </row>
    <row r="625" spans="7:21" x14ac:dyDescent="0.3">
      <c r="G625" s="39">
        <v>7</v>
      </c>
      <c r="H625" s="40">
        <v>7</v>
      </c>
      <c r="J625" s="13">
        <v>6</v>
      </c>
      <c r="K625" s="20">
        <v>9</v>
      </c>
      <c r="L625" s="53">
        <f>Tableau5[[#This Row],[Bleu Diz.]]+Tableau5[[#This Row],[Bleu Uni.]]</f>
        <v>15</v>
      </c>
      <c r="M625" s="54">
        <f t="shared" si="30"/>
        <v>69</v>
      </c>
      <c r="O625" s="46">
        <v>8</v>
      </c>
      <c r="P625" s="47">
        <v>6</v>
      </c>
      <c r="Q625" s="48">
        <f>Tableau6[[#This Row],[Bronze Diz.]]+Tableau6[[#This Row],[Bronze Uni.]]</f>
        <v>14</v>
      </c>
      <c r="R625" s="49">
        <f t="shared" si="31"/>
        <v>86</v>
      </c>
      <c r="T625" s="39">
        <v>11</v>
      </c>
      <c r="U625" s="40">
        <v>7</v>
      </c>
    </row>
    <row r="626" spans="7:21" x14ac:dyDescent="0.3">
      <c r="G626" s="39">
        <v>7</v>
      </c>
      <c r="H626" s="40">
        <v>1</v>
      </c>
      <c r="J626" s="13">
        <v>10</v>
      </c>
      <c r="K626" s="20">
        <v>7</v>
      </c>
      <c r="L626" s="53">
        <f>Tableau5[[#This Row],[Bleu Diz.]]+Tableau5[[#This Row],[Bleu Uni.]]</f>
        <v>17</v>
      </c>
      <c r="M626" s="54">
        <f t="shared" si="30"/>
        <v>7</v>
      </c>
      <c r="O626" s="46">
        <v>6</v>
      </c>
      <c r="P626" s="47">
        <v>8</v>
      </c>
      <c r="Q626" s="48">
        <f>Tableau6[[#This Row],[Bronze Diz.]]+Tableau6[[#This Row],[Bronze Uni.]]</f>
        <v>14</v>
      </c>
      <c r="R626" s="49">
        <f t="shared" si="31"/>
        <v>68</v>
      </c>
      <c r="T626" s="39">
        <v>3</v>
      </c>
      <c r="U626" s="40">
        <v>9</v>
      </c>
    </row>
    <row r="627" spans="7:21" x14ac:dyDescent="0.3">
      <c r="G627" s="39">
        <v>8</v>
      </c>
      <c r="H627" s="40">
        <v>5</v>
      </c>
      <c r="J627" s="13">
        <v>3</v>
      </c>
      <c r="K627" s="20">
        <v>6</v>
      </c>
      <c r="L627" s="53">
        <f>Tableau5[[#This Row],[Bleu Diz.]]+Tableau5[[#This Row],[Bleu Uni.]]</f>
        <v>9</v>
      </c>
      <c r="M627" s="54">
        <f t="shared" si="30"/>
        <v>36</v>
      </c>
      <c r="O627" s="46">
        <v>7</v>
      </c>
      <c r="P627" s="47">
        <v>4</v>
      </c>
      <c r="Q627" s="48">
        <f>Tableau6[[#This Row],[Bronze Diz.]]+Tableau6[[#This Row],[Bronze Uni.]]</f>
        <v>11</v>
      </c>
      <c r="R627" s="49">
        <f t="shared" si="31"/>
        <v>74</v>
      </c>
      <c r="T627" s="39">
        <v>9</v>
      </c>
      <c r="U627" s="40">
        <v>1</v>
      </c>
    </row>
    <row r="628" spans="7:21" x14ac:dyDescent="0.3">
      <c r="G628" s="39">
        <v>6</v>
      </c>
      <c r="H628" s="40">
        <v>2</v>
      </c>
      <c r="J628" s="13">
        <v>2</v>
      </c>
      <c r="K628" s="20">
        <v>5</v>
      </c>
      <c r="L628" s="53">
        <f>Tableau5[[#This Row],[Bleu Diz.]]+Tableau5[[#This Row],[Bleu Uni.]]</f>
        <v>7</v>
      </c>
      <c r="M628" s="54">
        <f t="shared" si="30"/>
        <v>25</v>
      </c>
      <c r="O628" s="46">
        <v>6</v>
      </c>
      <c r="P628" s="47">
        <v>8</v>
      </c>
      <c r="Q628" s="48">
        <f>Tableau6[[#This Row],[Bronze Diz.]]+Tableau6[[#This Row],[Bronze Uni.]]</f>
        <v>14</v>
      </c>
      <c r="R628" s="49">
        <f t="shared" si="31"/>
        <v>68</v>
      </c>
      <c r="T628" s="39">
        <v>3</v>
      </c>
      <c r="U628" s="40">
        <v>5</v>
      </c>
    </row>
    <row r="629" spans="7:21" x14ac:dyDescent="0.3">
      <c r="G629" s="39">
        <v>7</v>
      </c>
      <c r="H629" s="40">
        <v>3</v>
      </c>
      <c r="J629" s="13">
        <v>7</v>
      </c>
      <c r="K629" s="20">
        <v>2</v>
      </c>
      <c r="L629" s="53">
        <f>Tableau5[[#This Row],[Bleu Diz.]]+Tableau5[[#This Row],[Bleu Uni.]]</f>
        <v>9</v>
      </c>
      <c r="M629" s="54">
        <f t="shared" si="30"/>
        <v>72</v>
      </c>
      <c r="O629" s="46">
        <v>4</v>
      </c>
      <c r="P629" s="47">
        <v>10</v>
      </c>
      <c r="Q629" s="48">
        <f>Tableau6[[#This Row],[Bronze Diz.]]+Tableau6[[#This Row],[Bronze Uni.]]</f>
        <v>14</v>
      </c>
      <c r="R629" s="49">
        <f t="shared" si="31"/>
        <v>40</v>
      </c>
      <c r="T629" s="39">
        <v>8</v>
      </c>
      <c r="U629" s="40">
        <v>5</v>
      </c>
    </row>
    <row r="630" spans="7:21" x14ac:dyDescent="0.3">
      <c r="G630" s="39">
        <v>7</v>
      </c>
      <c r="H630" s="40">
        <v>1</v>
      </c>
      <c r="J630" s="13">
        <v>3</v>
      </c>
      <c r="K630" s="20">
        <v>5</v>
      </c>
      <c r="L630" s="53">
        <f>Tableau5[[#This Row],[Bleu Diz.]]+Tableau5[[#This Row],[Bleu Uni.]]</f>
        <v>8</v>
      </c>
      <c r="M630" s="54">
        <f t="shared" si="30"/>
        <v>35</v>
      </c>
      <c r="O630" s="46">
        <v>9</v>
      </c>
      <c r="P630" s="47">
        <v>8</v>
      </c>
      <c r="Q630" s="48">
        <f>Tableau6[[#This Row],[Bronze Diz.]]+Tableau6[[#This Row],[Bronze Uni.]]</f>
        <v>17</v>
      </c>
      <c r="R630" s="49">
        <f t="shared" si="31"/>
        <v>98</v>
      </c>
      <c r="T630" s="39">
        <v>3</v>
      </c>
      <c r="U630" s="40">
        <v>8</v>
      </c>
    </row>
    <row r="631" spans="7:21" x14ac:dyDescent="0.3">
      <c r="G631" s="39">
        <v>5</v>
      </c>
      <c r="H631" s="40">
        <v>2</v>
      </c>
      <c r="J631" s="13">
        <v>4</v>
      </c>
      <c r="K631" s="20">
        <v>1</v>
      </c>
      <c r="L631" s="53">
        <f>Tableau5[[#This Row],[Bleu Diz.]]+Tableau5[[#This Row],[Bleu Uni.]]</f>
        <v>5</v>
      </c>
      <c r="M631" s="54">
        <f t="shared" si="30"/>
        <v>41</v>
      </c>
      <c r="O631" s="46">
        <v>3</v>
      </c>
      <c r="P631" s="47">
        <v>4</v>
      </c>
      <c r="Q631" s="48">
        <f>Tableau6[[#This Row],[Bronze Diz.]]+Tableau6[[#This Row],[Bronze Uni.]]</f>
        <v>7</v>
      </c>
      <c r="R631" s="49">
        <f t="shared" si="31"/>
        <v>34</v>
      </c>
      <c r="T631" s="39">
        <v>4</v>
      </c>
      <c r="U631" s="40">
        <v>3</v>
      </c>
    </row>
    <row r="632" spans="7:21" x14ac:dyDescent="0.3">
      <c r="G632" s="39">
        <v>5</v>
      </c>
      <c r="H632" s="40">
        <v>2</v>
      </c>
      <c r="J632" s="13">
        <v>3</v>
      </c>
      <c r="K632" s="20">
        <v>2</v>
      </c>
      <c r="L632" s="53">
        <f>Tableau5[[#This Row],[Bleu Diz.]]+Tableau5[[#This Row],[Bleu Uni.]]</f>
        <v>5</v>
      </c>
      <c r="M632" s="54">
        <f t="shared" si="30"/>
        <v>32</v>
      </c>
      <c r="O632" s="46">
        <v>6</v>
      </c>
      <c r="P632" s="47">
        <v>3</v>
      </c>
      <c r="Q632" s="48">
        <f>Tableau6[[#This Row],[Bronze Diz.]]+Tableau6[[#This Row],[Bronze Uni.]]</f>
        <v>9</v>
      </c>
      <c r="R632" s="49">
        <f t="shared" si="31"/>
        <v>63</v>
      </c>
      <c r="T632" s="39">
        <v>9</v>
      </c>
      <c r="U632" s="40">
        <v>5</v>
      </c>
    </row>
    <row r="633" spans="7:21" x14ac:dyDescent="0.3">
      <c r="G633" s="39">
        <v>7</v>
      </c>
      <c r="H633" s="40">
        <v>3</v>
      </c>
      <c r="J633" s="13">
        <v>4</v>
      </c>
      <c r="K633" s="20">
        <v>1</v>
      </c>
      <c r="L633" s="53">
        <f>Tableau5[[#This Row],[Bleu Diz.]]+Tableau5[[#This Row],[Bleu Uni.]]</f>
        <v>5</v>
      </c>
      <c r="M633" s="54">
        <f t="shared" si="30"/>
        <v>41</v>
      </c>
      <c r="O633" s="46">
        <v>10</v>
      </c>
      <c r="P633" s="47">
        <v>10</v>
      </c>
      <c r="Q633" s="48">
        <f>Tableau6[[#This Row],[Bronze Diz.]]+Tableau6[[#This Row],[Bronze Uni.]]</f>
        <v>20</v>
      </c>
      <c r="R633" s="49">
        <f t="shared" si="31"/>
        <v>0</v>
      </c>
      <c r="T633" s="39">
        <v>6</v>
      </c>
      <c r="U633" s="40">
        <v>1</v>
      </c>
    </row>
    <row r="634" spans="7:21" x14ac:dyDescent="0.3">
      <c r="G634" s="39">
        <v>8</v>
      </c>
      <c r="H634" s="40">
        <v>1</v>
      </c>
      <c r="J634" s="13">
        <v>10</v>
      </c>
      <c r="K634" s="20">
        <v>7</v>
      </c>
      <c r="L634" s="53">
        <f>Tableau5[[#This Row],[Bleu Diz.]]+Tableau5[[#This Row],[Bleu Uni.]]</f>
        <v>17</v>
      </c>
      <c r="M634" s="54">
        <f t="shared" si="30"/>
        <v>7</v>
      </c>
      <c r="O634" s="46">
        <v>6</v>
      </c>
      <c r="P634" s="47">
        <v>4</v>
      </c>
      <c r="Q634" s="48">
        <f>Tableau6[[#This Row],[Bronze Diz.]]+Tableau6[[#This Row],[Bronze Uni.]]</f>
        <v>10</v>
      </c>
      <c r="R634" s="49">
        <f t="shared" si="31"/>
        <v>64</v>
      </c>
      <c r="T634" s="39">
        <v>11</v>
      </c>
      <c r="U634" s="40">
        <v>5</v>
      </c>
    </row>
    <row r="635" spans="7:21" x14ac:dyDescent="0.3">
      <c r="G635" s="39">
        <v>1</v>
      </c>
      <c r="H635" s="40">
        <v>3</v>
      </c>
      <c r="J635" s="13">
        <v>8</v>
      </c>
      <c r="K635" s="20">
        <v>3</v>
      </c>
      <c r="L635" s="53">
        <f>Tableau5[[#This Row],[Bleu Diz.]]+Tableau5[[#This Row],[Bleu Uni.]]</f>
        <v>11</v>
      </c>
      <c r="M635" s="54">
        <f t="shared" si="30"/>
        <v>83</v>
      </c>
      <c r="O635" s="46">
        <v>6</v>
      </c>
      <c r="P635" s="47">
        <v>1</v>
      </c>
      <c r="Q635" s="48">
        <f>Tableau6[[#This Row],[Bronze Diz.]]+Tableau6[[#This Row],[Bronze Uni.]]</f>
        <v>7</v>
      </c>
      <c r="R635" s="49">
        <f t="shared" si="31"/>
        <v>61</v>
      </c>
      <c r="T635" s="39">
        <v>2</v>
      </c>
      <c r="U635" s="40">
        <v>6</v>
      </c>
    </row>
    <row r="636" spans="7:21" x14ac:dyDescent="0.3">
      <c r="G636" s="39">
        <v>7</v>
      </c>
      <c r="H636" s="40">
        <v>7</v>
      </c>
      <c r="J636" s="13">
        <v>3</v>
      </c>
      <c r="K636" s="20">
        <v>5</v>
      </c>
      <c r="L636" s="53">
        <f>Tableau5[[#This Row],[Bleu Diz.]]+Tableau5[[#This Row],[Bleu Uni.]]</f>
        <v>8</v>
      </c>
      <c r="M636" s="54">
        <f t="shared" si="30"/>
        <v>35</v>
      </c>
      <c r="O636" s="46">
        <v>5</v>
      </c>
      <c r="P636" s="47">
        <v>2</v>
      </c>
      <c r="Q636" s="48">
        <f>Tableau6[[#This Row],[Bronze Diz.]]+Tableau6[[#This Row],[Bronze Uni.]]</f>
        <v>7</v>
      </c>
      <c r="R636" s="49">
        <f t="shared" si="31"/>
        <v>52</v>
      </c>
      <c r="T636" s="39">
        <v>3</v>
      </c>
      <c r="U636" s="40">
        <v>6</v>
      </c>
    </row>
    <row r="637" spans="7:21" x14ac:dyDescent="0.3">
      <c r="G637" s="39">
        <v>6</v>
      </c>
      <c r="H637" s="40">
        <v>2</v>
      </c>
      <c r="J637" s="13">
        <v>3</v>
      </c>
      <c r="K637" s="20">
        <v>5</v>
      </c>
      <c r="L637" s="53">
        <f>Tableau5[[#This Row],[Bleu Diz.]]+Tableau5[[#This Row],[Bleu Uni.]]</f>
        <v>8</v>
      </c>
      <c r="M637" s="54">
        <f t="shared" si="30"/>
        <v>35</v>
      </c>
      <c r="O637" s="46">
        <v>9</v>
      </c>
      <c r="P637" s="47">
        <v>10</v>
      </c>
      <c r="Q637" s="48">
        <f>Tableau6[[#This Row],[Bronze Diz.]]+Tableau6[[#This Row],[Bronze Uni.]]</f>
        <v>19</v>
      </c>
      <c r="R637" s="49">
        <f t="shared" si="31"/>
        <v>90</v>
      </c>
      <c r="T637" s="39">
        <v>2</v>
      </c>
      <c r="U637" s="40">
        <v>5</v>
      </c>
    </row>
    <row r="638" spans="7:21" x14ac:dyDescent="0.3">
      <c r="G638" s="39">
        <v>4</v>
      </c>
      <c r="H638" s="40">
        <v>7</v>
      </c>
      <c r="J638" s="13">
        <v>2</v>
      </c>
      <c r="K638" s="20">
        <v>4</v>
      </c>
      <c r="L638" s="53">
        <f>Tableau5[[#This Row],[Bleu Diz.]]+Tableau5[[#This Row],[Bleu Uni.]]</f>
        <v>6</v>
      </c>
      <c r="M638" s="54">
        <f t="shared" si="30"/>
        <v>24</v>
      </c>
      <c r="O638" s="46">
        <v>6</v>
      </c>
      <c r="P638" s="47">
        <v>4</v>
      </c>
      <c r="Q638" s="48">
        <f>Tableau6[[#This Row],[Bronze Diz.]]+Tableau6[[#This Row],[Bronze Uni.]]</f>
        <v>10</v>
      </c>
      <c r="R638" s="49">
        <f t="shared" si="31"/>
        <v>64</v>
      </c>
      <c r="T638" s="39">
        <v>6</v>
      </c>
      <c r="U638" s="40">
        <v>12</v>
      </c>
    </row>
    <row r="639" spans="7:21" x14ac:dyDescent="0.3">
      <c r="G639" s="39">
        <v>2</v>
      </c>
      <c r="H639" s="40">
        <v>8</v>
      </c>
      <c r="J639" s="13">
        <v>7</v>
      </c>
      <c r="K639" s="20">
        <v>8</v>
      </c>
      <c r="L639" s="53">
        <f>Tableau5[[#This Row],[Bleu Diz.]]+Tableau5[[#This Row],[Bleu Uni.]]</f>
        <v>15</v>
      </c>
      <c r="M639" s="54">
        <f t="shared" si="30"/>
        <v>78</v>
      </c>
      <c r="O639" s="46">
        <v>1</v>
      </c>
      <c r="P639" s="47">
        <v>10</v>
      </c>
      <c r="Q639" s="48">
        <f>Tableau6[[#This Row],[Bronze Diz.]]+Tableau6[[#This Row],[Bronze Uni.]]</f>
        <v>11</v>
      </c>
      <c r="R639" s="49">
        <f t="shared" si="31"/>
        <v>10</v>
      </c>
      <c r="T639" s="39">
        <v>1</v>
      </c>
      <c r="U639" s="40">
        <v>5</v>
      </c>
    </row>
    <row r="640" spans="7:21" x14ac:dyDescent="0.3">
      <c r="G640" s="39">
        <v>1</v>
      </c>
      <c r="H640" s="40">
        <v>6</v>
      </c>
      <c r="J640" s="13">
        <v>5</v>
      </c>
      <c r="K640" s="20">
        <v>9</v>
      </c>
      <c r="L640" s="53">
        <f>Tableau5[[#This Row],[Bleu Diz.]]+Tableau5[[#This Row],[Bleu Uni.]]</f>
        <v>14</v>
      </c>
      <c r="M640" s="54">
        <f t="shared" si="30"/>
        <v>59</v>
      </c>
      <c r="O640" s="46">
        <v>9</v>
      </c>
      <c r="P640" s="47">
        <v>10</v>
      </c>
      <c r="Q640" s="48">
        <f>Tableau6[[#This Row],[Bronze Diz.]]+Tableau6[[#This Row],[Bronze Uni.]]</f>
        <v>19</v>
      </c>
      <c r="R640" s="49">
        <f t="shared" si="31"/>
        <v>90</v>
      </c>
      <c r="T640" s="39">
        <v>4</v>
      </c>
      <c r="U640" s="40">
        <v>1</v>
      </c>
    </row>
    <row r="641" spans="7:21" x14ac:dyDescent="0.3">
      <c r="G641" s="39">
        <v>8</v>
      </c>
      <c r="H641" s="40">
        <v>5</v>
      </c>
      <c r="J641" s="13">
        <v>10</v>
      </c>
      <c r="K641" s="20">
        <v>10</v>
      </c>
      <c r="L641" s="53">
        <f>Tableau5[[#This Row],[Bleu Diz.]]+Tableau5[[#This Row],[Bleu Uni.]]</f>
        <v>20</v>
      </c>
      <c r="M641" s="54">
        <f t="shared" si="30"/>
        <v>0</v>
      </c>
      <c r="O641" s="46">
        <v>7</v>
      </c>
      <c r="P641" s="47">
        <v>2</v>
      </c>
      <c r="Q641" s="48">
        <f>Tableau6[[#This Row],[Bronze Diz.]]+Tableau6[[#This Row],[Bronze Uni.]]</f>
        <v>9</v>
      </c>
      <c r="R641" s="49">
        <f t="shared" si="31"/>
        <v>72</v>
      </c>
      <c r="T641" s="39">
        <v>4</v>
      </c>
      <c r="U641" s="40">
        <v>2</v>
      </c>
    </row>
    <row r="642" spans="7:21" x14ac:dyDescent="0.3">
      <c r="G642" s="39">
        <v>3</v>
      </c>
      <c r="H642" s="40">
        <v>4</v>
      </c>
      <c r="J642" s="13">
        <v>7</v>
      </c>
      <c r="K642" s="20">
        <v>4</v>
      </c>
      <c r="L642" s="53">
        <f>Tableau5[[#This Row],[Bleu Diz.]]+Tableau5[[#This Row],[Bleu Uni.]]</f>
        <v>11</v>
      </c>
      <c r="M642" s="54">
        <f t="shared" si="30"/>
        <v>74</v>
      </c>
      <c r="O642" s="46">
        <v>6</v>
      </c>
      <c r="P642" s="47">
        <v>3</v>
      </c>
      <c r="Q642" s="48">
        <f>Tableau6[[#This Row],[Bronze Diz.]]+Tableau6[[#This Row],[Bronze Uni.]]</f>
        <v>9</v>
      </c>
      <c r="R642" s="49">
        <f t="shared" si="31"/>
        <v>63</v>
      </c>
      <c r="T642" s="39">
        <v>6</v>
      </c>
      <c r="U642" s="40">
        <v>3</v>
      </c>
    </row>
    <row r="643" spans="7:21" x14ac:dyDescent="0.3">
      <c r="G643" s="39">
        <v>1</v>
      </c>
      <c r="H643" s="40">
        <v>8</v>
      </c>
      <c r="J643" s="13">
        <v>10</v>
      </c>
      <c r="K643" s="20">
        <v>4</v>
      </c>
      <c r="L643" s="53">
        <f>Tableau5[[#This Row],[Bleu Diz.]]+Tableau5[[#This Row],[Bleu Uni.]]</f>
        <v>14</v>
      </c>
      <c r="M643" s="54">
        <f t="shared" ref="M643:M706" si="32">IF(AND(J643=10,K643=10),0,IF(AND(J643=10,K643&lt;10),K643,IF(AND(J643&lt;10,K643=10),10*J643,10*J643+K643)))</f>
        <v>4</v>
      </c>
      <c r="O643" s="46">
        <v>9</v>
      </c>
      <c r="P643" s="47">
        <v>1</v>
      </c>
      <c r="Q643" s="48">
        <f>Tableau6[[#This Row],[Bronze Diz.]]+Tableau6[[#This Row],[Bronze Uni.]]</f>
        <v>10</v>
      </c>
      <c r="R643" s="49">
        <f t="shared" si="31"/>
        <v>91</v>
      </c>
      <c r="T643" s="39">
        <v>7</v>
      </c>
      <c r="U643" s="40">
        <v>12</v>
      </c>
    </row>
    <row r="644" spans="7:21" x14ac:dyDescent="0.3">
      <c r="G644" s="39">
        <v>7</v>
      </c>
      <c r="H644" s="40">
        <v>8</v>
      </c>
      <c r="J644" s="13">
        <v>1</v>
      </c>
      <c r="K644" s="20">
        <v>8</v>
      </c>
      <c r="L644" s="53">
        <f>Tableau5[[#This Row],[Bleu Diz.]]+Tableau5[[#This Row],[Bleu Uni.]]</f>
        <v>9</v>
      </c>
      <c r="M644" s="54">
        <f t="shared" si="32"/>
        <v>18</v>
      </c>
      <c r="O644" s="46">
        <v>7</v>
      </c>
      <c r="P644" s="47">
        <v>3</v>
      </c>
      <c r="Q644" s="48">
        <f>Tableau6[[#This Row],[Bronze Diz.]]+Tableau6[[#This Row],[Bronze Uni.]]</f>
        <v>10</v>
      </c>
      <c r="R644" s="49">
        <f t="shared" si="31"/>
        <v>73</v>
      </c>
      <c r="T644" s="39">
        <v>4</v>
      </c>
      <c r="U644" s="40">
        <v>12</v>
      </c>
    </row>
    <row r="645" spans="7:21" x14ac:dyDescent="0.3">
      <c r="G645" s="39">
        <v>1</v>
      </c>
      <c r="H645" s="40">
        <v>8</v>
      </c>
      <c r="J645" s="13">
        <v>2</v>
      </c>
      <c r="K645" s="20">
        <v>10</v>
      </c>
      <c r="L645" s="53">
        <f>Tableau5[[#This Row],[Bleu Diz.]]+Tableau5[[#This Row],[Bleu Uni.]]</f>
        <v>12</v>
      </c>
      <c r="M645" s="54">
        <f t="shared" si="32"/>
        <v>20</v>
      </c>
      <c r="O645" s="46">
        <v>5</v>
      </c>
      <c r="P645" s="47">
        <v>9</v>
      </c>
      <c r="Q645" s="48">
        <f>Tableau6[[#This Row],[Bronze Diz.]]+Tableau6[[#This Row],[Bronze Uni.]]</f>
        <v>14</v>
      </c>
      <c r="R645" s="49">
        <f t="shared" si="31"/>
        <v>59</v>
      </c>
      <c r="T645" s="39">
        <v>4</v>
      </c>
      <c r="U645" s="40">
        <v>5</v>
      </c>
    </row>
    <row r="646" spans="7:21" x14ac:dyDescent="0.3">
      <c r="G646" s="39">
        <v>5</v>
      </c>
      <c r="H646" s="40">
        <v>5</v>
      </c>
      <c r="J646" s="13">
        <v>2</v>
      </c>
      <c r="K646" s="20">
        <v>1</v>
      </c>
      <c r="L646" s="53">
        <f>Tableau5[[#This Row],[Bleu Diz.]]+Tableau5[[#This Row],[Bleu Uni.]]</f>
        <v>3</v>
      </c>
      <c r="M646" s="54">
        <f t="shared" si="32"/>
        <v>21</v>
      </c>
      <c r="O646" s="46">
        <v>8</v>
      </c>
      <c r="P646" s="47">
        <v>8</v>
      </c>
      <c r="Q646" s="48">
        <f>Tableau6[[#This Row],[Bronze Diz.]]+Tableau6[[#This Row],[Bronze Uni.]]</f>
        <v>16</v>
      </c>
      <c r="R646" s="49">
        <f t="shared" si="31"/>
        <v>88</v>
      </c>
      <c r="T646" s="39">
        <v>12</v>
      </c>
      <c r="U646" s="40">
        <v>1</v>
      </c>
    </row>
    <row r="647" spans="7:21" x14ac:dyDescent="0.3">
      <c r="G647" s="39">
        <v>1</v>
      </c>
      <c r="H647" s="40">
        <v>6</v>
      </c>
      <c r="J647" s="13">
        <v>1</v>
      </c>
      <c r="K647" s="20">
        <v>4</v>
      </c>
      <c r="L647" s="53">
        <f>Tableau5[[#This Row],[Bleu Diz.]]+Tableau5[[#This Row],[Bleu Uni.]]</f>
        <v>5</v>
      </c>
      <c r="M647" s="54">
        <f t="shared" si="32"/>
        <v>14</v>
      </c>
      <c r="O647" s="46">
        <v>6</v>
      </c>
      <c r="P647" s="47">
        <v>7</v>
      </c>
      <c r="Q647" s="48">
        <f>Tableau6[[#This Row],[Bronze Diz.]]+Tableau6[[#This Row],[Bronze Uni.]]</f>
        <v>13</v>
      </c>
      <c r="R647" s="49">
        <f t="shared" si="31"/>
        <v>67</v>
      </c>
      <c r="T647" s="39">
        <v>5</v>
      </c>
      <c r="U647" s="40">
        <v>4</v>
      </c>
    </row>
    <row r="648" spans="7:21" x14ac:dyDescent="0.3">
      <c r="G648" s="39">
        <v>3</v>
      </c>
      <c r="H648" s="40">
        <v>2</v>
      </c>
      <c r="J648" s="13">
        <v>10</v>
      </c>
      <c r="K648" s="20">
        <v>7</v>
      </c>
      <c r="L648" s="53">
        <f>Tableau5[[#This Row],[Bleu Diz.]]+Tableau5[[#This Row],[Bleu Uni.]]</f>
        <v>17</v>
      </c>
      <c r="M648" s="54">
        <f t="shared" si="32"/>
        <v>7</v>
      </c>
      <c r="O648" s="46">
        <v>3</v>
      </c>
      <c r="P648" s="47">
        <v>5</v>
      </c>
      <c r="Q648" s="48">
        <f>Tableau6[[#This Row],[Bronze Diz.]]+Tableau6[[#This Row],[Bronze Uni.]]</f>
        <v>8</v>
      </c>
      <c r="R648" s="49">
        <f t="shared" si="31"/>
        <v>35</v>
      </c>
      <c r="T648" s="39">
        <v>11</v>
      </c>
      <c r="U648" s="40">
        <v>10</v>
      </c>
    </row>
    <row r="649" spans="7:21" x14ac:dyDescent="0.3">
      <c r="G649" s="39">
        <v>1</v>
      </c>
      <c r="H649" s="40">
        <v>1</v>
      </c>
      <c r="J649" s="13">
        <v>7</v>
      </c>
      <c r="K649" s="20">
        <v>1</v>
      </c>
      <c r="L649" s="53">
        <f>Tableau5[[#This Row],[Bleu Diz.]]+Tableau5[[#This Row],[Bleu Uni.]]</f>
        <v>8</v>
      </c>
      <c r="M649" s="54">
        <f t="shared" si="32"/>
        <v>71</v>
      </c>
      <c r="O649" s="46">
        <v>6</v>
      </c>
      <c r="P649" s="47">
        <v>8</v>
      </c>
      <c r="Q649" s="48">
        <f>Tableau6[[#This Row],[Bronze Diz.]]+Tableau6[[#This Row],[Bronze Uni.]]</f>
        <v>14</v>
      </c>
      <c r="R649" s="49">
        <f t="shared" si="31"/>
        <v>68</v>
      </c>
      <c r="T649" s="39">
        <v>7</v>
      </c>
      <c r="U649" s="40">
        <v>9</v>
      </c>
    </row>
    <row r="650" spans="7:21" x14ac:dyDescent="0.3">
      <c r="G650" s="39">
        <v>4</v>
      </c>
      <c r="H650" s="40">
        <v>1</v>
      </c>
      <c r="J650" s="13">
        <v>7</v>
      </c>
      <c r="K650" s="20">
        <v>7</v>
      </c>
      <c r="L650" s="53">
        <f>Tableau5[[#This Row],[Bleu Diz.]]+Tableau5[[#This Row],[Bleu Uni.]]</f>
        <v>14</v>
      </c>
      <c r="M650" s="54">
        <f t="shared" si="32"/>
        <v>77</v>
      </c>
      <c r="O650" s="46">
        <v>4</v>
      </c>
      <c r="P650" s="47">
        <v>7</v>
      </c>
      <c r="Q650" s="48">
        <f>Tableau6[[#This Row],[Bronze Diz.]]+Tableau6[[#This Row],[Bronze Uni.]]</f>
        <v>11</v>
      </c>
      <c r="R650" s="49">
        <f t="shared" si="31"/>
        <v>47</v>
      </c>
      <c r="T650" s="39">
        <v>12</v>
      </c>
      <c r="U650" s="40">
        <v>2</v>
      </c>
    </row>
    <row r="651" spans="7:21" x14ac:dyDescent="0.3">
      <c r="G651" s="39">
        <v>2</v>
      </c>
      <c r="H651" s="40">
        <v>3</v>
      </c>
      <c r="J651" s="13">
        <v>9</v>
      </c>
      <c r="K651" s="20">
        <v>5</v>
      </c>
      <c r="L651" s="53">
        <f>Tableau5[[#This Row],[Bleu Diz.]]+Tableau5[[#This Row],[Bleu Uni.]]</f>
        <v>14</v>
      </c>
      <c r="M651" s="54">
        <f t="shared" si="32"/>
        <v>95</v>
      </c>
      <c r="O651" s="46">
        <v>9</v>
      </c>
      <c r="P651" s="47">
        <v>10</v>
      </c>
      <c r="Q651" s="48">
        <f>Tableau6[[#This Row],[Bronze Diz.]]+Tableau6[[#This Row],[Bronze Uni.]]</f>
        <v>19</v>
      </c>
      <c r="R651" s="49">
        <f t="shared" si="31"/>
        <v>90</v>
      </c>
      <c r="T651" s="39">
        <v>6</v>
      </c>
      <c r="U651" s="40">
        <v>3</v>
      </c>
    </row>
    <row r="652" spans="7:21" x14ac:dyDescent="0.3">
      <c r="G652" s="39">
        <v>3</v>
      </c>
      <c r="H652" s="40">
        <v>6</v>
      </c>
      <c r="J652" s="13">
        <v>4</v>
      </c>
      <c r="K652" s="20">
        <v>9</v>
      </c>
      <c r="L652" s="53">
        <f>Tableau5[[#This Row],[Bleu Diz.]]+Tableau5[[#This Row],[Bleu Uni.]]</f>
        <v>13</v>
      </c>
      <c r="M652" s="54">
        <f t="shared" si="32"/>
        <v>49</v>
      </c>
      <c r="O652" s="46">
        <v>6</v>
      </c>
      <c r="P652" s="47">
        <v>5</v>
      </c>
      <c r="Q652" s="48">
        <f>Tableau6[[#This Row],[Bronze Diz.]]+Tableau6[[#This Row],[Bronze Uni.]]</f>
        <v>11</v>
      </c>
      <c r="R652" s="49">
        <f t="shared" si="31"/>
        <v>65</v>
      </c>
      <c r="T652" s="39">
        <v>9</v>
      </c>
      <c r="U652" s="40">
        <v>7</v>
      </c>
    </row>
    <row r="653" spans="7:21" x14ac:dyDescent="0.3">
      <c r="G653" s="39">
        <v>2</v>
      </c>
      <c r="H653" s="40">
        <v>7</v>
      </c>
      <c r="J653" s="13">
        <v>8</v>
      </c>
      <c r="K653" s="20">
        <v>1</v>
      </c>
      <c r="L653" s="53">
        <f>Tableau5[[#This Row],[Bleu Diz.]]+Tableau5[[#This Row],[Bleu Uni.]]</f>
        <v>9</v>
      </c>
      <c r="M653" s="54">
        <f t="shared" si="32"/>
        <v>81</v>
      </c>
      <c r="O653" s="46">
        <v>9</v>
      </c>
      <c r="P653" s="47">
        <v>5</v>
      </c>
      <c r="Q653" s="48">
        <f>Tableau6[[#This Row],[Bronze Diz.]]+Tableau6[[#This Row],[Bronze Uni.]]</f>
        <v>14</v>
      </c>
      <c r="R653" s="49">
        <f t="shared" si="31"/>
        <v>95</v>
      </c>
      <c r="T653" s="39">
        <v>3</v>
      </c>
      <c r="U653" s="40">
        <v>9</v>
      </c>
    </row>
    <row r="654" spans="7:21" x14ac:dyDescent="0.3">
      <c r="G654" s="39">
        <v>7</v>
      </c>
      <c r="H654" s="40">
        <v>8</v>
      </c>
      <c r="J654" s="13">
        <v>2</v>
      </c>
      <c r="K654" s="20">
        <v>1</v>
      </c>
      <c r="L654" s="53">
        <f>Tableau5[[#This Row],[Bleu Diz.]]+Tableau5[[#This Row],[Bleu Uni.]]</f>
        <v>3</v>
      </c>
      <c r="M654" s="54">
        <f t="shared" si="32"/>
        <v>21</v>
      </c>
      <c r="O654" s="46">
        <v>6</v>
      </c>
      <c r="P654" s="47">
        <v>8</v>
      </c>
      <c r="Q654" s="48">
        <f>Tableau6[[#This Row],[Bronze Diz.]]+Tableau6[[#This Row],[Bronze Uni.]]</f>
        <v>14</v>
      </c>
      <c r="R654" s="49">
        <f t="shared" si="31"/>
        <v>68</v>
      </c>
      <c r="T654" s="39">
        <v>9</v>
      </c>
      <c r="U654" s="40">
        <v>7</v>
      </c>
    </row>
    <row r="655" spans="7:21" x14ac:dyDescent="0.3">
      <c r="G655" s="39">
        <v>5</v>
      </c>
      <c r="H655" s="40">
        <v>2</v>
      </c>
      <c r="J655" s="13">
        <v>2</v>
      </c>
      <c r="K655" s="20">
        <v>9</v>
      </c>
      <c r="L655" s="53">
        <f>Tableau5[[#This Row],[Bleu Diz.]]+Tableau5[[#This Row],[Bleu Uni.]]</f>
        <v>11</v>
      </c>
      <c r="M655" s="54">
        <f t="shared" si="32"/>
        <v>29</v>
      </c>
      <c r="O655" s="46">
        <v>3</v>
      </c>
      <c r="P655" s="47">
        <v>3</v>
      </c>
      <c r="Q655" s="48">
        <f>Tableau6[[#This Row],[Bronze Diz.]]+Tableau6[[#This Row],[Bronze Uni.]]</f>
        <v>6</v>
      </c>
      <c r="R655" s="49">
        <f t="shared" si="31"/>
        <v>33</v>
      </c>
      <c r="T655" s="39">
        <v>6</v>
      </c>
      <c r="U655" s="40">
        <v>4</v>
      </c>
    </row>
    <row r="656" spans="7:21" x14ac:dyDescent="0.3">
      <c r="G656" s="39">
        <v>2</v>
      </c>
      <c r="H656" s="40">
        <v>5</v>
      </c>
      <c r="J656" s="13">
        <v>10</v>
      </c>
      <c r="K656" s="20">
        <v>5</v>
      </c>
      <c r="L656" s="53">
        <f>Tableau5[[#This Row],[Bleu Diz.]]+Tableau5[[#This Row],[Bleu Uni.]]</f>
        <v>15</v>
      </c>
      <c r="M656" s="54">
        <f t="shared" si="32"/>
        <v>5</v>
      </c>
      <c r="O656" s="46">
        <v>7</v>
      </c>
      <c r="P656" s="47">
        <v>6</v>
      </c>
      <c r="Q656" s="48">
        <f>Tableau6[[#This Row],[Bronze Diz.]]+Tableau6[[#This Row],[Bronze Uni.]]</f>
        <v>13</v>
      </c>
      <c r="R656" s="49">
        <f t="shared" si="31"/>
        <v>76</v>
      </c>
      <c r="T656" s="39">
        <v>1</v>
      </c>
      <c r="U656" s="40">
        <v>11</v>
      </c>
    </row>
    <row r="657" spans="7:21" x14ac:dyDescent="0.3">
      <c r="G657" s="39">
        <v>8</v>
      </c>
      <c r="H657" s="40">
        <v>4</v>
      </c>
      <c r="J657" s="13">
        <v>6</v>
      </c>
      <c r="K657" s="20">
        <v>1</v>
      </c>
      <c r="L657" s="53">
        <f>Tableau5[[#This Row],[Bleu Diz.]]+Tableau5[[#This Row],[Bleu Uni.]]</f>
        <v>7</v>
      </c>
      <c r="M657" s="54">
        <f t="shared" si="32"/>
        <v>61</v>
      </c>
      <c r="O657" s="46">
        <v>4</v>
      </c>
      <c r="P657" s="47">
        <v>7</v>
      </c>
      <c r="Q657" s="48">
        <f>Tableau6[[#This Row],[Bronze Diz.]]+Tableau6[[#This Row],[Bronze Uni.]]</f>
        <v>11</v>
      </c>
      <c r="R657" s="49">
        <f t="shared" si="31"/>
        <v>47</v>
      </c>
      <c r="T657" s="39">
        <v>1</v>
      </c>
      <c r="U657" s="40">
        <v>7</v>
      </c>
    </row>
    <row r="658" spans="7:21" x14ac:dyDescent="0.3">
      <c r="G658" s="39">
        <v>4</v>
      </c>
      <c r="H658" s="40">
        <v>8</v>
      </c>
      <c r="J658" s="13">
        <v>2</v>
      </c>
      <c r="K658" s="20">
        <v>6</v>
      </c>
      <c r="L658" s="53">
        <f>Tableau5[[#This Row],[Bleu Diz.]]+Tableau5[[#This Row],[Bleu Uni.]]</f>
        <v>8</v>
      </c>
      <c r="M658" s="54">
        <f t="shared" si="32"/>
        <v>26</v>
      </c>
      <c r="O658" s="46">
        <v>8</v>
      </c>
      <c r="P658" s="47">
        <v>7</v>
      </c>
      <c r="Q658" s="48">
        <f>Tableau6[[#This Row],[Bronze Diz.]]+Tableau6[[#This Row],[Bronze Uni.]]</f>
        <v>15</v>
      </c>
      <c r="R658" s="49">
        <f t="shared" si="31"/>
        <v>87</v>
      </c>
      <c r="T658" s="39">
        <v>1</v>
      </c>
      <c r="U658" s="40">
        <v>5</v>
      </c>
    </row>
    <row r="659" spans="7:21" x14ac:dyDescent="0.3">
      <c r="G659" s="39">
        <v>7</v>
      </c>
      <c r="H659" s="40">
        <v>5</v>
      </c>
      <c r="J659" s="13">
        <v>10</v>
      </c>
      <c r="K659" s="20">
        <v>9</v>
      </c>
      <c r="L659" s="53">
        <f>Tableau5[[#This Row],[Bleu Diz.]]+Tableau5[[#This Row],[Bleu Uni.]]</f>
        <v>19</v>
      </c>
      <c r="M659" s="54">
        <f t="shared" si="32"/>
        <v>9</v>
      </c>
      <c r="O659" s="46">
        <v>1</v>
      </c>
      <c r="P659" s="47">
        <v>9</v>
      </c>
      <c r="Q659" s="48">
        <f>Tableau6[[#This Row],[Bronze Diz.]]+Tableau6[[#This Row],[Bronze Uni.]]</f>
        <v>10</v>
      </c>
      <c r="R659" s="49">
        <f t="shared" si="31"/>
        <v>19</v>
      </c>
      <c r="T659" s="39">
        <v>2</v>
      </c>
      <c r="U659" s="40">
        <v>3</v>
      </c>
    </row>
    <row r="660" spans="7:21" x14ac:dyDescent="0.3">
      <c r="G660" s="39">
        <v>7</v>
      </c>
      <c r="H660" s="40">
        <v>8</v>
      </c>
      <c r="J660" s="13">
        <v>7</v>
      </c>
      <c r="K660" s="20">
        <v>10</v>
      </c>
      <c r="L660" s="53">
        <f>Tableau5[[#This Row],[Bleu Diz.]]+Tableau5[[#This Row],[Bleu Uni.]]</f>
        <v>17</v>
      </c>
      <c r="M660" s="54">
        <f t="shared" si="32"/>
        <v>70</v>
      </c>
      <c r="O660" s="46">
        <v>10</v>
      </c>
      <c r="P660" s="47">
        <v>1</v>
      </c>
      <c r="Q660" s="48">
        <f>Tableau6[[#This Row],[Bronze Diz.]]+Tableau6[[#This Row],[Bronze Uni.]]</f>
        <v>11</v>
      </c>
      <c r="R660" s="49">
        <f t="shared" si="31"/>
        <v>1</v>
      </c>
      <c r="T660" s="39">
        <v>11</v>
      </c>
      <c r="U660" s="40">
        <v>8</v>
      </c>
    </row>
    <row r="661" spans="7:21" x14ac:dyDescent="0.3">
      <c r="G661" s="39">
        <v>4</v>
      </c>
      <c r="H661" s="40">
        <v>8</v>
      </c>
      <c r="J661" s="13">
        <v>9</v>
      </c>
      <c r="K661" s="20">
        <v>1</v>
      </c>
      <c r="L661" s="53">
        <f>Tableau5[[#This Row],[Bleu Diz.]]+Tableau5[[#This Row],[Bleu Uni.]]</f>
        <v>10</v>
      </c>
      <c r="M661" s="54">
        <f t="shared" si="32"/>
        <v>91</v>
      </c>
      <c r="O661" s="46">
        <v>8</v>
      </c>
      <c r="P661" s="47">
        <v>5</v>
      </c>
      <c r="Q661" s="48">
        <f>Tableau6[[#This Row],[Bronze Diz.]]+Tableau6[[#This Row],[Bronze Uni.]]</f>
        <v>13</v>
      </c>
      <c r="R661" s="49">
        <f t="shared" si="31"/>
        <v>85</v>
      </c>
      <c r="T661" s="39">
        <v>1</v>
      </c>
      <c r="U661" s="40">
        <v>10</v>
      </c>
    </row>
    <row r="662" spans="7:21" x14ac:dyDescent="0.3">
      <c r="G662" s="39">
        <v>8</v>
      </c>
      <c r="H662" s="40">
        <v>8</v>
      </c>
      <c r="J662" s="13">
        <v>4</v>
      </c>
      <c r="K662" s="20">
        <v>5</v>
      </c>
      <c r="L662" s="53">
        <f>Tableau5[[#This Row],[Bleu Diz.]]+Tableau5[[#This Row],[Bleu Uni.]]</f>
        <v>9</v>
      </c>
      <c r="M662" s="54">
        <f t="shared" si="32"/>
        <v>45</v>
      </c>
      <c r="O662" s="46">
        <v>3</v>
      </c>
      <c r="P662" s="47">
        <v>2</v>
      </c>
      <c r="Q662" s="48">
        <f>Tableau6[[#This Row],[Bronze Diz.]]+Tableau6[[#This Row],[Bronze Uni.]]</f>
        <v>5</v>
      </c>
      <c r="R662" s="49">
        <f t="shared" si="31"/>
        <v>32</v>
      </c>
      <c r="T662" s="39">
        <v>2</v>
      </c>
      <c r="U662" s="40">
        <v>6</v>
      </c>
    </row>
    <row r="663" spans="7:21" x14ac:dyDescent="0.3">
      <c r="G663" s="39">
        <v>6</v>
      </c>
      <c r="H663" s="40">
        <v>3</v>
      </c>
      <c r="J663" s="13">
        <v>8</v>
      </c>
      <c r="K663" s="20">
        <v>2</v>
      </c>
      <c r="L663" s="53">
        <f>Tableau5[[#This Row],[Bleu Diz.]]+Tableau5[[#This Row],[Bleu Uni.]]</f>
        <v>10</v>
      </c>
      <c r="M663" s="54">
        <f t="shared" si="32"/>
        <v>82</v>
      </c>
      <c r="O663" s="46">
        <v>7</v>
      </c>
      <c r="P663" s="47">
        <v>2</v>
      </c>
      <c r="Q663" s="48">
        <f>Tableau6[[#This Row],[Bronze Diz.]]+Tableau6[[#This Row],[Bronze Uni.]]</f>
        <v>9</v>
      </c>
      <c r="R663" s="49">
        <f t="shared" si="31"/>
        <v>72</v>
      </c>
      <c r="T663" s="39">
        <v>9</v>
      </c>
      <c r="U663" s="40">
        <v>5</v>
      </c>
    </row>
    <row r="664" spans="7:21" x14ac:dyDescent="0.3">
      <c r="G664" s="39">
        <v>1</v>
      </c>
      <c r="H664" s="40">
        <v>6</v>
      </c>
      <c r="J664" s="13">
        <v>8</v>
      </c>
      <c r="K664" s="20">
        <v>10</v>
      </c>
      <c r="L664" s="53">
        <f>Tableau5[[#This Row],[Bleu Diz.]]+Tableau5[[#This Row],[Bleu Uni.]]</f>
        <v>18</v>
      </c>
      <c r="M664" s="54">
        <f t="shared" si="32"/>
        <v>80</v>
      </c>
      <c r="O664" s="46">
        <v>3</v>
      </c>
      <c r="P664" s="47">
        <v>9</v>
      </c>
      <c r="Q664" s="48">
        <f>Tableau6[[#This Row],[Bronze Diz.]]+Tableau6[[#This Row],[Bronze Uni.]]</f>
        <v>12</v>
      </c>
      <c r="R664" s="49">
        <f t="shared" si="31"/>
        <v>39</v>
      </c>
      <c r="T664" s="39">
        <v>5</v>
      </c>
      <c r="U664" s="40">
        <v>9</v>
      </c>
    </row>
    <row r="665" spans="7:21" x14ac:dyDescent="0.3">
      <c r="G665" s="39">
        <v>1</v>
      </c>
      <c r="H665" s="40">
        <v>4</v>
      </c>
      <c r="J665" s="13">
        <v>3</v>
      </c>
      <c r="K665" s="20">
        <v>2</v>
      </c>
      <c r="L665" s="53">
        <f>Tableau5[[#This Row],[Bleu Diz.]]+Tableau5[[#This Row],[Bleu Uni.]]</f>
        <v>5</v>
      </c>
      <c r="M665" s="54">
        <f t="shared" si="32"/>
        <v>32</v>
      </c>
      <c r="O665" s="46">
        <v>6</v>
      </c>
      <c r="P665" s="47">
        <v>2</v>
      </c>
      <c r="Q665" s="48">
        <f>Tableau6[[#This Row],[Bronze Diz.]]+Tableau6[[#This Row],[Bronze Uni.]]</f>
        <v>8</v>
      </c>
      <c r="R665" s="49">
        <f t="shared" si="31"/>
        <v>62</v>
      </c>
      <c r="T665" s="39">
        <v>4</v>
      </c>
      <c r="U665" s="40">
        <v>12</v>
      </c>
    </row>
    <row r="666" spans="7:21" x14ac:dyDescent="0.3">
      <c r="G666" s="39">
        <v>7</v>
      </c>
      <c r="H666" s="40">
        <v>8</v>
      </c>
      <c r="J666" s="13">
        <v>7</v>
      </c>
      <c r="K666" s="20">
        <v>6</v>
      </c>
      <c r="L666" s="53">
        <f>Tableau5[[#This Row],[Bleu Diz.]]+Tableau5[[#This Row],[Bleu Uni.]]</f>
        <v>13</v>
      </c>
      <c r="M666" s="54">
        <f t="shared" si="32"/>
        <v>76</v>
      </c>
      <c r="O666" s="46">
        <v>7</v>
      </c>
      <c r="P666" s="47">
        <v>7</v>
      </c>
      <c r="Q666" s="48">
        <f>Tableau6[[#This Row],[Bronze Diz.]]+Tableau6[[#This Row],[Bronze Uni.]]</f>
        <v>14</v>
      </c>
      <c r="R666" s="49">
        <f t="shared" si="31"/>
        <v>77</v>
      </c>
      <c r="T666" s="39">
        <v>9</v>
      </c>
      <c r="U666" s="40">
        <v>6</v>
      </c>
    </row>
    <row r="667" spans="7:21" x14ac:dyDescent="0.3">
      <c r="G667" s="39">
        <v>1</v>
      </c>
      <c r="H667" s="40">
        <v>6</v>
      </c>
      <c r="J667" s="13">
        <v>2</v>
      </c>
      <c r="K667" s="20">
        <v>8</v>
      </c>
      <c r="L667" s="53">
        <f>Tableau5[[#This Row],[Bleu Diz.]]+Tableau5[[#This Row],[Bleu Uni.]]</f>
        <v>10</v>
      </c>
      <c r="M667" s="54">
        <f t="shared" si="32"/>
        <v>28</v>
      </c>
      <c r="O667" s="46">
        <v>1</v>
      </c>
      <c r="P667" s="47">
        <v>1</v>
      </c>
      <c r="Q667" s="48">
        <f>Tableau6[[#This Row],[Bronze Diz.]]+Tableau6[[#This Row],[Bronze Uni.]]</f>
        <v>2</v>
      </c>
      <c r="R667" s="49">
        <f t="shared" si="31"/>
        <v>11</v>
      </c>
      <c r="T667" s="39">
        <v>12</v>
      </c>
      <c r="U667" s="40">
        <v>1</v>
      </c>
    </row>
    <row r="668" spans="7:21" x14ac:dyDescent="0.3">
      <c r="G668" s="39">
        <v>6</v>
      </c>
      <c r="H668" s="40">
        <v>1</v>
      </c>
      <c r="J668" s="13">
        <v>8</v>
      </c>
      <c r="K668" s="20">
        <v>5</v>
      </c>
      <c r="L668" s="53">
        <f>Tableau5[[#This Row],[Bleu Diz.]]+Tableau5[[#This Row],[Bleu Uni.]]</f>
        <v>13</v>
      </c>
      <c r="M668" s="54">
        <f t="shared" si="32"/>
        <v>85</v>
      </c>
      <c r="O668" s="46">
        <v>4</v>
      </c>
      <c r="P668" s="47">
        <v>9</v>
      </c>
      <c r="Q668" s="48">
        <f>Tableau6[[#This Row],[Bronze Diz.]]+Tableau6[[#This Row],[Bronze Uni.]]</f>
        <v>13</v>
      </c>
      <c r="R668" s="49">
        <f t="shared" si="31"/>
        <v>49</v>
      </c>
      <c r="T668" s="39">
        <v>10</v>
      </c>
      <c r="U668" s="40">
        <v>10</v>
      </c>
    </row>
    <row r="669" spans="7:21" x14ac:dyDescent="0.3">
      <c r="G669" s="39">
        <v>2</v>
      </c>
      <c r="H669" s="40">
        <v>5</v>
      </c>
      <c r="J669" s="13">
        <v>6</v>
      </c>
      <c r="K669" s="20">
        <v>3</v>
      </c>
      <c r="L669" s="53">
        <f>Tableau5[[#This Row],[Bleu Diz.]]+Tableau5[[#This Row],[Bleu Uni.]]</f>
        <v>9</v>
      </c>
      <c r="M669" s="54">
        <f t="shared" si="32"/>
        <v>63</v>
      </c>
      <c r="O669" s="46">
        <v>1</v>
      </c>
      <c r="P669" s="47">
        <v>5</v>
      </c>
      <c r="Q669" s="48">
        <f>Tableau6[[#This Row],[Bronze Diz.]]+Tableau6[[#This Row],[Bronze Uni.]]</f>
        <v>6</v>
      </c>
      <c r="R669" s="49">
        <f t="shared" si="31"/>
        <v>15</v>
      </c>
      <c r="T669" s="39">
        <v>9</v>
      </c>
      <c r="U669" s="40">
        <v>1</v>
      </c>
    </row>
    <row r="670" spans="7:21" x14ac:dyDescent="0.3">
      <c r="G670" s="39">
        <v>6</v>
      </c>
      <c r="H670" s="40">
        <v>6</v>
      </c>
      <c r="J670" s="13">
        <v>6</v>
      </c>
      <c r="K670" s="20">
        <v>4</v>
      </c>
      <c r="L670" s="53">
        <f>Tableau5[[#This Row],[Bleu Diz.]]+Tableau5[[#This Row],[Bleu Uni.]]</f>
        <v>10</v>
      </c>
      <c r="M670" s="54">
        <f t="shared" si="32"/>
        <v>64</v>
      </c>
      <c r="O670" s="46">
        <v>8</v>
      </c>
      <c r="P670" s="47">
        <v>6</v>
      </c>
      <c r="Q670" s="48">
        <f>Tableau6[[#This Row],[Bronze Diz.]]+Tableau6[[#This Row],[Bronze Uni.]]</f>
        <v>14</v>
      </c>
      <c r="R670" s="49">
        <f t="shared" si="31"/>
        <v>86</v>
      </c>
      <c r="T670" s="39">
        <v>1</v>
      </c>
      <c r="U670" s="40">
        <v>6</v>
      </c>
    </row>
    <row r="671" spans="7:21" x14ac:dyDescent="0.3">
      <c r="G671" s="39">
        <v>5</v>
      </c>
      <c r="H671" s="40">
        <v>2</v>
      </c>
      <c r="J671" s="13">
        <v>6</v>
      </c>
      <c r="K671" s="20">
        <v>2</v>
      </c>
      <c r="L671" s="53">
        <f>Tableau5[[#This Row],[Bleu Diz.]]+Tableau5[[#This Row],[Bleu Uni.]]</f>
        <v>8</v>
      </c>
      <c r="M671" s="54">
        <f t="shared" si="32"/>
        <v>62</v>
      </c>
      <c r="O671" s="46">
        <v>6</v>
      </c>
      <c r="P671" s="47">
        <v>1</v>
      </c>
      <c r="Q671" s="48">
        <f>Tableau6[[#This Row],[Bronze Diz.]]+Tableau6[[#This Row],[Bronze Uni.]]</f>
        <v>7</v>
      </c>
      <c r="R671" s="49">
        <f t="shared" si="31"/>
        <v>61</v>
      </c>
      <c r="T671" s="39">
        <v>1</v>
      </c>
      <c r="U671" s="40">
        <v>2</v>
      </c>
    </row>
    <row r="672" spans="7:21" x14ac:dyDescent="0.3">
      <c r="G672" s="39">
        <v>7</v>
      </c>
      <c r="H672" s="40">
        <v>4</v>
      </c>
      <c r="J672" s="13">
        <v>4</v>
      </c>
      <c r="K672" s="20">
        <v>9</v>
      </c>
      <c r="L672" s="53">
        <f>Tableau5[[#This Row],[Bleu Diz.]]+Tableau5[[#This Row],[Bleu Uni.]]</f>
        <v>13</v>
      </c>
      <c r="M672" s="54">
        <f t="shared" si="32"/>
        <v>49</v>
      </c>
      <c r="O672" s="46">
        <v>1</v>
      </c>
      <c r="P672" s="47">
        <v>6</v>
      </c>
      <c r="Q672" s="48">
        <f>Tableau6[[#This Row],[Bronze Diz.]]+Tableau6[[#This Row],[Bronze Uni.]]</f>
        <v>7</v>
      </c>
      <c r="R672" s="49">
        <f t="shared" si="31"/>
        <v>16</v>
      </c>
      <c r="T672" s="39">
        <v>4</v>
      </c>
      <c r="U672" s="40">
        <v>1</v>
      </c>
    </row>
    <row r="673" spans="7:21" x14ac:dyDescent="0.3">
      <c r="G673" s="39">
        <v>3</v>
      </c>
      <c r="H673" s="40">
        <v>3</v>
      </c>
      <c r="J673" s="13">
        <v>5</v>
      </c>
      <c r="K673" s="20">
        <v>5</v>
      </c>
      <c r="L673" s="53">
        <f>Tableau5[[#This Row],[Bleu Diz.]]+Tableau5[[#This Row],[Bleu Uni.]]</f>
        <v>10</v>
      </c>
      <c r="M673" s="54">
        <f t="shared" si="32"/>
        <v>55</v>
      </c>
      <c r="O673" s="46">
        <v>10</v>
      </c>
      <c r="P673" s="47">
        <v>5</v>
      </c>
      <c r="Q673" s="48">
        <f>Tableau6[[#This Row],[Bronze Diz.]]+Tableau6[[#This Row],[Bronze Uni.]]</f>
        <v>15</v>
      </c>
      <c r="R673" s="49">
        <f t="shared" si="31"/>
        <v>5</v>
      </c>
      <c r="T673" s="39">
        <v>1</v>
      </c>
      <c r="U673" s="40">
        <v>1</v>
      </c>
    </row>
    <row r="674" spans="7:21" x14ac:dyDescent="0.3">
      <c r="G674" s="39">
        <v>6</v>
      </c>
      <c r="H674" s="40">
        <v>5</v>
      </c>
      <c r="J674" s="13">
        <v>3</v>
      </c>
      <c r="K674" s="20">
        <v>9</v>
      </c>
      <c r="L674" s="53">
        <f>Tableau5[[#This Row],[Bleu Diz.]]+Tableau5[[#This Row],[Bleu Uni.]]</f>
        <v>12</v>
      </c>
      <c r="M674" s="54">
        <f t="shared" si="32"/>
        <v>39</v>
      </c>
      <c r="O674" s="46">
        <v>8</v>
      </c>
      <c r="P674" s="47">
        <v>5</v>
      </c>
      <c r="Q674" s="48">
        <f>Tableau6[[#This Row],[Bronze Diz.]]+Tableau6[[#This Row],[Bronze Uni.]]</f>
        <v>13</v>
      </c>
      <c r="R674" s="49">
        <f t="shared" si="31"/>
        <v>85</v>
      </c>
      <c r="T674" s="39">
        <v>2</v>
      </c>
      <c r="U674" s="40">
        <v>6</v>
      </c>
    </row>
    <row r="675" spans="7:21" x14ac:dyDescent="0.3">
      <c r="G675" s="39">
        <v>6</v>
      </c>
      <c r="H675" s="40">
        <v>7</v>
      </c>
      <c r="J675" s="13">
        <v>7</v>
      </c>
      <c r="K675" s="20">
        <v>3</v>
      </c>
      <c r="L675" s="53">
        <f>Tableau5[[#This Row],[Bleu Diz.]]+Tableau5[[#This Row],[Bleu Uni.]]</f>
        <v>10</v>
      </c>
      <c r="M675" s="54">
        <f t="shared" si="32"/>
        <v>73</v>
      </c>
      <c r="O675" s="46">
        <v>3</v>
      </c>
      <c r="P675" s="47">
        <v>4</v>
      </c>
      <c r="Q675" s="48">
        <f>Tableau6[[#This Row],[Bronze Diz.]]+Tableau6[[#This Row],[Bronze Uni.]]</f>
        <v>7</v>
      </c>
      <c r="R675" s="49">
        <f t="shared" si="31"/>
        <v>34</v>
      </c>
      <c r="T675" s="39">
        <v>3</v>
      </c>
      <c r="U675" s="40">
        <v>6</v>
      </c>
    </row>
    <row r="676" spans="7:21" x14ac:dyDescent="0.3">
      <c r="G676" s="39">
        <v>7</v>
      </c>
      <c r="H676" s="40">
        <v>7</v>
      </c>
      <c r="J676" s="13">
        <v>9</v>
      </c>
      <c r="K676" s="20">
        <v>8</v>
      </c>
      <c r="L676" s="53">
        <f>Tableau5[[#This Row],[Bleu Diz.]]+Tableau5[[#This Row],[Bleu Uni.]]</f>
        <v>17</v>
      </c>
      <c r="M676" s="54">
        <f t="shared" si="32"/>
        <v>98</v>
      </c>
      <c r="O676" s="46">
        <v>2</v>
      </c>
      <c r="P676" s="47">
        <v>10</v>
      </c>
      <c r="Q676" s="48">
        <f>Tableau6[[#This Row],[Bronze Diz.]]+Tableau6[[#This Row],[Bronze Uni.]]</f>
        <v>12</v>
      </c>
      <c r="R676" s="49">
        <f t="shared" si="31"/>
        <v>20</v>
      </c>
      <c r="T676" s="39">
        <v>4</v>
      </c>
      <c r="U676" s="40">
        <v>7</v>
      </c>
    </row>
    <row r="677" spans="7:21" x14ac:dyDescent="0.3">
      <c r="G677" s="39">
        <v>4</v>
      </c>
      <c r="H677" s="40">
        <v>5</v>
      </c>
      <c r="J677" s="13">
        <v>7</v>
      </c>
      <c r="K677" s="20">
        <v>9</v>
      </c>
      <c r="L677" s="53">
        <f>Tableau5[[#This Row],[Bleu Diz.]]+Tableau5[[#This Row],[Bleu Uni.]]</f>
        <v>16</v>
      </c>
      <c r="M677" s="54">
        <f t="shared" si="32"/>
        <v>79</v>
      </c>
      <c r="O677" s="46">
        <v>1</v>
      </c>
      <c r="P677" s="47">
        <v>10</v>
      </c>
      <c r="Q677" s="48">
        <f>Tableau6[[#This Row],[Bronze Diz.]]+Tableau6[[#This Row],[Bronze Uni.]]</f>
        <v>11</v>
      </c>
      <c r="R677" s="49">
        <f t="shared" si="31"/>
        <v>10</v>
      </c>
      <c r="T677" s="39">
        <v>5</v>
      </c>
      <c r="U677" s="40">
        <v>6</v>
      </c>
    </row>
    <row r="678" spans="7:21" x14ac:dyDescent="0.3">
      <c r="G678" s="39">
        <v>7</v>
      </c>
      <c r="H678" s="40">
        <v>7</v>
      </c>
      <c r="J678" s="13">
        <v>4</v>
      </c>
      <c r="K678" s="20">
        <v>7</v>
      </c>
      <c r="L678" s="53">
        <f>Tableau5[[#This Row],[Bleu Diz.]]+Tableau5[[#This Row],[Bleu Uni.]]</f>
        <v>11</v>
      </c>
      <c r="M678" s="54">
        <f t="shared" si="32"/>
        <v>47</v>
      </c>
      <c r="O678" s="46">
        <v>6</v>
      </c>
      <c r="P678" s="47">
        <v>7</v>
      </c>
      <c r="Q678" s="48">
        <f>Tableau6[[#This Row],[Bronze Diz.]]+Tableau6[[#This Row],[Bronze Uni.]]</f>
        <v>13</v>
      </c>
      <c r="R678" s="49">
        <f t="shared" si="31"/>
        <v>67</v>
      </c>
      <c r="T678" s="39">
        <v>12</v>
      </c>
      <c r="U678" s="40">
        <v>3</v>
      </c>
    </row>
    <row r="679" spans="7:21" x14ac:dyDescent="0.3">
      <c r="G679" s="39">
        <v>4</v>
      </c>
      <c r="H679" s="40">
        <v>4</v>
      </c>
      <c r="J679" s="13">
        <v>2</v>
      </c>
      <c r="K679" s="20">
        <v>7</v>
      </c>
      <c r="L679" s="53">
        <f>Tableau5[[#This Row],[Bleu Diz.]]+Tableau5[[#This Row],[Bleu Uni.]]</f>
        <v>9</v>
      </c>
      <c r="M679" s="54">
        <f t="shared" si="32"/>
        <v>27</v>
      </c>
      <c r="O679" s="46">
        <v>2</v>
      </c>
      <c r="P679" s="47">
        <v>5</v>
      </c>
      <c r="Q679" s="48">
        <f>Tableau6[[#This Row],[Bronze Diz.]]+Tableau6[[#This Row],[Bronze Uni.]]</f>
        <v>7</v>
      </c>
      <c r="R679" s="49">
        <f t="shared" si="31"/>
        <v>25</v>
      </c>
      <c r="T679" s="39">
        <v>2</v>
      </c>
      <c r="U679" s="40">
        <v>6</v>
      </c>
    </row>
    <row r="680" spans="7:21" x14ac:dyDescent="0.3">
      <c r="G680" s="39">
        <v>5</v>
      </c>
      <c r="H680" s="40">
        <v>7</v>
      </c>
      <c r="J680" s="13">
        <v>6</v>
      </c>
      <c r="K680" s="20">
        <v>9</v>
      </c>
      <c r="L680" s="53">
        <f>Tableau5[[#This Row],[Bleu Diz.]]+Tableau5[[#This Row],[Bleu Uni.]]</f>
        <v>15</v>
      </c>
      <c r="M680" s="54">
        <f t="shared" si="32"/>
        <v>69</v>
      </c>
      <c r="O680" s="46">
        <v>8</v>
      </c>
      <c r="P680" s="47">
        <v>8</v>
      </c>
      <c r="Q680" s="48">
        <f>Tableau6[[#This Row],[Bronze Diz.]]+Tableau6[[#This Row],[Bronze Uni.]]</f>
        <v>16</v>
      </c>
      <c r="R680" s="49">
        <f t="shared" si="31"/>
        <v>88</v>
      </c>
      <c r="T680" s="39">
        <v>10</v>
      </c>
      <c r="U680" s="40">
        <v>11</v>
      </c>
    </row>
    <row r="681" spans="7:21" x14ac:dyDescent="0.3">
      <c r="G681" s="39">
        <v>2</v>
      </c>
      <c r="H681" s="40">
        <v>3</v>
      </c>
      <c r="J681" s="13">
        <v>5</v>
      </c>
      <c r="K681" s="20">
        <v>9</v>
      </c>
      <c r="L681" s="53">
        <f>Tableau5[[#This Row],[Bleu Diz.]]+Tableau5[[#This Row],[Bleu Uni.]]</f>
        <v>14</v>
      </c>
      <c r="M681" s="54">
        <f t="shared" si="32"/>
        <v>59</v>
      </c>
      <c r="O681" s="46">
        <v>9</v>
      </c>
      <c r="P681" s="47">
        <v>9</v>
      </c>
      <c r="Q681" s="48">
        <f>Tableau6[[#This Row],[Bronze Diz.]]+Tableau6[[#This Row],[Bronze Uni.]]</f>
        <v>18</v>
      </c>
      <c r="R681" s="49">
        <f t="shared" ref="R681:R744" si="33">IF(AND(O681=10,P681=10),0,IF(AND(O681=10,P681&lt;10),P681,IF(AND(O681&lt;10,P681=10),10*O681,10*O681+P681)))</f>
        <v>99</v>
      </c>
      <c r="T681" s="39">
        <v>3</v>
      </c>
      <c r="U681" s="40">
        <v>6</v>
      </c>
    </row>
    <row r="682" spans="7:21" x14ac:dyDescent="0.3">
      <c r="G682" s="39">
        <v>3</v>
      </c>
      <c r="H682" s="40">
        <v>7</v>
      </c>
      <c r="J682" s="13">
        <v>3</v>
      </c>
      <c r="K682" s="20">
        <v>6</v>
      </c>
      <c r="L682" s="53">
        <f>Tableau5[[#This Row],[Bleu Diz.]]+Tableau5[[#This Row],[Bleu Uni.]]</f>
        <v>9</v>
      </c>
      <c r="M682" s="54">
        <f t="shared" si="32"/>
        <v>36</v>
      </c>
      <c r="O682" s="46">
        <v>5</v>
      </c>
      <c r="P682" s="47">
        <v>7</v>
      </c>
      <c r="Q682" s="48">
        <f>Tableau6[[#This Row],[Bronze Diz.]]+Tableau6[[#This Row],[Bronze Uni.]]</f>
        <v>12</v>
      </c>
      <c r="R682" s="49">
        <f t="shared" si="33"/>
        <v>57</v>
      </c>
      <c r="T682" s="39">
        <v>11</v>
      </c>
      <c r="U682" s="40">
        <v>1</v>
      </c>
    </row>
    <row r="683" spans="7:21" x14ac:dyDescent="0.3">
      <c r="G683" s="39">
        <v>3</v>
      </c>
      <c r="H683" s="40">
        <v>3</v>
      </c>
      <c r="J683" s="13">
        <v>2</v>
      </c>
      <c r="K683" s="20">
        <v>3</v>
      </c>
      <c r="L683" s="53">
        <f>Tableau5[[#This Row],[Bleu Diz.]]+Tableau5[[#This Row],[Bleu Uni.]]</f>
        <v>5</v>
      </c>
      <c r="M683" s="54">
        <f t="shared" si="32"/>
        <v>23</v>
      </c>
      <c r="O683" s="46">
        <v>8</v>
      </c>
      <c r="P683" s="47">
        <v>1</v>
      </c>
      <c r="Q683" s="48">
        <f>Tableau6[[#This Row],[Bronze Diz.]]+Tableau6[[#This Row],[Bronze Uni.]]</f>
        <v>9</v>
      </c>
      <c r="R683" s="49">
        <f t="shared" si="33"/>
        <v>81</v>
      </c>
      <c r="T683" s="39">
        <v>12</v>
      </c>
      <c r="U683" s="40">
        <v>9</v>
      </c>
    </row>
    <row r="684" spans="7:21" x14ac:dyDescent="0.3">
      <c r="G684" s="39">
        <v>5</v>
      </c>
      <c r="H684" s="40">
        <v>7</v>
      </c>
      <c r="J684" s="13">
        <v>4</v>
      </c>
      <c r="K684" s="20">
        <v>9</v>
      </c>
      <c r="L684" s="53">
        <f>Tableau5[[#This Row],[Bleu Diz.]]+Tableau5[[#This Row],[Bleu Uni.]]</f>
        <v>13</v>
      </c>
      <c r="M684" s="54">
        <f t="shared" si="32"/>
        <v>49</v>
      </c>
      <c r="O684" s="46">
        <v>10</v>
      </c>
      <c r="P684" s="47">
        <v>1</v>
      </c>
      <c r="Q684" s="48">
        <f>Tableau6[[#This Row],[Bronze Diz.]]+Tableau6[[#This Row],[Bronze Uni.]]</f>
        <v>11</v>
      </c>
      <c r="R684" s="49">
        <f t="shared" si="33"/>
        <v>1</v>
      </c>
      <c r="T684" s="39">
        <v>8</v>
      </c>
      <c r="U684" s="40">
        <v>8</v>
      </c>
    </row>
    <row r="685" spans="7:21" x14ac:dyDescent="0.3">
      <c r="G685" s="39">
        <v>7</v>
      </c>
      <c r="H685" s="40">
        <v>1</v>
      </c>
      <c r="J685" s="13">
        <v>4</v>
      </c>
      <c r="K685" s="20">
        <v>7</v>
      </c>
      <c r="L685" s="53">
        <f>Tableau5[[#This Row],[Bleu Diz.]]+Tableau5[[#This Row],[Bleu Uni.]]</f>
        <v>11</v>
      </c>
      <c r="M685" s="54">
        <f t="shared" si="32"/>
        <v>47</v>
      </c>
      <c r="O685" s="46">
        <v>4</v>
      </c>
      <c r="P685" s="47">
        <v>1</v>
      </c>
      <c r="Q685" s="48">
        <f>Tableau6[[#This Row],[Bronze Diz.]]+Tableau6[[#This Row],[Bronze Uni.]]</f>
        <v>5</v>
      </c>
      <c r="R685" s="49">
        <f t="shared" si="33"/>
        <v>41</v>
      </c>
      <c r="T685" s="39">
        <v>4</v>
      </c>
      <c r="U685" s="40">
        <v>1</v>
      </c>
    </row>
    <row r="686" spans="7:21" x14ac:dyDescent="0.3">
      <c r="G686" s="39">
        <v>4</v>
      </c>
      <c r="H686" s="40">
        <v>5</v>
      </c>
      <c r="J686" s="13">
        <v>10</v>
      </c>
      <c r="K686" s="20">
        <v>7</v>
      </c>
      <c r="L686" s="53">
        <f>Tableau5[[#This Row],[Bleu Diz.]]+Tableau5[[#This Row],[Bleu Uni.]]</f>
        <v>17</v>
      </c>
      <c r="M686" s="54">
        <f t="shared" si="32"/>
        <v>7</v>
      </c>
      <c r="O686" s="46">
        <v>6</v>
      </c>
      <c r="P686" s="47">
        <v>1</v>
      </c>
      <c r="Q686" s="48">
        <f>Tableau6[[#This Row],[Bronze Diz.]]+Tableau6[[#This Row],[Bronze Uni.]]</f>
        <v>7</v>
      </c>
      <c r="R686" s="49">
        <f t="shared" si="33"/>
        <v>61</v>
      </c>
      <c r="T686" s="39">
        <v>10</v>
      </c>
      <c r="U686" s="40">
        <v>3</v>
      </c>
    </row>
    <row r="687" spans="7:21" x14ac:dyDescent="0.3">
      <c r="G687" s="39">
        <v>1</v>
      </c>
      <c r="H687" s="40">
        <v>5</v>
      </c>
      <c r="J687" s="13">
        <v>9</v>
      </c>
      <c r="K687" s="20">
        <v>1</v>
      </c>
      <c r="L687" s="53">
        <f>Tableau5[[#This Row],[Bleu Diz.]]+Tableau5[[#This Row],[Bleu Uni.]]</f>
        <v>10</v>
      </c>
      <c r="M687" s="54">
        <f t="shared" si="32"/>
        <v>91</v>
      </c>
      <c r="O687" s="46">
        <v>3</v>
      </c>
      <c r="P687" s="47">
        <v>6</v>
      </c>
      <c r="Q687" s="48">
        <f>Tableau6[[#This Row],[Bronze Diz.]]+Tableau6[[#This Row],[Bronze Uni.]]</f>
        <v>9</v>
      </c>
      <c r="R687" s="49">
        <f t="shared" si="33"/>
        <v>36</v>
      </c>
      <c r="T687" s="39">
        <v>11</v>
      </c>
      <c r="U687" s="40">
        <v>1</v>
      </c>
    </row>
    <row r="688" spans="7:21" x14ac:dyDescent="0.3">
      <c r="G688" s="39">
        <v>5</v>
      </c>
      <c r="H688" s="40">
        <v>2</v>
      </c>
      <c r="J688" s="13">
        <v>5</v>
      </c>
      <c r="K688" s="20">
        <v>5</v>
      </c>
      <c r="L688" s="53">
        <f>Tableau5[[#This Row],[Bleu Diz.]]+Tableau5[[#This Row],[Bleu Uni.]]</f>
        <v>10</v>
      </c>
      <c r="M688" s="54">
        <f t="shared" si="32"/>
        <v>55</v>
      </c>
      <c r="O688" s="46">
        <v>1</v>
      </c>
      <c r="P688" s="47">
        <v>2</v>
      </c>
      <c r="Q688" s="48">
        <f>Tableau6[[#This Row],[Bronze Diz.]]+Tableau6[[#This Row],[Bronze Uni.]]</f>
        <v>3</v>
      </c>
      <c r="R688" s="49">
        <f t="shared" si="33"/>
        <v>12</v>
      </c>
      <c r="T688" s="39">
        <v>12</v>
      </c>
      <c r="U688" s="40">
        <v>1</v>
      </c>
    </row>
    <row r="689" spans="7:21" x14ac:dyDescent="0.3">
      <c r="G689" s="39">
        <v>8</v>
      </c>
      <c r="H689" s="40">
        <v>3</v>
      </c>
      <c r="J689" s="13">
        <v>4</v>
      </c>
      <c r="K689" s="20">
        <v>7</v>
      </c>
      <c r="L689" s="53">
        <f>Tableau5[[#This Row],[Bleu Diz.]]+Tableau5[[#This Row],[Bleu Uni.]]</f>
        <v>11</v>
      </c>
      <c r="M689" s="54">
        <f t="shared" si="32"/>
        <v>47</v>
      </c>
      <c r="O689" s="46">
        <v>5</v>
      </c>
      <c r="P689" s="47">
        <v>2</v>
      </c>
      <c r="Q689" s="48">
        <f>Tableau6[[#This Row],[Bronze Diz.]]+Tableau6[[#This Row],[Bronze Uni.]]</f>
        <v>7</v>
      </c>
      <c r="R689" s="49">
        <f t="shared" si="33"/>
        <v>52</v>
      </c>
      <c r="T689" s="39">
        <v>4</v>
      </c>
      <c r="U689" s="40">
        <v>12</v>
      </c>
    </row>
    <row r="690" spans="7:21" x14ac:dyDescent="0.3">
      <c r="G690" s="39">
        <v>4</v>
      </c>
      <c r="H690" s="40">
        <v>8</v>
      </c>
      <c r="J690" s="13">
        <v>4</v>
      </c>
      <c r="K690" s="20">
        <v>8</v>
      </c>
      <c r="L690" s="53">
        <f>Tableau5[[#This Row],[Bleu Diz.]]+Tableau5[[#This Row],[Bleu Uni.]]</f>
        <v>12</v>
      </c>
      <c r="M690" s="54">
        <f t="shared" si="32"/>
        <v>48</v>
      </c>
      <c r="O690" s="46">
        <v>8</v>
      </c>
      <c r="P690" s="47">
        <v>10</v>
      </c>
      <c r="Q690" s="48">
        <f>Tableau6[[#This Row],[Bronze Diz.]]+Tableau6[[#This Row],[Bronze Uni.]]</f>
        <v>18</v>
      </c>
      <c r="R690" s="49">
        <f t="shared" si="33"/>
        <v>80</v>
      </c>
      <c r="T690" s="39">
        <v>4</v>
      </c>
      <c r="U690" s="40">
        <v>8</v>
      </c>
    </row>
    <row r="691" spans="7:21" x14ac:dyDescent="0.3">
      <c r="G691" s="39">
        <v>1</v>
      </c>
      <c r="H691" s="40">
        <v>7</v>
      </c>
      <c r="J691" s="13">
        <v>8</v>
      </c>
      <c r="K691" s="20">
        <v>7</v>
      </c>
      <c r="L691" s="53">
        <f>Tableau5[[#This Row],[Bleu Diz.]]+Tableau5[[#This Row],[Bleu Uni.]]</f>
        <v>15</v>
      </c>
      <c r="M691" s="54">
        <f t="shared" si="32"/>
        <v>87</v>
      </c>
      <c r="O691" s="46">
        <v>9</v>
      </c>
      <c r="P691" s="47">
        <v>4</v>
      </c>
      <c r="Q691" s="48">
        <f>Tableau6[[#This Row],[Bronze Diz.]]+Tableau6[[#This Row],[Bronze Uni.]]</f>
        <v>13</v>
      </c>
      <c r="R691" s="49">
        <f t="shared" si="33"/>
        <v>94</v>
      </c>
      <c r="T691" s="39">
        <v>6</v>
      </c>
      <c r="U691" s="40">
        <v>2</v>
      </c>
    </row>
    <row r="692" spans="7:21" x14ac:dyDescent="0.3">
      <c r="G692" s="39">
        <v>2</v>
      </c>
      <c r="H692" s="40">
        <v>6</v>
      </c>
      <c r="J692" s="13">
        <v>8</v>
      </c>
      <c r="K692" s="20">
        <v>1</v>
      </c>
      <c r="L692" s="53">
        <f>Tableau5[[#This Row],[Bleu Diz.]]+Tableau5[[#This Row],[Bleu Uni.]]</f>
        <v>9</v>
      </c>
      <c r="M692" s="54">
        <f t="shared" si="32"/>
        <v>81</v>
      </c>
      <c r="O692" s="46">
        <v>5</v>
      </c>
      <c r="P692" s="47">
        <v>3</v>
      </c>
      <c r="Q692" s="48">
        <f>Tableau6[[#This Row],[Bronze Diz.]]+Tableau6[[#This Row],[Bronze Uni.]]</f>
        <v>8</v>
      </c>
      <c r="R692" s="49">
        <f t="shared" si="33"/>
        <v>53</v>
      </c>
      <c r="T692" s="39">
        <v>2</v>
      </c>
      <c r="U692" s="40">
        <v>7</v>
      </c>
    </row>
    <row r="693" spans="7:21" x14ac:dyDescent="0.3">
      <c r="G693" s="39">
        <v>6</v>
      </c>
      <c r="H693" s="40">
        <v>5</v>
      </c>
      <c r="J693" s="13">
        <v>2</v>
      </c>
      <c r="K693" s="20">
        <v>10</v>
      </c>
      <c r="L693" s="53">
        <f>Tableau5[[#This Row],[Bleu Diz.]]+Tableau5[[#This Row],[Bleu Uni.]]</f>
        <v>12</v>
      </c>
      <c r="M693" s="54">
        <f t="shared" si="32"/>
        <v>20</v>
      </c>
      <c r="O693" s="46">
        <v>8</v>
      </c>
      <c r="P693" s="47">
        <v>10</v>
      </c>
      <c r="Q693" s="48">
        <f>Tableau6[[#This Row],[Bronze Diz.]]+Tableau6[[#This Row],[Bronze Uni.]]</f>
        <v>18</v>
      </c>
      <c r="R693" s="49">
        <f t="shared" si="33"/>
        <v>80</v>
      </c>
      <c r="T693" s="39">
        <v>10</v>
      </c>
      <c r="U693" s="40">
        <v>6</v>
      </c>
    </row>
    <row r="694" spans="7:21" x14ac:dyDescent="0.3">
      <c r="G694" s="39">
        <v>4</v>
      </c>
      <c r="H694" s="40">
        <v>4</v>
      </c>
      <c r="J694" s="13">
        <v>3</v>
      </c>
      <c r="K694" s="20">
        <v>6</v>
      </c>
      <c r="L694" s="53">
        <f>Tableau5[[#This Row],[Bleu Diz.]]+Tableau5[[#This Row],[Bleu Uni.]]</f>
        <v>9</v>
      </c>
      <c r="M694" s="54">
        <f t="shared" si="32"/>
        <v>36</v>
      </c>
      <c r="O694" s="46">
        <v>6</v>
      </c>
      <c r="P694" s="47">
        <v>3</v>
      </c>
      <c r="Q694" s="48">
        <f>Tableau6[[#This Row],[Bronze Diz.]]+Tableau6[[#This Row],[Bronze Uni.]]</f>
        <v>9</v>
      </c>
      <c r="R694" s="49">
        <f t="shared" si="33"/>
        <v>63</v>
      </c>
      <c r="T694" s="39">
        <v>10</v>
      </c>
      <c r="U694" s="40">
        <v>10</v>
      </c>
    </row>
    <row r="695" spans="7:21" x14ac:dyDescent="0.3">
      <c r="G695" s="39">
        <v>5</v>
      </c>
      <c r="H695" s="40">
        <v>6</v>
      </c>
      <c r="J695" s="13">
        <v>2</v>
      </c>
      <c r="K695" s="20">
        <v>8</v>
      </c>
      <c r="L695" s="53">
        <f>Tableau5[[#This Row],[Bleu Diz.]]+Tableau5[[#This Row],[Bleu Uni.]]</f>
        <v>10</v>
      </c>
      <c r="M695" s="54">
        <f t="shared" si="32"/>
        <v>28</v>
      </c>
      <c r="O695" s="46">
        <v>9</v>
      </c>
      <c r="P695" s="47">
        <v>8</v>
      </c>
      <c r="Q695" s="48">
        <f>Tableau6[[#This Row],[Bronze Diz.]]+Tableau6[[#This Row],[Bronze Uni.]]</f>
        <v>17</v>
      </c>
      <c r="R695" s="49">
        <f t="shared" si="33"/>
        <v>98</v>
      </c>
      <c r="T695" s="39">
        <v>8</v>
      </c>
      <c r="U695" s="40">
        <v>10</v>
      </c>
    </row>
    <row r="696" spans="7:21" x14ac:dyDescent="0.3">
      <c r="G696" s="39">
        <v>5</v>
      </c>
      <c r="H696" s="40">
        <v>1</v>
      </c>
      <c r="J696" s="13">
        <v>1</v>
      </c>
      <c r="K696" s="20">
        <v>6</v>
      </c>
      <c r="L696" s="53">
        <f>Tableau5[[#This Row],[Bleu Diz.]]+Tableau5[[#This Row],[Bleu Uni.]]</f>
        <v>7</v>
      </c>
      <c r="M696" s="54">
        <f t="shared" si="32"/>
        <v>16</v>
      </c>
      <c r="O696" s="46">
        <v>6</v>
      </c>
      <c r="P696" s="47">
        <v>1</v>
      </c>
      <c r="Q696" s="48">
        <f>Tableau6[[#This Row],[Bronze Diz.]]+Tableau6[[#This Row],[Bronze Uni.]]</f>
        <v>7</v>
      </c>
      <c r="R696" s="49">
        <f t="shared" si="33"/>
        <v>61</v>
      </c>
      <c r="T696" s="39">
        <v>7</v>
      </c>
      <c r="U696" s="40">
        <v>10</v>
      </c>
    </row>
    <row r="697" spans="7:21" x14ac:dyDescent="0.3">
      <c r="G697" s="39">
        <v>8</v>
      </c>
      <c r="H697" s="40">
        <v>1</v>
      </c>
      <c r="J697" s="13">
        <v>6</v>
      </c>
      <c r="K697" s="20">
        <v>4</v>
      </c>
      <c r="L697" s="53">
        <f>Tableau5[[#This Row],[Bleu Diz.]]+Tableau5[[#This Row],[Bleu Uni.]]</f>
        <v>10</v>
      </c>
      <c r="M697" s="54">
        <f t="shared" si="32"/>
        <v>64</v>
      </c>
      <c r="O697" s="46">
        <v>7</v>
      </c>
      <c r="P697" s="47">
        <v>4</v>
      </c>
      <c r="Q697" s="48">
        <f>Tableau6[[#This Row],[Bronze Diz.]]+Tableau6[[#This Row],[Bronze Uni.]]</f>
        <v>11</v>
      </c>
      <c r="R697" s="49">
        <f t="shared" si="33"/>
        <v>74</v>
      </c>
      <c r="T697" s="39">
        <v>10</v>
      </c>
      <c r="U697" s="40">
        <v>3</v>
      </c>
    </row>
    <row r="698" spans="7:21" x14ac:dyDescent="0.3">
      <c r="G698" s="39">
        <v>4</v>
      </c>
      <c r="H698" s="40">
        <v>3</v>
      </c>
      <c r="J698" s="13">
        <v>7</v>
      </c>
      <c r="K698" s="20">
        <v>2</v>
      </c>
      <c r="L698" s="53">
        <f>Tableau5[[#This Row],[Bleu Diz.]]+Tableau5[[#This Row],[Bleu Uni.]]</f>
        <v>9</v>
      </c>
      <c r="M698" s="54">
        <f t="shared" si="32"/>
        <v>72</v>
      </c>
      <c r="O698" s="46">
        <v>10</v>
      </c>
      <c r="P698" s="47">
        <v>10</v>
      </c>
      <c r="Q698" s="48">
        <f>Tableau6[[#This Row],[Bronze Diz.]]+Tableau6[[#This Row],[Bronze Uni.]]</f>
        <v>20</v>
      </c>
      <c r="R698" s="49">
        <f t="shared" si="33"/>
        <v>0</v>
      </c>
      <c r="T698" s="39">
        <v>11</v>
      </c>
      <c r="U698" s="40">
        <v>2</v>
      </c>
    </row>
    <row r="699" spans="7:21" x14ac:dyDescent="0.3">
      <c r="G699" s="39">
        <v>3</v>
      </c>
      <c r="H699" s="40">
        <v>6</v>
      </c>
      <c r="J699" s="13">
        <v>8</v>
      </c>
      <c r="K699" s="20">
        <v>1</v>
      </c>
      <c r="L699" s="53">
        <f>Tableau5[[#This Row],[Bleu Diz.]]+Tableau5[[#This Row],[Bleu Uni.]]</f>
        <v>9</v>
      </c>
      <c r="M699" s="54">
        <f t="shared" si="32"/>
        <v>81</v>
      </c>
      <c r="O699" s="46">
        <v>8</v>
      </c>
      <c r="P699" s="47">
        <v>6</v>
      </c>
      <c r="Q699" s="48">
        <f>Tableau6[[#This Row],[Bronze Diz.]]+Tableau6[[#This Row],[Bronze Uni.]]</f>
        <v>14</v>
      </c>
      <c r="R699" s="49">
        <f t="shared" si="33"/>
        <v>86</v>
      </c>
      <c r="T699" s="39">
        <v>2</v>
      </c>
      <c r="U699" s="40">
        <v>5</v>
      </c>
    </row>
    <row r="700" spans="7:21" x14ac:dyDescent="0.3">
      <c r="G700" s="39">
        <v>8</v>
      </c>
      <c r="H700" s="40">
        <v>7</v>
      </c>
      <c r="J700" s="13">
        <v>5</v>
      </c>
      <c r="K700" s="20">
        <v>9</v>
      </c>
      <c r="L700" s="53">
        <f>Tableau5[[#This Row],[Bleu Diz.]]+Tableau5[[#This Row],[Bleu Uni.]]</f>
        <v>14</v>
      </c>
      <c r="M700" s="54">
        <f t="shared" si="32"/>
        <v>59</v>
      </c>
      <c r="O700" s="46">
        <v>1</v>
      </c>
      <c r="P700" s="47">
        <v>3</v>
      </c>
      <c r="Q700" s="48">
        <f>Tableau6[[#This Row],[Bronze Diz.]]+Tableau6[[#This Row],[Bronze Uni.]]</f>
        <v>4</v>
      </c>
      <c r="R700" s="49">
        <f t="shared" si="33"/>
        <v>13</v>
      </c>
      <c r="T700" s="39">
        <v>6</v>
      </c>
      <c r="U700" s="40">
        <v>7</v>
      </c>
    </row>
    <row r="701" spans="7:21" x14ac:dyDescent="0.3">
      <c r="G701" s="39">
        <v>4</v>
      </c>
      <c r="H701" s="40">
        <v>6</v>
      </c>
      <c r="J701" s="13">
        <v>3</v>
      </c>
      <c r="K701" s="20">
        <v>8</v>
      </c>
      <c r="L701" s="53">
        <f>Tableau5[[#This Row],[Bleu Diz.]]+Tableau5[[#This Row],[Bleu Uni.]]</f>
        <v>11</v>
      </c>
      <c r="M701" s="54">
        <f t="shared" si="32"/>
        <v>38</v>
      </c>
      <c r="O701" s="46">
        <v>2</v>
      </c>
      <c r="P701" s="47">
        <v>10</v>
      </c>
      <c r="Q701" s="48">
        <f>Tableau6[[#This Row],[Bronze Diz.]]+Tableau6[[#This Row],[Bronze Uni.]]</f>
        <v>12</v>
      </c>
      <c r="R701" s="49">
        <f t="shared" si="33"/>
        <v>20</v>
      </c>
      <c r="T701" s="39">
        <v>12</v>
      </c>
      <c r="U701" s="40">
        <v>4</v>
      </c>
    </row>
    <row r="702" spans="7:21" x14ac:dyDescent="0.3">
      <c r="G702" s="39">
        <v>6</v>
      </c>
      <c r="H702" s="40">
        <v>3</v>
      </c>
      <c r="J702" s="13">
        <v>7</v>
      </c>
      <c r="K702" s="20">
        <v>6</v>
      </c>
      <c r="L702" s="53">
        <f>Tableau5[[#This Row],[Bleu Diz.]]+Tableau5[[#This Row],[Bleu Uni.]]</f>
        <v>13</v>
      </c>
      <c r="M702" s="54">
        <f t="shared" si="32"/>
        <v>76</v>
      </c>
      <c r="O702" s="46">
        <v>6</v>
      </c>
      <c r="P702" s="47">
        <v>5</v>
      </c>
      <c r="Q702" s="48">
        <f>Tableau6[[#This Row],[Bronze Diz.]]+Tableau6[[#This Row],[Bronze Uni.]]</f>
        <v>11</v>
      </c>
      <c r="R702" s="49">
        <f t="shared" si="33"/>
        <v>65</v>
      </c>
      <c r="T702" s="39">
        <v>11</v>
      </c>
      <c r="U702" s="40">
        <v>6</v>
      </c>
    </row>
    <row r="703" spans="7:21" x14ac:dyDescent="0.3">
      <c r="G703" s="39">
        <v>2</v>
      </c>
      <c r="H703" s="40">
        <v>8</v>
      </c>
      <c r="J703" s="13">
        <v>7</v>
      </c>
      <c r="K703" s="20">
        <v>6</v>
      </c>
      <c r="L703" s="53">
        <f>Tableau5[[#This Row],[Bleu Diz.]]+Tableau5[[#This Row],[Bleu Uni.]]</f>
        <v>13</v>
      </c>
      <c r="M703" s="54">
        <f t="shared" si="32"/>
        <v>76</v>
      </c>
      <c r="O703" s="46">
        <v>1</v>
      </c>
      <c r="P703" s="47">
        <v>6</v>
      </c>
      <c r="Q703" s="48">
        <f>Tableau6[[#This Row],[Bronze Diz.]]+Tableau6[[#This Row],[Bronze Uni.]]</f>
        <v>7</v>
      </c>
      <c r="R703" s="49">
        <f t="shared" si="33"/>
        <v>16</v>
      </c>
    </row>
    <row r="704" spans="7:21" x14ac:dyDescent="0.3">
      <c r="G704" s="39">
        <v>1</v>
      </c>
      <c r="H704" s="40">
        <v>3</v>
      </c>
      <c r="J704" s="13">
        <v>6</v>
      </c>
      <c r="K704" s="20">
        <v>3</v>
      </c>
      <c r="L704" s="53">
        <f>Tableau5[[#This Row],[Bleu Diz.]]+Tableau5[[#This Row],[Bleu Uni.]]</f>
        <v>9</v>
      </c>
      <c r="M704" s="54">
        <f t="shared" si="32"/>
        <v>63</v>
      </c>
      <c r="O704" s="46">
        <v>8</v>
      </c>
      <c r="P704" s="47">
        <v>1</v>
      </c>
      <c r="Q704" s="48">
        <f>Tableau6[[#This Row],[Bronze Diz.]]+Tableau6[[#This Row],[Bronze Uni.]]</f>
        <v>9</v>
      </c>
      <c r="R704" s="49">
        <f t="shared" si="33"/>
        <v>81</v>
      </c>
    </row>
    <row r="705" spans="7:18" x14ac:dyDescent="0.3">
      <c r="G705" s="39">
        <v>2</v>
      </c>
      <c r="H705" s="40">
        <v>6</v>
      </c>
      <c r="J705" s="13">
        <v>4</v>
      </c>
      <c r="K705" s="20">
        <v>8</v>
      </c>
      <c r="L705" s="53">
        <f>Tableau5[[#This Row],[Bleu Diz.]]+Tableau5[[#This Row],[Bleu Uni.]]</f>
        <v>12</v>
      </c>
      <c r="M705" s="54">
        <f t="shared" si="32"/>
        <v>48</v>
      </c>
      <c r="O705" s="46">
        <v>3</v>
      </c>
      <c r="P705" s="47">
        <v>10</v>
      </c>
      <c r="Q705" s="48">
        <f>Tableau6[[#This Row],[Bronze Diz.]]+Tableau6[[#This Row],[Bronze Uni.]]</f>
        <v>13</v>
      </c>
      <c r="R705" s="49">
        <f t="shared" si="33"/>
        <v>30</v>
      </c>
    </row>
    <row r="706" spans="7:18" x14ac:dyDescent="0.3">
      <c r="G706" s="39">
        <v>2</v>
      </c>
      <c r="H706" s="40">
        <v>3</v>
      </c>
      <c r="J706" s="13">
        <v>1</v>
      </c>
      <c r="K706" s="20">
        <v>3</v>
      </c>
      <c r="L706" s="53">
        <f>Tableau5[[#This Row],[Bleu Diz.]]+Tableau5[[#This Row],[Bleu Uni.]]</f>
        <v>4</v>
      </c>
      <c r="M706" s="54">
        <f t="shared" si="32"/>
        <v>13</v>
      </c>
      <c r="O706" s="46">
        <v>6</v>
      </c>
      <c r="P706" s="47">
        <v>8</v>
      </c>
      <c r="Q706" s="48">
        <f>Tableau6[[#This Row],[Bronze Diz.]]+Tableau6[[#This Row],[Bronze Uni.]]</f>
        <v>14</v>
      </c>
      <c r="R706" s="49">
        <f t="shared" si="33"/>
        <v>68</v>
      </c>
    </row>
    <row r="707" spans="7:18" x14ac:dyDescent="0.3">
      <c r="G707" s="39">
        <v>6</v>
      </c>
      <c r="H707" s="40">
        <v>8</v>
      </c>
      <c r="J707" s="13">
        <v>4</v>
      </c>
      <c r="K707" s="20">
        <v>10</v>
      </c>
      <c r="L707" s="53">
        <f>Tableau5[[#This Row],[Bleu Diz.]]+Tableau5[[#This Row],[Bleu Uni.]]</f>
        <v>14</v>
      </c>
      <c r="M707" s="54">
        <f t="shared" ref="M707:M770" si="34">IF(AND(J707=10,K707=10),0,IF(AND(J707=10,K707&lt;10),K707,IF(AND(J707&lt;10,K707=10),10*J707,10*J707+K707)))</f>
        <v>40</v>
      </c>
      <c r="O707" s="46">
        <v>3</v>
      </c>
      <c r="P707" s="47">
        <v>4</v>
      </c>
      <c r="Q707" s="48">
        <f>Tableau6[[#This Row],[Bronze Diz.]]+Tableau6[[#This Row],[Bronze Uni.]]</f>
        <v>7</v>
      </c>
      <c r="R707" s="49">
        <f t="shared" si="33"/>
        <v>34</v>
      </c>
    </row>
    <row r="708" spans="7:18" x14ac:dyDescent="0.3">
      <c r="G708" s="39">
        <v>1</v>
      </c>
      <c r="H708" s="40">
        <v>3</v>
      </c>
      <c r="J708" s="13">
        <v>3</v>
      </c>
      <c r="K708" s="20">
        <v>5</v>
      </c>
      <c r="L708" s="53">
        <f>Tableau5[[#This Row],[Bleu Diz.]]+Tableau5[[#This Row],[Bleu Uni.]]</f>
        <v>8</v>
      </c>
      <c r="M708" s="54">
        <f t="shared" si="34"/>
        <v>35</v>
      </c>
      <c r="O708" s="46">
        <v>1</v>
      </c>
      <c r="P708" s="47">
        <v>4</v>
      </c>
      <c r="Q708" s="48">
        <f>Tableau6[[#This Row],[Bronze Diz.]]+Tableau6[[#This Row],[Bronze Uni.]]</f>
        <v>5</v>
      </c>
      <c r="R708" s="49">
        <f t="shared" si="33"/>
        <v>14</v>
      </c>
    </row>
    <row r="709" spans="7:18" x14ac:dyDescent="0.3">
      <c r="G709" s="39">
        <v>6</v>
      </c>
      <c r="H709" s="40">
        <v>2</v>
      </c>
      <c r="J709" s="13">
        <v>7</v>
      </c>
      <c r="K709" s="20">
        <v>7</v>
      </c>
      <c r="L709" s="53">
        <f>Tableau5[[#This Row],[Bleu Diz.]]+Tableau5[[#This Row],[Bleu Uni.]]</f>
        <v>14</v>
      </c>
      <c r="M709" s="54">
        <f t="shared" si="34"/>
        <v>77</v>
      </c>
      <c r="O709" s="46">
        <v>10</v>
      </c>
      <c r="P709" s="47">
        <v>8</v>
      </c>
      <c r="Q709" s="48">
        <f>Tableau6[[#This Row],[Bronze Diz.]]+Tableau6[[#This Row],[Bronze Uni.]]</f>
        <v>18</v>
      </c>
      <c r="R709" s="49">
        <f t="shared" si="33"/>
        <v>8</v>
      </c>
    </row>
    <row r="710" spans="7:18" x14ac:dyDescent="0.3">
      <c r="G710" s="39">
        <v>6</v>
      </c>
      <c r="H710" s="40">
        <v>8</v>
      </c>
      <c r="J710" s="13">
        <v>5</v>
      </c>
      <c r="K710" s="20">
        <v>2</v>
      </c>
      <c r="L710" s="53">
        <f>Tableau5[[#This Row],[Bleu Diz.]]+Tableau5[[#This Row],[Bleu Uni.]]</f>
        <v>7</v>
      </c>
      <c r="M710" s="54">
        <f t="shared" si="34"/>
        <v>52</v>
      </c>
      <c r="O710" s="46">
        <v>10</v>
      </c>
      <c r="P710" s="47">
        <v>3</v>
      </c>
      <c r="Q710" s="48">
        <f>Tableau6[[#This Row],[Bronze Diz.]]+Tableau6[[#This Row],[Bronze Uni.]]</f>
        <v>13</v>
      </c>
      <c r="R710" s="49">
        <f t="shared" si="33"/>
        <v>3</v>
      </c>
    </row>
    <row r="711" spans="7:18" x14ac:dyDescent="0.3">
      <c r="G711" s="39">
        <v>5</v>
      </c>
      <c r="H711" s="40">
        <v>5</v>
      </c>
      <c r="J711" s="13">
        <v>2</v>
      </c>
      <c r="K711" s="20">
        <v>2</v>
      </c>
      <c r="L711" s="53">
        <f>Tableau5[[#This Row],[Bleu Diz.]]+Tableau5[[#This Row],[Bleu Uni.]]</f>
        <v>4</v>
      </c>
      <c r="M711" s="54">
        <f t="shared" si="34"/>
        <v>22</v>
      </c>
      <c r="O711" s="46">
        <v>8</v>
      </c>
      <c r="P711" s="47">
        <v>2</v>
      </c>
      <c r="Q711" s="48">
        <f>Tableau6[[#This Row],[Bronze Diz.]]+Tableau6[[#This Row],[Bronze Uni.]]</f>
        <v>10</v>
      </c>
      <c r="R711" s="49">
        <f t="shared" si="33"/>
        <v>82</v>
      </c>
    </row>
    <row r="712" spans="7:18" x14ac:dyDescent="0.3">
      <c r="G712" s="39">
        <v>4</v>
      </c>
      <c r="H712" s="40">
        <v>2</v>
      </c>
      <c r="J712" s="13">
        <v>8</v>
      </c>
      <c r="K712" s="20">
        <v>7</v>
      </c>
      <c r="L712" s="53">
        <f>Tableau5[[#This Row],[Bleu Diz.]]+Tableau5[[#This Row],[Bleu Uni.]]</f>
        <v>15</v>
      </c>
      <c r="M712" s="54">
        <f t="shared" si="34"/>
        <v>87</v>
      </c>
      <c r="O712" s="46">
        <v>5</v>
      </c>
      <c r="P712" s="47">
        <v>5</v>
      </c>
      <c r="Q712" s="48">
        <f>Tableau6[[#This Row],[Bronze Diz.]]+Tableau6[[#This Row],[Bronze Uni.]]</f>
        <v>10</v>
      </c>
      <c r="R712" s="49">
        <f t="shared" si="33"/>
        <v>55</v>
      </c>
    </row>
    <row r="713" spans="7:18" x14ac:dyDescent="0.3">
      <c r="G713" s="39">
        <v>5</v>
      </c>
      <c r="H713" s="40">
        <v>5</v>
      </c>
      <c r="J713" s="13">
        <v>3</v>
      </c>
      <c r="K713" s="20">
        <v>6</v>
      </c>
      <c r="L713" s="53">
        <f>Tableau5[[#This Row],[Bleu Diz.]]+Tableau5[[#This Row],[Bleu Uni.]]</f>
        <v>9</v>
      </c>
      <c r="M713" s="54">
        <f t="shared" si="34"/>
        <v>36</v>
      </c>
      <c r="O713" s="46">
        <v>7</v>
      </c>
      <c r="P713" s="47">
        <v>2</v>
      </c>
      <c r="Q713" s="48">
        <f>Tableau6[[#This Row],[Bronze Diz.]]+Tableau6[[#This Row],[Bronze Uni.]]</f>
        <v>9</v>
      </c>
      <c r="R713" s="49">
        <f t="shared" si="33"/>
        <v>72</v>
      </c>
    </row>
    <row r="714" spans="7:18" x14ac:dyDescent="0.3">
      <c r="G714" s="39">
        <v>3</v>
      </c>
      <c r="H714" s="40">
        <v>8</v>
      </c>
      <c r="J714" s="13">
        <v>1</v>
      </c>
      <c r="K714" s="20">
        <v>8</v>
      </c>
      <c r="L714" s="53">
        <f>Tableau5[[#This Row],[Bleu Diz.]]+Tableau5[[#This Row],[Bleu Uni.]]</f>
        <v>9</v>
      </c>
      <c r="M714" s="54">
        <f t="shared" si="34"/>
        <v>18</v>
      </c>
      <c r="O714" s="46">
        <v>7</v>
      </c>
      <c r="P714" s="47">
        <v>1</v>
      </c>
      <c r="Q714" s="48">
        <f>Tableau6[[#This Row],[Bronze Diz.]]+Tableau6[[#This Row],[Bronze Uni.]]</f>
        <v>8</v>
      </c>
      <c r="R714" s="49">
        <f t="shared" si="33"/>
        <v>71</v>
      </c>
    </row>
    <row r="715" spans="7:18" x14ac:dyDescent="0.3">
      <c r="G715" s="39">
        <v>8</v>
      </c>
      <c r="H715" s="40">
        <v>3</v>
      </c>
      <c r="J715" s="13">
        <v>10</v>
      </c>
      <c r="K715" s="20">
        <v>4</v>
      </c>
      <c r="L715" s="53">
        <f>Tableau5[[#This Row],[Bleu Diz.]]+Tableau5[[#This Row],[Bleu Uni.]]</f>
        <v>14</v>
      </c>
      <c r="M715" s="54">
        <f t="shared" si="34"/>
        <v>4</v>
      </c>
      <c r="O715" s="46">
        <v>5</v>
      </c>
      <c r="P715" s="47">
        <v>7</v>
      </c>
      <c r="Q715" s="48">
        <f>Tableau6[[#This Row],[Bronze Diz.]]+Tableau6[[#This Row],[Bronze Uni.]]</f>
        <v>12</v>
      </c>
      <c r="R715" s="49">
        <f t="shared" si="33"/>
        <v>57</v>
      </c>
    </row>
    <row r="716" spans="7:18" x14ac:dyDescent="0.3">
      <c r="G716" s="39">
        <v>4</v>
      </c>
      <c r="H716" s="40">
        <v>6</v>
      </c>
      <c r="J716" s="13">
        <v>9</v>
      </c>
      <c r="K716" s="20">
        <v>6</v>
      </c>
      <c r="L716" s="53">
        <f>Tableau5[[#This Row],[Bleu Diz.]]+Tableau5[[#This Row],[Bleu Uni.]]</f>
        <v>15</v>
      </c>
      <c r="M716" s="54">
        <f t="shared" si="34"/>
        <v>96</v>
      </c>
      <c r="O716" s="46">
        <v>6</v>
      </c>
      <c r="P716" s="47">
        <v>5</v>
      </c>
      <c r="Q716" s="48">
        <f>Tableau6[[#This Row],[Bronze Diz.]]+Tableau6[[#This Row],[Bronze Uni.]]</f>
        <v>11</v>
      </c>
      <c r="R716" s="49">
        <f t="shared" si="33"/>
        <v>65</v>
      </c>
    </row>
    <row r="717" spans="7:18" x14ac:dyDescent="0.3">
      <c r="G717" s="39">
        <v>7</v>
      </c>
      <c r="H717" s="40">
        <v>5</v>
      </c>
      <c r="J717" s="13">
        <v>4</v>
      </c>
      <c r="K717" s="20">
        <v>9</v>
      </c>
      <c r="L717" s="53">
        <f>Tableau5[[#This Row],[Bleu Diz.]]+Tableau5[[#This Row],[Bleu Uni.]]</f>
        <v>13</v>
      </c>
      <c r="M717" s="54">
        <f t="shared" si="34"/>
        <v>49</v>
      </c>
      <c r="O717" s="46">
        <v>8</v>
      </c>
      <c r="P717" s="47">
        <v>5</v>
      </c>
      <c r="Q717" s="48">
        <f>Tableau6[[#This Row],[Bronze Diz.]]+Tableau6[[#This Row],[Bronze Uni.]]</f>
        <v>13</v>
      </c>
      <c r="R717" s="49">
        <f t="shared" si="33"/>
        <v>85</v>
      </c>
    </row>
    <row r="718" spans="7:18" x14ac:dyDescent="0.3">
      <c r="G718" s="39">
        <v>7</v>
      </c>
      <c r="H718" s="40">
        <v>7</v>
      </c>
      <c r="J718" s="13">
        <v>8</v>
      </c>
      <c r="K718" s="20">
        <v>7</v>
      </c>
      <c r="L718" s="53">
        <f>Tableau5[[#This Row],[Bleu Diz.]]+Tableau5[[#This Row],[Bleu Uni.]]</f>
        <v>15</v>
      </c>
      <c r="M718" s="54">
        <f t="shared" si="34"/>
        <v>87</v>
      </c>
      <c r="O718" s="46">
        <v>5</v>
      </c>
      <c r="P718" s="47">
        <v>6</v>
      </c>
      <c r="Q718" s="48">
        <f>Tableau6[[#This Row],[Bronze Diz.]]+Tableau6[[#This Row],[Bronze Uni.]]</f>
        <v>11</v>
      </c>
      <c r="R718" s="49">
        <f t="shared" si="33"/>
        <v>56</v>
      </c>
    </row>
    <row r="719" spans="7:18" x14ac:dyDescent="0.3">
      <c r="G719" s="39">
        <v>8</v>
      </c>
      <c r="H719" s="40">
        <v>1</v>
      </c>
      <c r="J719" s="13">
        <v>9</v>
      </c>
      <c r="K719" s="20">
        <v>4</v>
      </c>
      <c r="L719" s="53">
        <f>Tableau5[[#This Row],[Bleu Diz.]]+Tableau5[[#This Row],[Bleu Uni.]]</f>
        <v>13</v>
      </c>
      <c r="M719" s="54">
        <f t="shared" si="34"/>
        <v>94</v>
      </c>
      <c r="O719" s="46">
        <v>2</v>
      </c>
      <c r="P719" s="47">
        <v>10</v>
      </c>
      <c r="Q719" s="48">
        <f>Tableau6[[#This Row],[Bronze Diz.]]+Tableau6[[#This Row],[Bronze Uni.]]</f>
        <v>12</v>
      </c>
      <c r="R719" s="49">
        <f t="shared" si="33"/>
        <v>20</v>
      </c>
    </row>
    <row r="720" spans="7:18" x14ac:dyDescent="0.3">
      <c r="G720" s="39">
        <v>8</v>
      </c>
      <c r="H720" s="40">
        <v>1</v>
      </c>
      <c r="J720" s="13">
        <v>7</v>
      </c>
      <c r="K720" s="20">
        <v>5</v>
      </c>
      <c r="L720" s="53">
        <f>Tableau5[[#This Row],[Bleu Diz.]]+Tableau5[[#This Row],[Bleu Uni.]]</f>
        <v>12</v>
      </c>
      <c r="M720" s="54">
        <f t="shared" si="34"/>
        <v>75</v>
      </c>
      <c r="O720" s="46">
        <v>8</v>
      </c>
      <c r="P720" s="47">
        <v>1</v>
      </c>
      <c r="Q720" s="48">
        <f>Tableau6[[#This Row],[Bronze Diz.]]+Tableau6[[#This Row],[Bronze Uni.]]</f>
        <v>9</v>
      </c>
      <c r="R720" s="49">
        <f t="shared" si="33"/>
        <v>81</v>
      </c>
    </row>
    <row r="721" spans="7:18" x14ac:dyDescent="0.3">
      <c r="G721" s="39">
        <v>7</v>
      </c>
      <c r="H721" s="40">
        <v>7</v>
      </c>
      <c r="J721" s="13">
        <v>7</v>
      </c>
      <c r="K721" s="20">
        <v>3</v>
      </c>
      <c r="L721" s="53">
        <f>Tableau5[[#This Row],[Bleu Diz.]]+Tableau5[[#This Row],[Bleu Uni.]]</f>
        <v>10</v>
      </c>
      <c r="M721" s="54">
        <f t="shared" si="34"/>
        <v>73</v>
      </c>
      <c r="O721" s="46">
        <v>2</v>
      </c>
      <c r="P721" s="47">
        <v>10</v>
      </c>
      <c r="Q721" s="48">
        <f>Tableau6[[#This Row],[Bronze Diz.]]+Tableau6[[#This Row],[Bronze Uni.]]</f>
        <v>12</v>
      </c>
      <c r="R721" s="49">
        <f t="shared" si="33"/>
        <v>20</v>
      </c>
    </row>
    <row r="722" spans="7:18" x14ac:dyDescent="0.3">
      <c r="G722" s="39">
        <v>3</v>
      </c>
      <c r="H722" s="40">
        <v>4</v>
      </c>
      <c r="J722" s="13">
        <v>5</v>
      </c>
      <c r="K722" s="20">
        <v>9</v>
      </c>
      <c r="L722" s="53">
        <f>Tableau5[[#This Row],[Bleu Diz.]]+Tableau5[[#This Row],[Bleu Uni.]]</f>
        <v>14</v>
      </c>
      <c r="M722" s="54">
        <f t="shared" si="34"/>
        <v>59</v>
      </c>
      <c r="O722" s="46">
        <v>6</v>
      </c>
      <c r="P722" s="47">
        <v>7</v>
      </c>
      <c r="Q722" s="48">
        <f>Tableau6[[#This Row],[Bronze Diz.]]+Tableau6[[#This Row],[Bronze Uni.]]</f>
        <v>13</v>
      </c>
      <c r="R722" s="49">
        <f t="shared" si="33"/>
        <v>67</v>
      </c>
    </row>
    <row r="723" spans="7:18" x14ac:dyDescent="0.3">
      <c r="G723" s="39">
        <v>7</v>
      </c>
      <c r="H723" s="40">
        <v>5</v>
      </c>
      <c r="J723" s="13">
        <v>6</v>
      </c>
      <c r="K723" s="20">
        <v>8</v>
      </c>
      <c r="L723" s="53">
        <f>Tableau5[[#This Row],[Bleu Diz.]]+Tableau5[[#This Row],[Bleu Uni.]]</f>
        <v>14</v>
      </c>
      <c r="M723" s="54">
        <f t="shared" si="34"/>
        <v>68</v>
      </c>
      <c r="O723" s="46">
        <v>1</v>
      </c>
      <c r="P723" s="47">
        <v>8</v>
      </c>
      <c r="Q723" s="48">
        <f>Tableau6[[#This Row],[Bronze Diz.]]+Tableau6[[#This Row],[Bronze Uni.]]</f>
        <v>9</v>
      </c>
      <c r="R723" s="49">
        <f t="shared" si="33"/>
        <v>18</v>
      </c>
    </row>
    <row r="724" spans="7:18" x14ac:dyDescent="0.3">
      <c r="G724" s="39">
        <v>7</v>
      </c>
      <c r="H724" s="40">
        <v>6</v>
      </c>
      <c r="J724" s="13">
        <v>4</v>
      </c>
      <c r="K724" s="20">
        <v>2</v>
      </c>
      <c r="L724" s="53">
        <f>Tableau5[[#This Row],[Bleu Diz.]]+Tableau5[[#This Row],[Bleu Uni.]]</f>
        <v>6</v>
      </c>
      <c r="M724" s="54">
        <f t="shared" si="34"/>
        <v>42</v>
      </c>
      <c r="O724" s="46">
        <v>8</v>
      </c>
      <c r="P724" s="47">
        <v>3</v>
      </c>
      <c r="Q724" s="48">
        <f>Tableau6[[#This Row],[Bronze Diz.]]+Tableau6[[#This Row],[Bronze Uni.]]</f>
        <v>11</v>
      </c>
      <c r="R724" s="49">
        <f t="shared" si="33"/>
        <v>83</v>
      </c>
    </row>
    <row r="725" spans="7:18" x14ac:dyDescent="0.3">
      <c r="G725" s="39">
        <v>8</v>
      </c>
      <c r="H725" s="40">
        <v>6</v>
      </c>
      <c r="J725" s="13">
        <v>4</v>
      </c>
      <c r="K725" s="20">
        <v>5</v>
      </c>
      <c r="L725" s="53">
        <f>Tableau5[[#This Row],[Bleu Diz.]]+Tableau5[[#This Row],[Bleu Uni.]]</f>
        <v>9</v>
      </c>
      <c r="M725" s="54">
        <f t="shared" si="34"/>
        <v>45</v>
      </c>
      <c r="O725" s="46">
        <v>3</v>
      </c>
      <c r="P725" s="47">
        <v>8</v>
      </c>
      <c r="Q725" s="48">
        <f>Tableau6[[#This Row],[Bronze Diz.]]+Tableau6[[#This Row],[Bronze Uni.]]</f>
        <v>11</v>
      </c>
      <c r="R725" s="49">
        <f t="shared" si="33"/>
        <v>38</v>
      </c>
    </row>
    <row r="726" spans="7:18" x14ac:dyDescent="0.3">
      <c r="G726" s="39">
        <v>6</v>
      </c>
      <c r="H726" s="40">
        <v>5</v>
      </c>
      <c r="J726" s="13">
        <v>4</v>
      </c>
      <c r="K726" s="20">
        <v>2</v>
      </c>
      <c r="L726" s="53">
        <f>Tableau5[[#This Row],[Bleu Diz.]]+Tableau5[[#This Row],[Bleu Uni.]]</f>
        <v>6</v>
      </c>
      <c r="M726" s="54">
        <f t="shared" si="34"/>
        <v>42</v>
      </c>
      <c r="O726" s="46">
        <v>7</v>
      </c>
      <c r="P726" s="47">
        <v>2</v>
      </c>
      <c r="Q726" s="48">
        <f>Tableau6[[#This Row],[Bronze Diz.]]+Tableau6[[#This Row],[Bronze Uni.]]</f>
        <v>9</v>
      </c>
      <c r="R726" s="49">
        <f t="shared" si="33"/>
        <v>72</v>
      </c>
    </row>
    <row r="727" spans="7:18" x14ac:dyDescent="0.3">
      <c r="G727" s="39">
        <v>7</v>
      </c>
      <c r="H727" s="40">
        <v>4</v>
      </c>
      <c r="J727" s="13">
        <v>2</v>
      </c>
      <c r="K727" s="20">
        <v>3</v>
      </c>
      <c r="L727" s="53">
        <f>Tableau5[[#This Row],[Bleu Diz.]]+Tableau5[[#This Row],[Bleu Uni.]]</f>
        <v>5</v>
      </c>
      <c r="M727" s="54">
        <f t="shared" si="34"/>
        <v>23</v>
      </c>
      <c r="O727" s="46">
        <v>6</v>
      </c>
      <c r="P727" s="47">
        <v>1</v>
      </c>
      <c r="Q727" s="48">
        <f>Tableau6[[#This Row],[Bronze Diz.]]+Tableau6[[#This Row],[Bronze Uni.]]</f>
        <v>7</v>
      </c>
      <c r="R727" s="49">
        <f t="shared" si="33"/>
        <v>61</v>
      </c>
    </row>
    <row r="728" spans="7:18" x14ac:dyDescent="0.3">
      <c r="G728" s="39">
        <v>8</v>
      </c>
      <c r="H728" s="40">
        <v>4</v>
      </c>
      <c r="J728" s="13">
        <v>2</v>
      </c>
      <c r="K728" s="20">
        <v>8</v>
      </c>
      <c r="L728" s="53">
        <f>Tableau5[[#This Row],[Bleu Diz.]]+Tableau5[[#This Row],[Bleu Uni.]]</f>
        <v>10</v>
      </c>
      <c r="M728" s="54">
        <f t="shared" si="34"/>
        <v>28</v>
      </c>
      <c r="O728" s="46">
        <v>7</v>
      </c>
      <c r="P728" s="47">
        <v>3</v>
      </c>
      <c r="Q728" s="48">
        <f>Tableau6[[#This Row],[Bronze Diz.]]+Tableau6[[#This Row],[Bronze Uni.]]</f>
        <v>10</v>
      </c>
      <c r="R728" s="49">
        <f t="shared" si="33"/>
        <v>73</v>
      </c>
    </row>
    <row r="729" spans="7:18" x14ac:dyDescent="0.3">
      <c r="G729" s="39">
        <v>5</v>
      </c>
      <c r="H729" s="40">
        <v>8</v>
      </c>
      <c r="J729" s="13">
        <v>7</v>
      </c>
      <c r="K729" s="20">
        <v>1</v>
      </c>
      <c r="L729" s="53">
        <f>Tableau5[[#This Row],[Bleu Diz.]]+Tableau5[[#This Row],[Bleu Uni.]]</f>
        <v>8</v>
      </c>
      <c r="M729" s="54">
        <f t="shared" si="34"/>
        <v>71</v>
      </c>
      <c r="O729" s="46">
        <v>5</v>
      </c>
      <c r="P729" s="47">
        <v>10</v>
      </c>
      <c r="Q729" s="48">
        <f>Tableau6[[#This Row],[Bronze Diz.]]+Tableau6[[#This Row],[Bronze Uni.]]</f>
        <v>15</v>
      </c>
      <c r="R729" s="49">
        <f t="shared" si="33"/>
        <v>50</v>
      </c>
    </row>
    <row r="730" spans="7:18" x14ac:dyDescent="0.3">
      <c r="G730" s="39">
        <v>6</v>
      </c>
      <c r="H730" s="40">
        <v>5</v>
      </c>
      <c r="J730" s="13">
        <v>3</v>
      </c>
      <c r="K730" s="20">
        <v>3</v>
      </c>
      <c r="L730" s="53">
        <f>Tableau5[[#This Row],[Bleu Diz.]]+Tableau5[[#This Row],[Bleu Uni.]]</f>
        <v>6</v>
      </c>
      <c r="M730" s="54">
        <f t="shared" si="34"/>
        <v>33</v>
      </c>
      <c r="O730" s="46">
        <v>1</v>
      </c>
      <c r="P730" s="47">
        <v>2</v>
      </c>
      <c r="Q730" s="48">
        <f>Tableau6[[#This Row],[Bronze Diz.]]+Tableau6[[#This Row],[Bronze Uni.]]</f>
        <v>3</v>
      </c>
      <c r="R730" s="49">
        <f t="shared" si="33"/>
        <v>12</v>
      </c>
    </row>
    <row r="731" spans="7:18" x14ac:dyDescent="0.3">
      <c r="G731" s="39">
        <v>3</v>
      </c>
      <c r="H731" s="40">
        <v>1</v>
      </c>
      <c r="J731" s="13">
        <v>1</v>
      </c>
      <c r="K731" s="20">
        <v>7</v>
      </c>
      <c r="L731" s="53">
        <f>Tableau5[[#This Row],[Bleu Diz.]]+Tableau5[[#This Row],[Bleu Uni.]]</f>
        <v>8</v>
      </c>
      <c r="M731" s="54">
        <f t="shared" si="34"/>
        <v>17</v>
      </c>
      <c r="O731" s="46">
        <v>6</v>
      </c>
      <c r="P731" s="47">
        <v>5</v>
      </c>
      <c r="Q731" s="48">
        <f>Tableau6[[#This Row],[Bronze Diz.]]+Tableau6[[#This Row],[Bronze Uni.]]</f>
        <v>11</v>
      </c>
      <c r="R731" s="49">
        <f t="shared" si="33"/>
        <v>65</v>
      </c>
    </row>
    <row r="732" spans="7:18" x14ac:dyDescent="0.3">
      <c r="G732" s="39">
        <v>5</v>
      </c>
      <c r="H732" s="40">
        <v>8</v>
      </c>
      <c r="J732" s="13">
        <v>4</v>
      </c>
      <c r="K732" s="20">
        <v>5</v>
      </c>
      <c r="L732" s="53">
        <f>Tableau5[[#This Row],[Bleu Diz.]]+Tableau5[[#This Row],[Bleu Uni.]]</f>
        <v>9</v>
      </c>
      <c r="M732" s="54">
        <f t="shared" si="34"/>
        <v>45</v>
      </c>
      <c r="O732" s="46">
        <v>9</v>
      </c>
      <c r="P732" s="47">
        <v>2</v>
      </c>
      <c r="Q732" s="48">
        <f>Tableau6[[#This Row],[Bronze Diz.]]+Tableau6[[#This Row],[Bronze Uni.]]</f>
        <v>11</v>
      </c>
      <c r="R732" s="49">
        <f t="shared" si="33"/>
        <v>92</v>
      </c>
    </row>
    <row r="733" spans="7:18" x14ac:dyDescent="0.3">
      <c r="G733" s="39">
        <v>8</v>
      </c>
      <c r="H733" s="40">
        <v>2</v>
      </c>
      <c r="J733" s="13">
        <v>10</v>
      </c>
      <c r="K733" s="20">
        <v>1</v>
      </c>
      <c r="L733" s="53">
        <f>Tableau5[[#This Row],[Bleu Diz.]]+Tableau5[[#This Row],[Bleu Uni.]]</f>
        <v>11</v>
      </c>
      <c r="M733" s="54">
        <f t="shared" si="34"/>
        <v>1</v>
      </c>
      <c r="O733" s="46">
        <v>4</v>
      </c>
      <c r="P733" s="47">
        <v>10</v>
      </c>
      <c r="Q733" s="48">
        <f>Tableau6[[#This Row],[Bronze Diz.]]+Tableau6[[#This Row],[Bronze Uni.]]</f>
        <v>14</v>
      </c>
      <c r="R733" s="49">
        <f t="shared" si="33"/>
        <v>40</v>
      </c>
    </row>
    <row r="734" spans="7:18" x14ac:dyDescent="0.3">
      <c r="G734" s="39">
        <v>2</v>
      </c>
      <c r="H734" s="40">
        <v>7</v>
      </c>
      <c r="J734" s="13">
        <v>1</v>
      </c>
      <c r="K734" s="20">
        <v>1</v>
      </c>
      <c r="L734" s="53">
        <f>Tableau5[[#This Row],[Bleu Diz.]]+Tableau5[[#This Row],[Bleu Uni.]]</f>
        <v>2</v>
      </c>
      <c r="M734" s="54">
        <f t="shared" si="34"/>
        <v>11</v>
      </c>
      <c r="O734" s="46">
        <v>7</v>
      </c>
      <c r="P734" s="47">
        <v>6</v>
      </c>
      <c r="Q734" s="48">
        <f>Tableau6[[#This Row],[Bronze Diz.]]+Tableau6[[#This Row],[Bronze Uni.]]</f>
        <v>13</v>
      </c>
      <c r="R734" s="49">
        <f t="shared" si="33"/>
        <v>76</v>
      </c>
    </row>
    <row r="735" spans="7:18" x14ac:dyDescent="0.3">
      <c r="G735" s="39">
        <v>4</v>
      </c>
      <c r="H735" s="40">
        <v>5</v>
      </c>
      <c r="J735" s="13">
        <v>7</v>
      </c>
      <c r="K735" s="20">
        <v>4</v>
      </c>
      <c r="L735" s="53">
        <f>Tableau5[[#This Row],[Bleu Diz.]]+Tableau5[[#This Row],[Bleu Uni.]]</f>
        <v>11</v>
      </c>
      <c r="M735" s="54">
        <f t="shared" si="34"/>
        <v>74</v>
      </c>
      <c r="O735" s="46">
        <v>9</v>
      </c>
      <c r="P735" s="47">
        <v>2</v>
      </c>
      <c r="Q735" s="48">
        <f>Tableau6[[#This Row],[Bronze Diz.]]+Tableau6[[#This Row],[Bronze Uni.]]</f>
        <v>11</v>
      </c>
      <c r="R735" s="49">
        <f t="shared" si="33"/>
        <v>92</v>
      </c>
    </row>
    <row r="736" spans="7:18" x14ac:dyDescent="0.3">
      <c r="G736" s="39">
        <v>8</v>
      </c>
      <c r="H736" s="40">
        <v>7</v>
      </c>
      <c r="J736" s="13">
        <v>2</v>
      </c>
      <c r="K736" s="20">
        <v>10</v>
      </c>
      <c r="L736" s="53">
        <f>Tableau5[[#This Row],[Bleu Diz.]]+Tableau5[[#This Row],[Bleu Uni.]]</f>
        <v>12</v>
      </c>
      <c r="M736" s="54">
        <f t="shared" si="34"/>
        <v>20</v>
      </c>
      <c r="O736" s="46">
        <v>1</v>
      </c>
      <c r="P736" s="47">
        <v>8</v>
      </c>
      <c r="Q736" s="48">
        <f>Tableau6[[#This Row],[Bronze Diz.]]+Tableau6[[#This Row],[Bronze Uni.]]</f>
        <v>9</v>
      </c>
      <c r="R736" s="49">
        <f t="shared" si="33"/>
        <v>18</v>
      </c>
    </row>
    <row r="737" spans="7:18" x14ac:dyDescent="0.3">
      <c r="G737" s="39">
        <v>1</v>
      </c>
      <c r="H737" s="40">
        <v>7</v>
      </c>
      <c r="J737" s="13">
        <v>6</v>
      </c>
      <c r="K737" s="20">
        <v>10</v>
      </c>
      <c r="L737" s="53">
        <f>Tableau5[[#This Row],[Bleu Diz.]]+Tableau5[[#This Row],[Bleu Uni.]]</f>
        <v>16</v>
      </c>
      <c r="M737" s="54">
        <f t="shared" si="34"/>
        <v>60</v>
      </c>
      <c r="O737" s="46">
        <v>1</v>
      </c>
      <c r="P737" s="47">
        <v>9</v>
      </c>
      <c r="Q737" s="48">
        <f>Tableau6[[#This Row],[Bronze Diz.]]+Tableau6[[#This Row],[Bronze Uni.]]</f>
        <v>10</v>
      </c>
      <c r="R737" s="49">
        <f t="shared" si="33"/>
        <v>19</v>
      </c>
    </row>
    <row r="738" spans="7:18" x14ac:dyDescent="0.3">
      <c r="G738" s="39">
        <v>8</v>
      </c>
      <c r="H738" s="40">
        <v>3</v>
      </c>
      <c r="J738" s="13">
        <v>4</v>
      </c>
      <c r="K738" s="20">
        <v>3</v>
      </c>
      <c r="L738" s="53">
        <f>Tableau5[[#This Row],[Bleu Diz.]]+Tableau5[[#This Row],[Bleu Uni.]]</f>
        <v>7</v>
      </c>
      <c r="M738" s="54">
        <f t="shared" si="34"/>
        <v>43</v>
      </c>
      <c r="O738" s="46">
        <v>8</v>
      </c>
      <c r="P738" s="47">
        <v>10</v>
      </c>
      <c r="Q738" s="48">
        <f>Tableau6[[#This Row],[Bronze Diz.]]+Tableau6[[#This Row],[Bronze Uni.]]</f>
        <v>18</v>
      </c>
      <c r="R738" s="49">
        <f t="shared" si="33"/>
        <v>80</v>
      </c>
    </row>
    <row r="739" spans="7:18" x14ac:dyDescent="0.3">
      <c r="G739" s="39">
        <v>4</v>
      </c>
      <c r="H739" s="40">
        <v>7</v>
      </c>
      <c r="J739" s="13">
        <v>10</v>
      </c>
      <c r="K739" s="20">
        <v>5</v>
      </c>
      <c r="L739" s="53">
        <f>Tableau5[[#This Row],[Bleu Diz.]]+Tableau5[[#This Row],[Bleu Uni.]]</f>
        <v>15</v>
      </c>
      <c r="M739" s="54">
        <f t="shared" si="34"/>
        <v>5</v>
      </c>
      <c r="O739" s="46">
        <v>1</v>
      </c>
      <c r="P739" s="47">
        <v>9</v>
      </c>
      <c r="Q739" s="48">
        <f>Tableau6[[#This Row],[Bronze Diz.]]+Tableau6[[#This Row],[Bronze Uni.]]</f>
        <v>10</v>
      </c>
      <c r="R739" s="49">
        <f t="shared" si="33"/>
        <v>19</v>
      </c>
    </row>
    <row r="740" spans="7:18" x14ac:dyDescent="0.3">
      <c r="G740" s="39">
        <v>3</v>
      </c>
      <c r="H740" s="40">
        <v>8</v>
      </c>
      <c r="J740" s="13">
        <v>3</v>
      </c>
      <c r="K740" s="20">
        <v>3</v>
      </c>
      <c r="L740" s="53">
        <f>Tableau5[[#This Row],[Bleu Diz.]]+Tableau5[[#This Row],[Bleu Uni.]]</f>
        <v>6</v>
      </c>
      <c r="M740" s="54">
        <f t="shared" si="34"/>
        <v>33</v>
      </c>
      <c r="O740" s="46">
        <v>5</v>
      </c>
      <c r="P740" s="47">
        <v>9</v>
      </c>
      <c r="Q740" s="48">
        <f>Tableau6[[#This Row],[Bronze Diz.]]+Tableau6[[#This Row],[Bronze Uni.]]</f>
        <v>14</v>
      </c>
      <c r="R740" s="49">
        <f t="shared" si="33"/>
        <v>59</v>
      </c>
    </row>
    <row r="741" spans="7:18" x14ac:dyDescent="0.3">
      <c r="G741" s="39">
        <v>8</v>
      </c>
      <c r="H741" s="40">
        <v>2</v>
      </c>
      <c r="J741" s="13">
        <v>9</v>
      </c>
      <c r="K741" s="20">
        <v>7</v>
      </c>
      <c r="L741" s="53">
        <f>Tableau5[[#This Row],[Bleu Diz.]]+Tableau5[[#This Row],[Bleu Uni.]]</f>
        <v>16</v>
      </c>
      <c r="M741" s="54">
        <f t="shared" si="34"/>
        <v>97</v>
      </c>
      <c r="O741" s="46">
        <v>9</v>
      </c>
      <c r="P741" s="47">
        <v>10</v>
      </c>
      <c r="Q741" s="48">
        <f>Tableau6[[#This Row],[Bronze Diz.]]+Tableau6[[#This Row],[Bronze Uni.]]</f>
        <v>19</v>
      </c>
      <c r="R741" s="49">
        <f t="shared" si="33"/>
        <v>90</v>
      </c>
    </row>
    <row r="742" spans="7:18" x14ac:dyDescent="0.3">
      <c r="G742" s="39">
        <v>5</v>
      </c>
      <c r="H742" s="40">
        <v>8</v>
      </c>
      <c r="J742" s="13">
        <v>8</v>
      </c>
      <c r="K742" s="20">
        <v>4</v>
      </c>
      <c r="L742" s="53">
        <f>Tableau5[[#This Row],[Bleu Diz.]]+Tableau5[[#This Row],[Bleu Uni.]]</f>
        <v>12</v>
      </c>
      <c r="M742" s="54">
        <f t="shared" si="34"/>
        <v>84</v>
      </c>
      <c r="O742" s="46">
        <v>3</v>
      </c>
      <c r="P742" s="47">
        <v>8</v>
      </c>
      <c r="Q742" s="48">
        <f>Tableau6[[#This Row],[Bronze Diz.]]+Tableau6[[#This Row],[Bronze Uni.]]</f>
        <v>11</v>
      </c>
      <c r="R742" s="49">
        <f t="shared" si="33"/>
        <v>38</v>
      </c>
    </row>
    <row r="743" spans="7:18" x14ac:dyDescent="0.3">
      <c r="G743" s="39">
        <v>7</v>
      </c>
      <c r="H743" s="40">
        <v>7</v>
      </c>
      <c r="J743" s="13">
        <v>7</v>
      </c>
      <c r="K743" s="20">
        <v>5</v>
      </c>
      <c r="L743" s="53">
        <f>Tableau5[[#This Row],[Bleu Diz.]]+Tableau5[[#This Row],[Bleu Uni.]]</f>
        <v>12</v>
      </c>
      <c r="M743" s="54">
        <f t="shared" si="34"/>
        <v>75</v>
      </c>
      <c r="O743" s="46">
        <v>8</v>
      </c>
      <c r="P743" s="47">
        <v>9</v>
      </c>
      <c r="Q743" s="48">
        <f>Tableau6[[#This Row],[Bronze Diz.]]+Tableau6[[#This Row],[Bronze Uni.]]</f>
        <v>17</v>
      </c>
      <c r="R743" s="49">
        <f t="shared" si="33"/>
        <v>89</v>
      </c>
    </row>
    <row r="744" spans="7:18" x14ac:dyDescent="0.3">
      <c r="G744" s="39">
        <v>8</v>
      </c>
      <c r="H744" s="40">
        <v>3</v>
      </c>
      <c r="J744" s="13">
        <v>9</v>
      </c>
      <c r="K744" s="20">
        <v>9</v>
      </c>
      <c r="L744" s="53">
        <f>Tableau5[[#This Row],[Bleu Diz.]]+Tableau5[[#This Row],[Bleu Uni.]]</f>
        <v>18</v>
      </c>
      <c r="M744" s="54">
        <f t="shared" si="34"/>
        <v>99</v>
      </c>
      <c r="O744" s="46">
        <v>1</v>
      </c>
      <c r="P744" s="47">
        <v>7</v>
      </c>
      <c r="Q744" s="48">
        <f>Tableau6[[#This Row],[Bronze Diz.]]+Tableau6[[#This Row],[Bronze Uni.]]</f>
        <v>8</v>
      </c>
      <c r="R744" s="49">
        <f t="shared" si="33"/>
        <v>17</v>
      </c>
    </row>
    <row r="745" spans="7:18" x14ac:dyDescent="0.3">
      <c r="G745" s="39">
        <v>3</v>
      </c>
      <c r="H745" s="40">
        <v>5</v>
      </c>
      <c r="J745" s="13">
        <v>4</v>
      </c>
      <c r="K745" s="20">
        <v>2</v>
      </c>
      <c r="L745" s="53">
        <f>Tableau5[[#This Row],[Bleu Diz.]]+Tableau5[[#This Row],[Bleu Uni.]]</f>
        <v>6</v>
      </c>
      <c r="M745" s="54">
        <f t="shared" si="34"/>
        <v>42</v>
      </c>
      <c r="O745" s="46">
        <v>9</v>
      </c>
      <c r="P745" s="47">
        <v>4</v>
      </c>
      <c r="Q745" s="48">
        <f>Tableau6[[#This Row],[Bronze Diz.]]+Tableau6[[#This Row],[Bronze Uni.]]</f>
        <v>13</v>
      </c>
      <c r="R745" s="49">
        <f t="shared" ref="R745:R808" si="35">IF(AND(O745=10,P745=10),0,IF(AND(O745=10,P745&lt;10),P745,IF(AND(O745&lt;10,P745=10),10*O745,10*O745+P745)))</f>
        <v>94</v>
      </c>
    </row>
    <row r="746" spans="7:18" x14ac:dyDescent="0.3">
      <c r="G746" s="39">
        <v>1</v>
      </c>
      <c r="H746" s="40">
        <v>8</v>
      </c>
      <c r="J746" s="13">
        <v>6</v>
      </c>
      <c r="K746" s="20">
        <v>9</v>
      </c>
      <c r="L746" s="53">
        <f>Tableau5[[#This Row],[Bleu Diz.]]+Tableau5[[#This Row],[Bleu Uni.]]</f>
        <v>15</v>
      </c>
      <c r="M746" s="54">
        <f t="shared" si="34"/>
        <v>69</v>
      </c>
      <c r="O746" s="46">
        <v>10</v>
      </c>
      <c r="P746" s="47">
        <v>10</v>
      </c>
      <c r="Q746" s="48">
        <f>Tableau6[[#This Row],[Bronze Diz.]]+Tableau6[[#This Row],[Bronze Uni.]]</f>
        <v>20</v>
      </c>
      <c r="R746" s="49">
        <f t="shared" si="35"/>
        <v>0</v>
      </c>
    </row>
    <row r="747" spans="7:18" x14ac:dyDescent="0.3">
      <c r="G747" s="39">
        <v>1</v>
      </c>
      <c r="H747" s="40">
        <v>3</v>
      </c>
      <c r="J747" s="13">
        <v>10</v>
      </c>
      <c r="K747" s="20">
        <v>5</v>
      </c>
      <c r="L747" s="53">
        <f>Tableau5[[#This Row],[Bleu Diz.]]+Tableau5[[#This Row],[Bleu Uni.]]</f>
        <v>15</v>
      </c>
      <c r="M747" s="54">
        <f t="shared" si="34"/>
        <v>5</v>
      </c>
      <c r="O747" s="46">
        <v>9</v>
      </c>
      <c r="P747" s="47">
        <v>6</v>
      </c>
      <c r="Q747" s="48">
        <f>Tableau6[[#This Row],[Bronze Diz.]]+Tableau6[[#This Row],[Bronze Uni.]]</f>
        <v>15</v>
      </c>
      <c r="R747" s="49">
        <f t="shared" si="35"/>
        <v>96</v>
      </c>
    </row>
    <row r="748" spans="7:18" x14ac:dyDescent="0.3">
      <c r="G748" s="39">
        <v>7</v>
      </c>
      <c r="H748" s="40">
        <v>2</v>
      </c>
      <c r="J748" s="13">
        <v>9</v>
      </c>
      <c r="K748" s="20">
        <v>3</v>
      </c>
      <c r="L748" s="53">
        <f>Tableau5[[#This Row],[Bleu Diz.]]+Tableau5[[#This Row],[Bleu Uni.]]</f>
        <v>12</v>
      </c>
      <c r="M748" s="54">
        <f t="shared" si="34"/>
        <v>93</v>
      </c>
      <c r="O748" s="46">
        <v>3</v>
      </c>
      <c r="P748" s="47">
        <v>8</v>
      </c>
      <c r="Q748" s="48">
        <f>Tableau6[[#This Row],[Bronze Diz.]]+Tableau6[[#This Row],[Bronze Uni.]]</f>
        <v>11</v>
      </c>
      <c r="R748" s="49">
        <f t="shared" si="35"/>
        <v>38</v>
      </c>
    </row>
    <row r="749" spans="7:18" x14ac:dyDescent="0.3">
      <c r="G749" s="39">
        <v>7</v>
      </c>
      <c r="H749" s="40">
        <v>3</v>
      </c>
      <c r="J749" s="13">
        <v>9</v>
      </c>
      <c r="K749" s="20">
        <v>6</v>
      </c>
      <c r="L749" s="53">
        <f>Tableau5[[#This Row],[Bleu Diz.]]+Tableau5[[#This Row],[Bleu Uni.]]</f>
        <v>15</v>
      </c>
      <c r="M749" s="54">
        <f t="shared" si="34"/>
        <v>96</v>
      </c>
      <c r="O749" s="46">
        <v>6</v>
      </c>
      <c r="P749" s="47">
        <v>1</v>
      </c>
      <c r="Q749" s="48">
        <f>Tableau6[[#This Row],[Bronze Diz.]]+Tableau6[[#This Row],[Bronze Uni.]]</f>
        <v>7</v>
      </c>
      <c r="R749" s="49">
        <f t="shared" si="35"/>
        <v>61</v>
      </c>
    </row>
    <row r="750" spans="7:18" x14ac:dyDescent="0.3">
      <c r="G750" s="39">
        <v>7</v>
      </c>
      <c r="H750" s="40">
        <v>5</v>
      </c>
      <c r="J750" s="13">
        <v>3</v>
      </c>
      <c r="K750" s="20">
        <v>3</v>
      </c>
      <c r="L750" s="53">
        <f>Tableau5[[#This Row],[Bleu Diz.]]+Tableau5[[#This Row],[Bleu Uni.]]</f>
        <v>6</v>
      </c>
      <c r="M750" s="54">
        <f t="shared" si="34"/>
        <v>33</v>
      </c>
      <c r="O750" s="46">
        <v>3</v>
      </c>
      <c r="P750" s="47">
        <v>6</v>
      </c>
      <c r="Q750" s="48">
        <f>Tableau6[[#This Row],[Bronze Diz.]]+Tableau6[[#This Row],[Bronze Uni.]]</f>
        <v>9</v>
      </c>
      <c r="R750" s="49">
        <f t="shared" si="35"/>
        <v>36</v>
      </c>
    </row>
    <row r="751" spans="7:18" x14ac:dyDescent="0.3">
      <c r="G751" s="39">
        <v>2</v>
      </c>
      <c r="H751" s="40">
        <v>6</v>
      </c>
      <c r="J751" s="13">
        <v>7</v>
      </c>
      <c r="K751" s="20">
        <v>8</v>
      </c>
      <c r="L751" s="53">
        <f>Tableau5[[#This Row],[Bleu Diz.]]+Tableau5[[#This Row],[Bleu Uni.]]</f>
        <v>15</v>
      </c>
      <c r="M751" s="54">
        <f t="shared" si="34"/>
        <v>78</v>
      </c>
      <c r="O751" s="46">
        <v>3</v>
      </c>
      <c r="P751" s="47">
        <v>10</v>
      </c>
      <c r="Q751" s="48">
        <f>Tableau6[[#This Row],[Bronze Diz.]]+Tableau6[[#This Row],[Bronze Uni.]]</f>
        <v>13</v>
      </c>
      <c r="R751" s="49">
        <f t="shared" si="35"/>
        <v>30</v>
      </c>
    </row>
    <row r="752" spans="7:18" x14ac:dyDescent="0.3">
      <c r="G752" s="39">
        <v>4</v>
      </c>
      <c r="H752" s="40">
        <v>4</v>
      </c>
      <c r="J752" s="13">
        <v>1</v>
      </c>
      <c r="K752" s="20">
        <v>7</v>
      </c>
      <c r="L752" s="53">
        <f>Tableau5[[#This Row],[Bleu Diz.]]+Tableau5[[#This Row],[Bleu Uni.]]</f>
        <v>8</v>
      </c>
      <c r="M752" s="54">
        <f t="shared" si="34"/>
        <v>17</v>
      </c>
      <c r="O752" s="46">
        <v>1</v>
      </c>
      <c r="P752" s="47">
        <v>4</v>
      </c>
      <c r="Q752" s="48">
        <f>Tableau6[[#This Row],[Bronze Diz.]]+Tableau6[[#This Row],[Bronze Uni.]]</f>
        <v>5</v>
      </c>
      <c r="R752" s="49">
        <f t="shared" si="35"/>
        <v>14</v>
      </c>
    </row>
    <row r="753" spans="7:18" x14ac:dyDescent="0.3">
      <c r="G753" s="39">
        <v>7</v>
      </c>
      <c r="H753" s="40">
        <v>7</v>
      </c>
      <c r="J753" s="13">
        <v>8</v>
      </c>
      <c r="K753" s="20">
        <v>10</v>
      </c>
      <c r="L753" s="53">
        <f>Tableau5[[#This Row],[Bleu Diz.]]+Tableau5[[#This Row],[Bleu Uni.]]</f>
        <v>18</v>
      </c>
      <c r="M753" s="54">
        <f t="shared" si="34"/>
        <v>80</v>
      </c>
      <c r="O753" s="46">
        <v>2</v>
      </c>
      <c r="P753" s="47">
        <v>2</v>
      </c>
      <c r="Q753" s="48">
        <f>Tableau6[[#This Row],[Bronze Diz.]]+Tableau6[[#This Row],[Bronze Uni.]]</f>
        <v>4</v>
      </c>
      <c r="R753" s="49">
        <f t="shared" si="35"/>
        <v>22</v>
      </c>
    </row>
    <row r="754" spans="7:18" x14ac:dyDescent="0.3">
      <c r="G754" s="39">
        <v>7</v>
      </c>
      <c r="H754" s="40">
        <v>7</v>
      </c>
      <c r="J754" s="13">
        <v>4</v>
      </c>
      <c r="K754" s="20">
        <v>10</v>
      </c>
      <c r="L754" s="53">
        <f>Tableau5[[#This Row],[Bleu Diz.]]+Tableau5[[#This Row],[Bleu Uni.]]</f>
        <v>14</v>
      </c>
      <c r="M754" s="54">
        <f t="shared" si="34"/>
        <v>40</v>
      </c>
      <c r="O754" s="46">
        <v>10</v>
      </c>
      <c r="P754" s="47">
        <v>4</v>
      </c>
      <c r="Q754" s="48">
        <f>Tableau6[[#This Row],[Bronze Diz.]]+Tableau6[[#This Row],[Bronze Uni.]]</f>
        <v>14</v>
      </c>
      <c r="R754" s="49">
        <f t="shared" si="35"/>
        <v>4</v>
      </c>
    </row>
    <row r="755" spans="7:18" x14ac:dyDescent="0.3">
      <c r="G755" s="39">
        <v>2</v>
      </c>
      <c r="H755" s="40">
        <v>4</v>
      </c>
      <c r="J755" s="13">
        <v>3</v>
      </c>
      <c r="K755" s="20">
        <v>3</v>
      </c>
      <c r="L755" s="53">
        <f>Tableau5[[#This Row],[Bleu Diz.]]+Tableau5[[#This Row],[Bleu Uni.]]</f>
        <v>6</v>
      </c>
      <c r="M755" s="54">
        <f t="shared" si="34"/>
        <v>33</v>
      </c>
      <c r="O755" s="46">
        <v>5</v>
      </c>
      <c r="P755" s="47">
        <v>4</v>
      </c>
      <c r="Q755" s="48">
        <f>Tableau6[[#This Row],[Bronze Diz.]]+Tableau6[[#This Row],[Bronze Uni.]]</f>
        <v>9</v>
      </c>
      <c r="R755" s="49">
        <f t="shared" si="35"/>
        <v>54</v>
      </c>
    </row>
    <row r="756" spans="7:18" x14ac:dyDescent="0.3">
      <c r="G756" s="39">
        <v>7</v>
      </c>
      <c r="H756" s="40">
        <v>7</v>
      </c>
      <c r="J756" s="13">
        <v>7</v>
      </c>
      <c r="K756" s="20">
        <v>6</v>
      </c>
      <c r="L756" s="53">
        <f>Tableau5[[#This Row],[Bleu Diz.]]+Tableau5[[#This Row],[Bleu Uni.]]</f>
        <v>13</v>
      </c>
      <c r="M756" s="54">
        <f t="shared" si="34"/>
        <v>76</v>
      </c>
      <c r="O756" s="46">
        <v>7</v>
      </c>
      <c r="P756" s="47">
        <v>1</v>
      </c>
      <c r="Q756" s="48">
        <f>Tableau6[[#This Row],[Bronze Diz.]]+Tableau6[[#This Row],[Bronze Uni.]]</f>
        <v>8</v>
      </c>
      <c r="R756" s="49">
        <f t="shared" si="35"/>
        <v>71</v>
      </c>
    </row>
    <row r="757" spans="7:18" x14ac:dyDescent="0.3">
      <c r="G757" s="39">
        <v>7</v>
      </c>
      <c r="H757" s="40">
        <v>5</v>
      </c>
      <c r="J757" s="13">
        <v>7</v>
      </c>
      <c r="K757" s="20">
        <v>1</v>
      </c>
      <c r="L757" s="53">
        <f>Tableau5[[#This Row],[Bleu Diz.]]+Tableau5[[#This Row],[Bleu Uni.]]</f>
        <v>8</v>
      </c>
      <c r="M757" s="54">
        <f t="shared" si="34"/>
        <v>71</v>
      </c>
      <c r="O757" s="46">
        <v>6</v>
      </c>
      <c r="P757" s="47">
        <v>2</v>
      </c>
      <c r="Q757" s="48">
        <f>Tableau6[[#This Row],[Bronze Diz.]]+Tableau6[[#This Row],[Bronze Uni.]]</f>
        <v>8</v>
      </c>
      <c r="R757" s="49">
        <f t="shared" si="35"/>
        <v>62</v>
      </c>
    </row>
    <row r="758" spans="7:18" x14ac:dyDescent="0.3">
      <c r="G758" s="39">
        <v>4</v>
      </c>
      <c r="H758" s="40">
        <v>2</v>
      </c>
      <c r="J758" s="13">
        <v>9</v>
      </c>
      <c r="K758" s="20">
        <v>7</v>
      </c>
      <c r="L758" s="53">
        <f>Tableau5[[#This Row],[Bleu Diz.]]+Tableau5[[#This Row],[Bleu Uni.]]</f>
        <v>16</v>
      </c>
      <c r="M758" s="54">
        <f t="shared" si="34"/>
        <v>97</v>
      </c>
      <c r="O758" s="46">
        <v>4</v>
      </c>
      <c r="P758" s="47">
        <v>2</v>
      </c>
      <c r="Q758" s="48">
        <f>Tableau6[[#This Row],[Bronze Diz.]]+Tableau6[[#This Row],[Bronze Uni.]]</f>
        <v>6</v>
      </c>
      <c r="R758" s="49">
        <f t="shared" si="35"/>
        <v>42</v>
      </c>
    </row>
    <row r="759" spans="7:18" x14ac:dyDescent="0.3">
      <c r="G759" s="39">
        <v>6</v>
      </c>
      <c r="H759" s="40">
        <v>3</v>
      </c>
      <c r="J759" s="13">
        <v>4</v>
      </c>
      <c r="K759" s="20">
        <v>6</v>
      </c>
      <c r="L759" s="53">
        <f>Tableau5[[#This Row],[Bleu Diz.]]+Tableau5[[#This Row],[Bleu Uni.]]</f>
        <v>10</v>
      </c>
      <c r="M759" s="54">
        <f t="shared" si="34"/>
        <v>46</v>
      </c>
      <c r="O759" s="46">
        <v>3</v>
      </c>
      <c r="P759" s="47">
        <v>10</v>
      </c>
      <c r="Q759" s="48">
        <f>Tableau6[[#This Row],[Bronze Diz.]]+Tableau6[[#This Row],[Bronze Uni.]]</f>
        <v>13</v>
      </c>
      <c r="R759" s="49">
        <f t="shared" si="35"/>
        <v>30</v>
      </c>
    </row>
    <row r="760" spans="7:18" x14ac:dyDescent="0.3">
      <c r="G760" s="39">
        <v>7</v>
      </c>
      <c r="H760" s="40">
        <v>6</v>
      </c>
      <c r="J760" s="13">
        <v>2</v>
      </c>
      <c r="K760" s="20">
        <v>9</v>
      </c>
      <c r="L760" s="53">
        <f>Tableau5[[#This Row],[Bleu Diz.]]+Tableau5[[#This Row],[Bleu Uni.]]</f>
        <v>11</v>
      </c>
      <c r="M760" s="54">
        <f t="shared" si="34"/>
        <v>29</v>
      </c>
      <c r="O760" s="46">
        <v>9</v>
      </c>
      <c r="P760" s="47">
        <v>10</v>
      </c>
      <c r="Q760" s="48">
        <f>Tableau6[[#This Row],[Bronze Diz.]]+Tableau6[[#This Row],[Bronze Uni.]]</f>
        <v>19</v>
      </c>
      <c r="R760" s="49">
        <f t="shared" si="35"/>
        <v>90</v>
      </c>
    </row>
    <row r="761" spans="7:18" x14ac:dyDescent="0.3">
      <c r="G761" s="39">
        <v>7</v>
      </c>
      <c r="H761" s="40">
        <v>5</v>
      </c>
      <c r="J761" s="13">
        <v>6</v>
      </c>
      <c r="K761" s="20">
        <v>8</v>
      </c>
      <c r="L761" s="53">
        <f>Tableau5[[#This Row],[Bleu Diz.]]+Tableau5[[#This Row],[Bleu Uni.]]</f>
        <v>14</v>
      </c>
      <c r="M761" s="54">
        <f t="shared" si="34"/>
        <v>68</v>
      </c>
      <c r="O761" s="46">
        <v>9</v>
      </c>
      <c r="P761" s="47">
        <v>1</v>
      </c>
      <c r="Q761" s="48">
        <f>Tableau6[[#This Row],[Bronze Diz.]]+Tableau6[[#This Row],[Bronze Uni.]]</f>
        <v>10</v>
      </c>
      <c r="R761" s="49">
        <f t="shared" si="35"/>
        <v>91</v>
      </c>
    </row>
    <row r="762" spans="7:18" x14ac:dyDescent="0.3">
      <c r="G762" s="39">
        <v>8</v>
      </c>
      <c r="H762" s="40">
        <v>2</v>
      </c>
      <c r="J762" s="13">
        <v>3</v>
      </c>
      <c r="K762" s="20">
        <v>3</v>
      </c>
      <c r="L762" s="53">
        <f>Tableau5[[#This Row],[Bleu Diz.]]+Tableau5[[#This Row],[Bleu Uni.]]</f>
        <v>6</v>
      </c>
      <c r="M762" s="54">
        <f t="shared" si="34"/>
        <v>33</v>
      </c>
      <c r="O762" s="46">
        <v>7</v>
      </c>
      <c r="P762" s="47">
        <v>1</v>
      </c>
      <c r="Q762" s="48">
        <f>Tableau6[[#This Row],[Bronze Diz.]]+Tableau6[[#This Row],[Bronze Uni.]]</f>
        <v>8</v>
      </c>
      <c r="R762" s="49">
        <f t="shared" si="35"/>
        <v>71</v>
      </c>
    </row>
    <row r="763" spans="7:18" x14ac:dyDescent="0.3">
      <c r="G763" s="39">
        <v>2</v>
      </c>
      <c r="H763" s="40">
        <v>4</v>
      </c>
      <c r="J763" s="13">
        <v>6</v>
      </c>
      <c r="K763" s="20">
        <v>7</v>
      </c>
      <c r="L763" s="53">
        <f>Tableau5[[#This Row],[Bleu Diz.]]+Tableau5[[#This Row],[Bleu Uni.]]</f>
        <v>13</v>
      </c>
      <c r="M763" s="54">
        <f t="shared" si="34"/>
        <v>67</v>
      </c>
      <c r="O763" s="46">
        <v>5</v>
      </c>
      <c r="P763" s="47">
        <v>5</v>
      </c>
      <c r="Q763" s="48">
        <f>Tableau6[[#This Row],[Bronze Diz.]]+Tableau6[[#This Row],[Bronze Uni.]]</f>
        <v>10</v>
      </c>
      <c r="R763" s="49">
        <f t="shared" si="35"/>
        <v>55</v>
      </c>
    </row>
    <row r="764" spans="7:18" x14ac:dyDescent="0.3">
      <c r="G764" s="39">
        <v>6</v>
      </c>
      <c r="H764" s="40">
        <v>4</v>
      </c>
      <c r="J764" s="13">
        <v>7</v>
      </c>
      <c r="K764" s="20">
        <v>6</v>
      </c>
      <c r="L764" s="53">
        <f>Tableau5[[#This Row],[Bleu Diz.]]+Tableau5[[#This Row],[Bleu Uni.]]</f>
        <v>13</v>
      </c>
      <c r="M764" s="54">
        <f t="shared" si="34"/>
        <v>76</v>
      </c>
      <c r="O764" s="46">
        <v>3</v>
      </c>
      <c r="P764" s="47">
        <v>4</v>
      </c>
      <c r="Q764" s="48">
        <f>Tableau6[[#This Row],[Bronze Diz.]]+Tableau6[[#This Row],[Bronze Uni.]]</f>
        <v>7</v>
      </c>
      <c r="R764" s="49">
        <f t="shared" si="35"/>
        <v>34</v>
      </c>
    </row>
    <row r="765" spans="7:18" x14ac:dyDescent="0.3">
      <c r="G765" s="39">
        <v>5</v>
      </c>
      <c r="H765" s="40">
        <v>5</v>
      </c>
      <c r="J765" s="13">
        <v>7</v>
      </c>
      <c r="K765" s="20">
        <v>10</v>
      </c>
      <c r="L765" s="53">
        <f>Tableau5[[#This Row],[Bleu Diz.]]+Tableau5[[#This Row],[Bleu Uni.]]</f>
        <v>17</v>
      </c>
      <c r="M765" s="54">
        <f t="shared" si="34"/>
        <v>70</v>
      </c>
      <c r="O765" s="46">
        <v>2</v>
      </c>
      <c r="P765" s="47">
        <v>8</v>
      </c>
      <c r="Q765" s="48">
        <f>Tableau6[[#This Row],[Bronze Diz.]]+Tableau6[[#This Row],[Bronze Uni.]]</f>
        <v>10</v>
      </c>
      <c r="R765" s="49">
        <f t="shared" si="35"/>
        <v>28</v>
      </c>
    </row>
    <row r="766" spans="7:18" x14ac:dyDescent="0.3">
      <c r="G766" s="39">
        <v>5</v>
      </c>
      <c r="H766" s="40">
        <v>6</v>
      </c>
      <c r="J766" s="13">
        <v>8</v>
      </c>
      <c r="K766" s="20">
        <v>7</v>
      </c>
      <c r="L766" s="53">
        <f>Tableau5[[#This Row],[Bleu Diz.]]+Tableau5[[#This Row],[Bleu Uni.]]</f>
        <v>15</v>
      </c>
      <c r="M766" s="54">
        <f t="shared" si="34"/>
        <v>87</v>
      </c>
      <c r="O766" s="46">
        <v>1</v>
      </c>
      <c r="P766" s="47">
        <v>9</v>
      </c>
      <c r="Q766" s="48">
        <f>Tableau6[[#This Row],[Bronze Diz.]]+Tableau6[[#This Row],[Bronze Uni.]]</f>
        <v>10</v>
      </c>
      <c r="R766" s="49">
        <f t="shared" si="35"/>
        <v>19</v>
      </c>
    </row>
    <row r="767" spans="7:18" x14ac:dyDescent="0.3">
      <c r="G767" s="39">
        <v>8</v>
      </c>
      <c r="H767" s="40">
        <v>1</v>
      </c>
      <c r="J767" s="13">
        <v>8</v>
      </c>
      <c r="K767" s="20">
        <v>10</v>
      </c>
      <c r="L767" s="53">
        <f>Tableau5[[#This Row],[Bleu Diz.]]+Tableau5[[#This Row],[Bleu Uni.]]</f>
        <v>18</v>
      </c>
      <c r="M767" s="54">
        <f t="shared" si="34"/>
        <v>80</v>
      </c>
      <c r="O767" s="46">
        <v>10</v>
      </c>
      <c r="P767" s="47">
        <v>10</v>
      </c>
      <c r="Q767" s="48">
        <f>Tableau6[[#This Row],[Bronze Diz.]]+Tableau6[[#This Row],[Bronze Uni.]]</f>
        <v>20</v>
      </c>
      <c r="R767" s="49">
        <f t="shared" si="35"/>
        <v>0</v>
      </c>
    </row>
    <row r="768" spans="7:18" x14ac:dyDescent="0.3">
      <c r="G768" s="39">
        <v>5</v>
      </c>
      <c r="H768" s="40">
        <v>4</v>
      </c>
      <c r="J768" s="13">
        <v>9</v>
      </c>
      <c r="K768" s="20">
        <v>5</v>
      </c>
      <c r="L768" s="53">
        <f>Tableau5[[#This Row],[Bleu Diz.]]+Tableau5[[#This Row],[Bleu Uni.]]</f>
        <v>14</v>
      </c>
      <c r="M768" s="54">
        <f t="shared" si="34"/>
        <v>95</v>
      </c>
      <c r="O768" s="46">
        <v>6</v>
      </c>
      <c r="P768" s="47">
        <v>5</v>
      </c>
      <c r="Q768" s="48">
        <f>Tableau6[[#This Row],[Bronze Diz.]]+Tableau6[[#This Row],[Bronze Uni.]]</f>
        <v>11</v>
      </c>
      <c r="R768" s="49">
        <f t="shared" si="35"/>
        <v>65</v>
      </c>
    </row>
    <row r="769" spans="7:18" x14ac:dyDescent="0.3">
      <c r="G769" s="39">
        <v>4</v>
      </c>
      <c r="H769" s="40">
        <v>7</v>
      </c>
      <c r="J769" s="13">
        <v>2</v>
      </c>
      <c r="K769" s="20">
        <v>5</v>
      </c>
      <c r="L769" s="53">
        <f>Tableau5[[#This Row],[Bleu Diz.]]+Tableau5[[#This Row],[Bleu Uni.]]</f>
        <v>7</v>
      </c>
      <c r="M769" s="54">
        <f t="shared" si="34"/>
        <v>25</v>
      </c>
      <c r="O769" s="46">
        <v>5</v>
      </c>
      <c r="P769" s="47">
        <v>6</v>
      </c>
      <c r="Q769" s="48">
        <f>Tableau6[[#This Row],[Bronze Diz.]]+Tableau6[[#This Row],[Bronze Uni.]]</f>
        <v>11</v>
      </c>
      <c r="R769" s="49">
        <f t="shared" si="35"/>
        <v>56</v>
      </c>
    </row>
    <row r="770" spans="7:18" x14ac:dyDescent="0.3">
      <c r="G770" s="39">
        <v>3</v>
      </c>
      <c r="H770" s="40">
        <v>7</v>
      </c>
      <c r="J770" s="13">
        <v>9</v>
      </c>
      <c r="K770" s="20">
        <v>10</v>
      </c>
      <c r="L770" s="53">
        <f>Tableau5[[#This Row],[Bleu Diz.]]+Tableau5[[#This Row],[Bleu Uni.]]</f>
        <v>19</v>
      </c>
      <c r="M770" s="54">
        <f t="shared" si="34"/>
        <v>90</v>
      </c>
      <c r="O770" s="46">
        <v>7</v>
      </c>
      <c r="P770" s="47">
        <v>7</v>
      </c>
      <c r="Q770" s="48">
        <f>Tableau6[[#This Row],[Bronze Diz.]]+Tableau6[[#This Row],[Bronze Uni.]]</f>
        <v>14</v>
      </c>
      <c r="R770" s="49">
        <f t="shared" si="35"/>
        <v>77</v>
      </c>
    </row>
    <row r="771" spans="7:18" x14ac:dyDescent="0.3">
      <c r="G771" s="39">
        <v>2</v>
      </c>
      <c r="H771" s="40">
        <v>2</v>
      </c>
      <c r="J771" s="13">
        <v>6</v>
      </c>
      <c r="K771" s="20">
        <v>2</v>
      </c>
      <c r="L771" s="53">
        <f>Tableau5[[#This Row],[Bleu Diz.]]+Tableau5[[#This Row],[Bleu Uni.]]</f>
        <v>8</v>
      </c>
      <c r="M771" s="54">
        <f t="shared" ref="M771:M834" si="36">IF(AND(J771=10,K771=10),0,IF(AND(J771=10,K771&lt;10),K771,IF(AND(J771&lt;10,K771=10),10*J771,10*J771+K771)))</f>
        <v>62</v>
      </c>
      <c r="O771" s="46">
        <v>1</v>
      </c>
      <c r="P771" s="47">
        <v>8</v>
      </c>
      <c r="Q771" s="48">
        <f>Tableau6[[#This Row],[Bronze Diz.]]+Tableau6[[#This Row],[Bronze Uni.]]</f>
        <v>9</v>
      </c>
      <c r="R771" s="49">
        <f t="shared" si="35"/>
        <v>18</v>
      </c>
    </row>
    <row r="772" spans="7:18" x14ac:dyDescent="0.3">
      <c r="G772" s="39">
        <v>4</v>
      </c>
      <c r="H772" s="40">
        <v>7</v>
      </c>
      <c r="J772" s="13">
        <v>3</v>
      </c>
      <c r="K772" s="20">
        <v>5</v>
      </c>
      <c r="L772" s="53">
        <f>Tableau5[[#This Row],[Bleu Diz.]]+Tableau5[[#This Row],[Bleu Uni.]]</f>
        <v>8</v>
      </c>
      <c r="M772" s="54">
        <f t="shared" si="36"/>
        <v>35</v>
      </c>
      <c r="O772" s="46">
        <v>2</v>
      </c>
      <c r="P772" s="47">
        <v>5</v>
      </c>
      <c r="Q772" s="48">
        <f>Tableau6[[#This Row],[Bronze Diz.]]+Tableau6[[#This Row],[Bronze Uni.]]</f>
        <v>7</v>
      </c>
      <c r="R772" s="49">
        <f t="shared" si="35"/>
        <v>25</v>
      </c>
    </row>
    <row r="773" spans="7:18" x14ac:dyDescent="0.3">
      <c r="G773" s="39">
        <v>6</v>
      </c>
      <c r="H773" s="40">
        <v>2</v>
      </c>
      <c r="J773" s="13">
        <v>5</v>
      </c>
      <c r="K773" s="20">
        <v>9</v>
      </c>
      <c r="L773" s="53">
        <f>Tableau5[[#This Row],[Bleu Diz.]]+Tableau5[[#This Row],[Bleu Uni.]]</f>
        <v>14</v>
      </c>
      <c r="M773" s="54">
        <f t="shared" si="36"/>
        <v>59</v>
      </c>
      <c r="O773" s="46">
        <v>7</v>
      </c>
      <c r="P773" s="47">
        <v>7</v>
      </c>
      <c r="Q773" s="48">
        <f>Tableau6[[#This Row],[Bronze Diz.]]+Tableau6[[#This Row],[Bronze Uni.]]</f>
        <v>14</v>
      </c>
      <c r="R773" s="49">
        <f t="shared" si="35"/>
        <v>77</v>
      </c>
    </row>
    <row r="774" spans="7:18" x14ac:dyDescent="0.3">
      <c r="G774" s="39">
        <v>7</v>
      </c>
      <c r="H774" s="40">
        <v>3</v>
      </c>
      <c r="J774" s="13">
        <v>9</v>
      </c>
      <c r="K774" s="20">
        <v>9</v>
      </c>
      <c r="L774" s="53">
        <f>Tableau5[[#This Row],[Bleu Diz.]]+Tableau5[[#This Row],[Bleu Uni.]]</f>
        <v>18</v>
      </c>
      <c r="M774" s="54">
        <f t="shared" si="36"/>
        <v>99</v>
      </c>
      <c r="O774" s="46">
        <v>1</v>
      </c>
      <c r="P774" s="47">
        <v>3</v>
      </c>
      <c r="Q774" s="48">
        <f>Tableau6[[#This Row],[Bronze Diz.]]+Tableau6[[#This Row],[Bronze Uni.]]</f>
        <v>4</v>
      </c>
      <c r="R774" s="49">
        <f t="shared" si="35"/>
        <v>13</v>
      </c>
    </row>
    <row r="775" spans="7:18" x14ac:dyDescent="0.3">
      <c r="G775" s="39">
        <v>7</v>
      </c>
      <c r="H775" s="40">
        <v>1</v>
      </c>
      <c r="J775" s="13">
        <v>3</v>
      </c>
      <c r="K775" s="20">
        <v>5</v>
      </c>
      <c r="L775" s="53">
        <f>Tableau5[[#This Row],[Bleu Diz.]]+Tableau5[[#This Row],[Bleu Uni.]]</f>
        <v>8</v>
      </c>
      <c r="M775" s="54">
        <f t="shared" si="36"/>
        <v>35</v>
      </c>
      <c r="O775" s="46">
        <v>5</v>
      </c>
      <c r="P775" s="47">
        <v>2</v>
      </c>
      <c r="Q775" s="48">
        <f>Tableau6[[#This Row],[Bronze Diz.]]+Tableau6[[#This Row],[Bronze Uni.]]</f>
        <v>7</v>
      </c>
      <c r="R775" s="49">
        <f t="shared" si="35"/>
        <v>52</v>
      </c>
    </row>
    <row r="776" spans="7:18" x14ac:dyDescent="0.3">
      <c r="G776" s="39">
        <v>2</v>
      </c>
      <c r="H776" s="40">
        <v>4</v>
      </c>
      <c r="J776" s="13">
        <v>2</v>
      </c>
      <c r="K776" s="20">
        <v>4</v>
      </c>
      <c r="L776" s="53">
        <f>Tableau5[[#This Row],[Bleu Diz.]]+Tableau5[[#This Row],[Bleu Uni.]]</f>
        <v>6</v>
      </c>
      <c r="M776" s="54">
        <f t="shared" si="36"/>
        <v>24</v>
      </c>
      <c r="O776" s="46">
        <v>9</v>
      </c>
      <c r="P776" s="47">
        <v>5</v>
      </c>
      <c r="Q776" s="48">
        <f>Tableau6[[#This Row],[Bronze Diz.]]+Tableau6[[#This Row],[Bronze Uni.]]</f>
        <v>14</v>
      </c>
      <c r="R776" s="49">
        <f t="shared" si="35"/>
        <v>95</v>
      </c>
    </row>
    <row r="777" spans="7:18" x14ac:dyDescent="0.3">
      <c r="G777" s="39">
        <v>3</v>
      </c>
      <c r="H777" s="40">
        <v>5</v>
      </c>
      <c r="J777" s="13">
        <v>6</v>
      </c>
      <c r="K777" s="20">
        <v>1</v>
      </c>
      <c r="L777" s="53">
        <f>Tableau5[[#This Row],[Bleu Diz.]]+Tableau5[[#This Row],[Bleu Uni.]]</f>
        <v>7</v>
      </c>
      <c r="M777" s="54">
        <f t="shared" si="36"/>
        <v>61</v>
      </c>
      <c r="O777" s="46">
        <v>1</v>
      </c>
      <c r="P777" s="47">
        <v>10</v>
      </c>
      <c r="Q777" s="48">
        <f>Tableau6[[#This Row],[Bronze Diz.]]+Tableau6[[#This Row],[Bronze Uni.]]</f>
        <v>11</v>
      </c>
      <c r="R777" s="49">
        <f t="shared" si="35"/>
        <v>10</v>
      </c>
    </row>
    <row r="778" spans="7:18" x14ac:dyDescent="0.3">
      <c r="G778" s="39">
        <v>3</v>
      </c>
      <c r="H778" s="40">
        <v>7</v>
      </c>
      <c r="J778" s="13">
        <v>8</v>
      </c>
      <c r="K778" s="20">
        <v>10</v>
      </c>
      <c r="L778" s="53">
        <f>Tableau5[[#This Row],[Bleu Diz.]]+Tableau5[[#This Row],[Bleu Uni.]]</f>
        <v>18</v>
      </c>
      <c r="M778" s="54">
        <f t="shared" si="36"/>
        <v>80</v>
      </c>
      <c r="O778" s="46">
        <v>6</v>
      </c>
      <c r="P778" s="47">
        <v>4</v>
      </c>
      <c r="Q778" s="48">
        <f>Tableau6[[#This Row],[Bronze Diz.]]+Tableau6[[#This Row],[Bronze Uni.]]</f>
        <v>10</v>
      </c>
      <c r="R778" s="49">
        <f t="shared" si="35"/>
        <v>64</v>
      </c>
    </row>
    <row r="779" spans="7:18" x14ac:dyDescent="0.3">
      <c r="G779" s="39">
        <v>1</v>
      </c>
      <c r="H779" s="40">
        <v>7</v>
      </c>
      <c r="J779" s="13">
        <v>2</v>
      </c>
      <c r="K779" s="20">
        <v>1</v>
      </c>
      <c r="L779" s="53">
        <f>Tableau5[[#This Row],[Bleu Diz.]]+Tableau5[[#This Row],[Bleu Uni.]]</f>
        <v>3</v>
      </c>
      <c r="M779" s="54">
        <f t="shared" si="36"/>
        <v>21</v>
      </c>
      <c r="O779" s="46">
        <v>4</v>
      </c>
      <c r="P779" s="47">
        <v>1</v>
      </c>
      <c r="Q779" s="48">
        <f>Tableau6[[#This Row],[Bronze Diz.]]+Tableau6[[#This Row],[Bronze Uni.]]</f>
        <v>5</v>
      </c>
      <c r="R779" s="49">
        <f t="shared" si="35"/>
        <v>41</v>
      </c>
    </row>
    <row r="780" spans="7:18" x14ac:dyDescent="0.3">
      <c r="G780" s="39">
        <v>1</v>
      </c>
      <c r="H780" s="40">
        <v>1</v>
      </c>
      <c r="J780" s="13">
        <v>2</v>
      </c>
      <c r="K780" s="20">
        <v>4</v>
      </c>
      <c r="L780" s="53">
        <f>Tableau5[[#This Row],[Bleu Diz.]]+Tableau5[[#This Row],[Bleu Uni.]]</f>
        <v>6</v>
      </c>
      <c r="M780" s="54">
        <f t="shared" si="36"/>
        <v>24</v>
      </c>
      <c r="O780" s="46">
        <v>1</v>
      </c>
      <c r="P780" s="47">
        <v>2</v>
      </c>
      <c r="Q780" s="48">
        <f>Tableau6[[#This Row],[Bronze Diz.]]+Tableau6[[#This Row],[Bronze Uni.]]</f>
        <v>3</v>
      </c>
      <c r="R780" s="49">
        <f t="shared" si="35"/>
        <v>12</v>
      </c>
    </row>
    <row r="781" spans="7:18" x14ac:dyDescent="0.3">
      <c r="G781" s="39">
        <v>8</v>
      </c>
      <c r="H781" s="40">
        <v>6</v>
      </c>
      <c r="J781" s="13">
        <v>4</v>
      </c>
      <c r="K781" s="20">
        <v>6</v>
      </c>
      <c r="L781" s="53">
        <f>Tableau5[[#This Row],[Bleu Diz.]]+Tableau5[[#This Row],[Bleu Uni.]]</f>
        <v>10</v>
      </c>
      <c r="M781" s="54">
        <f t="shared" si="36"/>
        <v>46</v>
      </c>
      <c r="O781" s="46">
        <v>6</v>
      </c>
      <c r="P781" s="47">
        <v>5</v>
      </c>
      <c r="Q781" s="48">
        <f>Tableau6[[#This Row],[Bronze Diz.]]+Tableau6[[#This Row],[Bronze Uni.]]</f>
        <v>11</v>
      </c>
      <c r="R781" s="49">
        <f t="shared" si="35"/>
        <v>65</v>
      </c>
    </row>
    <row r="782" spans="7:18" x14ac:dyDescent="0.3">
      <c r="G782" s="39">
        <v>8</v>
      </c>
      <c r="H782" s="40">
        <v>4</v>
      </c>
      <c r="J782" s="13">
        <v>4</v>
      </c>
      <c r="K782" s="20">
        <v>10</v>
      </c>
      <c r="L782" s="53">
        <f>Tableau5[[#This Row],[Bleu Diz.]]+Tableau5[[#This Row],[Bleu Uni.]]</f>
        <v>14</v>
      </c>
      <c r="M782" s="54">
        <f t="shared" si="36"/>
        <v>40</v>
      </c>
      <c r="O782" s="46">
        <v>6</v>
      </c>
      <c r="P782" s="47">
        <v>8</v>
      </c>
      <c r="Q782" s="48">
        <f>Tableau6[[#This Row],[Bronze Diz.]]+Tableau6[[#This Row],[Bronze Uni.]]</f>
        <v>14</v>
      </c>
      <c r="R782" s="49">
        <f t="shared" si="35"/>
        <v>68</v>
      </c>
    </row>
    <row r="783" spans="7:18" x14ac:dyDescent="0.3">
      <c r="G783" s="39">
        <v>5</v>
      </c>
      <c r="H783" s="40">
        <v>8</v>
      </c>
      <c r="J783" s="13">
        <v>9</v>
      </c>
      <c r="K783" s="20">
        <v>6</v>
      </c>
      <c r="L783" s="53">
        <f>Tableau5[[#This Row],[Bleu Diz.]]+Tableau5[[#This Row],[Bleu Uni.]]</f>
        <v>15</v>
      </c>
      <c r="M783" s="54">
        <f t="shared" si="36"/>
        <v>96</v>
      </c>
      <c r="O783" s="46">
        <v>6</v>
      </c>
      <c r="P783" s="47">
        <v>7</v>
      </c>
      <c r="Q783" s="48">
        <f>Tableau6[[#This Row],[Bronze Diz.]]+Tableau6[[#This Row],[Bronze Uni.]]</f>
        <v>13</v>
      </c>
      <c r="R783" s="49">
        <f t="shared" si="35"/>
        <v>67</v>
      </c>
    </row>
    <row r="784" spans="7:18" x14ac:dyDescent="0.3">
      <c r="G784" s="39">
        <v>3</v>
      </c>
      <c r="H784" s="40">
        <v>6</v>
      </c>
      <c r="J784" s="13">
        <v>7</v>
      </c>
      <c r="K784" s="20">
        <v>1</v>
      </c>
      <c r="L784" s="53">
        <f>Tableau5[[#This Row],[Bleu Diz.]]+Tableau5[[#This Row],[Bleu Uni.]]</f>
        <v>8</v>
      </c>
      <c r="M784" s="54">
        <f t="shared" si="36"/>
        <v>71</v>
      </c>
      <c r="O784" s="46">
        <v>1</v>
      </c>
      <c r="P784" s="47">
        <v>9</v>
      </c>
      <c r="Q784" s="48">
        <f>Tableau6[[#This Row],[Bronze Diz.]]+Tableau6[[#This Row],[Bronze Uni.]]</f>
        <v>10</v>
      </c>
      <c r="R784" s="49">
        <f t="shared" si="35"/>
        <v>19</v>
      </c>
    </row>
    <row r="785" spans="7:18" x14ac:dyDescent="0.3">
      <c r="G785" s="39">
        <v>6</v>
      </c>
      <c r="H785" s="40">
        <v>6</v>
      </c>
      <c r="J785" s="13">
        <v>5</v>
      </c>
      <c r="K785" s="20">
        <v>10</v>
      </c>
      <c r="L785" s="53">
        <f>Tableau5[[#This Row],[Bleu Diz.]]+Tableau5[[#This Row],[Bleu Uni.]]</f>
        <v>15</v>
      </c>
      <c r="M785" s="54">
        <f t="shared" si="36"/>
        <v>50</v>
      </c>
      <c r="O785" s="46">
        <v>4</v>
      </c>
      <c r="P785" s="47">
        <v>3</v>
      </c>
      <c r="Q785" s="48">
        <f>Tableau6[[#This Row],[Bronze Diz.]]+Tableau6[[#This Row],[Bronze Uni.]]</f>
        <v>7</v>
      </c>
      <c r="R785" s="49">
        <f t="shared" si="35"/>
        <v>43</v>
      </c>
    </row>
    <row r="786" spans="7:18" x14ac:dyDescent="0.3">
      <c r="G786" s="39">
        <v>7</v>
      </c>
      <c r="H786" s="40">
        <v>3</v>
      </c>
      <c r="J786" s="13">
        <v>2</v>
      </c>
      <c r="K786" s="20">
        <v>6</v>
      </c>
      <c r="L786" s="53">
        <f>Tableau5[[#This Row],[Bleu Diz.]]+Tableau5[[#This Row],[Bleu Uni.]]</f>
        <v>8</v>
      </c>
      <c r="M786" s="54">
        <f t="shared" si="36"/>
        <v>26</v>
      </c>
      <c r="O786" s="46">
        <v>10</v>
      </c>
      <c r="P786" s="47">
        <v>6</v>
      </c>
      <c r="Q786" s="48">
        <f>Tableau6[[#This Row],[Bronze Diz.]]+Tableau6[[#This Row],[Bronze Uni.]]</f>
        <v>16</v>
      </c>
      <c r="R786" s="49">
        <f t="shared" si="35"/>
        <v>6</v>
      </c>
    </row>
    <row r="787" spans="7:18" x14ac:dyDescent="0.3">
      <c r="G787" s="39">
        <v>8</v>
      </c>
      <c r="H787" s="40">
        <v>4</v>
      </c>
      <c r="J787" s="13">
        <v>4</v>
      </c>
      <c r="K787" s="20">
        <v>4</v>
      </c>
      <c r="L787" s="53">
        <f>Tableau5[[#This Row],[Bleu Diz.]]+Tableau5[[#This Row],[Bleu Uni.]]</f>
        <v>8</v>
      </c>
      <c r="M787" s="54">
        <f t="shared" si="36"/>
        <v>44</v>
      </c>
      <c r="O787" s="46">
        <v>9</v>
      </c>
      <c r="P787" s="47">
        <v>8</v>
      </c>
      <c r="Q787" s="48">
        <f>Tableau6[[#This Row],[Bronze Diz.]]+Tableau6[[#This Row],[Bronze Uni.]]</f>
        <v>17</v>
      </c>
      <c r="R787" s="49">
        <f t="shared" si="35"/>
        <v>98</v>
      </c>
    </row>
    <row r="788" spans="7:18" x14ac:dyDescent="0.3">
      <c r="G788" s="39">
        <v>5</v>
      </c>
      <c r="H788" s="40">
        <v>8</v>
      </c>
      <c r="J788" s="13">
        <v>10</v>
      </c>
      <c r="K788" s="20">
        <v>8</v>
      </c>
      <c r="L788" s="53">
        <f>Tableau5[[#This Row],[Bleu Diz.]]+Tableau5[[#This Row],[Bleu Uni.]]</f>
        <v>18</v>
      </c>
      <c r="M788" s="54">
        <f t="shared" si="36"/>
        <v>8</v>
      </c>
      <c r="O788" s="46">
        <v>8</v>
      </c>
      <c r="P788" s="47">
        <v>2</v>
      </c>
      <c r="Q788" s="48">
        <f>Tableau6[[#This Row],[Bronze Diz.]]+Tableau6[[#This Row],[Bronze Uni.]]</f>
        <v>10</v>
      </c>
      <c r="R788" s="49">
        <f t="shared" si="35"/>
        <v>82</v>
      </c>
    </row>
    <row r="789" spans="7:18" x14ac:dyDescent="0.3">
      <c r="G789" s="39">
        <v>3</v>
      </c>
      <c r="H789" s="40">
        <v>3</v>
      </c>
      <c r="J789" s="13">
        <v>8</v>
      </c>
      <c r="K789" s="20">
        <v>2</v>
      </c>
      <c r="L789" s="53">
        <f>Tableau5[[#This Row],[Bleu Diz.]]+Tableau5[[#This Row],[Bleu Uni.]]</f>
        <v>10</v>
      </c>
      <c r="M789" s="54">
        <f t="shared" si="36"/>
        <v>82</v>
      </c>
      <c r="O789" s="46">
        <v>6</v>
      </c>
      <c r="P789" s="47">
        <v>6</v>
      </c>
      <c r="Q789" s="48">
        <f>Tableau6[[#This Row],[Bronze Diz.]]+Tableau6[[#This Row],[Bronze Uni.]]</f>
        <v>12</v>
      </c>
      <c r="R789" s="49">
        <f t="shared" si="35"/>
        <v>66</v>
      </c>
    </row>
    <row r="790" spans="7:18" x14ac:dyDescent="0.3">
      <c r="G790" s="39">
        <v>1</v>
      </c>
      <c r="H790" s="40">
        <v>7</v>
      </c>
      <c r="J790" s="13">
        <v>4</v>
      </c>
      <c r="K790" s="20">
        <v>5</v>
      </c>
      <c r="L790" s="53">
        <f>Tableau5[[#This Row],[Bleu Diz.]]+Tableau5[[#This Row],[Bleu Uni.]]</f>
        <v>9</v>
      </c>
      <c r="M790" s="54">
        <f t="shared" si="36"/>
        <v>45</v>
      </c>
      <c r="O790" s="46">
        <v>6</v>
      </c>
      <c r="P790" s="47">
        <v>8</v>
      </c>
      <c r="Q790" s="48">
        <f>Tableau6[[#This Row],[Bronze Diz.]]+Tableau6[[#This Row],[Bronze Uni.]]</f>
        <v>14</v>
      </c>
      <c r="R790" s="49">
        <f t="shared" si="35"/>
        <v>68</v>
      </c>
    </row>
    <row r="791" spans="7:18" x14ac:dyDescent="0.3">
      <c r="G791" s="39">
        <v>5</v>
      </c>
      <c r="H791" s="40">
        <v>1</v>
      </c>
      <c r="J791" s="13">
        <v>6</v>
      </c>
      <c r="K791" s="20">
        <v>1</v>
      </c>
      <c r="L791" s="53">
        <f>Tableau5[[#This Row],[Bleu Diz.]]+Tableau5[[#This Row],[Bleu Uni.]]</f>
        <v>7</v>
      </c>
      <c r="M791" s="54">
        <f t="shared" si="36"/>
        <v>61</v>
      </c>
      <c r="O791" s="46">
        <v>6</v>
      </c>
      <c r="P791" s="47">
        <v>3</v>
      </c>
      <c r="Q791" s="48">
        <f>Tableau6[[#This Row],[Bronze Diz.]]+Tableau6[[#This Row],[Bronze Uni.]]</f>
        <v>9</v>
      </c>
      <c r="R791" s="49">
        <f t="shared" si="35"/>
        <v>63</v>
      </c>
    </row>
    <row r="792" spans="7:18" x14ac:dyDescent="0.3">
      <c r="G792" s="39">
        <v>2</v>
      </c>
      <c r="H792" s="40">
        <v>6</v>
      </c>
      <c r="J792" s="13">
        <v>4</v>
      </c>
      <c r="K792" s="20">
        <v>1</v>
      </c>
      <c r="L792" s="53">
        <f>Tableau5[[#This Row],[Bleu Diz.]]+Tableau5[[#This Row],[Bleu Uni.]]</f>
        <v>5</v>
      </c>
      <c r="M792" s="54">
        <f t="shared" si="36"/>
        <v>41</v>
      </c>
      <c r="O792" s="46">
        <v>9</v>
      </c>
      <c r="P792" s="47">
        <v>9</v>
      </c>
      <c r="Q792" s="48">
        <f>Tableau6[[#This Row],[Bronze Diz.]]+Tableau6[[#This Row],[Bronze Uni.]]</f>
        <v>18</v>
      </c>
      <c r="R792" s="49">
        <f t="shared" si="35"/>
        <v>99</v>
      </c>
    </row>
    <row r="793" spans="7:18" x14ac:dyDescent="0.3">
      <c r="G793" s="39">
        <v>7</v>
      </c>
      <c r="H793" s="40">
        <v>4</v>
      </c>
      <c r="J793" s="13">
        <v>10</v>
      </c>
      <c r="K793" s="20">
        <v>9</v>
      </c>
      <c r="L793" s="53">
        <f>Tableau5[[#This Row],[Bleu Diz.]]+Tableau5[[#This Row],[Bleu Uni.]]</f>
        <v>19</v>
      </c>
      <c r="M793" s="54">
        <f t="shared" si="36"/>
        <v>9</v>
      </c>
      <c r="O793" s="46">
        <v>10</v>
      </c>
      <c r="P793" s="47">
        <v>4</v>
      </c>
      <c r="Q793" s="48">
        <f>Tableau6[[#This Row],[Bronze Diz.]]+Tableau6[[#This Row],[Bronze Uni.]]</f>
        <v>14</v>
      </c>
      <c r="R793" s="49">
        <f t="shared" si="35"/>
        <v>4</v>
      </c>
    </row>
    <row r="794" spans="7:18" x14ac:dyDescent="0.3">
      <c r="G794" s="39">
        <v>1</v>
      </c>
      <c r="H794" s="40">
        <v>6</v>
      </c>
      <c r="J794" s="13">
        <v>7</v>
      </c>
      <c r="K794" s="20">
        <v>10</v>
      </c>
      <c r="L794" s="53">
        <f>Tableau5[[#This Row],[Bleu Diz.]]+Tableau5[[#This Row],[Bleu Uni.]]</f>
        <v>17</v>
      </c>
      <c r="M794" s="54">
        <f t="shared" si="36"/>
        <v>70</v>
      </c>
      <c r="O794" s="46">
        <v>7</v>
      </c>
      <c r="P794" s="47">
        <v>5</v>
      </c>
      <c r="Q794" s="48">
        <f>Tableau6[[#This Row],[Bronze Diz.]]+Tableau6[[#This Row],[Bronze Uni.]]</f>
        <v>12</v>
      </c>
      <c r="R794" s="49">
        <f t="shared" si="35"/>
        <v>75</v>
      </c>
    </row>
    <row r="795" spans="7:18" x14ac:dyDescent="0.3">
      <c r="G795" s="39">
        <v>6</v>
      </c>
      <c r="H795" s="40">
        <v>1</v>
      </c>
      <c r="J795" s="13">
        <v>3</v>
      </c>
      <c r="K795" s="20">
        <v>9</v>
      </c>
      <c r="L795" s="53">
        <f>Tableau5[[#This Row],[Bleu Diz.]]+Tableau5[[#This Row],[Bleu Uni.]]</f>
        <v>12</v>
      </c>
      <c r="M795" s="54">
        <f t="shared" si="36"/>
        <v>39</v>
      </c>
      <c r="O795" s="46">
        <v>10</v>
      </c>
      <c r="P795" s="47">
        <v>10</v>
      </c>
      <c r="Q795" s="48">
        <f>Tableau6[[#This Row],[Bronze Diz.]]+Tableau6[[#This Row],[Bronze Uni.]]</f>
        <v>20</v>
      </c>
      <c r="R795" s="49">
        <f t="shared" si="35"/>
        <v>0</v>
      </c>
    </row>
    <row r="796" spans="7:18" x14ac:dyDescent="0.3">
      <c r="G796" s="39">
        <v>5</v>
      </c>
      <c r="H796" s="40">
        <v>7</v>
      </c>
      <c r="J796" s="13">
        <v>3</v>
      </c>
      <c r="K796" s="20">
        <v>3</v>
      </c>
      <c r="L796" s="53">
        <f>Tableau5[[#This Row],[Bleu Diz.]]+Tableau5[[#This Row],[Bleu Uni.]]</f>
        <v>6</v>
      </c>
      <c r="M796" s="54">
        <f t="shared" si="36"/>
        <v>33</v>
      </c>
      <c r="O796" s="46">
        <v>5</v>
      </c>
      <c r="P796" s="47">
        <v>9</v>
      </c>
      <c r="Q796" s="48">
        <f>Tableau6[[#This Row],[Bronze Diz.]]+Tableau6[[#This Row],[Bronze Uni.]]</f>
        <v>14</v>
      </c>
      <c r="R796" s="49">
        <f t="shared" si="35"/>
        <v>59</v>
      </c>
    </row>
    <row r="797" spans="7:18" x14ac:dyDescent="0.3">
      <c r="G797" s="39">
        <v>2</v>
      </c>
      <c r="H797" s="40">
        <v>2</v>
      </c>
      <c r="J797" s="13">
        <v>2</v>
      </c>
      <c r="K797" s="20">
        <v>9</v>
      </c>
      <c r="L797" s="53">
        <f>Tableau5[[#This Row],[Bleu Diz.]]+Tableau5[[#This Row],[Bleu Uni.]]</f>
        <v>11</v>
      </c>
      <c r="M797" s="54">
        <f t="shared" si="36"/>
        <v>29</v>
      </c>
      <c r="O797" s="46">
        <v>5</v>
      </c>
      <c r="P797" s="47">
        <v>2</v>
      </c>
      <c r="Q797" s="48">
        <f>Tableau6[[#This Row],[Bronze Diz.]]+Tableau6[[#This Row],[Bronze Uni.]]</f>
        <v>7</v>
      </c>
      <c r="R797" s="49">
        <f t="shared" si="35"/>
        <v>52</v>
      </c>
    </row>
    <row r="798" spans="7:18" x14ac:dyDescent="0.3">
      <c r="G798" s="39">
        <v>5</v>
      </c>
      <c r="H798" s="40">
        <v>7</v>
      </c>
      <c r="J798" s="13">
        <v>4</v>
      </c>
      <c r="K798" s="20">
        <v>4</v>
      </c>
      <c r="L798" s="53">
        <f>Tableau5[[#This Row],[Bleu Diz.]]+Tableau5[[#This Row],[Bleu Uni.]]</f>
        <v>8</v>
      </c>
      <c r="M798" s="54">
        <f t="shared" si="36"/>
        <v>44</v>
      </c>
      <c r="O798" s="46">
        <v>1</v>
      </c>
      <c r="P798" s="47">
        <v>9</v>
      </c>
      <c r="Q798" s="48">
        <f>Tableau6[[#This Row],[Bronze Diz.]]+Tableau6[[#This Row],[Bronze Uni.]]</f>
        <v>10</v>
      </c>
      <c r="R798" s="49">
        <f t="shared" si="35"/>
        <v>19</v>
      </c>
    </row>
    <row r="799" spans="7:18" x14ac:dyDescent="0.3">
      <c r="G799" s="39">
        <v>5</v>
      </c>
      <c r="H799" s="40">
        <v>4</v>
      </c>
      <c r="J799" s="13">
        <v>6</v>
      </c>
      <c r="K799" s="20">
        <v>8</v>
      </c>
      <c r="L799" s="53">
        <f>Tableau5[[#This Row],[Bleu Diz.]]+Tableau5[[#This Row],[Bleu Uni.]]</f>
        <v>14</v>
      </c>
      <c r="M799" s="54">
        <f t="shared" si="36"/>
        <v>68</v>
      </c>
      <c r="O799" s="46">
        <v>8</v>
      </c>
      <c r="P799" s="47">
        <v>2</v>
      </c>
      <c r="Q799" s="48">
        <f>Tableau6[[#This Row],[Bronze Diz.]]+Tableau6[[#This Row],[Bronze Uni.]]</f>
        <v>10</v>
      </c>
      <c r="R799" s="49">
        <f t="shared" si="35"/>
        <v>82</v>
      </c>
    </row>
    <row r="800" spans="7:18" x14ac:dyDescent="0.3">
      <c r="G800" s="39">
        <v>6</v>
      </c>
      <c r="H800" s="40">
        <v>5</v>
      </c>
      <c r="J800" s="13">
        <v>5</v>
      </c>
      <c r="K800" s="20">
        <v>7</v>
      </c>
      <c r="L800" s="53">
        <f>Tableau5[[#This Row],[Bleu Diz.]]+Tableau5[[#This Row],[Bleu Uni.]]</f>
        <v>12</v>
      </c>
      <c r="M800" s="54">
        <f t="shared" si="36"/>
        <v>57</v>
      </c>
      <c r="O800" s="46">
        <v>3</v>
      </c>
      <c r="P800" s="47">
        <v>3</v>
      </c>
      <c r="Q800" s="48">
        <f>Tableau6[[#This Row],[Bronze Diz.]]+Tableau6[[#This Row],[Bronze Uni.]]</f>
        <v>6</v>
      </c>
      <c r="R800" s="49">
        <f t="shared" si="35"/>
        <v>33</v>
      </c>
    </row>
    <row r="801" spans="7:18" x14ac:dyDescent="0.3">
      <c r="G801" s="39">
        <v>8</v>
      </c>
      <c r="H801" s="40">
        <v>4</v>
      </c>
      <c r="J801" s="13">
        <v>5</v>
      </c>
      <c r="K801" s="20">
        <v>8</v>
      </c>
      <c r="L801" s="53">
        <f>Tableau5[[#This Row],[Bleu Diz.]]+Tableau5[[#This Row],[Bleu Uni.]]</f>
        <v>13</v>
      </c>
      <c r="M801" s="54">
        <f t="shared" si="36"/>
        <v>58</v>
      </c>
      <c r="O801" s="46">
        <v>7</v>
      </c>
      <c r="P801" s="47">
        <v>6</v>
      </c>
      <c r="Q801" s="48">
        <f>Tableau6[[#This Row],[Bronze Diz.]]+Tableau6[[#This Row],[Bronze Uni.]]</f>
        <v>13</v>
      </c>
      <c r="R801" s="49">
        <f t="shared" si="35"/>
        <v>76</v>
      </c>
    </row>
    <row r="802" spans="7:18" x14ac:dyDescent="0.3">
      <c r="G802" s="39">
        <v>1</v>
      </c>
      <c r="H802" s="40">
        <v>7</v>
      </c>
      <c r="J802" s="13">
        <v>3</v>
      </c>
      <c r="K802" s="20">
        <v>2</v>
      </c>
      <c r="L802" s="53">
        <f>Tableau5[[#This Row],[Bleu Diz.]]+Tableau5[[#This Row],[Bleu Uni.]]</f>
        <v>5</v>
      </c>
      <c r="M802" s="54">
        <f t="shared" si="36"/>
        <v>32</v>
      </c>
      <c r="O802" s="46">
        <v>8</v>
      </c>
      <c r="P802" s="47">
        <v>9</v>
      </c>
      <c r="Q802" s="48">
        <f>Tableau6[[#This Row],[Bronze Diz.]]+Tableau6[[#This Row],[Bronze Uni.]]</f>
        <v>17</v>
      </c>
      <c r="R802" s="49">
        <f t="shared" si="35"/>
        <v>89</v>
      </c>
    </row>
    <row r="803" spans="7:18" x14ac:dyDescent="0.3">
      <c r="J803" s="13">
        <v>7</v>
      </c>
      <c r="K803" s="20">
        <v>8</v>
      </c>
      <c r="L803" s="53">
        <f>Tableau5[[#This Row],[Bleu Diz.]]+Tableau5[[#This Row],[Bleu Uni.]]</f>
        <v>15</v>
      </c>
      <c r="M803" s="54">
        <f t="shared" si="36"/>
        <v>78</v>
      </c>
      <c r="O803" s="25">
        <v>3</v>
      </c>
      <c r="P803" s="26">
        <v>2</v>
      </c>
      <c r="Q803" s="51">
        <f>Tableau6[[#This Row],[Bronze Diz.]]+Tableau6[[#This Row],[Bronze Uni.]]</f>
        <v>5</v>
      </c>
      <c r="R803" s="52">
        <f t="shared" si="35"/>
        <v>32</v>
      </c>
    </row>
    <row r="804" spans="7:18" x14ac:dyDescent="0.3">
      <c r="J804" s="13">
        <v>5</v>
      </c>
      <c r="K804" s="20">
        <v>5</v>
      </c>
      <c r="L804" s="53">
        <f>Tableau5[[#This Row],[Bleu Diz.]]+Tableau5[[#This Row],[Bleu Uni.]]</f>
        <v>10</v>
      </c>
      <c r="M804" s="54">
        <f t="shared" si="36"/>
        <v>55</v>
      </c>
      <c r="O804" s="25">
        <v>6</v>
      </c>
      <c r="P804" s="26">
        <v>1</v>
      </c>
      <c r="Q804" s="51">
        <f>Tableau6[[#This Row],[Bronze Diz.]]+Tableau6[[#This Row],[Bronze Uni.]]</f>
        <v>7</v>
      </c>
      <c r="R804" s="52">
        <f t="shared" si="35"/>
        <v>61</v>
      </c>
    </row>
    <row r="805" spans="7:18" x14ac:dyDescent="0.3">
      <c r="J805" s="13">
        <v>9</v>
      </c>
      <c r="K805" s="20">
        <v>7</v>
      </c>
      <c r="L805" s="53">
        <f>Tableau5[[#This Row],[Bleu Diz.]]+Tableau5[[#This Row],[Bleu Uni.]]</f>
        <v>16</v>
      </c>
      <c r="M805" s="54">
        <f t="shared" si="36"/>
        <v>97</v>
      </c>
      <c r="O805" s="25">
        <v>7</v>
      </c>
      <c r="P805" s="26">
        <v>7</v>
      </c>
      <c r="Q805" s="51">
        <f>Tableau6[[#This Row],[Bronze Diz.]]+Tableau6[[#This Row],[Bronze Uni.]]</f>
        <v>14</v>
      </c>
      <c r="R805" s="52">
        <f t="shared" si="35"/>
        <v>77</v>
      </c>
    </row>
    <row r="806" spans="7:18" x14ac:dyDescent="0.3">
      <c r="J806" s="13">
        <v>3</v>
      </c>
      <c r="K806" s="20">
        <v>4</v>
      </c>
      <c r="L806" s="53">
        <f>Tableau5[[#This Row],[Bleu Diz.]]+Tableau5[[#This Row],[Bleu Uni.]]</f>
        <v>7</v>
      </c>
      <c r="M806" s="54">
        <f t="shared" si="36"/>
        <v>34</v>
      </c>
      <c r="O806" s="25">
        <v>9</v>
      </c>
      <c r="P806" s="26">
        <v>6</v>
      </c>
      <c r="Q806" s="51">
        <f>Tableau6[[#This Row],[Bronze Diz.]]+Tableau6[[#This Row],[Bronze Uni.]]</f>
        <v>15</v>
      </c>
      <c r="R806" s="52">
        <f t="shared" si="35"/>
        <v>96</v>
      </c>
    </row>
    <row r="807" spans="7:18" x14ac:dyDescent="0.3">
      <c r="J807" s="13">
        <v>5</v>
      </c>
      <c r="K807" s="20">
        <v>3</v>
      </c>
      <c r="L807" s="53">
        <f>Tableau5[[#This Row],[Bleu Diz.]]+Tableau5[[#This Row],[Bleu Uni.]]</f>
        <v>8</v>
      </c>
      <c r="M807" s="54">
        <f t="shared" si="36"/>
        <v>53</v>
      </c>
      <c r="O807" s="25">
        <v>6</v>
      </c>
      <c r="P807" s="26">
        <v>1</v>
      </c>
      <c r="Q807" s="51">
        <f>Tableau6[[#This Row],[Bronze Diz.]]+Tableau6[[#This Row],[Bronze Uni.]]</f>
        <v>7</v>
      </c>
      <c r="R807" s="52">
        <f t="shared" si="35"/>
        <v>61</v>
      </c>
    </row>
    <row r="808" spans="7:18" x14ac:dyDescent="0.3">
      <c r="J808" s="13">
        <v>1</v>
      </c>
      <c r="K808" s="20">
        <v>5</v>
      </c>
      <c r="L808" s="53">
        <f>Tableau5[[#This Row],[Bleu Diz.]]+Tableau5[[#This Row],[Bleu Uni.]]</f>
        <v>6</v>
      </c>
      <c r="M808" s="54">
        <f t="shared" si="36"/>
        <v>15</v>
      </c>
      <c r="O808" s="25">
        <v>3</v>
      </c>
      <c r="P808" s="26">
        <v>3</v>
      </c>
      <c r="Q808" s="51">
        <f>Tableau6[[#This Row],[Bronze Diz.]]+Tableau6[[#This Row],[Bronze Uni.]]</f>
        <v>6</v>
      </c>
      <c r="R808" s="52">
        <f t="shared" si="35"/>
        <v>33</v>
      </c>
    </row>
    <row r="809" spans="7:18" x14ac:dyDescent="0.3">
      <c r="J809" s="13">
        <v>6</v>
      </c>
      <c r="K809" s="20">
        <v>2</v>
      </c>
      <c r="L809" s="53">
        <f>Tableau5[[#This Row],[Bleu Diz.]]+Tableau5[[#This Row],[Bleu Uni.]]</f>
        <v>8</v>
      </c>
      <c r="M809" s="54">
        <f t="shared" si="36"/>
        <v>62</v>
      </c>
      <c r="O809" s="25">
        <v>1</v>
      </c>
      <c r="P809" s="26">
        <v>10</v>
      </c>
      <c r="Q809" s="51">
        <f>Tableau6[[#This Row],[Bronze Diz.]]+Tableau6[[#This Row],[Bronze Uni.]]</f>
        <v>11</v>
      </c>
      <c r="R809" s="52">
        <f t="shared" ref="R809:R872" si="37">IF(AND(O809=10,P809=10),0,IF(AND(O809=10,P809&lt;10),P809,IF(AND(O809&lt;10,P809=10),10*O809,10*O809+P809)))</f>
        <v>10</v>
      </c>
    </row>
    <row r="810" spans="7:18" x14ac:dyDescent="0.3">
      <c r="J810" s="13">
        <v>6</v>
      </c>
      <c r="K810" s="20">
        <v>9</v>
      </c>
      <c r="L810" s="53">
        <f>Tableau5[[#This Row],[Bleu Diz.]]+Tableau5[[#This Row],[Bleu Uni.]]</f>
        <v>15</v>
      </c>
      <c r="M810" s="54">
        <f t="shared" si="36"/>
        <v>69</v>
      </c>
      <c r="O810" s="25">
        <v>10</v>
      </c>
      <c r="P810" s="26">
        <v>10</v>
      </c>
      <c r="Q810" s="51">
        <f>Tableau6[[#This Row],[Bronze Diz.]]+Tableau6[[#This Row],[Bronze Uni.]]</f>
        <v>20</v>
      </c>
      <c r="R810" s="52">
        <f t="shared" si="37"/>
        <v>0</v>
      </c>
    </row>
    <row r="811" spans="7:18" x14ac:dyDescent="0.3">
      <c r="J811" s="13">
        <v>7</v>
      </c>
      <c r="K811" s="20">
        <v>7</v>
      </c>
      <c r="L811" s="53">
        <f>Tableau5[[#This Row],[Bleu Diz.]]+Tableau5[[#This Row],[Bleu Uni.]]</f>
        <v>14</v>
      </c>
      <c r="M811" s="54">
        <f t="shared" si="36"/>
        <v>77</v>
      </c>
      <c r="O811" s="25">
        <v>4</v>
      </c>
      <c r="P811" s="26">
        <v>10</v>
      </c>
      <c r="Q811" s="51">
        <f>Tableau6[[#This Row],[Bronze Diz.]]+Tableau6[[#This Row],[Bronze Uni.]]</f>
        <v>14</v>
      </c>
      <c r="R811" s="52">
        <f t="shared" si="37"/>
        <v>40</v>
      </c>
    </row>
    <row r="812" spans="7:18" x14ac:dyDescent="0.3">
      <c r="J812" s="13">
        <v>8</v>
      </c>
      <c r="K812" s="20">
        <v>3</v>
      </c>
      <c r="L812" s="53">
        <f>Tableau5[[#This Row],[Bleu Diz.]]+Tableau5[[#This Row],[Bleu Uni.]]</f>
        <v>11</v>
      </c>
      <c r="M812" s="54">
        <f t="shared" si="36"/>
        <v>83</v>
      </c>
      <c r="O812" s="25">
        <v>1</v>
      </c>
      <c r="P812" s="26">
        <v>10</v>
      </c>
      <c r="Q812" s="51">
        <f>Tableau6[[#This Row],[Bronze Diz.]]+Tableau6[[#This Row],[Bronze Uni.]]</f>
        <v>11</v>
      </c>
      <c r="R812" s="52">
        <f t="shared" si="37"/>
        <v>10</v>
      </c>
    </row>
    <row r="813" spans="7:18" x14ac:dyDescent="0.3">
      <c r="J813" s="13">
        <v>3</v>
      </c>
      <c r="K813" s="20">
        <v>7</v>
      </c>
      <c r="L813" s="53">
        <f>Tableau5[[#This Row],[Bleu Diz.]]+Tableau5[[#This Row],[Bleu Uni.]]</f>
        <v>10</v>
      </c>
      <c r="M813" s="54">
        <f t="shared" si="36"/>
        <v>37</v>
      </c>
      <c r="O813" s="25">
        <v>1</v>
      </c>
      <c r="P813" s="26">
        <v>2</v>
      </c>
      <c r="Q813" s="51">
        <f>Tableau6[[#This Row],[Bronze Diz.]]+Tableau6[[#This Row],[Bronze Uni.]]</f>
        <v>3</v>
      </c>
      <c r="R813" s="52">
        <f t="shared" si="37"/>
        <v>12</v>
      </c>
    </row>
    <row r="814" spans="7:18" x14ac:dyDescent="0.3">
      <c r="J814" s="13">
        <v>7</v>
      </c>
      <c r="K814" s="20">
        <v>3</v>
      </c>
      <c r="L814" s="53">
        <f>Tableau5[[#This Row],[Bleu Diz.]]+Tableau5[[#This Row],[Bleu Uni.]]</f>
        <v>10</v>
      </c>
      <c r="M814" s="54">
        <f t="shared" si="36"/>
        <v>73</v>
      </c>
      <c r="O814" s="25">
        <v>4</v>
      </c>
      <c r="P814" s="26">
        <v>4</v>
      </c>
      <c r="Q814" s="51">
        <f>Tableau6[[#This Row],[Bronze Diz.]]+Tableau6[[#This Row],[Bronze Uni.]]</f>
        <v>8</v>
      </c>
      <c r="R814" s="52">
        <f t="shared" si="37"/>
        <v>44</v>
      </c>
    </row>
    <row r="815" spans="7:18" x14ac:dyDescent="0.3">
      <c r="J815" s="13">
        <v>8</v>
      </c>
      <c r="K815" s="20">
        <v>4</v>
      </c>
      <c r="L815" s="53">
        <f>Tableau5[[#This Row],[Bleu Diz.]]+Tableau5[[#This Row],[Bleu Uni.]]</f>
        <v>12</v>
      </c>
      <c r="M815" s="54">
        <f t="shared" si="36"/>
        <v>84</v>
      </c>
      <c r="O815" s="25">
        <v>2</v>
      </c>
      <c r="P815" s="26">
        <v>2</v>
      </c>
      <c r="Q815" s="51">
        <f>Tableau6[[#This Row],[Bronze Diz.]]+Tableau6[[#This Row],[Bronze Uni.]]</f>
        <v>4</v>
      </c>
      <c r="R815" s="52">
        <f t="shared" si="37"/>
        <v>22</v>
      </c>
    </row>
    <row r="816" spans="7:18" x14ac:dyDescent="0.3">
      <c r="J816" s="13">
        <v>8</v>
      </c>
      <c r="K816" s="20">
        <v>3</v>
      </c>
      <c r="L816" s="53">
        <f>Tableau5[[#This Row],[Bleu Diz.]]+Tableau5[[#This Row],[Bleu Uni.]]</f>
        <v>11</v>
      </c>
      <c r="M816" s="54">
        <f t="shared" si="36"/>
        <v>83</v>
      </c>
      <c r="O816" s="25">
        <v>7</v>
      </c>
      <c r="P816" s="26">
        <v>6</v>
      </c>
      <c r="Q816" s="51">
        <f>Tableau6[[#This Row],[Bronze Diz.]]+Tableau6[[#This Row],[Bronze Uni.]]</f>
        <v>13</v>
      </c>
      <c r="R816" s="52">
        <f t="shared" si="37"/>
        <v>76</v>
      </c>
    </row>
    <row r="817" spans="10:18" x14ac:dyDescent="0.3">
      <c r="J817" s="13">
        <v>9</v>
      </c>
      <c r="K817" s="20">
        <v>1</v>
      </c>
      <c r="L817" s="53">
        <f>Tableau5[[#This Row],[Bleu Diz.]]+Tableau5[[#This Row],[Bleu Uni.]]</f>
        <v>10</v>
      </c>
      <c r="M817" s="54">
        <f t="shared" si="36"/>
        <v>91</v>
      </c>
      <c r="O817" s="25">
        <v>7</v>
      </c>
      <c r="P817" s="26">
        <v>10</v>
      </c>
      <c r="Q817" s="51">
        <f>Tableau6[[#This Row],[Bronze Diz.]]+Tableau6[[#This Row],[Bronze Uni.]]</f>
        <v>17</v>
      </c>
      <c r="R817" s="52">
        <f t="shared" si="37"/>
        <v>70</v>
      </c>
    </row>
    <row r="818" spans="10:18" x14ac:dyDescent="0.3">
      <c r="J818" s="13">
        <v>9</v>
      </c>
      <c r="K818" s="20">
        <v>9</v>
      </c>
      <c r="L818" s="53">
        <f>Tableau5[[#This Row],[Bleu Diz.]]+Tableau5[[#This Row],[Bleu Uni.]]</f>
        <v>18</v>
      </c>
      <c r="M818" s="54">
        <f t="shared" si="36"/>
        <v>99</v>
      </c>
      <c r="O818" s="25">
        <v>4</v>
      </c>
      <c r="P818" s="26">
        <v>5</v>
      </c>
      <c r="Q818" s="51">
        <f>Tableau6[[#This Row],[Bronze Diz.]]+Tableau6[[#This Row],[Bronze Uni.]]</f>
        <v>9</v>
      </c>
      <c r="R818" s="52">
        <f t="shared" si="37"/>
        <v>45</v>
      </c>
    </row>
    <row r="819" spans="10:18" x14ac:dyDescent="0.3">
      <c r="J819" s="13">
        <v>6</v>
      </c>
      <c r="K819" s="20">
        <v>8</v>
      </c>
      <c r="L819" s="53">
        <f>Tableau5[[#This Row],[Bleu Diz.]]+Tableau5[[#This Row],[Bleu Uni.]]</f>
        <v>14</v>
      </c>
      <c r="M819" s="54">
        <f t="shared" si="36"/>
        <v>68</v>
      </c>
      <c r="O819" s="25">
        <v>2</v>
      </c>
      <c r="P819" s="26">
        <v>4</v>
      </c>
      <c r="Q819" s="51">
        <f>Tableau6[[#This Row],[Bronze Diz.]]+Tableau6[[#This Row],[Bronze Uni.]]</f>
        <v>6</v>
      </c>
      <c r="R819" s="52">
        <f t="shared" si="37"/>
        <v>24</v>
      </c>
    </row>
    <row r="820" spans="10:18" x14ac:dyDescent="0.3">
      <c r="J820" s="13">
        <v>4</v>
      </c>
      <c r="K820" s="20">
        <v>3</v>
      </c>
      <c r="L820" s="53">
        <f>Tableau5[[#This Row],[Bleu Diz.]]+Tableau5[[#This Row],[Bleu Uni.]]</f>
        <v>7</v>
      </c>
      <c r="M820" s="54">
        <f t="shared" si="36"/>
        <v>43</v>
      </c>
      <c r="O820" s="25">
        <v>7</v>
      </c>
      <c r="P820" s="26">
        <v>10</v>
      </c>
      <c r="Q820" s="51">
        <f>Tableau6[[#This Row],[Bronze Diz.]]+Tableau6[[#This Row],[Bronze Uni.]]</f>
        <v>17</v>
      </c>
      <c r="R820" s="52">
        <f t="shared" si="37"/>
        <v>70</v>
      </c>
    </row>
    <row r="821" spans="10:18" x14ac:dyDescent="0.3">
      <c r="J821" s="13">
        <v>4</v>
      </c>
      <c r="K821" s="20">
        <v>5</v>
      </c>
      <c r="L821" s="53">
        <f>Tableau5[[#This Row],[Bleu Diz.]]+Tableau5[[#This Row],[Bleu Uni.]]</f>
        <v>9</v>
      </c>
      <c r="M821" s="54">
        <f t="shared" si="36"/>
        <v>45</v>
      </c>
      <c r="O821" s="25">
        <v>1</v>
      </c>
      <c r="P821" s="26">
        <v>10</v>
      </c>
      <c r="Q821" s="51">
        <f>Tableau6[[#This Row],[Bronze Diz.]]+Tableau6[[#This Row],[Bronze Uni.]]</f>
        <v>11</v>
      </c>
      <c r="R821" s="52">
        <f t="shared" si="37"/>
        <v>10</v>
      </c>
    </row>
    <row r="822" spans="10:18" x14ac:dyDescent="0.3">
      <c r="J822" s="13">
        <v>8</v>
      </c>
      <c r="K822" s="20">
        <v>6</v>
      </c>
      <c r="L822" s="53">
        <f>Tableau5[[#This Row],[Bleu Diz.]]+Tableau5[[#This Row],[Bleu Uni.]]</f>
        <v>14</v>
      </c>
      <c r="M822" s="54">
        <f t="shared" si="36"/>
        <v>86</v>
      </c>
      <c r="O822" s="25">
        <v>7</v>
      </c>
      <c r="P822" s="26">
        <v>10</v>
      </c>
      <c r="Q822" s="51">
        <f>Tableau6[[#This Row],[Bronze Diz.]]+Tableau6[[#This Row],[Bronze Uni.]]</f>
        <v>17</v>
      </c>
      <c r="R822" s="52">
        <f t="shared" si="37"/>
        <v>70</v>
      </c>
    </row>
    <row r="823" spans="10:18" x14ac:dyDescent="0.3">
      <c r="J823" s="13">
        <v>7</v>
      </c>
      <c r="K823" s="20">
        <v>10</v>
      </c>
      <c r="L823" s="53">
        <f>Tableau5[[#This Row],[Bleu Diz.]]+Tableau5[[#This Row],[Bleu Uni.]]</f>
        <v>17</v>
      </c>
      <c r="M823" s="54">
        <f t="shared" si="36"/>
        <v>70</v>
      </c>
      <c r="O823" s="25">
        <v>6</v>
      </c>
      <c r="P823" s="26">
        <v>2</v>
      </c>
      <c r="Q823" s="51">
        <f>Tableau6[[#This Row],[Bronze Diz.]]+Tableau6[[#This Row],[Bronze Uni.]]</f>
        <v>8</v>
      </c>
      <c r="R823" s="52">
        <f t="shared" si="37"/>
        <v>62</v>
      </c>
    </row>
    <row r="824" spans="10:18" x14ac:dyDescent="0.3">
      <c r="J824" s="13">
        <v>2</v>
      </c>
      <c r="K824" s="20">
        <v>9</v>
      </c>
      <c r="L824" s="53">
        <f>Tableau5[[#This Row],[Bleu Diz.]]+Tableau5[[#This Row],[Bleu Uni.]]</f>
        <v>11</v>
      </c>
      <c r="M824" s="54">
        <f t="shared" si="36"/>
        <v>29</v>
      </c>
      <c r="O824" s="25">
        <v>2</v>
      </c>
      <c r="P824" s="26">
        <v>1</v>
      </c>
      <c r="Q824" s="51">
        <f>Tableau6[[#This Row],[Bronze Diz.]]+Tableau6[[#This Row],[Bronze Uni.]]</f>
        <v>3</v>
      </c>
      <c r="R824" s="52">
        <f t="shared" si="37"/>
        <v>21</v>
      </c>
    </row>
    <row r="825" spans="10:18" x14ac:dyDescent="0.3">
      <c r="J825" s="13">
        <v>1</v>
      </c>
      <c r="K825" s="20">
        <v>6</v>
      </c>
      <c r="L825" s="53">
        <f>Tableau5[[#This Row],[Bleu Diz.]]+Tableau5[[#This Row],[Bleu Uni.]]</f>
        <v>7</v>
      </c>
      <c r="M825" s="54">
        <f t="shared" si="36"/>
        <v>16</v>
      </c>
      <c r="O825" s="25">
        <v>4</v>
      </c>
      <c r="P825" s="26">
        <v>5</v>
      </c>
      <c r="Q825" s="51">
        <f>Tableau6[[#This Row],[Bronze Diz.]]+Tableau6[[#This Row],[Bronze Uni.]]</f>
        <v>9</v>
      </c>
      <c r="R825" s="52">
        <f t="shared" si="37"/>
        <v>45</v>
      </c>
    </row>
    <row r="826" spans="10:18" x14ac:dyDescent="0.3">
      <c r="J826" s="13">
        <v>10</v>
      </c>
      <c r="K826" s="20">
        <v>6</v>
      </c>
      <c r="L826" s="53">
        <f>Tableau5[[#This Row],[Bleu Diz.]]+Tableau5[[#This Row],[Bleu Uni.]]</f>
        <v>16</v>
      </c>
      <c r="M826" s="54">
        <f t="shared" si="36"/>
        <v>6</v>
      </c>
      <c r="O826" s="25">
        <v>6</v>
      </c>
      <c r="P826" s="26">
        <v>1</v>
      </c>
      <c r="Q826" s="51">
        <f>Tableau6[[#This Row],[Bronze Diz.]]+Tableau6[[#This Row],[Bronze Uni.]]</f>
        <v>7</v>
      </c>
      <c r="R826" s="52">
        <f t="shared" si="37"/>
        <v>61</v>
      </c>
    </row>
    <row r="827" spans="10:18" x14ac:dyDescent="0.3">
      <c r="J827" s="13">
        <v>1</v>
      </c>
      <c r="K827" s="20">
        <v>4</v>
      </c>
      <c r="L827" s="53">
        <f>Tableau5[[#This Row],[Bleu Diz.]]+Tableau5[[#This Row],[Bleu Uni.]]</f>
        <v>5</v>
      </c>
      <c r="M827" s="54">
        <f t="shared" si="36"/>
        <v>14</v>
      </c>
      <c r="O827" s="25">
        <v>6</v>
      </c>
      <c r="P827" s="26">
        <v>8</v>
      </c>
      <c r="Q827" s="51">
        <f>Tableau6[[#This Row],[Bronze Diz.]]+Tableau6[[#This Row],[Bronze Uni.]]</f>
        <v>14</v>
      </c>
      <c r="R827" s="52">
        <f t="shared" si="37"/>
        <v>68</v>
      </c>
    </row>
    <row r="828" spans="10:18" x14ac:dyDescent="0.3">
      <c r="J828" s="13">
        <v>10</v>
      </c>
      <c r="K828" s="20">
        <v>9</v>
      </c>
      <c r="L828" s="53">
        <f>Tableau5[[#This Row],[Bleu Diz.]]+Tableau5[[#This Row],[Bleu Uni.]]</f>
        <v>19</v>
      </c>
      <c r="M828" s="54">
        <f t="shared" si="36"/>
        <v>9</v>
      </c>
      <c r="O828" s="25">
        <v>7</v>
      </c>
      <c r="P828" s="26">
        <v>1</v>
      </c>
      <c r="Q828" s="51">
        <f>Tableau6[[#This Row],[Bronze Diz.]]+Tableau6[[#This Row],[Bronze Uni.]]</f>
        <v>8</v>
      </c>
      <c r="R828" s="52">
        <f t="shared" si="37"/>
        <v>71</v>
      </c>
    </row>
    <row r="829" spans="10:18" x14ac:dyDescent="0.3">
      <c r="J829" s="13">
        <v>3</v>
      </c>
      <c r="K829" s="20">
        <v>3</v>
      </c>
      <c r="L829" s="53">
        <f>Tableau5[[#This Row],[Bleu Diz.]]+Tableau5[[#This Row],[Bleu Uni.]]</f>
        <v>6</v>
      </c>
      <c r="M829" s="53">
        <f t="shared" si="36"/>
        <v>33</v>
      </c>
      <c r="O829" s="25">
        <v>5</v>
      </c>
      <c r="P829" s="26">
        <v>10</v>
      </c>
      <c r="Q829" s="51">
        <f>Tableau6[[#This Row],[Bronze Diz.]]+Tableau6[[#This Row],[Bronze Uni.]]</f>
        <v>15</v>
      </c>
      <c r="R829" s="52">
        <f t="shared" si="37"/>
        <v>50</v>
      </c>
    </row>
    <row r="830" spans="10:18" x14ac:dyDescent="0.3">
      <c r="J830" s="13">
        <v>5</v>
      </c>
      <c r="K830" s="20">
        <v>3</v>
      </c>
      <c r="L830" s="53">
        <f>Tableau5[[#This Row],[Bleu Diz.]]+Tableau5[[#This Row],[Bleu Uni.]]</f>
        <v>8</v>
      </c>
      <c r="M830" s="54">
        <f t="shared" si="36"/>
        <v>53</v>
      </c>
      <c r="O830" s="25">
        <v>6</v>
      </c>
      <c r="P830" s="26">
        <v>6</v>
      </c>
      <c r="Q830" s="51">
        <f>Tableau6[[#This Row],[Bronze Diz.]]+Tableau6[[#This Row],[Bronze Uni.]]</f>
        <v>12</v>
      </c>
      <c r="R830" s="52">
        <f t="shared" si="37"/>
        <v>66</v>
      </c>
    </row>
    <row r="831" spans="10:18" x14ac:dyDescent="0.3">
      <c r="J831" s="13">
        <v>5</v>
      </c>
      <c r="K831" s="20">
        <v>8</v>
      </c>
      <c r="L831" s="53">
        <f>Tableau5[[#This Row],[Bleu Diz.]]+Tableau5[[#This Row],[Bleu Uni.]]</f>
        <v>13</v>
      </c>
      <c r="M831" s="54">
        <f t="shared" si="36"/>
        <v>58</v>
      </c>
      <c r="O831" s="25">
        <v>8</v>
      </c>
      <c r="P831" s="26">
        <v>5</v>
      </c>
      <c r="Q831" s="51">
        <f>Tableau6[[#This Row],[Bronze Diz.]]+Tableau6[[#This Row],[Bronze Uni.]]</f>
        <v>13</v>
      </c>
      <c r="R831" s="52">
        <f t="shared" si="37"/>
        <v>85</v>
      </c>
    </row>
    <row r="832" spans="10:18" x14ac:dyDescent="0.3">
      <c r="J832" s="13">
        <v>2</v>
      </c>
      <c r="K832" s="20">
        <v>6</v>
      </c>
      <c r="L832" s="53">
        <f>Tableau5[[#This Row],[Bleu Diz.]]+Tableau5[[#This Row],[Bleu Uni.]]</f>
        <v>8</v>
      </c>
      <c r="M832" s="54">
        <f t="shared" si="36"/>
        <v>26</v>
      </c>
      <c r="O832" s="25">
        <v>4</v>
      </c>
      <c r="P832" s="26">
        <v>5</v>
      </c>
      <c r="Q832" s="51">
        <f>Tableau6[[#This Row],[Bronze Diz.]]+Tableau6[[#This Row],[Bronze Uni.]]</f>
        <v>9</v>
      </c>
      <c r="R832" s="52">
        <f t="shared" si="37"/>
        <v>45</v>
      </c>
    </row>
    <row r="833" spans="10:18" x14ac:dyDescent="0.3">
      <c r="J833" s="13">
        <v>1</v>
      </c>
      <c r="K833" s="20">
        <v>4</v>
      </c>
      <c r="L833" s="53">
        <f>Tableau5[[#This Row],[Bleu Diz.]]+Tableau5[[#This Row],[Bleu Uni.]]</f>
        <v>5</v>
      </c>
      <c r="M833" s="54">
        <f t="shared" si="36"/>
        <v>14</v>
      </c>
      <c r="O833" s="25">
        <v>6</v>
      </c>
      <c r="P833" s="26">
        <v>7</v>
      </c>
      <c r="Q833" s="51">
        <f>Tableau6[[#This Row],[Bronze Diz.]]+Tableau6[[#This Row],[Bronze Uni.]]</f>
        <v>13</v>
      </c>
      <c r="R833" s="52">
        <f t="shared" si="37"/>
        <v>67</v>
      </c>
    </row>
    <row r="834" spans="10:18" x14ac:dyDescent="0.3">
      <c r="J834" s="13">
        <v>2</v>
      </c>
      <c r="K834" s="20">
        <v>3</v>
      </c>
      <c r="L834" s="53">
        <f>Tableau5[[#This Row],[Bleu Diz.]]+Tableau5[[#This Row],[Bleu Uni.]]</f>
        <v>5</v>
      </c>
      <c r="M834" s="54">
        <f t="shared" si="36"/>
        <v>23</v>
      </c>
      <c r="O834" s="25">
        <v>5</v>
      </c>
      <c r="P834" s="26">
        <v>5</v>
      </c>
      <c r="Q834" s="51">
        <f>Tableau6[[#This Row],[Bronze Diz.]]+Tableau6[[#This Row],[Bronze Uni.]]</f>
        <v>10</v>
      </c>
      <c r="R834" s="52">
        <f t="shared" si="37"/>
        <v>55</v>
      </c>
    </row>
    <row r="835" spans="10:18" x14ac:dyDescent="0.3">
      <c r="J835" s="13">
        <v>6</v>
      </c>
      <c r="K835" s="20">
        <v>6</v>
      </c>
      <c r="L835" s="53">
        <f>Tableau5[[#This Row],[Bleu Diz.]]+Tableau5[[#This Row],[Bleu Uni.]]</f>
        <v>12</v>
      </c>
      <c r="M835" s="54">
        <f t="shared" ref="M835:M898" si="38">IF(AND(J835=10,K835=10),0,IF(AND(J835=10,K835&lt;10),K835,IF(AND(J835&lt;10,K835=10),10*J835,10*J835+K835)))</f>
        <v>66</v>
      </c>
      <c r="O835" s="25">
        <v>8</v>
      </c>
      <c r="P835" s="26">
        <v>2</v>
      </c>
      <c r="Q835" s="51">
        <f>Tableau6[[#This Row],[Bronze Diz.]]+Tableau6[[#This Row],[Bronze Uni.]]</f>
        <v>10</v>
      </c>
      <c r="R835" s="52">
        <f t="shared" si="37"/>
        <v>82</v>
      </c>
    </row>
    <row r="836" spans="10:18" x14ac:dyDescent="0.3">
      <c r="J836" s="13">
        <v>9</v>
      </c>
      <c r="K836" s="20">
        <v>8</v>
      </c>
      <c r="L836" s="53">
        <f>Tableau5[[#This Row],[Bleu Diz.]]+Tableau5[[#This Row],[Bleu Uni.]]</f>
        <v>17</v>
      </c>
      <c r="M836" s="54">
        <f t="shared" si="38"/>
        <v>98</v>
      </c>
      <c r="O836" s="25">
        <v>7</v>
      </c>
      <c r="P836" s="26">
        <v>2</v>
      </c>
      <c r="Q836" s="51">
        <f>Tableau6[[#This Row],[Bronze Diz.]]+Tableau6[[#This Row],[Bronze Uni.]]</f>
        <v>9</v>
      </c>
      <c r="R836" s="52">
        <f t="shared" si="37"/>
        <v>72</v>
      </c>
    </row>
    <row r="837" spans="10:18" x14ac:dyDescent="0.3">
      <c r="J837" s="13">
        <v>8</v>
      </c>
      <c r="K837" s="20">
        <v>3</v>
      </c>
      <c r="L837" s="53">
        <f>Tableau5[[#This Row],[Bleu Diz.]]+Tableau5[[#This Row],[Bleu Uni.]]</f>
        <v>11</v>
      </c>
      <c r="M837" s="54">
        <f t="shared" si="38"/>
        <v>83</v>
      </c>
      <c r="O837" s="25">
        <v>6</v>
      </c>
      <c r="P837" s="26">
        <v>7</v>
      </c>
      <c r="Q837" s="51">
        <f>Tableau6[[#This Row],[Bronze Diz.]]+Tableau6[[#This Row],[Bronze Uni.]]</f>
        <v>13</v>
      </c>
      <c r="R837" s="52">
        <f t="shared" si="37"/>
        <v>67</v>
      </c>
    </row>
    <row r="838" spans="10:18" x14ac:dyDescent="0.3">
      <c r="J838" s="13">
        <v>9</v>
      </c>
      <c r="K838" s="20">
        <v>9</v>
      </c>
      <c r="L838" s="53">
        <f>Tableau5[[#This Row],[Bleu Diz.]]+Tableau5[[#This Row],[Bleu Uni.]]</f>
        <v>18</v>
      </c>
      <c r="M838" s="54">
        <f t="shared" si="38"/>
        <v>99</v>
      </c>
      <c r="O838" s="25">
        <v>6</v>
      </c>
      <c r="P838" s="26">
        <v>5</v>
      </c>
      <c r="Q838" s="51">
        <f>Tableau6[[#This Row],[Bronze Diz.]]+Tableau6[[#This Row],[Bronze Uni.]]</f>
        <v>11</v>
      </c>
      <c r="R838" s="52">
        <f t="shared" si="37"/>
        <v>65</v>
      </c>
    </row>
    <row r="839" spans="10:18" x14ac:dyDescent="0.3">
      <c r="J839" s="13">
        <v>10</v>
      </c>
      <c r="K839" s="20">
        <v>10</v>
      </c>
      <c r="L839" s="53">
        <f>Tableau5[[#This Row],[Bleu Diz.]]+Tableau5[[#This Row],[Bleu Uni.]]</f>
        <v>20</v>
      </c>
      <c r="M839" s="54">
        <f t="shared" si="38"/>
        <v>0</v>
      </c>
      <c r="O839" s="25">
        <v>3</v>
      </c>
      <c r="P839" s="26">
        <v>3</v>
      </c>
      <c r="Q839" s="51">
        <f>Tableau6[[#This Row],[Bronze Diz.]]+Tableau6[[#This Row],[Bronze Uni.]]</f>
        <v>6</v>
      </c>
      <c r="R839" s="52">
        <f t="shared" si="37"/>
        <v>33</v>
      </c>
    </row>
    <row r="840" spans="10:18" x14ac:dyDescent="0.3">
      <c r="J840" s="13">
        <v>7</v>
      </c>
      <c r="K840" s="20">
        <v>1</v>
      </c>
      <c r="L840" s="53">
        <f>Tableau5[[#This Row],[Bleu Diz.]]+Tableau5[[#This Row],[Bleu Uni.]]</f>
        <v>8</v>
      </c>
      <c r="M840" s="54">
        <f t="shared" si="38"/>
        <v>71</v>
      </c>
      <c r="O840" s="25">
        <v>10</v>
      </c>
      <c r="P840" s="26">
        <v>4</v>
      </c>
      <c r="Q840" s="51">
        <f>Tableau6[[#This Row],[Bronze Diz.]]+Tableau6[[#This Row],[Bronze Uni.]]</f>
        <v>14</v>
      </c>
      <c r="R840" s="52">
        <f t="shared" si="37"/>
        <v>4</v>
      </c>
    </row>
    <row r="841" spans="10:18" x14ac:dyDescent="0.3">
      <c r="J841" s="13">
        <v>6</v>
      </c>
      <c r="K841" s="20">
        <v>4</v>
      </c>
      <c r="L841" s="53">
        <f>Tableau5[[#This Row],[Bleu Diz.]]+Tableau5[[#This Row],[Bleu Uni.]]</f>
        <v>10</v>
      </c>
      <c r="M841" s="54">
        <f t="shared" si="38"/>
        <v>64</v>
      </c>
      <c r="O841" s="25">
        <v>10</v>
      </c>
      <c r="P841" s="26">
        <v>10</v>
      </c>
      <c r="Q841" s="51">
        <f>Tableau6[[#This Row],[Bronze Diz.]]+Tableau6[[#This Row],[Bronze Uni.]]</f>
        <v>20</v>
      </c>
      <c r="R841" s="52">
        <f t="shared" si="37"/>
        <v>0</v>
      </c>
    </row>
    <row r="842" spans="10:18" x14ac:dyDescent="0.3">
      <c r="J842" s="13">
        <v>10</v>
      </c>
      <c r="K842" s="20">
        <v>6</v>
      </c>
      <c r="L842" s="53">
        <f>Tableau5[[#This Row],[Bleu Diz.]]+Tableau5[[#This Row],[Bleu Uni.]]</f>
        <v>16</v>
      </c>
      <c r="M842" s="54">
        <f t="shared" si="38"/>
        <v>6</v>
      </c>
      <c r="O842" s="25">
        <v>10</v>
      </c>
      <c r="P842" s="26">
        <v>5</v>
      </c>
      <c r="Q842" s="51">
        <f>Tableau6[[#This Row],[Bronze Diz.]]+Tableau6[[#This Row],[Bronze Uni.]]</f>
        <v>15</v>
      </c>
      <c r="R842" s="52">
        <f t="shared" si="37"/>
        <v>5</v>
      </c>
    </row>
    <row r="843" spans="10:18" x14ac:dyDescent="0.3">
      <c r="J843" s="13">
        <v>3</v>
      </c>
      <c r="K843" s="20">
        <v>6</v>
      </c>
      <c r="L843" s="53">
        <f>Tableau5[[#This Row],[Bleu Diz.]]+Tableau5[[#This Row],[Bleu Uni.]]</f>
        <v>9</v>
      </c>
      <c r="M843" s="54">
        <f t="shared" si="38"/>
        <v>36</v>
      </c>
      <c r="O843" s="25">
        <v>2</v>
      </c>
      <c r="P843" s="26">
        <v>8</v>
      </c>
      <c r="Q843" s="51">
        <f>Tableau6[[#This Row],[Bronze Diz.]]+Tableau6[[#This Row],[Bronze Uni.]]</f>
        <v>10</v>
      </c>
      <c r="R843" s="52">
        <f t="shared" si="37"/>
        <v>28</v>
      </c>
    </row>
    <row r="844" spans="10:18" x14ac:dyDescent="0.3">
      <c r="J844" s="13">
        <v>3</v>
      </c>
      <c r="K844" s="20">
        <v>5</v>
      </c>
      <c r="L844" s="53">
        <f>Tableau5[[#This Row],[Bleu Diz.]]+Tableau5[[#This Row],[Bleu Uni.]]</f>
        <v>8</v>
      </c>
      <c r="M844" s="54">
        <f t="shared" si="38"/>
        <v>35</v>
      </c>
      <c r="O844" s="25">
        <v>2</v>
      </c>
      <c r="P844" s="26">
        <v>7</v>
      </c>
      <c r="Q844" s="51">
        <f>Tableau6[[#This Row],[Bronze Diz.]]+Tableau6[[#This Row],[Bronze Uni.]]</f>
        <v>9</v>
      </c>
      <c r="R844" s="52">
        <f t="shared" si="37"/>
        <v>27</v>
      </c>
    </row>
    <row r="845" spans="10:18" x14ac:dyDescent="0.3">
      <c r="J845" s="13">
        <v>7</v>
      </c>
      <c r="K845" s="20">
        <v>10</v>
      </c>
      <c r="L845" s="53">
        <f>Tableau5[[#This Row],[Bleu Diz.]]+Tableau5[[#This Row],[Bleu Uni.]]</f>
        <v>17</v>
      </c>
      <c r="M845" s="54">
        <f t="shared" si="38"/>
        <v>70</v>
      </c>
      <c r="O845" s="25">
        <v>6</v>
      </c>
      <c r="P845" s="26">
        <v>9</v>
      </c>
      <c r="Q845" s="51">
        <f>Tableau6[[#This Row],[Bronze Diz.]]+Tableau6[[#This Row],[Bronze Uni.]]</f>
        <v>15</v>
      </c>
      <c r="R845" s="52">
        <f t="shared" si="37"/>
        <v>69</v>
      </c>
    </row>
    <row r="846" spans="10:18" x14ac:dyDescent="0.3">
      <c r="J846" s="13">
        <v>6</v>
      </c>
      <c r="K846" s="20">
        <v>8</v>
      </c>
      <c r="L846" s="53">
        <f>Tableau5[[#This Row],[Bleu Diz.]]+Tableau5[[#This Row],[Bleu Uni.]]</f>
        <v>14</v>
      </c>
      <c r="M846" s="54">
        <f t="shared" si="38"/>
        <v>68</v>
      </c>
      <c r="O846" s="25">
        <v>9</v>
      </c>
      <c r="P846" s="26">
        <v>4</v>
      </c>
      <c r="Q846" s="51">
        <f>Tableau6[[#This Row],[Bronze Diz.]]+Tableau6[[#This Row],[Bronze Uni.]]</f>
        <v>13</v>
      </c>
      <c r="R846" s="52">
        <f t="shared" si="37"/>
        <v>94</v>
      </c>
    </row>
    <row r="847" spans="10:18" x14ac:dyDescent="0.3">
      <c r="J847" s="13">
        <v>8</v>
      </c>
      <c r="K847" s="20">
        <v>7</v>
      </c>
      <c r="L847" s="53">
        <f>Tableau5[[#This Row],[Bleu Diz.]]+Tableau5[[#This Row],[Bleu Uni.]]</f>
        <v>15</v>
      </c>
      <c r="M847" s="54">
        <f t="shared" si="38"/>
        <v>87</v>
      </c>
      <c r="O847" s="25">
        <v>10</v>
      </c>
      <c r="P847" s="26">
        <v>10</v>
      </c>
      <c r="Q847" s="51">
        <f>Tableau6[[#This Row],[Bronze Diz.]]+Tableau6[[#This Row],[Bronze Uni.]]</f>
        <v>20</v>
      </c>
      <c r="R847" s="52">
        <f t="shared" si="37"/>
        <v>0</v>
      </c>
    </row>
    <row r="848" spans="10:18" x14ac:dyDescent="0.3">
      <c r="J848" s="13">
        <v>4</v>
      </c>
      <c r="K848" s="20">
        <v>2</v>
      </c>
      <c r="L848" s="53">
        <f>Tableau5[[#This Row],[Bleu Diz.]]+Tableau5[[#This Row],[Bleu Uni.]]</f>
        <v>6</v>
      </c>
      <c r="M848" s="54">
        <f t="shared" si="38"/>
        <v>42</v>
      </c>
      <c r="O848" s="25">
        <v>7</v>
      </c>
      <c r="P848" s="26">
        <v>10</v>
      </c>
      <c r="Q848" s="51">
        <f>Tableau6[[#This Row],[Bronze Diz.]]+Tableau6[[#This Row],[Bronze Uni.]]</f>
        <v>17</v>
      </c>
      <c r="R848" s="52">
        <f t="shared" si="37"/>
        <v>70</v>
      </c>
    </row>
    <row r="849" spans="10:18" x14ac:dyDescent="0.3">
      <c r="J849" s="13">
        <v>9</v>
      </c>
      <c r="K849" s="20">
        <v>2</v>
      </c>
      <c r="L849" s="53">
        <f>Tableau5[[#This Row],[Bleu Diz.]]+Tableau5[[#This Row],[Bleu Uni.]]</f>
        <v>11</v>
      </c>
      <c r="M849" s="54">
        <f t="shared" si="38"/>
        <v>92</v>
      </c>
      <c r="O849" s="25">
        <v>4</v>
      </c>
      <c r="P849" s="26">
        <v>5</v>
      </c>
      <c r="Q849" s="51">
        <f>Tableau6[[#This Row],[Bronze Diz.]]+Tableau6[[#This Row],[Bronze Uni.]]</f>
        <v>9</v>
      </c>
      <c r="R849" s="52">
        <f t="shared" si="37"/>
        <v>45</v>
      </c>
    </row>
    <row r="850" spans="10:18" x14ac:dyDescent="0.3">
      <c r="J850" s="13">
        <v>9</v>
      </c>
      <c r="K850" s="20">
        <v>7</v>
      </c>
      <c r="L850" s="53">
        <f>Tableau5[[#This Row],[Bleu Diz.]]+Tableau5[[#This Row],[Bleu Uni.]]</f>
        <v>16</v>
      </c>
      <c r="M850" s="54">
        <f t="shared" si="38"/>
        <v>97</v>
      </c>
      <c r="O850" s="25">
        <v>10</v>
      </c>
      <c r="P850" s="26">
        <v>8</v>
      </c>
      <c r="Q850" s="51">
        <f>Tableau6[[#This Row],[Bronze Diz.]]+Tableau6[[#This Row],[Bronze Uni.]]</f>
        <v>18</v>
      </c>
      <c r="R850" s="52">
        <f t="shared" si="37"/>
        <v>8</v>
      </c>
    </row>
    <row r="851" spans="10:18" x14ac:dyDescent="0.3">
      <c r="J851" s="13">
        <v>3</v>
      </c>
      <c r="K851" s="20">
        <v>10</v>
      </c>
      <c r="L851" s="53">
        <f>Tableau5[[#This Row],[Bleu Diz.]]+Tableau5[[#This Row],[Bleu Uni.]]</f>
        <v>13</v>
      </c>
      <c r="M851" s="54">
        <f t="shared" si="38"/>
        <v>30</v>
      </c>
      <c r="O851" s="25">
        <v>3</v>
      </c>
      <c r="P851" s="26">
        <v>3</v>
      </c>
      <c r="Q851" s="51">
        <f>Tableau6[[#This Row],[Bronze Diz.]]+Tableau6[[#This Row],[Bronze Uni.]]</f>
        <v>6</v>
      </c>
      <c r="R851" s="52">
        <f t="shared" si="37"/>
        <v>33</v>
      </c>
    </row>
    <row r="852" spans="10:18" x14ac:dyDescent="0.3">
      <c r="J852" s="13">
        <v>6</v>
      </c>
      <c r="K852" s="20">
        <v>1</v>
      </c>
      <c r="L852" s="53">
        <f>Tableau5[[#This Row],[Bleu Diz.]]+Tableau5[[#This Row],[Bleu Uni.]]</f>
        <v>7</v>
      </c>
      <c r="M852" s="54">
        <f t="shared" si="38"/>
        <v>61</v>
      </c>
      <c r="O852" s="25">
        <v>7</v>
      </c>
      <c r="P852" s="26">
        <v>2</v>
      </c>
      <c r="Q852" s="51">
        <f>Tableau6[[#This Row],[Bronze Diz.]]+Tableau6[[#This Row],[Bronze Uni.]]</f>
        <v>9</v>
      </c>
      <c r="R852" s="52">
        <f t="shared" si="37"/>
        <v>72</v>
      </c>
    </row>
    <row r="853" spans="10:18" x14ac:dyDescent="0.3">
      <c r="J853" s="13">
        <v>4</v>
      </c>
      <c r="K853" s="20">
        <v>2</v>
      </c>
      <c r="L853" s="53">
        <f>Tableau5[[#This Row],[Bleu Diz.]]+Tableau5[[#This Row],[Bleu Uni.]]</f>
        <v>6</v>
      </c>
      <c r="M853" s="54">
        <f t="shared" si="38"/>
        <v>42</v>
      </c>
      <c r="O853" s="25">
        <v>6</v>
      </c>
      <c r="P853" s="26">
        <v>8</v>
      </c>
      <c r="Q853" s="51">
        <f>Tableau6[[#This Row],[Bronze Diz.]]+Tableau6[[#This Row],[Bronze Uni.]]</f>
        <v>14</v>
      </c>
      <c r="R853" s="52">
        <f t="shared" si="37"/>
        <v>68</v>
      </c>
    </row>
    <row r="854" spans="10:18" x14ac:dyDescent="0.3">
      <c r="J854" s="13">
        <v>10</v>
      </c>
      <c r="K854" s="20">
        <v>6</v>
      </c>
      <c r="L854" s="53">
        <f>Tableau5[[#This Row],[Bleu Diz.]]+Tableau5[[#This Row],[Bleu Uni.]]</f>
        <v>16</v>
      </c>
      <c r="M854" s="54">
        <f t="shared" si="38"/>
        <v>6</v>
      </c>
      <c r="O854" s="25">
        <v>4</v>
      </c>
      <c r="P854" s="26">
        <v>10</v>
      </c>
      <c r="Q854" s="51">
        <f>Tableau6[[#This Row],[Bronze Diz.]]+Tableau6[[#This Row],[Bronze Uni.]]</f>
        <v>14</v>
      </c>
      <c r="R854" s="52">
        <f t="shared" si="37"/>
        <v>40</v>
      </c>
    </row>
    <row r="855" spans="10:18" x14ac:dyDescent="0.3">
      <c r="J855" s="13">
        <v>2</v>
      </c>
      <c r="K855" s="20">
        <v>10</v>
      </c>
      <c r="L855" s="53">
        <f>Tableau5[[#This Row],[Bleu Diz.]]+Tableau5[[#This Row],[Bleu Uni.]]</f>
        <v>12</v>
      </c>
      <c r="M855" s="54">
        <f t="shared" si="38"/>
        <v>20</v>
      </c>
      <c r="O855" s="25">
        <v>1</v>
      </c>
      <c r="P855" s="26">
        <v>6</v>
      </c>
      <c r="Q855" s="51">
        <f>Tableau6[[#This Row],[Bronze Diz.]]+Tableau6[[#This Row],[Bronze Uni.]]</f>
        <v>7</v>
      </c>
      <c r="R855" s="52">
        <f t="shared" si="37"/>
        <v>16</v>
      </c>
    </row>
    <row r="856" spans="10:18" x14ac:dyDescent="0.3">
      <c r="J856" s="13">
        <v>3</v>
      </c>
      <c r="K856" s="20">
        <v>5</v>
      </c>
      <c r="L856" s="53">
        <f>Tableau5[[#This Row],[Bleu Diz.]]+Tableau5[[#This Row],[Bleu Uni.]]</f>
        <v>8</v>
      </c>
      <c r="M856" s="54">
        <f t="shared" si="38"/>
        <v>35</v>
      </c>
      <c r="O856" s="25">
        <v>8</v>
      </c>
      <c r="P856" s="26">
        <v>8</v>
      </c>
      <c r="Q856" s="51">
        <f>Tableau6[[#This Row],[Bronze Diz.]]+Tableau6[[#This Row],[Bronze Uni.]]</f>
        <v>16</v>
      </c>
      <c r="R856" s="52">
        <f t="shared" si="37"/>
        <v>88</v>
      </c>
    </row>
    <row r="857" spans="10:18" x14ac:dyDescent="0.3">
      <c r="J857" s="13">
        <v>4</v>
      </c>
      <c r="K857" s="20">
        <v>9</v>
      </c>
      <c r="L857" s="53">
        <f>Tableau5[[#This Row],[Bleu Diz.]]+Tableau5[[#This Row],[Bleu Uni.]]</f>
        <v>13</v>
      </c>
      <c r="M857" s="54">
        <f t="shared" si="38"/>
        <v>49</v>
      </c>
      <c r="O857" s="25">
        <v>6</v>
      </c>
      <c r="P857" s="26">
        <v>7</v>
      </c>
      <c r="Q857" s="51">
        <f>Tableau6[[#This Row],[Bronze Diz.]]+Tableau6[[#This Row],[Bronze Uni.]]</f>
        <v>13</v>
      </c>
      <c r="R857" s="52">
        <f t="shared" si="37"/>
        <v>67</v>
      </c>
    </row>
    <row r="858" spans="10:18" x14ac:dyDescent="0.3">
      <c r="J858" s="13">
        <v>7</v>
      </c>
      <c r="K858" s="20">
        <v>7</v>
      </c>
      <c r="L858" s="53">
        <f>Tableau5[[#This Row],[Bleu Diz.]]+Tableau5[[#This Row],[Bleu Uni.]]</f>
        <v>14</v>
      </c>
      <c r="M858" s="54">
        <f t="shared" si="38"/>
        <v>77</v>
      </c>
      <c r="O858" s="25">
        <v>8</v>
      </c>
      <c r="P858" s="26">
        <v>5</v>
      </c>
      <c r="Q858" s="51">
        <f>Tableau6[[#This Row],[Bronze Diz.]]+Tableau6[[#This Row],[Bronze Uni.]]</f>
        <v>13</v>
      </c>
      <c r="R858" s="52">
        <f t="shared" si="37"/>
        <v>85</v>
      </c>
    </row>
    <row r="859" spans="10:18" x14ac:dyDescent="0.3">
      <c r="J859" s="13">
        <v>4</v>
      </c>
      <c r="K859" s="20">
        <v>10</v>
      </c>
      <c r="L859" s="53">
        <f>Tableau5[[#This Row],[Bleu Diz.]]+Tableau5[[#This Row],[Bleu Uni.]]</f>
        <v>14</v>
      </c>
      <c r="M859" s="54">
        <f t="shared" si="38"/>
        <v>40</v>
      </c>
      <c r="O859" s="25">
        <v>5</v>
      </c>
      <c r="P859" s="26">
        <v>4</v>
      </c>
      <c r="Q859" s="51">
        <f>Tableau6[[#This Row],[Bronze Diz.]]+Tableau6[[#This Row],[Bronze Uni.]]</f>
        <v>9</v>
      </c>
      <c r="R859" s="52">
        <f t="shared" si="37"/>
        <v>54</v>
      </c>
    </row>
    <row r="860" spans="10:18" x14ac:dyDescent="0.3">
      <c r="J860" s="13">
        <v>1</v>
      </c>
      <c r="K860" s="20">
        <v>8</v>
      </c>
      <c r="L860" s="53">
        <f>Tableau5[[#This Row],[Bleu Diz.]]+Tableau5[[#This Row],[Bleu Uni.]]</f>
        <v>9</v>
      </c>
      <c r="M860" s="54">
        <f t="shared" si="38"/>
        <v>18</v>
      </c>
      <c r="O860" s="25">
        <v>9</v>
      </c>
      <c r="P860" s="26">
        <v>1</v>
      </c>
      <c r="Q860" s="51">
        <f>Tableau6[[#This Row],[Bronze Diz.]]+Tableau6[[#This Row],[Bronze Uni.]]</f>
        <v>10</v>
      </c>
      <c r="R860" s="52">
        <f t="shared" si="37"/>
        <v>91</v>
      </c>
    </row>
    <row r="861" spans="10:18" x14ac:dyDescent="0.3">
      <c r="J861" s="13">
        <v>3</v>
      </c>
      <c r="K861" s="20">
        <v>10</v>
      </c>
      <c r="L861" s="53">
        <f>Tableau5[[#This Row],[Bleu Diz.]]+Tableau5[[#This Row],[Bleu Uni.]]</f>
        <v>13</v>
      </c>
      <c r="M861" s="54">
        <f t="shared" si="38"/>
        <v>30</v>
      </c>
      <c r="O861" s="25">
        <v>7</v>
      </c>
      <c r="P861" s="26">
        <v>4</v>
      </c>
      <c r="Q861" s="51">
        <f>Tableau6[[#This Row],[Bronze Diz.]]+Tableau6[[#This Row],[Bronze Uni.]]</f>
        <v>11</v>
      </c>
      <c r="R861" s="52">
        <f t="shared" si="37"/>
        <v>74</v>
      </c>
    </row>
    <row r="862" spans="10:18" x14ac:dyDescent="0.3">
      <c r="J862" s="13">
        <v>2</v>
      </c>
      <c r="K862" s="20">
        <v>2</v>
      </c>
      <c r="L862" s="53">
        <f>Tableau5[[#This Row],[Bleu Diz.]]+Tableau5[[#This Row],[Bleu Uni.]]</f>
        <v>4</v>
      </c>
      <c r="M862" s="54">
        <f t="shared" si="38"/>
        <v>22</v>
      </c>
      <c r="O862" s="25">
        <v>8</v>
      </c>
      <c r="P862" s="26">
        <v>3</v>
      </c>
      <c r="Q862" s="51">
        <f>Tableau6[[#This Row],[Bronze Diz.]]+Tableau6[[#This Row],[Bronze Uni.]]</f>
        <v>11</v>
      </c>
      <c r="R862" s="52">
        <f t="shared" si="37"/>
        <v>83</v>
      </c>
    </row>
    <row r="863" spans="10:18" x14ac:dyDescent="0.3">
      <c r="J863" s="13">
        <v>1</v>
      </c>
      <c r="K863" s="20">
        <v>1</v>
      </c>
      <c r="L863" s="53">
        <f>Tableau5[[#This Row],[Bleu Diz.]]+Tableau5[[#This Row],[Bleu Uni.]]</f>
        <v>2</v>
      </c>
      <c r="M863" s="54">
        <f t="shared" si="38"/>
        <v>11</v>
      </c>
      <c r="O863" s="25">
        <v>4</v>
      </c>
      <c r="P863" s="26">
        <v>6</v>
      </c>
      <c r="Q863" s="51">
        <f>Tableau6[[#This Row],[Bronze Diz.]]+Tableau6[[#This Row],[Bronze Uni.]]</f>
        <v>10</v>
      </c>
      <c r="R863" s="52">
        <f t="shared" si="37"/>
        <v>46</v>
      </c>
    </row>
    <row r="864" spans="10:18" x14ac:dyDescent="0.3">
      <c r="J864" s="13">
        <v>6</v>
      </c>
      <c r="K864" s="20">
        <v>2</v>
      </c>
      <c r="L864" s="53">
        <f>Tableau5[[#This Row],[Bleu Diz.]]+Tableau5[[#This Row],[Bleu Uni.]]</f>
        <v>8</v>
      </c>
      <c r="M864" s="54">
        <f t="shared" si="38"/>
        <v>62</v>
      </c>
      <c r="O864" s="25">
        <v>7</v>
      </c>
      <c r="P864" s="26">
        <v>3</v>
      </c>
      <c r="Q864" s="51">
        <f>Tableau6[[#This Row],[Bronze Diz.]]+Tableau6[[#This Row],[Bronze Uni.]]</f>
        <v>10</v>
      </c>
      <c r="R864" s="52">
        <f t="shared" si="37"/>
        <v>73</v>
      </c>
    </row>
    <row r="865" spans="10:18" x14ac:dyDescent="0.3">
      <c r="J865" s="13">
        <v>3</v>
      </c>
      <c r="K865" s="20">
        <v>1</v>
      </c>
      <c r="L865" s="53">
        <f>Tableau5[[#This Row],[Bleu Diz.]]+Tableau5[[#This Row],[Bleu Uni.]]</f>
        <v>4</v>
      </c>
      <c r="M865" s="54">
        <f t="shared" si="38"/>
        <v>31</v>
      </c>
      <c r="O865" s="25">
        <v>4</v>
      </c>
      <c r="P865" s="26">
        <v>9</v>
      </c>
      <c r="Q865" s="51">
        <f>Tableau6[[#This Row],[Bronze Diz.]]+Tableau6[[#This Row],[Bronze Uni.]]</f>
        <v>13</v>
      </c>
      <c r="R865" s="52">
        <f t="shared" si="37"/>
        <v>49</v>
      </c>
    </row>
    <row r="866" spans="10:18" x14ac:dyDescent="0.3">
      <c r="J866" s="13">
        <v>7</v>
      </c>
      <c r="K866" s="20">
        <v>4</v>
      </c>
      <c r="L866" s="53">
        <f>Tableau5[[#This Row],[Bleu Diz.]]+Tableau5[[#This Row],[Bleu Uni.]]</f>
        <v>11</v>
      </c>
      <c r="M866" s="54">
        <f t="shared" si="38"/>
        <v>74</v>
      </c>
      <c r="O866" s="25">
        <v>1</v>
      </c>
      <c r="P866" s="26">
        <v>4</v>
      </c>
      <c r="Q866" s="51">
        <f>Tableau6[[#This Row],[Bronze Diz.]]+Tableau6[[#This Row],[Bronze Uni.]]</f>
        <v>5</v>
      </c>
      <c r="R866" s="52">
        <f t="shared" si="37"/>
        <v>14</v>
      </c>
    </row>
    <row r="867" spans="10:18" x14ac:dyDescent="0.3">
      <c r="J867" s="13">
        <v>7</v>
      </c>
      <c r="K867" s="20">
        <v>1</v>
      </c>
      <c r="L867" s="53">
        <f>Tableau5[[#This Row],[Bleu Diz.]]+Tableau5[[#This Row],[Bleu Uni.]]</f>
        <v>8</v>
      </c>
      <c r="M867" s="54">
        <f t="shared" si="38"/>
        <v>71</v>
      </c>
      <c r="O867" s="25">
        <v>5</v>
      </c>
      <c r="P867" s="26">
        <v>7</v>
      </c>
      <c r="Q867" s="51">
        <f>Tableau6[[#This Row],[Bronze Diz.]]+Tableau6[[#This Row],[Bronze Uni.]]</f>
        <v>12</v>
      </c>
      <c r="R867" s="52">
        <f t="shared" si="37"/>
        <v>57</v>
      </c>
    </row>
    <row r="868" spans="10:18" x14ac:dyDescent="0.3">
      <c r="J868" s="13">
        <v>9</v>
      </c>
      <c r="K868" s="20">
        <v>4</v>
      </c>
      <c r="L868" s="53">
        <f>Tableau5[[#This Row],[Bleu Diz.]]+Tableau5[[#This Row],[Bleu Uni.]]</f>
        <v>13</v>
      </c>
      <c r="M868" s="54">
        <f t="shared" si="38"/>
        <v>94</v>
      </c>
      <c r="O868" s="25">
        <v>10</v>
      </c>
      <c r="P868" s="26">
        <v>7</v>
      </c>
      <c r="Q868" s="51">
        <f>Tableau6[[#This Row],[Bronze Diz.]]+Tableau6[[#This Row],[Bronze Uni.]]</f>
        <v>17</v>
      </c>
      <c r="R868" s="52">
        <f t="shared" si="37"/>
        <v>7</v>
      </c>
    </row>
    <row r="869" spans="10:18" x14ac:dyDescent="0.3">
      <c r="J869" s="13">
        <v>9</v>
      </c>
      <c r="K869" s="20">
        <v>6</v>
      </c>
      <c r="L869" s="53">
        <f>Tableau5[[#This Row],[Bleu Diz.]]+Tableau5[[#This Row],[Bleu Uni.]]</f>
        <v>15</v>
      </c>
      <c r="M869" s="54">
        <f t="shared" si="38"/>
        <v>96</v>
      </c>
      <c r="O869" s="25">
        <v>6</v>
      </c>
      <c r="P869" s="26">
        <v>9</v>
      </c>
      <c r="Q869" s="51">
        <f>Tableau6[[#This Row],[Bronze Diz.]]+Tableau6[[#This Row],[Bronze Uni.]]</f>
        <v>15</v>
      </c>
      <c r="R869" s="52">
        <f t="shared" si="37"/>
        <v>69</v>
      </c>
    </row>
    <row r="870" spans="10:18" x14ac:dyDescent="0.3">
      <c r="J870" s="13">
        <v>10</v>
      </c>
      <c r="K870" s="20">
        <v>6</v>
      </c>
      <c r="L870" s="53">
        <f>Tableau5[[#This Row],[Bleu Diz.]]+Tableau5[[#This Row],[Bleu Uni.]]</f>
        <v>16</v>
      </c>
      <c r="M870" s="54">
        <f t="shared" si="38"/>
        <v>6</v>
      </c>
      <c r="O870" s="25">
        <v>8</v>
      </c>
      <c r="P870" s="26">
        <v>5</v>
      </c>
      <c r="Q870" s="51">
        <f>Tableau6[[#This Row],[Bronze Diz.]]+Tableau6[[#This Row],[Bronze Uni.]]</f>
        <v>13</v>
      </c>
      <c r="R870" s="52">
        <f t="shared" si="37"/>
        <v>85</v>
      </c>
    </row>
    <row r="871" spans="10:18" x14ac:dyDescent="0.3">
      <c r="J871" s="13">
        <v>4</v>
      </c>
      <c r="K871" s="20">
        <v>8</v>
      </c>
      <c r="L871" s="53">
        <f>Tableau5[[#This Row],[Bleu Diz.]]+Tableau5[[#This Row],[Bleu Uni.]]</f>
        <v>12</v>
      </c>
      <c r="M871" s="54">
        <f t="shared" si="38"/>
        <v>48</v>
      </c>
      <c r="O871" s="25">
        <v>4</v>
      </c>
      <c r="P871" s="26">
        <v>5</v>
      </c>
      <c r="Q871" s="51">
        <f>Tableau6[[#This Row],[Bronze Diz.]]+Tableau6[[#This Row],[Bronze Uni.]]</f>
        <v>9</v>
      </c>
      <c r="R871" s="52">
        <f t="shared" si="37"/>
        <v>45</v>
      </c>
    </row>
    <row r="872" spans="10:18" x14ac:dyDescent="0.3">
      <c r="J872" s="13">
        <v>7</v>
      </c>
      <c r="K872" s="20">
        <v>3</v>
      </c>
      <c r="L872" s="53">
        <f>Tableau5[[#This Row],[Bleu Diz.]]+Tableau5[[#This Row],[Bleu Uni.]]</f>
        <v>10</v>
      </c>
      <c r="M872" s="54">
        <f t="shared" si="38"/>
        <v>73</v>
      </c>
      <c r="O872" s="25">
        <v>6</v>
      </c>
      <c r="P872" s="26">
        <v>5</v>
      </c>
      <c r="Q872" s="51">
        <f>Tableau6[[#This Row],[Bronze Diz.]]+Tableau6[[#This Row],[Bronze Uni.]]</f>
        <v>11</v>
      </c>
      <c r="R872" s="52">
        <f t="shared" si="37"/>
        <v>65</v>
      </c>
    </row>
    <row r="873" spans="10:18" x14ac:dyDescent="0.3">
      <c r="J873" s="13">
        <v>1</v>
      </c>
      <c r="K873" s="20">
        <v>1</v>
      </c>
      <c r="L873" s="53">
        <f>Tableau5[[#This Row],[Bleu Diz.]]+Tableau5[[#This Row],[Bleu Uni.]]</f>
        <v>2</v>
      </c>
      <c r="M873" s="54">
        <f t="shared" si="38"/>
        <v>11</v>
      </c>
      <c r="O873" s="25">
        <v>5</v>
      </c>
      <c r="P873" s="26">
        <v>9</v>
      </c>
      <c r="Q873" s="51">
        <f>Tableau6[[#This Row],[Bronze Diz.]]+Tableau6[[#This Row],[Bronze Uni.]]</f>
        <v>14</v>
      </c>
      <c r="R873" s="52">
        <f t="shared" ref="R873:R936" si="39">IF(AND(O873=10,P873=10),0,IF(AND(O873=10,P873&lt;10),P873,IF(AND(O873&lt;10,P873=10),10*O873,10*O873+P873)))</f>
        <v>59</v>
      </c>
    </row>
    <row r="874" spans="10:18" x14ac:dyDescent="0.3">
      <c r="J874" s="13">
        <v>7</v>
      </c>
      <c r="K874" s="20">
        <v>5</v>
      </c>
      <c r="L874" s="53">
        <f>Tableau5[[#This Row],[Bleu Diz.]]+Tableau5[[#This Row],[Bleu Uni.]]</f>
        <v>12</v>
      </c>
      <c r="M874" s="54">
        <f t="shared" si="38"/>
        <v>75</v>
      </c>
      <c r="O874" s="25">
        <v>1</v>
      </c>
      <c r="P874" s="26">
        <v>5</v>
      </c>
      <c r="Q874" s="51">
        <f>Tableau6[[#This Row],[Bronze Diz.]]+Tableau6[[#This Row],[Bronze Uni.]]</f>
        <v>6</v>
      </c>
      <c r="R874" s="52">
        <f t="shared" si="39"/>
        <v>15</v>
      </c>
    </row>
    <row r="875" spans="10:18" x14ac:dyDescent="0.3">
      <c r="J875" s="13">
        <v>3</v>
      </c>
      <c r="K875" s="20">
        <v>1</v>
      </c>
      <c r="L875" s="53">
        <f>Tableau5[[#This Row],[Bleu Diz.]]+Tableau5[[#This Row],[Bleu Uni.]]</f>
        <v>4</v>
      </c>
      <c r="M875" s="54">
        <f t="shared" si="38"/>
        <v>31</v>
      </c>
      <c r="O875" s="25">
        <v>7</v>
      </c>
      <c r="P875" s="26">
        <v>6</v>
      </c>
      <c r="Q875" s="51">
        <f>Tableau6[[#This Row],[Bronze Diz.]]+Tableau6[[#This Row],[Bronze Uni.]]</f>
        <v>13</v>
      </c>
      <c r="R875" s="52">
        <f t="shared" si="39"/>
        <v>76</v>
      </c>
    </row>
    <row r="876" spans="10:18" x14ac:dyDescent="0.3">
      <c r="J876" s="13">
        <v>3</v>
      </c>
      <c r="K876" s="20">
        <v>3</v>
      </c>
      <c r="L876" s="53">
        <f>Tableau5[[#This Row],[Bleu Diz.]]+Tableau5[[#This Row],[Bleu Uni.]]</f>
        <v>6</v>
      </c>
      <c r="M876" s="54">
        <f t="shared" si="38"/>
        <v>33</v>
      </c>
      <c r="O876" s="25">
        <v>8</v>
      </c>
      <c r="P876" s="26">
        <v>9</v>
      </c>
      <c r="Q876" s="51">
        <f>Tableau6[[#This Row],[Bronze Diz.]]+Tableau6[[#This Row],[Bronze Uni.]]</f>
        <v>17</v>
      </c>
      <c r="R876" s="52">
        <f t="shared" si="39"/>
        <v>89</v>
      </c>
    </row>
    <row r="877" spans="10:18" x14ac:dyDescent="0.3">
      <c r="J877" s="13">
        <v>2</v>
      </c>
      <c r="K877" s="20">
        <v>10</v>
      </c>
      <c r="L877" s="53">
        <f>Tableau5[[#This Row],[Bleu Diz.]]+Tableau5[[#This Row],[Bleu Uni.]]</f>
        <v>12</v>
      </c>
      <c r="M877" s="54">
        <f t="shared" si="38"/>
        <v>20</v>
      </c>
      <c r="O877" s="25">
        <v>9</v>
      </c>
      <c r="P877" s="26">
        <v>2</v>
      </c>
      <c r="Q877" s="51">
        <f>Tableau6[[#This Row],[Bronze Diz.]]+Tableau6[[#This Row],[Bronze Uni.]]</f>
        <v>11</v>
      </c>
      <c r="R877" s="52">
        <f t="shared" si="39"/>
        <v>92</v>
      </c>
    </row>
    <row r="878" spans="10:18" x14ac:dyDescent="0.3">
      <c r="J878" s="13">
        <v>9</v>
      </c>
      <c r="K878" s="20">
        <v>9</v>
      </c>
      <c r="L878" s="53">
        <f>Tableau5[[#This Row],[Bleu Diz.]]+Tableau5[[#This Row],[Bleu Uni.]]</f>
        <v>18</v>
      </c>
      <c r="M878" s="54">
        <f t="shared" si="38"/>
        <v>99</v>
      </c>
      <c r="O878" s="25">
        <v>5</v>
      </c>
      <c r="P878" s="26">
        <v>10</v>
      </c>
      <c r="Q878" s="51">
        <f>Tableau6[[#This Row],[Bronze Diz.]]+Tableau6[[#This Row],[Bronze Uni.]]</f>
        <v>15</v>
      </c>
      <c r="R878" s="52">
        <f t="shared" si="39"/>
        <v>50</v>
      </c>
    </row>
    <row r="879" spans="10:18" x14ac:dyDescent="0.3">
      <c r="J879" s="13">
        <v>5</v>
      </c>
      <c r="K879" s="20">
        <v>6</v>
      </c>
      <c r="L879" s="53">
        <f>Tableau5[[#This Row],[Bleu Diz.]]+Tableau5[[#This Row],[Bleu Uni.]]</f>
        <v>11</v>
      </c>
      <c r="M879" s="54">
        <f t="shared" si="38"/>
        <v>56</v>
      </c>
      <c r="O879" s="25">
        <v>5</v>
      </c>
      <c r="P879" s="26">
        <v>7</v>
      </c>
      <c r="Q879" s="51">
        <f>Tableau6[[#This Row],[Bronze Diz.]]+Tableau6[[#This Row],[Bronze Uni.]]</f>
        <v>12</v>
      </c>
      <c r="R879" s="52">
        <f t="shared" si="39"/>
        <v>57</v>
      </c>
    </row>
    <row r="880" spans="10:18" x14ac:dyDescent="0.3">
      <c r="J880" s="13">
        <v>4</v>
      </c>
      <c r="K880" s="20">
        <v>7</v>
      </c>
      <c r="L880" s="53">
        <f>Tableau5[[#This Row],[Bleu Diz.]]+Tableau5[[#This Row],[Bleu Uni.]]</f>
        <v>11</v>
      </c>
      <c r="M880" s="54">
        <f t="shared" si="38"/>
        <v>47</v>
      </c>
      <c r="O880" s="25">
        <v>8</v>
      </c>
      <c r="P880" s="26">
        <v>4</v>
      </c>
      <c r="Q880" s="51">
        <f>Tableau6[[#This Row],[Bronze Diz.]]+Tableau6[[#This Row],[Bronze Uni.]]</f>
        <v>12</v>
      </c>
      <c r="R880" s="52">
        <f t="shared" si="39"/>
        <v>84</v>
      </c>
    </row>
    <row r="881" spans="10:18" x14ac:dyDescent="0.3">
      <c r="J881" s="13">
        <v>3</v>
      </c>
      <c r="K881" s="20">
        <v>6</v>
      </c>
      <c r="L881" s="53">
        <f>Tableau5[[#This Row],[Bleu Diz.]]+Tableau5[[#This Row],[Bleu Uni.]]</f>
        <v>9</v>
      </c>
      <c r="M881" s="54">
        <f t="shared" si="38"/>
        <v>36</v>
      </c>
      <c r="O881" s="25">
        <v>10</v>
      </c>
      <c r="P881" s="26">
        <v>7</v>
      </c>
      <c r="Q881" s="51">
        <f>Tableau6[[#This Row],[Bronze Diz.]]+Tableau6[[#This Row],[Bronze Uni.]]</f>
        <v>17</v>
      </c>
      <c r="R881" s="52">
        <f t="shared" si="39"/>
        <v>7</v>
      </c>
    </row>
    <row r="882" spans="10:18" x14ac:dyDescent="0.3">
      <c r="J882" s="13">
        <v>9</v>
      </c>
      <c r="K882" s="20">
        <v>4</v>
      </c>
      <c r="L882" s="53">
        <f>Tableau5[[#This Row],[Bleu Diz.]]+Tableau5[[#This Row],[Bleu Uni.]]</f>
        <v>13</v>
      </c>
      <c r="M882" s="54">
        <f t="shared" si="38"/>
        <v>94</v>
      </c>
      <c r="O882" s="25">
        <v>3</v>
      </c>
      <c r="P882" s="26">
        <v>3</v>
      </c>
      <c r="Q882" s="51">
        <f>Tableau6[[#This Row],[Bronze Diz.]]+Tableau6[[#This Row],[Bronze Uni.]]</f>
        <v>6</v>
      </c>
      <c r="R882" s="52">
        <f t="shared" si="39"/>
        <v>33</v>
      </c>
    </row>
    <row r="883" spans="10:18" x14ac:dyDescent="0.3">
      <c r="J883" s="13">
        <v>3</v>
      </c>
      <c r="K883" s="20">
        <v>10</v>
      </c>
      <c r="L883" s="53">
        <f>Tableau5[[#This Row],[Bleu Diz.]]+Tableau5[[#This Row],[Bleu Uni.]]</f>
        <v>13</v>
      </c>
      <c r="M883" s="54">
        <f t="shared" si="38"/>
        <v>30</v>
      </c>
      <c r="O883" s="25">
        <v>6</v>
      </c>
      <c r="P883" s="26">
        <v>5</v>
      </c>
      <c r="Q883" s="51">
        <f>Tableau6[[#This Row],[Bronze Diz.]]+Tableau6[[#This Row],[Bronze Uni.]]</f>
        <v>11</v>
      </c>
      <c r="R883" s="52">
        <f t="shared" si="39"/>
        <v>65</v>
      </c>
    </row>
    <row r="884" spans="10:18" x14ac:dyDescent="0.3">
      <c r="J884" s="13">
        <v>3</v>
      </c>
      <c r="K884" s="20">
        <v>4</v>
      </c>
      <c r="L884" s="53">
        <f>Tableau5[[#This Row],[Bleu Diz.]]+Tableau5[[#This Row],[Bleu Uni.]]</f>
        <v>7</v>
      </c>
      <c r="M884" s="54">
        <f t="shared" si="38"/>
        <v>34</v>
      </c>
      <c r="O884" s="25">
        <v>7</v>
      </c>
      <c r="P884" s="26">
        <v>4</v>
      </c>
      <c r="Q884" s="51">
        <f>Tableau6[[#This Row],[Bronze Diz.]]+Tableau6[[#This Row],[Bronze Uni.]]</f>
        <v>11</v>
      </c>
      <c r="R884" s="52">
        <f t="shared" si="39"/>
        <v>74</v>
      </c>
    </row>
    <row r="885" spans="10:18" x14ac:dyDescent="0.3">
      <c r="J885" s="13">
        <v>3</v>
      </c>
      <c r="K885" s="20">
        <v>4</v>
      </c>
      <c r="L885" s="53">
        <f>Tableau5[[#This Row],[Bleu Diz.]]+Tableau5[[#This Row],[Bleu Uni.]]</f>
        <v>7</v>
      </c>
      <c r="M885" s="54">
        <f t="shared" si="38"/>
        <v>34</v>
      </c>
      <c r="O885" s="25">
        <v>1</v>
      </c>
      <c r="P885" s="26">
        <v>8</v>
      </c>
      <c r="Q885" s="51">
        <f>Tableau6[[#This Row],[Bronze Diz.]]+Tableau6[[#This Row],[Bronze Uni.]]</f>
        <v>9</v>
      </c>
      <c r="R885" s="52">
        <f t="shared" si="39"/>
        <v>18</v>
      </c>
    </row>
    <row r="886" spans="10:18" x14ac:dyDescent="0.3">
      <c r="J886" s="13">
        <v>9</v>
      </c>
      <c r="K886" s="20">
        <v>4</v>
      </c>
      <c r="L886" s="53">
        <f>Tableau5[[#This Row],[Bleu Diz.]]+Tableau5[[#This Row],[Bleu Uni.]]</f>
        <v>13</v>
      </c>
      <c r="M886" s="54">
        <f t="shared" si="38"/>
        <v>94</v>
      </c>
      <c r="O886" s="25">
        <v>5</v>
      </c>
      <c r="P886" s="26">
        <v>9</v>
      </c>
      <c r="Q886" s="51">
        <f>Tableau6[[#This Row],[Bronze Diz.]]+Tableau6[[#This Row],[Bronze Uni.]]</f>
        <v>14</v>
      </c>
      <c r="R886" s="52">
        <f t="shared" si="39"/>
        <v>59</v>
      </c>
    </row>
    <row r="887" spans="10:18" x14ac:dyDescent="0.3">
      <c r="J887" s="13">
        <v>2</v>
      </c>
      <c r="K887" s="20">
        <v>5</v>
      </c>
      <c r="L887" s="53">
        <f>Tableau5[[#This Row],[Bleu Diz.]]+Tableau5[[#This Row],[Bleu Uni.]]</f>
        <v>7</v>
      </c>
      <c r="M887" s="54">
        <f t="shared" si="38"/>
        <v>25</v>
      </c>
      <c r="O887" s="25">
        <v>6</v>
      </c>
      <c r="P887" s="26">
        <v>3</v>
      </c>
      <c r="Q887" s="51">
        <f>Tableau6[[#This Row],[Bronze Diz.]]+Tableau6[[#This Row],[Bronze Uni.]]</f>
        <v>9</v>
      </c>
      <c r="R887" s="52">
        <f t="shared" si="39"/>
        <v>63</v>
      </c>
    </row>
    <row r="888" spans="10:18" x14ac:dyDescent="0.3">
      <c r="J888" s="13">
        <v>1</v>
      </c>
      <c r="K888" s="20">
        <v>9</v>
      </c>
      <c r="L888" s="53">
        <f>Tableau5[[#This Row],[Bleu Diz.]]+Tableau5[[#This Row],[Bleu Uni.]]</f>
        <v>10</v>
      </c>
      <c r="M888" s="54">
        <f t="shared" si="38"/>
        <v>19</v>
      </c>
      <c r="O888" s="25">
        <v>1</v>
      </c>
      <c r="P888" s="26">
        <v>2</v>
      </c>
      <c r="Q888" s="51">
        <f>Tableau6[[#This Row],[Bronze Diz.]]+Tableau6[[#This Row],[Bronze Uni.]]</f>
        <v>3</v>
      </c>
      <c r="R888" s="52">
        <f t="shared" si="39"/>
        <v>12</v>
      </c>
    </row>
    <row r="889" spans="10:18" x14ac:dyDescent="0.3">
      <c r="J889" s="13">
        <v>9</v>
      </c>
      <c r="K889" s="20">
        <v>3</v>
      </c>
      <c r="L889" s="53">
        <f>Tableau5[[#This Row],[Bleu Diz.]]+Tableau5[[#This Row],[Bleu Uni.]]</f>
        <v>12</v>
      </c>
      <c r="M889" s="54">
        <f t="shared" si="38"/>
        <v>93</v>
      </c>
      <c r="O889" s="25">
        <v>8</v>
      </c>
      <c r="P889" s="26">
        <v>2</v>
      </c>
      <c r="Q889" s="51">
        <f>Tableau6[[#This Row],[Bronze Diz.]]+Tableau6[[#This Row],[Bronze Uni.]]</f>
        <v>10</v>
      </c>
      <c r="R889" s="52">
        <f t="shared" si="39"/>
        <v>82</v>
      </c>
    </row>
    <row r="890" spans="10:18" x14ac:dyDescent="0.3">
      <c r="J890" s="13">
        <v>1</v>
      </c>
      <c r="K890" s="20">
        <v>3</v>
      </c>
      <c r="L890" s="53">
        <f>Tableau5[[#This Row],[Bleu Diz.]]+Tableau5[[#This Row],[Bleu Uni.]]</f>
        <v>4</v>
      </c>
      <c r="M890" s="54">
        <f t="shared" si="38"/>
        <v>13</v>
      </c>
      <c r="O890" s="25">
        <v>6</v>
      </c>
      <c r="P890" s="26">
        <v>6</v>
      </c>
      <c r="Q890" s="51">
        <f>Tableau6[[#This Row],[Bronze Diz.]]+Tableau6[[#This Row],[Bronze Uni.]]</f>
        <v>12</v>
      </c>
      <c r="R890" s="52">
        <f t="shared" si="39"/>
        <v>66</v>
      </c>
    </row>
    <row r="891" spans="10:18" x14ac:dyDescent="0.3">
      <c r="J891" s="13">
        <v>8</v>
      </c>
      <c r="K891" s="20">
        <v>7</v>
      </c>
      <c r="L891" s="53">
        <f>Tableau5[[#This Row],[Bleu Diz.]]+Tableau5[[#This Row],[Bleu Uni.]]</f>
        <v>15</v>
      </c>
      <c r="M891" s="54">
        <f t="shared" si="38"/>
        <v>87</v>
      </c>
      <c r="O891" s="25">
        <v>10</v>
      </c>
      <c r="P891" s="26">
        <v>1</v>
      </c>
      <c r="Q891" s="51">
        <f>Tableau6[[#This Row],[Bronze Diz.]]+Tableau6[[#This Row],[Bronze Uni.]]</f>
        <v>11</v>
      </c>
      <c r="R891" s="52">
        <f t="shared" si="39"/>
        <v>1</v>
      </c>
    </row>
    <row r="892" spans="10:18" x14ac:dyDescent="0.3">
      <c r="J892" s="13">
        <v>3</v>
      </c>
      <c r="K892" s="20">
        <v>6</v>
      </c>
      <c r="L892" s="53">
        <f>Tableau5[[#This Row],[Bleu Diz.]]+Tableau5[[#This Row],[Bleu Uni.]]</f>
        <v>9</v>
      </c>
      <c r="M892" s="54">
        <f t="shared" si="38"/>
        <v>36</v>
      </c>
      <c r="O892" s="25">
        <v>3</v>
      </c>
      <c r="P892" s="26">
        <v>8</v>
      </c>
      <c r="Q892" s="51">
        <f>Tableau6[[#This Row],[Bronze Diz.]]+Tableau6[[#This Row],[Bronze Uni.]]</f>
        <v>11</v>
      </c>
      <c r="R892" s="52">
        <f t="shared" si="39"/>
        <v>38</v>
      </c>
    </row>
    <row r="893" spans="10:18" x14ac:dyDescent="0.3">
      <c r="J893" s="13">
        <v>5</v>
      </c>
      <c r="K893" s="20">
        <v>6</v>
      </c>
      <c r="L893" s="53">
        <f>Tableau5[[#This Row],[Bleu Diz.]]+Tableau5[[#This Row],[Bleu Uni.]]</f>
        <v>11</v>
      </c>
      <c r="M893" s="54">
        <f t="shared" si="38"/>
        <v>56</v>
      </c>
      <c r="O893" s="25">
        <v>10</v>
      </c>
      <c r="P893" s="26">
        <v>3</v>
      </c>
      <c r="Q893" s="51">
        <f>Tableau6[[#This Row],[Bronze Diz.]]+Tableau6[[#This Row],[Bronze Uni.]]</f>
        <v>13</v>
      </c>
      <c r="R893" s="52">
        <f t="shared" si="39"/>
        <v>3</v>
      </c>
    </row>
    <row r="894" spans="10:18" x14ac:dyDescent="0.3">
      <c r="J894" s="13">
        <v>3</v>
      </c>
      <c r="K894" s="20">
        <v>5</v>
      </c>
      <c r="L894" s="53">
        <f>Tableau5[[#This Row],[Bleu Diz.]]+Tableau5[[#This Row],[Bleu Uni.]]</f>
        <v>8</v>
      </c>
      <c r="M894" s="54">
        <f t="shared" si="38"/>
        <v>35</v>
      </c>
      <c r="O894" s="25">
        <v>5</v>
      </c>
      <c r="P894" s="26">
        <v>8</v>
      </c>
      <c r="Q894" s="51">
        <f>Tableau6[[#This Row],[Bronze Diz.]]+Tableau6[[#This Row],[Bronze Uni.]]</f>
        <v>13</v>
      </c>
      <c r="R894" s="52">
        <f t="shared" si="39"/>
        <v>58</v>
      </c>
    </row>
    <row r="895" spans="10:18" x14ac:dyDescent="0.3">
      <c r="J895" s="13">
        <v>7</v>
      </c>
      <c r="K895" s="20">
        <v>8</v>
      </c>
      <c r="L895" s="53">
        <f>Tableau5[[#This Row],[Bleu Diz.]]+Tableau5[[#This Row],[Bleu Uni.]]</f>
        <v>15</v>
      </c>
      <c r="M895" s="54">
        <f t="shared" si="38"/>
        <v>78</v>
      </c>
      <c r="O895" s="25">
        <v>10</v>
      </c>
      <c r="P895" s="26">
        <v>1</v>
      </c>
      <c r="Q895" s="51">
        <f>Tableau6[[#This Row],[Bronze Diz.]]+Tableau6[[#This Row],[Bronze Uni.]]</f>
        <v>11</v>
      </c>
      <c r="R895" s="52">
        <f t="shared" si="39"/>
        <v>1</v>
      </c>
    </row>
    <row r="896" spans="10:18" x14ac:dyDescent="0.3">
      <c r="J896" s="13">
        <v>4</v>
      </c>
      <c r="K896" s="20">
        <v>7</v>
      </c>
      <c r="L896" s="53">
        <f>Tableau5[[#This Row],[Bleu Diz.]]+Tableau5[[#This Row],[Bleu Uni.]]</f>
        <v>11</v>
      </c>
      <c r="M896" s="54">
        <f t="shared" si="38"/>
        <v>47</v>
      </c>
      <c r="O896" s="25">
        <v>1</v>
      </c>
      <c r="P896" s="26">
        <v>6</v>
      </c>
      <c r="Q896" s="51">
        <f>Tableau6[[#This Row],[Bronze Diz.]]+Tableau6[[#This Row],[Bronze Uni.]]</f>
        <v>7</v>
      </c>
      <c r="R896" s="52">
        <f t="shared" si="39"/>
        <v>16</v>
      </c>
    </row>
    <row r="897" spans="10:18" x14ac:dyDescent="0.3">
      <c r="J897" s="13">
        <v>2</v>
      </c>
      <c r="K897" s="20">
        <v>7</v>
      </c>
      <c r="L897" s="53">
        <f>Tableau5[[#This Row],[Bleu Diz.]]+Tableau5[[#This Row],[Bleu Uni.]]</f>
        <v>9</v>
      </c>
      <c r="M897" s="54">
        <f t="shared" si="38"/>
        <v>27</v>
      </c>
      <c r="O897" s="25">
        <v>6</v>
      </c>
      <c r="P897" s="26">
        <v>10</v>
      </c>
      <c r="Q897" s="51">
        <f>Tableau6[[#This Row],[Bronze Diz.]]+Tableau6[[#This Row],[Bronze Uni.]]</f>
        <v>16</v>
      </c>
      <c r="R897" s="52">
        <f t="shared" si="39"/>
        <v>60</v>
      </c>
    </row>
    <row r="898" spans="10:18" x14ac:dyDescent="0.3">
      <c r="J898" s="13">
        <v>3</v>
      </c>
      <c r="K898" s="20">
        <v>7</v>
      </c>
      <c r="L898" s="53">
        <f>Tableau5[[#This Row],[Bleu Diz.]]+Tableau5[[#This Row],[Bleu Uni.]]</f>
        <v>10</v>
      </c>
      <c r="M898" s="54">
        <f t="shared" si="38"/>
        <v>37</v>
      </c>
      <c r="O898" s="25">
        <v>7</v>
      </c>
      <c r="P898" s="26">
        <v>5</v>
      </c>
      <c r="Q898" s="51">
        <f>Tableau6[[#This Row],[Bronze Diz.]]+Tableau6[[#This Row],[Bronze Uni.]]</f>
        <v>12</v>
      </c>
      <c r="R898" s="52">
        <f t="shared" si="39"/>
        <v>75</v>
      </c>
    </row>
    <row r="899" spans="10:18" x14ac:dyDescent="0.3">
      <c r="J899" s="13">
        <v>10</v>
      </c>
      <c r="K899" s="20">
        <v>2</v>
      </c>
      <c r="L899" s="53">
        <f>Tableau5[[#This Row],[Bleu Diz.]]+Tableau5[[#This Row],[Bleu Uni.]]</f>
        <v>12</v>
      </c>
      <c r="M899" s="54">
        <f t="shared" ref="M899:M962" si="40">IF(AND(J899=10,K899=10),0,IF(AND(J899=10,K899&lt;10),K899,IF(AND(J899&lt;10,K899=10),10*J899,10*J899+K899)))</f>
        <v>2</v>
      </c>
      <c r="O899" s="25">
        <v>10</v>
      </c>
      <c r="P899" s="26">
        <v>9</v>
      </c>
      <c r="Q899" s="51">
        <f>Tableau6[[#This Row],[Bronze Diz.]]+Tableau6[[#This Row],[Bronze Uni.]]</f>
        <v>19</v>
      </c>
      <c r="R899" s="52">
        <f t="shared" si="39"/>
        <v>9</v>
      </c>
    </row>
    <row r="900" spans="10:18" x14ac:dyDescent="0.3">
      <c r="J900" s="13">
        <v>1</v>
      </c>
      <c r="K900" s="20">
        <v>7</v>
      </c>
      <c r="L900" s="53">
        <f>Tableau5[[#This Row],[Bleu Diz.]]+Tableau5[[#This Row],[Bleu Uni.]]</f>
        <v>8</v>
      </c>
      <c r="M900" s="54">
        <f t="shared" si="40"/>
        <v>17</v>
      </c>
      <c r="O900" s="25">
        <v>10</v>
      </c>
      <c r="P900" s="26">
        <v>10</v>
      </c>
      <c r="Q900" s="51">
        <f>Tableau6[[#This Row],[Bronze Diz.]]+Tableau6[[#This Row],[Bronze Uni.]]</f>
        <v>20</v>
      </c>
      <c r="R900" s="52">
        <f t="shared" si="39"/>
        <v>0</v>
      </c>
    </row>
    <row r="901" spans="10:18" x14ac:dyDescent="0.3">
      <c r="J901" s="13">
        <v>1</v>
      </c>
      <c r="K901" s="20">
        <v>8</v>
      </c>
      <c r="L901" s="53">
        <f>Tableau5[[#This Row],[Bleu Diz.]]+Tableau5[[#This Row],[Bleu Uni.]]</f>
        <v>9</v>
      </c>
      <c r="M901" s="54">
        <f t="shared" si="40"/>
        <v>18</v>
      </c>
      <c r="O901" s="25">
        <v>5</v>
      </c>
      <c r="P901" s="26">
        <v>1</v>
      </c>
      <c r="Q901" s="51">
        <f>Tableau6[[#This Row],[Bronze Diz.]]+Tableau6[[#This Row],[Bronze Uni.]]</f>
        <v>6</v>
      </c>
      <c r="R901" s="52">
        <f t="shared" si="39"/>
        <v>51</v>
      </c>
    </row>
    <row r="902" spans="10:18" x14ac:dyDescent="0.3">
      <c r="J902" s="13">
        <v>4</v>
      </c>
      <c r="K902" s="20">
        <v>6</v>
      </c>
      <c r="L902" s="53">
        <f>Tableau5[[#This Row],[Bleu Diz.]]+Tableau5[[#This Row],[Bleu Uni.]]</f>
        <v>10</v>
      </c>
      <c r="M902" s="54">
        <f t="shared" si="40"/>
        <v>46</v>
      </c>
      <c r="O902" s="25">
        <v>8</v>
      </c>
      <c r="P902" s="26">
        <v>5</v>
      </c>
      <c r="Q902" s="51">
        <f>Tableau6[[#This Row],[Bronze Diz.]]+Tableau6[[#This Row],[Bronze Uni.]]</f>
        <v>13</v>
      </c>
      <c r="R902" s="52">
        <f t="shared" si="39"/>
        <v>85</v>
      </c>
    </row>
    <row r="903" spans="10:18" x14ac:dyDescent="0.3">
      <c r="J903" s="13">
        <v>6</v>
      </c>
      <c r="K903" s="20">
        <v>3</v>
      </c>
      <c r="L903" s="53">
        <f>Tableau5[[#This Row],[Bleu Diz.]]+Tableau5[[#This Row],[Bleu Uni.]]</f>
        <v>9</v>
      </c>
      <c r="M903" s="54">
        <f t="shared" si="40"/>
        <v>63</v>
      </c>
      <c r="O903" s="25">
        <v>3</v>
      </c>
      <c r="P903" s="26">
        <v>8</v>
      </c>
      <c r="Q903" s="51">
        <f>Tableau6[[#This Row],[Bronze Diz.]]+Tableau6[[#This Row],[Bronze Uni.]]</f>
        <v>11</v>
      </c>
      <c r="R903" s="52">
        <f t="shared" si="39"/>
        <v>38</v>
      </c>
    </row>
    <row r="904" spans="10:18" x14ac:dyDescent="0.3">
      <c r="J904" s="13">
        <v>7</v>
      </c>
      <c r="K904" s="20">
        <v>7</v>
      </c>
      <c r="L904" s="53">
        <f>Tableau5[[#This Row],[Bleu Diz.]]+Tableau5[[#This Row],[Bleu Uni.]]</f>
        <v>14</v>
      </c>
      <c r="M904" s="54">
        <f t="shared" si="40"/>
        <v>77</v>
      </c>
      <c r="O904" s="25">
        <v>4</v>
      </c>
      <c r="P904" s="26">
        <v>3</v>
      </c>
      <c r="Q904" s="51">
        <f>Tableau6[[#This Row],[Bronze Diz.]]+Tableau6[[#This Row],[Bronze Uni.]]</f>
        <v>7</v>
      </c>
      <c r="R904" s="52">
        <f t="shared" si="39"/>
        <v>43</v>
      </c>
    </row>
    <row r="905" spans="10:18" x14ac:dyDescent="0.3">
      <c r="J905" s="13">
        <v>3</v>
      </c>
      <c r="K905" s="20">
        <v>4</v>
      </c>
      <c r="L905" s="53">
        <f>Tableau5[[#This Row],[Bleu Diz.]]+Tableau5[[#This Row],[Bleu Uni.]]</f>
        <v>7</v>
      </c>
      <c r="M905" s="54">
        <f t="shared" si="40"/>
        <v>34</v>
      </c>
      <c r="O905" s="25">
        <v>5</v>
      </c>
      <c r="P905" s="26">
        <v>2</v>
      </c>
      <c r="Q905" s="51">
        <f>Tableau6[[#This Row],[Bronze Diz.]]+Tableau6[[#This Row],[Bronze Uni.]]</f>
        <v>7</v>
      </c>
      <c r="R905" s="52">
        <f t="shared" si="39"/>
        <v>52</v>
      </c>
    </row>
    <row r="906" spans="10:18" x14ac:dyDescent="0.3">
      <c r="J906" s="13">
        <v>9</v>
      </c>
      <c r="K906" s="20">
        <v>8</v>
      </c>
      <c r="L906" s="53">
        <f>Tableau5[[#This Row],[Bleu Diz.]]+Tableau5[[#This Row],[Bleu Uni.]]</f>
        <v>17</v>
      </c>
      <c r="M906" s="54">
        <f t="shared" si="40"/>
        <v>98</v>
      </c>
      <c r="O906" s="25">
        <v>1</v>
      </c>
      <c r="P906" s="26">
        <v>4</v>
      </c>
      <c r="Q906" s="51">
        <f>Tableau6[[#This Row],[Bronze Diz.]]+Tableau6[[#This Row],[Bronze Uni.]]</f>
        <v>5</v>
      </c>
      <c r="R906" s="52">
        <f t="shared" si="39"/>
        <v>14</v>
      </c>
    </row>
    <row r="907" spans="10:18" x14ac:dyDescent="0.3">
      <c r="J907" s="13">
        <v>4</v>
      </c>
      <c r="K907" s="20">
        <v>6</v>
      </c>
      <c r="L907" s="53">
        <f>Tableau5[[#This Row],[Bleu Diz.]]+Tableau5[[#This Row],[Bleu Uni.]]</f>
        <v>10</v>
      </c>
      <c r="M907" s="54">
        <f t="shared" si="40"/>
        <v>46</v>
      </c>
      <c r="O907" s="25">
        <v>8</v>
      </c>
      <c r="P907" s="26">
        <v>7</v>
      </c>
      <c r="Q907" s="51">
        <f>Tableau6[[#This Row],[Bronze Diz.]]+Tableau6[[#This Row],[Bronze Uni.]]</f>
        <v>15</v>
      </c>
      <c r="R907" s="52">
        <f t="shared" si="39"/>
        <v>87</v>
      </c>
    </row>
    <row r="908" spans="10:18" x14ac:dyDescent="0.3">
      <c r="J908" s="13">
        <v>6</v>
      </c>
      <c r="K908" s="20">
        <v>8</v>
      </c>
      <c r="L908" s="53">
        <f>Tableau5[[#This Row],[Bleu Diz.]]+Tableau5[[#This Row],[Bleu Uni.]]</f>
        <v>14</v>
      </c>
      <c r="M908" s="54">
        <f t="shared" si="40"/>
        <v>68</v>
      </c>
      <c r="O908" s="25">
        <v>7</v>
      </c>
      <c r="P908" s="26">
        <v>6</v>
      </c>
      <c r="Q908" s="51">
        <f>Tableau6[[#This Row],[Bronze Diz.]]+Tableau6[[#This Row],[Bronze Uni.]]</f>
        <v>13</v>
      </c>
      <c r="R908" s="52">
        <f t="shared" si="39"/>
        <v>76</v>
      </c>
    </row>
    <row r="909" spans="10:18" x14ac:dyDescent="0.3">
      <c r="J909" s="13">
        <v>2</v>
      </c>
      <c r="K909" s="20">
        <v>8</v>
      </c>
      <c r="L909" s="53">
        <f>Tableau5[[#This Row],[Bleu Diz.]]+Tableau5[[#This Row],[Bleu Uni.]]</f>
        <v>10</v>
      </c>
      <c r="M909" s="54">
        <f t="shared" si="40"/>
        <v>28</v>
      </c>
      <c r="O909" s="25">
        <v>3</v>
      </c>
      <c r="P909" s="26">
        <v>10</v>
      </c>
      <c r="Q909" s="51">
        <f>Tableau6[[#This Row],[Bronze Diz.]]+Tableau6[[#This Row],[Bronze Uni.]]</f>
        <v>13</v>
      </c>
      <c r="R909" s="52">
        <f t="shared" si="39"/>
        <v>30</v>
      </c>
    </row>
    <row r="910" spans="10:18" x14ac:dyDescent="0.3">
      <c r="J910" s="13">
        <v>1</v>
      </c>
      <c r="K910" s="20">
        <v>4</v>
      </c>
      <c r="L910" s="53">
        <f>Tableau5[[#This Row],[Bleu Diz.]]+Tableau5[[#This Row],[Bleu Uni.]]</f>
        <v>5</v>
      </c>
      <c r="M910" s="54">
        <f t="shared" si="40"/>
        <v>14</v>
      </c>
      <c r="O910" s="25">
        <v>6</v>
      </c>
      <c r="P910" s="26">
        <v>9</v>
      </c>
      <c r="Q910" s="51">
        <f>Tableau6[[#This Row],[Bronze Diz.]]+Tableau6[[#This Row],[Bronze Uni.]]</f>
        <v>15</v>
      </c>
      <c r="R910" s="52">
        <f t="shared" si="39"/>
        <v>69</v>
      </c>
    </row>
    <row r="911" spans="10:18" x14ac:dyDescent="0.3">
      <c r="J911" s="13">
        <v>2</v>
      </c>
      <c r="K911" s="20">
        <v>6</v>
      </c>
      <c r="L911" s="53">
        <f>Tableau5[[#This Row],[Bleu Diz.]]+Tableau5[[#This Row],[Bleu Uni.]]</f>
        <v>8</v>
      </c>
      <c r="M911" s="54">
        <f t="shared" si="40"/>
        <v>26</v>
      </c>
      <c r="O911" s="25">
        <v>10</v>
      </c>
      <c r="P911" s="26">
        <v>3</v>
      </c>
      <c r="Q911" s="51">
        <f>Tableau6[[#This Row],[Bronze Diz.]]+Tableau6[[#This Row],[Bronze Uni.]]</f>
        <v>13</v>
      </c>
      <c r="R911" s="52">
        <f t="shared" si="39"/>
        <v>3</v>
      </c>
    </row>
    <row r="912" spans="10:18" x14ac:dyDescent="0.3">
      <c r="J912" s="13">
        <v>6</v>
      </c>
      <c r="K912" s="20">
        <v>6</v>
      </c>
      <c r="L912" s="53">
        <f>Tableau5[[#This Row],[Bleu Diz.]]+Tableau5[[#This Row],[Bleu Uni.]]</f>
        <v>12</v>
      </c>
      <c r="M912" s="54">
        <f t="shared" si="40"/>
        <v>66</v>
      </c>
      <c r="O912" s="25">
        <v>5</v>
      </c>
      <c r="P912" s="26">
        <v>4</v>
      </c>
      <c r="Q912" s="51">
        <f>Tableau6[[#This Row],[Bronze Diz.]]+Tableau6[[#This Row],[Bronze Uni.]]</f>
        <v>9</v>
      </c>
      <c r="R912" s="52">
        <f t="shared" si="39"/>
        <v>54</v>
      </c>
    </row>
    <row r="913" spans="10:18" x14ac:dyDescent="0.3">
      <c r="J913" s="13">
        <v>4</v>
      </c>
      <c r="K913" s="20">
        <v>3</v>
      </c>
      <c r="L913" s="53">
        <f>Tableau5[[#This Row],[Bleu Diz.]]+Tableau5[[#This Row],[Bleu Uni.]]</f>
        <v>7</v>
      </c>
      <c r="M913" s="54">
        <f t="shared" si="40"/>
        <v>43</v>
      </c>
      <c r="O913" s="25">
        <v>3</v>
      </c>
      <c r="P913" s="26">
        <v>5</v>
      </c>
      <c r="Q913" s="51">
        <f>Tableau6[[#This Row],[Bronze Diz.]]+Tableau6[[#This Row],[Bronze Uni.]]</f>
        <v>8</v>
      </c>
      <c r="R913" s="52">
        <f t="shared" si="39"/>
        <v>35</v>
      </c>
    </row>
    <row r="914" spans="10:18" x14ac:dyDescent="0.3">
      <c r="J914" s="13">
        <v>5</v>
      </c>
      <c r="K914" s="20">
        <v>6</v>
      </c>
      <c r="L914" s="53">
        <f>Tableau5[[#This Row],[Bleu Diz.]]+Tableau5[[#This Row],[Bleu Uni.]]</f>
        <v>11</v>
      </c>
      <c r="M914" s="54">
        <f t="shared" si="40"/>
        <v>56</v>
      </c>
      <c r="O914" s="25">
        <v>7</v>
      </c>
      <c r="P914" s="26">
        <v>10</v>
      </c>
      <c r="Q914" s="51">
        <f>Tableau6[[#This Row],[Bronze Diz.]]+Tableau6[[#This Row],[Bronze Uni.]]</f>
        <v>17</v>
      </c>
      <c r="R914" s="52">
        <f t="shared" si="39"/>
        <v>70</v>
      </c>
    </row>
    <row r="915" spans="10:18" x14ac:dyDescent="0.3">
      <c r="J915" s="13">
        <v>2</v>
      </c>
      <c r="K915" s="20">
        <v>1</v>
      </c>
      <c r="L915" s="53">
        <f>Tableau5[[#This Row],[Bleu Diz.]]+Tableau5[[#This Row],[Bleu Uni.]]</f>
        <v>3</v>
      </c>
      <c r="M915" s="54">
        <f t="shared" si="40"/>
        <v>21</v>
      </c>
      <c r="O915" s="25">
        <v>5</v>
      </c>
      <c r="P915" s="26">
        <v>1</v>
      </c>
      <c r="Q915" s="51">
        <f>Tableau6[[#This Row],[Bronze Diz.]]+Tableau6[[#This Row],[Bronze Uni.]]</f>
        <v>6</v>
      </c>
      <c r="R915" s="52">
        <f t="shared" si="39"/>
        <v>51</v>
      </c>
    </row>
    <row r="916" spans="10:18" x14ac:dyDescent="0.3">
      <c r="J916" s="13">
        <v>6</v>
      </c>
      <c r="K916" s="20">
        <v>3</v>
      </c>
      <c r="L916" s="53">
        <f>Tableau5[[#This Row],[Bleu Diz.]]+Tableau5[[#This Row],[Bleu Uni.]]</f>
        <v>9</v>
      </c>
      <c r="M916" s="54">
        <f t="shared" si="40"/>
        <v>63</v>
      </c>
      <c r="O916" s="25">
        <v>10</v>
      </c>
      <c r="P916" s="26">
        <v>1</v>
      </c>
      <c r="Q916" s="51">
        <f>Tableau6[[#This Row],[Bronze Diz.]]+Tableau6[[#This Row],[Bronze Uni.]]</f>
        <v>11</v>
      </c>
      <c r="R916" s="52">
        <f t="shared" si="39"/>
        <v>1</v>
      </c>
    </row>
    <row r="917" spans="10:18" x14ac:dyDescent="0.3">
      <c r="J917" s="13">
        <v>3</v>
      </c>
      <c r="K917" s="20">
        <v>5</v>
      </c>
      <c r="L917" s="53">
        <f>Tableau5[[#This Row],[Bleu Diz.]]+Tableau5[[#This Row],[Bleu Uni.]]</f>
        <v>8</v>
      </c>
      <c r="M917" s="54">
        <f t="shared" si="40"/>
        <v>35</v>
      </c>
      <c r="O917" s="25">
        <v>1</v>
      </c>
      <c r="P917" s="26">
        <v>3</v>
      </c>
      <c r="Q917" s="51">
        <f>Tableau6[[#This Row],[Bronze Diz.]]+Tableau6[[#This Row],[Bronze Uni.]]</f>
        <v>4</v>
      </c>
      <c r="R917" s="52">
        <f t="shared" si="39"/>
        <v>13</v>
      </c>
    </row>
    <row r="918" spans="10:18" x14ac:dyDescent="0.3">
      <c r="J918" s="13">
        <v>8</v>
      </c>
      <c r="K918" s="20">
        <v>8</v>
      </c>
      <c r="L918" s="53">
        <f>Tableau5[[#This Row],[Bleu Diz.]]+Tableau5[[#This Row],[Bleu Uni.]]</f>
        <v>16</v>
      </c>
      <c r="M918" s="54">
        <f t="shared" si="40"/>
        <v>88</v>
      </c>
      <c r="O918" s="25">
        <v>1</v>
      </c>
      <c r="P918" s="26">
        <v>1</v>
      </c>
      <c r="Q918" s="51">
        <f>Tableau6[[#This Row],[Bronze Diz.]]+Tableau6[[#This Row],[Bronze Uni.]]</f>
        <v>2</v>
      </c>
      <c r="R918" s="52">
        <f t="shared" si="39"/>
        <v>11</v>
      </c>
    </row>
    <row r="919" spans="10:18" x14ac:dyDescent="0.3">
      <c r="J919" s="13">
        <v>10</v>
      </c>
      <c r="K919" s="20">
        <v>6</v>
      </c>
      <c r="L919" s="53">
        <f>Tableau5[[#This Row],[Bleu Diz.]]+Tableau5[[#This Row],[Bleu Uni.]]</f>
        <v>16</v>
      </c>
      <c r="M919" s="54">
        <f t="shared" si="40"/>
        <v>6</v>
      </c>
      <c r="O919" s="25">
        <v>1</v>
      </c>
      <c r="P919" s="26">
        <v>4</v>
      </c>
      <c r="Q919" s="51">
        <f>Tableau6[[#This Row],[Bronze Diz.]]+Tableau6[[#This Row],[Bronze Uni.]]</f>
        <v>5</v>
      </c>
      <c r="R919" s="52">
        <f t="shared" si="39"/>
        <v>14</v>
      </c>
    </row>
    <row r="920" spans="10:18" x14ac:dyDescent="0.3">
      <c r="J920" s="13">
        <v>8</v>
      </c>
      <c r="K920" s="20">
        <v>3</v>
      </c>
      <c r="L920" s="53">
        <f>Tableau5[[#This Row],[Bleu Diz.]]+Tableau5[[#This Row],[Bleu Uni.]]</f>
        <v>11</v>
      </c>
      <c r="M920" s="54">
        <f t="shared" si="40"/>
        <v>83</v>
      </c>
      <c r="O920" s="25">
        <v>4</v>
      </c>
      <c r="P920" s="26">
        <v>1</v>
      </c>
      <c r="Q920" s="51">
        <f>Tableau6[[#This Row],[Bronze Diz.]]+Tableau6[[#This Row],[Bronze Uni.]]</f>
        <v>5</v>
      </c>
      <c r="R920" s="52">
        <f t="shared" si="39"/>
        <v>41</v>
      </c>
    </row>
    <row r="921" spans="10:18" x14ac:dyDescent="0.3">
      <c r="J921" s="13">
        <v>3</v>
      </c>
      <c r="K921" s="20">
        <v>1</v>
      </c>
      <c r="L921" s="53">
        <f>Tableau5[[#This Row],[Bleu Diz.]]+Tableau5[[#This Row],[Bleu Uni.]]</f>
        <v>4</v>
      </c>
      <c r="M921" s="54">
        <f t="shared" si="40"/>
        <v>31</v>
      </c>
      <c r="O921" s="25">
        <v>4</v>
      </c>
      <c r="P921" s="26">
        <v>6</v>
      </c>
      <c r="Q921" s="51">
        <f>Tableau6[[#This Row],[Bronze Diz.]]+Tableau6[[#This Row],[Bronze Uni.]]</f>
        <v>10</v>
      </c>
      <c r="R921" s="52">
        <f t="shared" si="39"/>
        <v>46</v>
      </c>
    </row>
    <row r="922" spans="10:18" x14ac:dyDescent="0.3">
      <c r="J922" s="13">
        <v>8</v>
      </c>
      <c r="K922" s="20">
        <v>7</v>
      </c>
      <c r="L922" s="53">
        <f>Tableau5[[#This Row],[Bleu Diz.]]+Tableau5[[#This Row],[Bleu Uni.]]</f>
        <v>15</v>
      </c>
      <c r="M922" s="54">
        <f t="shared" si="40"/>
        <v>87</v>
      </c>
      <c r="O922" s="25">
        <v>9</v>
      </c>
      <c r="P922" s="26">
        <v>5</v>
      </c>
      <c r="Q922" s="51">
        <f>Tableau6[[#This Row],[Bronze Diz.]]+Tableau6[[#This Row],[Bronze Uni.]]</f>
        <v>14</v>
      </c>
      <c r="R922" s="52">
        <f t="shared" si="39"/>
        <v>95</v>
      </c>
    </row>
    <row r="923" spans="10:18" x14ac:dyDescent="0.3">
      <c r="J923" s="13">
        <v>8</v>
      </c>
      <c r="K923" s="20">
        <v>6</v>
      </c>
      <c r="L923" s="53">
        <f>Tableau5[[#This Row],[Bleu Diz.]]+Tableau5[[#This Row],[Bleu Uni.]]</f>
        <v>14</v>
      </c>
      <c r="M923" s="54">
        <f t="shared" si="40"/>
        <v>86</v>
      </c>
      <c r="O923" s="25">
        <v>6</v>
      </c>
      <c r="P923" s="26">
        <v>3</v>
      </c>
      <c r="Q923" s="51">
        <f>Tableau6[[#This Row],[Bronze Diz.]]+Tableau6[[#This Row],[Bronze Uni.]]</f>
        <v>9</v>
      </c>
      <c r="R923" s="52">
        <f t="shared" si="39"/>
        <v>63</v>
      </c>
    </row>
    <row r="924" spans="10:18" x14ac:dyDescent="0.3">
      <c r="J924" s="13">
        <v>9</v>
      </c>
      <c r="K924" s="20">
        <v>8</v>
      </c>
      <c r="L924" s="53">
        <f>Tableau5[[#This Row],[Bleu Diz.]]+Tableau5[[#This Row],[Bleu Uni.]]</f>
        <v>17</v>
      </c>
      <c r="M924" s="54">
        <f t="shared" si="40"/>
        <v>98</v>
      </c>
      <c r="O924" s="25">
        <v>10</v>
      </c>
      <c r="P924" s="26">
        <v>4</v>
      </c>
      <c r="Q924" s="51">
        <f>Tableau6[[#This Row],[Bronze Diz.]]+Tableau6[[#This Row],[Bronze Uni.]]</f>
        <v>14</v>
      </c>
      <c r="R924" s="52">
        <f t="shared" si="39"/>
        <v>4</v>
      </c>
    </row>
    <row r="925" spans="10:18" x14ac:dyDescent="0.3">
      <c r="J925" s="13">
        <v>4</v>
      </c>
      <c r="K925" s="20">
        <v>1</v>
      </c>
      <c r="L925" s="53">
        <f>Tableau5[[#This Row],[Bleu Diz.]]+Tableau5[[#This Row],[Bleu Uni.]]</f>
        <v>5</v>
      </c>
      <c r="M925" s="54">
        <f t="shared" si="40"/>
        <v>41</v>
      </c>
      <c r="O925" s="25">
        <v>5</v>
      </c>
      <c r="P925" s="26">
        <v>5</v>
      </c>
      <c r="Q925" s="51">
        <f>Tableau6[[#This Row],[Bronze Diz.]]+Tableau6[[#This Row],[Bronze Uni.]]</f>
        <v>10</v>
      </c>
      <c r="R925" s="52">
        <f t="shared" si="39"/>
        <v>55</v>
      </c>
    </row>
    <row r="926" spans="10:18" x14ac:dyDescent="0.3">
      <c r="J926" s="13">
        <v>8</v>
      </c>
      <c r="K926" s="20">
        <v>10</v>
      </c>
      <c r="L926" s="53">
        <f>Tableau5[[#This Row],[Bleu Diz.]]+Tableau5[[#This Row],[Bleu Uni.]]</f>
        <v>18</v>
      </c>
      <c r="M926" s="54">
        <f t="shared" si="40"/>
        <v>80</v>
      </c>
      <c r="O926" s="25">
        <v>2</v>
      </c>
      <c r="P926" s="26">
        <v>10</v>
      </c>
      <c r="Q926" s="51">
        <f>Tableau6[[#This Row],[Bronze Diz.]]+Tableau6[[#This Row],[Bronze Uni.]]</f>
        <v>12</v>
      </c>
      <c r="R926" s="52">
        <f t="shared" si="39"/>
        <v>20</v>
      </c>
    </row>
    <row r="927" spans="10:18" x14ac:dyDescent="0.3">
      <c r="J927" s="13">
        <v>3</v>
      </c>
      <c r="K927" s="20">
        <v>7</v>
      </c>
      <c r="L927" s="53">
        <f>Tableau5[[#This Row],[Bleu Diz.]]+Tableau5[[#This Row],[Bleu Uni.]]</f>
        <v>10</v>
      </c>
      <c r="M927" s="54">
        <f t="shared" si="40"/>
        <v>37</v>
      </c>
      <c r="O927" s="25">
        <v>10</v>
      </c>
      <c r="P927" s="26">
        <v>4</v>
      </c>
      <c r="Q927" s="51">
        <f>Tableau6[[#This Row],[Bronze Diz.]]+Tableau6[[#This Row],[Bronze Uni.]]</f>
        <v>14</v>
      </c>
      <c r="R927" s="52">
        <f t="shared" si="39"/>
        <v>4</v>
      </c>
    </row>
    <row r="928" spans="10:18" x14ac:dyDescent="0.3">
      <c r="J928" s="13">
        <v>3</v>
      </c>
      <c r="K928" s="20">
        <v>5</v>
      </c>
      <c r="L928" s="53">
        <f>Tableau5[[#This Row],[Bleu Diz.]]+Tableau5[[#This Row],[Bleu Uni.]]</f>
        <v>8</v>
      </c>
      <c r="M928" s="54">
        <f t="shared" si="40"/>
        <v>35</v>
      </c>
      <c r="O928" s="25">
        <v>8</v>
      </c>
      <c r="P928" s="26">
        <v>3</v>
      </c>
      <c r="Q928" s="51">
        <f>Tableau6[[#This Row],[Bronze Diz.]]+Tableau6[[#This Row],[Bronze Uni.]]</f>
        <v>11</v>
      </c>
      <c r="R928" s="52">
        <f t="shared" si="39"/>
        <v>83</v>
      </c>
    </row>
    <row r="929" spans="10:18" x14ac:dyDescent="0.3">
      <c r="J929" s="13">
        <v>5</v>
      </c>
      <c r="K929" s="20">
        <v>2</v>
      </c>
      <c r="L929" s="53">
        <f>Tableau5[[#This Row],[Bleu Diz.]]+Tableau5[[#This Row],[Bleu Uni.]]</f>
        <v>7</v>
      </c>
      <c r="M929" s="54">
        <f t="shared" si="40"/>
        <v>52</v>
      </c>
      <c r="O929" s="25">
        <v>3</v>
      </c>
      <c r="P929" s="26">
        <v>2</v>
      </c>
      <c r="Q929" s="51">
        <f>Tableau6[[#This Row],[Bronze Diz.]]+Tableau6[[#This Row],[Bronze Uni.]]</f>
        <v>5</v>
      </c>
      <c r="R929" s="52">
        <f t="shared" si="39"/>
        <v>32</v>
      </c>
    </row>
    <row r="930" spans="10:18" x14ac:dyDescent="0.3">
      <c r="J930" s="13">
        <v>8</v>
      </c>
      <c r="K930" s="20">
        <v>5</v>
      </c>
      <c r="L930" s="53">
        <f>Tableau5[[#This Row],[Bleu Diz.]]+Tableau5[[#This Row],[Bleu Uni.]]</f>
        <v>13</v>
      </c>
      <c r="M930" s="54">
        <f t="shared" si="40"/>
        <v>85</v>
      </c>
      <c r="O930" s="25">
        <v>8</v>
      </c>
      <c r="P930" s="26">
        <v>3</v>
      </c>
      <c r="Q930" s="51">
        <f>Tableau6[[#This Row],[Bronze Diz.]]+Tableau6[[#This Row],[Bronze Uni.]]</f>
        <v>11</v>
      </c>
      <c r="R930" s="52">
        <f t="shared" si="39"/>
        <v>83</v>
      </c>
    </row>
    <row r="931" spans="10:18" x14ac:dyDescent="0.3">
      <c r="J931" s="13">
        <v>2</v>
      </c>
      <c r="K931" s="20">
        <v>4</v>
      </c>
      <c r="L931" s="53">
        <f>Tableau5[[#This Row],[Bleu Diz.]]+Tableau5[[#This Row],[Bleu Uni.]]</f>
        <v>6</v>
      </c>
      <c r="M931" s="54">
        <f t="shared" si="40"/>
        <v>24</v>
      </c>
      <c r="O931" s="25">
        <v>3</v>
      </c>
      <c r="P931" s="26">
        <v>10</v>
      </c>
      <c r="Q931" s="51">
        <f>Tableau6[[#This Row],[Bronze Diz.]]+Tableau6[[#This Row],[Bronze Uni.]]</f>
        <v>13</v>
      </c>
      <c r="R931" s="52">
        <f t="shared" si="39"/>
        <v>30</v>
      </c>
    </row>
    <row r="932" spans="10:18" x14ac:dyDescent="0.3">
      <c r="J932" s="13">
        <v>7</v>
      </c>
      <c r="K932" s="20">
        <v>4</v>
      </c>
      <c r="L932" s="53">
        <f>Tableau5[[#This Row],[Bleu Diz.]]+Tableau5[[#This Row],[Bleu Uni.]]</f>
        <v>11</v>
      </c>
      <c r="M932" s="54">
        <f t="shared" si="40"/>
        <v>74</v>
      </c>
      <c r="O932" s="25">
        <v>8</v>
      </c>
      <c r="P932" s="26">
        <v>9</v>
      </c>
      <c r="Q932" s="51">
        <f>Tableau6[[#This Row],[Bronze Diz.]]+Tableau6[[#This Row],[Bronze Uni.]]</f>
        <v>17</v>
      </c>
      <c r="R932" s="52">
        <f t="shared" si="39"/>
        <v>89</v>
      </c>
    </row>
    <row r="933" spans="10:18" x14ac:dyDescent="0.3">
      <c r="J933" s="13">
        <v>8</v>
      </c>
      <c r="K933" s="20">
        <v>6</v>
      </c>
      <c r="L933" s="53">
        <f>Tableau5[[#This Row],[Bleu Diz.]]+Tableau5[[#This Row],[Bleu Uni.]]</f>
        <v>14</v>
      </c>
      <c r="M933" s="54">
        <f t="shared" si="40"/>
        <v>86</v>
      </c>
      <c r="O933" s="25">
        <v>4</v>
      </c>
      <c r="P933" s="26">
        <v>3</v>
      </c>
      <c r="Q933" s="51">
        <f>Tableau6[[#This Row],[Bronze Diz.]]+Tableau6[[#This Row],[Bronze Uni.]]</f>
        <v>7</v>
      </c>
      <c r="R933" s="52">
        <f t="shared" si="39"/>
        <v>43</v>
      </c>
    </row>
    <row r="934" spans="10:18" x14ac:dyDescent="0.3">
      <c r="J934" s="13">
        <v>2</v>
      </c>
      <c r="K934" s="20">
        <v>2</v>
      </c>
      <c r="L934" s="53">
        <f>Tableau5[[#This Row],[Bleu Diz.]]+Tableau5[[#This Row],[Bleu Uni.]]</f>
        <v>4</v>
      </c>
      <c r="M934" s="54">
        <f t="shared" si="40"/>
        <v>22</v>
      </c>
      <c r="O934" s="25">
        <v>1</v>
      </c>
      <c r="P934" s="26">
        <v>1</v>
      </c>
      <c r="Q934" s="51">
        <f>Tableau6[[#This Row],[Bronze Diz.]]+Tableau6[[#This Row],[Bronze Uni.]]</f>
        <v>2</v>
      </c>
      <c r="R934" s="52">
        <f t="shared" si="39"/>
        <v>11</v>
      </c>
    </row>
    <row r="935" spans="10:18" x14ac:dyDescent="0.3">
      <c r="J935" s="13">
        <v>6</v>
      </c>
      <c r="K935" s="20">
        <v>8</v>
      </c>
      <c r="L935" s="53">
        <f>Tableau5[[#This Row],[Bleu Diz.]]+Tableau5[[#This Row],[Bleu Uni.]]</f>
        <v>14</v>
      </c>
      <c r="M935" s="54">
        <f t="shared" si="40"/>
        <v>68</v>
      </c>
      <c r="O935" s="25">
        <v>4</v>
      </c>
      <c r="P935" s="26">
        <v>9</v>
      </c>
      <c r="Q935" s="51">
        <f>Tableau6[[#This Row],[Bronze Diz.]]+Tableau6[[#This Row],[Bronze Uni.]]</f>
        <v>13</v>
      </c>
      <c r="R935" s="52">
        <f t="shared" si="39"/>
        <v>49</v>
      </c>
    </row>
    <row r="936" spans="10:18" x14ac:dyDescent="0.3">
      <c r="J936" s="13">
        <v>3</v>
      </c>
      <c r="K936" s="20">
        <v>9</v>
      </c>
      <c r="L936" s="53">
        <f>Tableau5[[#This Row],[Bleu Diz.]]+Tableau5[[#This Row],[Bleu Uni.]]</f>
        <v>12</v>
      </c>
      <c r="M936" s="54">
        <f t="shared" si="40"/>
        <v>39</v>
      </c>
      <c r="O936" s="25">
        <v>1</v>
      </c>
      <c r="P936" s="26">
        <v>10</v>
      </c>
      <c r="Q936" s="51">
        <f>Tableau6[[#This Row],[Bronze Diz.]]+Tableau6[[#This Row],[Bronze Uni.]]</f>
        <v>11</v>
      </c>
      <c r="R936" s="52">
        <f t="shared" si="39"/>
        <v>10</v>
      </c>
    </row>
    <row r="937" spans="10:18" x14ac:dyDescent="0.3">
      <c r="J937" s="13">
        <v>7</v>
      </c>
      <c r="K937" s="20">
        <v>1</v>
      </c>
      <c r="L937" s="53">
        <f>Tableau5[[#This Row],[Bleu Diz.]]+Tableau5[[#This Row],[Bleu Uni.]]</f>
        <v>8</v>
      </c>
      <c r="M937" s="54">
        <f t="shared" si="40"/>
        <v>71</v>
      </c>
      <c r="O937" s="25">
        <v>4</v>
      </c>
      <c r="P937" s="26">
        <v>10</v>
      </c>
      <c r="Q937" s="51">
        <f>Tableau6[[#This Row],[Bronze Diz.]]+Tableau6[[#This Row],[Bronze Uni.]]</f>
        <v>14</v>
      </c>
      <c r="R937" s="52">
        <f t="shared" ref="R937:R1002" si="41">IF(AND(O937=10,P937=10),0,IF(AND(O937=10,P937&lt;10),P937,IF(AND(O937&lt;10,P937=10),10*O937,10*O937+P937)))</f>
        <v>40</v>
      </c>
    </row>
    <row r="938" spans="10:18" x14ac:dyDescent="0.3">
      <c r="J938" s="13">
        <v>4</v>
      </c>
      <c r="K938" s="20">
        <v>8</v>
      </c>
      <c r="L938" s="53">
        <f>Tableau5[[#This Row],[Bleu Diz.]]+Tableau5[[#This Row],[Bleu Uni.]]</f>
        <v>12</v>
      </c>
      <c r="M938" s="54">
        <f t="shared" si="40"/>
        <v>48</v>
      </c>
      <c r="O938" s="25">
        <v>3</v>
      </c>
      <c r="P938" s="26">
        <v>1</v>
      </c>
      <c r="Q938" s="51">
        <f>Tableau6[[#This Row],[Bronze Diz.]]+Tableau6[[#This Row],[Bronze Uni.]]</f>
        <v>4</v>
      </c>
      <c r="R938" s="52">
        <f t="shared" si="41"/>
        <v>31</v>
      </c>
    </row>
    <row r="939" spans="10:18" x14ac:dyDescent="0.3">
      <c r="J939" s="13">
        <v>9</v>
      </c>
      <c r="K939" s="20">
        <v>8</v>
      </c>
      <c r="L939" s="53">
        <f>Tableau5[[#This Row],[Bleu Diz.]]+Tableau5[[#This Row],[Bleu Uni.]]</f>
        <v>17</v>
      </c>
      <c r="M939" s="54">
        <f t="shared" si="40"/>
        <v>98</v>
      </c>
      <c r="O939" s="25">
        <v>7</v>
      </c>
      <c r="P939" s="26">
        <v>8</v>
      </c>
      <c r="Q939" s="51">
        <f>Tableau6[[#This Row],[Bronze Diz.]]+Tableau6[[#This Row],[Bronze Uni.]]</f>
        <v>15</v>
      </c>
      <c r="R939" s="52">
        <f t="shared" si="41"/>
        <v>78</v>
      </c>
    </row>
    <row r="940" spans="10:18" x14ac:dyDescent="0.3">
      <c r="J940" s="13">
        <v>4</v>
      </c>
      <c r="K940" s="20">
        <v>10</v>
      </c>
      <c r="L940" s="53">
        <f>Tableau5[[#This Row],[Bleu Diz.]]+Tableau5[[#This Row],[Bleu Uni.]]</f>
        <v>14</v>
      </c>
      <c r="M940" s="54">
        <f t="shared" si="40"/>
        <v>40</v>
      </c>
      <c r="O940" s="25">
        <v>6</v>
      </c>
      <c r="P940" s="26">
        <v>9</v>
      </c>
      <c r="Q940" s="51">
        <f>Tableau6[[#This Row],[Bronze Diz.]]+Tableau6[[#This Row],[Bronze Uni.]]</f>
        <v>15</v>
      </c>
      <c r="R940" s="52">
        <f t="shared" si="41"/>
        <v>69</v>
      </c>
    </row>
    <row r="941" spans="10:18" x14ac:dyDescent="0.3">
      <c r="J941" s="13">
        <v>6</v>
      </c>
      <c r="K941" s="20">
        <v>1</v>
      </c>
      <c r="L941" s="53">
        <f>Tableau5[[#This Row],[Bleu Diz.]]+Tableau5[[#This Row],[Bleu Uni.]]</f>
        <v>7</v>
      </c>
      <c r="M941" s="54">
        <f t="shared" si="40"/>
        <v>61</v>
      </c>
      <c r="O941" s="25">
        <v>9</v>
      </c>
      <c r="P941" s="26">
        <v>5</v>
      </c>
      <c r="Q941" s="51">
        <f>Tableau6[[#This Row],[Bronze Diz.]]+Tableau6[[#This Row],[Bronze Uni.]]</f>
        <v>14</v>
      </c>
      <c r="R941" s="52">
        <f t="shared" si="41"/>
        <v>95</v>
      </c>
    </row>
    <row r="942" spans="10:18" x14ac:dyDescent="0.3">
      <c r="J942" s="13">
        <v>9</v>
      </c>
      <c r="K942" s="20">
        <v>5</v>
      </c>
      <c r="L942" s="53">
        <f>Tableau5[[#This Row],[Bleu Diz.]]+Tableau5[[#This Row],[Bleu Uni.]]</f>
        <v>14</v>
      </c>
      <c r="M942" s="54">
        <f t="shared" si="40"/>
        <v>95</v>
      </c>
      <c r="O942" s="25">
        <v>2</v>
      </c>
      <c r="P942" s="26">
        <v>6</v>
      </c>
      <c r="Q942" s="51">
        <f>Tableau6[[#This Row],[Bronze Diz.]]+Tableau6[[#This Row],[Bronze Uni.]]</f>
        <v>8</v>
      </c>
      <c r="R942" s="52">
        <f t="shared" si="41"/>
        <v>26</v>
      </c>
    </row>
    <row r="943" spans="10:18" x14ac:dyDescent="0.3">
      <c r="J943" s="13">
        <v>4</v>
      </c>
      <c r="K943" s="20">
        <v>5</v>
      </c>
      <c r="L943" s="53">
        <f>Tableau5[[#This Row],[Bleu Diz.]]+Tableau5[[#This Row],[Bleu Uni.]]</f>
        <v>9</v>
      </c>
      <c r="M943" s="54">
        <f t="shared" si="40"/>
        <v>45</v>
      </c>
      <c r="O943" s="25">
        <v>6</v>
      </c>
      <c r="P943" s="26">
        <v>3</v>
      </c>
      <c r="Q943" s="51">
        <f>Tableau6[[#This Row],[Bronze Diz.]]+Tableau6[[#This Row],[Bronze Uni.]]</f>
        <v>9</v>
      </c>
      <c r="R943" s="52">
        <f t="shared" si="41"/>
        <v>63</v>
      </c>
    </row>
    <row r="944" spans="10:18" x14ac:dyDescent="0.3">
      <c r="J944" s="13">
        <v>6</v>
      </c>
      <c r="K944" s="20">
        <v>7</v>
      </c>
      <c r="L944" s="53">
        <f>Tableau5[[#This Row],[Bleu Diz.]]+Tableau5[[#This Row],[Bleu Uni.]]</f>
        <v>13</v>
      </c>
      <c r="M944" s="54">
        <f t="shared" si="40"/>
        <v>67</v>
      </c>
      <c r="N944" s="2">
        <v>8</v>
      </c>
      <c r="O944" s="25">
        <v>8</v>
      </c>
      <c r="P944" s="26">
        <v>1</v>
      </c>
      <c r="Q944" s="51">
        <f>Tableau6[[#This Row],[Bronze Diz.]]+Tableau6[[#This Row],[Bronze Uni.]]</f>
        <v>9</v>
      </c>
      <c r="R944" s="52">
        <f t="shared" si="41"/>
        <v>81</v>
      </c>
    </row>
    <row r="945" spans="10:18" x14ac:dyDescent="0.3">
      <c r="J945" s="13">
        <v>8</v>
      </c>
      <c r="K945" s="20">
        <v>6</v>
      </c>
      <c r="L945" s="53">
        <f>Tableau5[[#This Row],[Bleu Diz.]]+Tableau5[[#This Row],[Bleu Uni.]]</f>
        <v>14</v>
      </c>
      <c r="M945" s="54">
        <f t="shared" si="40"/>
        <v>86</v>
      </c>
      <c r="O945" s="25">
        <v>9</v>
      </c>
      <c r="P945" s="26">
        <v>4</v>
      </c>
      <c r="Q945" s="51">
        <f>Tableau6[[#This Row],[Bronze Diz.]]+Tableau6[[#This Row],[Bronze Uni.]]</f>
        <v>13</v>
      </c>
      <c r="R945" s="52">
        <f t="shared" si="41"/>
        <v>94</v>
      </c>
    </row>
    <row r="946" spans="10:18" x14ac:dyDescent="0.3">
      <c r="J946" s="13">
        <v>7</v>
      </c>
      <c r="K946" s="20">
        <v>1</v>
      </c>
      <c r="L946" s="53">
        <f>Tableau5[[#This Row],[Bleu Diz.]]+Tableau5[[#This Row],[Bleu Uni.]]</f>
        <v>8</v>
      </c>
      <c r="M946" s="54">
        <f t="shared" si="40"/>
        <v>71</v>
      </c>
      <c r="O946" s="25">
        <v>7</v>
      </c>
      <c r="P946" s="26">
        <v>5</v>
      </c>
      <c r="Q946" s="51">
        <f>Tableau6[[#This Row],[Bronze Diz.]]+Tableau6[[#This Row],[Bronze Uni.]]</f>
        <v>12</v>
      </c>
      <c r="R946" s="52">
        <f t="shared" si="41"/>
        <v>75</v>
      </c>
    </row>
    <row r="947" spans="10:18" x14ac:dyDescent="0.3">
      <c r="J947" s="13">
        <v>5</v>
      </c>
      <c r="K947" s="20">
        <v>3</v>
      </c>
      <c r="L947" s="53">
        <f>Tableau5[[#This Row],[Bleu Diz.]]+Tableau5[[#This Row],[Bleu Uni.]]</f>
        <v>8</v>
      </c>
      <c r="M947" s="54">
        <f t="shared" si="40"/>
        <v>53</v>
      </c>
      <c r="O947" s="25">
        <v>7</v>
      </c>
      <c r="P947" s="26">
        <v>4</v>
      </c>
      <c r="Q947" s="51">
        <f>Tableau6[[#This Row],[Bronze Diz.]]+Tableau6[[#This Row],[Bronze Uni.]]</f>
        <v>11</v>
      </c>
      <c r="R947" s="52">
        <f t="shared" si="41"/>
        <v>74</v>
      </c>
    </row>
    <row r="948" spans="10:18" x14ac:dyDescent="0.3">
      <c r="J948" s="13">
        <v>10</v>
      </c>
      <c r="K948" s="20">
        <v>5</v>
      </c>
      <c r="L948" s="53">
        <f>Tableau5[[#This Row],[Bleu Diz.]]+Tableau5[[#This Row],[Bleu Uni.]]</f>
        <v>15</v>
      </c>
      <c r="M948" s="54">
        <f t="shared" si="40"/>
        <v>5</v>
      </c>
      <c r="O948" s="25">
        <v>4</v>
      </c>
      <c r="P948" s="26">
        <v>5</v>
      </c>
      <c r="Q948" s="51">
        <f>Tableau6[[#This Row],[Bronze Diz.]]+Tableau6[[#This Row],[Bronze Uni.]]</f>
        <v>9</v>
      </c>
      <c r="R948" s="52">
        <f t="shared" si="41"/>
        <v>45</v>
      </c>
    </row>
    <row r="949" spans="10:18" x14ac:dyDescent="0.3">
      <c r="J949" s="13">
        <v>4</v>
      </c>
      <c r="K949" s="20">
        <v>5</v>
      </c>
      <c r="L949" s="53">
        <f>Tableau5[[#This Row],[Bleu Diz.]]+Tableau5[[#This Row],[Bleu Uni.]]</f>
        <v>9</v>
      </c>
      <c r="M949" s="54">
        <f t="shared" si="40"/>
        <v>45</v>
      </c>
      <c r="O949" s="25">
        <v>9</v>
      </c>
      <c r="P949" s="26">
        <v>7</v>
      </c>
      <c r="Q949" s="51">
        <f>Tableau6[[#This Row],[Bronze Diz.]]+Tableau6[[#This Row],[Bronze Uni.]]</f>
        <v>16</v>
      </c>
      <c r="R949" s="52">
        <f t="shared" si="41"/>
        <v>97</v>
      </c>
    </row>
    <row r="950" spans="10:18" x14ac:dyDescent="0.3">
      <c r="J950" s="13">
        <v>6</v>
      </c>
      <c r="K950" s="20">
        <v>1</v>
      </c>
      <c r="L950" s="53">
        <f>Tableau5[[#This Row],[Bleu Diz.]]+Tableau5[[#This Row],[Bleu Uni.]]</f>
        <v>7</v>
      </c>
      <c r="M950" s="54">
        <f t="shared" si="40"/>
        <v>61</v>
      </c>
      <c r="O950" s="25">
        <v>6</v>
      </c>
      <c r="P950" s="26">
        <v>1</v>
      </c>
      <c r="Q950" s="51">
        <f>Tableau6[[#This Row],[Bronze Diz.]]+Tableau6[[#This Row],[Bronze Uni.]]</f>
        <v>7</v>
      </c>
      <c r="R950" s="52">
        <f t="shared" si="41"/>
        <v>61</v>
      </c>
    </row>
    <row r="951" spans="10:18" x14ac:dyDescent="0.3">
      <c r="J951" s="13">
        <v>9</v>
      </c>
      <c r="K951" s="20">
        <v>5</v>
      </c>
      <c r="L951" s="53">
        <f>Tableau5[[#This Row],[Bleu Diz.]]+Tableau5[[#This Row],[Bleu Uni.]]</f>
        <v>14</v>
      </c>
      <c r="M951" s="54">
        <f t="shared" si="40"/>
        <v>95</v>
      </c>
      <c r="O951" s="25">
        <v>5</v>
      </c>
      <c r="P951" s="26">
        <v>4</v>
      </c>
      <c r="Q951" s="51">
        <f>Tableau6[[#This Row],[Bronze Diz.]]+Tableau6[[#This Row],[Bronze Uni.]]</f>
        <v>9</v>
      </c>
      <c r="R951" s="52">
        <f t="shared" si="41"/>
        <v>54</v>
      </c>
    </row>
    <row r="952" spans="10:18" x14ac:dyDescent="0.3">
      <c r="J952" s="13">
        <v>6</v>
      </c>
      <c r="K952" s="20">
        <v>9</v>
      </c>
      <c r="L952" s="53">
        <f>Tableau5[[#This Row],[Bleu Diz.]]+Tableau5[[#This Row],[Bleu Uni.]]</f>
        <v>15</v>
      </c>
      <c r="M952" s="54">
        <f t="shared" si="40"/>
        <v>69</v>
      </c>
      <c r="O952" s="25">
        <v>5</v>
      </c>
      <c r="P952" s="26">
        <v>5</v>
      </c>
      <c r="Q952" s="51">
        <f>Tableau6[[#This Row],[Bronze Diz.]]+Tableau6[[#This Row],[Bronze Uni.]]</f>
        <v>10</v>
      </c>
      <c r="R952" s="52">
        <f t="shared" si="41"/>
        <v>55</v>
      </c>
    </row>
    <row r="953" spans="10:18" x14ac:dyDescent="0.3">
      <c r="J953" s="13">
        <v>9</v>
      </c>
      <c r="K953" s="20">
        <v>5</v>
      </c>
      <c r="L953" s="53">
        <f>Tableau5[[#This Row],[Bleu Diz.]]+Tableau5[[#This Row],[Bleu Uni.]]</f>
        <v>14</v>
      </c>
      <c r="M953" s="54">
        <f t="shared" si="40"/>
        <v>95</v>
      </c>
      <c r="O953" s="25">
        <v>2</v>
      </c>
      <c r="P953" s="26">
        <v>3</v>
      </c>
      <c r="Q953" s="51">
        <f>Tableau6[[#This Row],[Bronze Diz.]]+Tableau6[[#This Row],[Bronze Uni.]]</f>
        <v>5</v>
      </c>
      <c r="R953" s="52">
        <f t="shared" si="41"/>
        <v>23</v>
      </c>
    </row>
    <row r="954" spans="10:18" x14ac:dyDescent="0.3">
      <c r="J954" s="13">
        <v>1</v>
      </c>
      <c r="K954" s="20">
        <v>9</v>
      </c>
      <c r="L954" s="53">
        <f>Tableau5[[#This Row],[Bleu Diz.]]+Tableau5[[#This Row],[Bleu Uni.]]</f>
        <v>10</v>
      </c>
      <c r="M954" s="54">
        <f t="shared" si="40"/>
        <v>19</v>
      </c>
      <c r="O954" s="25">
        <v>8</v>
      </c>
      <c r="P954" s="26">
        <v>1</v>
      </c>
      <c r="Q954" s="51">
        <f>Tableau6[[#This Row],[Bronze Diz.]]+Tableau6[[#This Row],[Bronze Uni.]]</f>
        <v>9</v>
      </c>
      <c r="R954" s="52">
        <f t="shared" si="41"/>
        <v>81</v>
      </c>
    </row>
    <row r="955" spans="10:18" x14ac:dyDescent="0.3">
      <c r="J955" s="13">
        <v>1</v>
      </c>
      <c r="K955" s="20">
        <v>1</v>
      </c>
      <c r="L955" s="53">
        <f>Tableau5[[#This Row],[Bleu Diz.]]+Tableau5[[#This Row],[Bleu Uni.]]</f>
        <v>2</v>
      </c>
      <c r="M955" s="54">
        <f t="shared" si="40"/>
        <v>11</v>
      </c>
      <c r="O955" s="25">
        <v>3</v>
      </c>
      <c r="P955" s="26">
        <v>10</v>
      </c>
      <c r="Q955" s="51">
        <f>Tableau6[[#This Row],[Bronze Diz.]]+Tableau6[[#This Row],[Bronze Uni.]]</f>
        <v>13</v>
      </c>
      <c r="R955" s="52">
        <f t="shared" si="41"/>
        <v>30</v>
      </c>
    </row>
    <row r="956" spans="10:18" x14ac:dyDescent="0.3">
      <c r="J956" s="13">
        <v>10</v>
      </c>
      <c r="K956" s="20">
        <v>6</v>
      </c>
      <c r="L956" s="53">
        <f>Tableau5[[#This Row],[Bleu Diz.]]+Tableau5[[#This Row],[Bleu Uni.]]</f>
        <v>16</v>
      </c>
      <c r="M956" s="54">
        <f t="shared" si="40"/>
        <v>6</v>
      </c>
      <c r="O956" s="25">
        <v>6</v>
      </c>
      <c r="P956" s="26">
        <v>8</v>
      </c>
      <c r="Q956" s="51">
        <f>Tableau6[[#This Row],[Bronze Diz.]]+Tableau6[[#This Row],[Bronze Uni.]]</f>
        <v>14</v>
      </c>
      <c r="R956" s="52">
        <f t="shared" si="41"/>
        <v>68</v>
      </c>
    </row>
    <row r="957" spans="10:18" x14ac:dyDescent="0.3">
      <c r="J957" s="13">
        <v>9</v>
      </c>
      <c r="K957" s="20">
        <v>4</v>
      </c>
      <c r="L957" s="53">
        <f>Tableau5[[#This Row],[Bleu Diz.]]+Tableau5[[#This Row],[Bleu Uni.]]</f>
        <v>13</v>
      </c>
      <c r="M957" s="54">
        <f t="shared" si="40"/>
        <v>94</v>
      </c>
      <c r="O957" s="25">
        <v>3</v>
      </c>
      <c r="P957" s="26">
        <v>3</v>
      </c>
      <c r="Q957" s="51">
        <f>Tableau6[[#This Row],[Bronze Diz.]]+Tableau6[[#This Row],[Bronze Uni.]]</f>
        <v>6</v>
      </c>
      <c r="R957" s="52">
        <f t="shared" si="41"/>
        <v>33</v>
      </c>
    </row>
    <row r="958" spans="10:18" x14ac:dyDescent="0.3">
      <c r="J958" s="13">
        <v>9</v>
      </c>
      <c r="K958" s="20">
        <v>8</v>
      </c>
      <c r="L958" s="53">
        <f>Tableau5[[#This Row],[Bleu Diz.]]+Tableau5[[#This Row],[Bleu Uni.]]</f>
        <v>17</v>
      </c>
      <c r="M958" s="54">
        <f t="shared" si="40"/>
        <v>98</v>
      </c>
      <c r="O958" s="25">
        <v>2</v>
      </c>
      <c r="P958" s="26">
        <v>9</v>
      </c>
      <c r="Q958" s="51">
        <f>Tableau6[[#This Row],[Bronze Diz.]]+Tableau6[[#This Row],[Bronze Uni.]]</f>
        <v>11</v>
      </c>
      <c r="R958" s="52">
        <f t="shared" si="41"/>
        <v>29</v>
      </c>
    </row>
    <row r="959" spans="10:18" x14ac:dyDescent="0.3">
      <c r="J959" s="13">
        <v>8</v>
      </c>
      <c r="K959" s="20">
        <v>4</v>
      </c>
      <c r="L959" s="53">
        <f>Tableau5[[#This Row],[Bleu Diz.]]+Tableau5[[#This Row],[Bleu Uni.]]</f>
        <v>12</v>
      </c>
      <c r="M959" s="54">
        <f t="shared" si="40"/>
        <v>84</v>
      </c>
      <c r="O959" s="25">
        <v>7</v>
      </c>
      <c r="P959" s="26">
        <v>6</v>
      </c>
      <c r="Q959" s="51">
        <f>Tableau6[[#This Row],[Bronze Diz.]]+Tableau6[[#This Row],[Bronze Uni.]]</f>
        <v>13</v>
      </c>
      <c r="R959" s="52">
        <f t="shared" si="41"/>
        <v>76</v>
      </c>
    </row>
    <row r="960" spans="10:18" x14ac:dyDescent="0.3">
      <c r="J960" s="13">
        <v>3</v>
      </c>
      <c r="K960" s="20">
        <v>4</v>
      </c>
      <c r="L960" s="53">
        <f>Tableau5[[#This Row],[Bleu Diz.]]+Tableau5[[#This Row],[Bleu Uni.]]</f>
        <v>7</v>
      </c>
      <c r="M960" s="54">
        <f t="shared" si="40"/>
        <v>34</v>
      </c>
      <c r="O960" s="25">
        <v>6</v>
      </c>
      <c r="P960" s="26">
        <v>9</v>
      </c>
      <c r="Q960" s="51">
        <f>Tableau6[[#This Row],[Bronze Diz.]]+Tableau6[[#This Row],[Bronze Uni.]]</f>
        <v>15</v>
      </c>
      <c r="R960" s="52">
        <f t="shared" si="41"/>
        <v>69</v>
      </c>
    </row>
    <row r="961" spans="10:18" x14ac:dyDescent="0.3">
      <c r="J961" s="13">
        <v>6</v>
      </c>
      <c r="K961" s="20">
        <v>2</v>
      </c>
      <c r="L961" s="53">
        <f>Tableau5[[#This Row],[Bleu Diz.]]+Tableau5[[#This Row],[Bleu Uni.]]</f>
        <v>8</v>
      </c>
      <c r="M961" s="54">
        <f t="shared" si="40"/>
        <v>62</v>
      </c>
      <c r="O961" s="25">
        <v>10</v>
      </c>
      <c r="P961" s="26">
        <v>1</v>
      </c>
      <c r="Q961" s="51">
        <f>Tableau6[[#This Row],[Bronze Diz.]]+Tableau6[[#This Row],[Bronze Uni.]]</f>
        <v>11</v>
      </c>
      <c r="R961" s="52">
        <f t="shared" si="41"/>
        <v>1</v>
      </c>
    </row>
    <row r="962" spans="10:18" x14ac:dyDescent="0.3">
      <c r="J962" s="13">
        <v>8</v>
      </c>
      <c r="K962" s="20">
        <v>7</v>
      </c>
      <c r="L962" s="53">
        <f>Tableau5[[#This Row],[Bleu Diz.]]+Tableau5[[#This Row],[Bleu Uni.]]</f>
        <v>15</v>
      </c>
      <c r="M962" s="54">
        <f t="shared" si="40"/>
        <v>87</v>
      </c>
      <c r="O962" s="25">
        <v>8</v>
      </c>
      <c r="P962" s="26">
        <v>4</v>
      </c>
      <c r="Q962" s="51">
        <f>Tableau6[[#This Row],[Bronze Diz.]]+Tableau6[[#This Row],[Bronze Uni.]]</f>
        <v>12</v>
      </c>
      <c r="R962" s="52">
        <f t="shared" si="41"/>
        <v>84</v>
      </c>
    </row>
    <row r="963" spans="10:18" x14ac:dyDescent="0.3">
      <c r="J963" s="13">
        <v>2</v>
      </c>
      <c r="K963" s="20">
        <v>2</v>
      </c>
      <c r="L963" s="53">
        <f>Tableau5[[#This Row],[Bleu Diz.]]+Tableau5[[#This Row],[Bleu Uni.]]</f>
        <v>4</v>
      </c>
      <c r="M963" s="54">
        <f t="shared" ref="M963:M1002" si="42">IF(AND(J963=10,K963=10),0,IF(AND(J963=10,K963&lt;10),K963,IF(AND(J963&lt;10,K963=10),10*J963,10*J963+K963)))</f>
        <v>22</v>
      </c>
      <c r="O963" s="25">
        <v>5</v>
      </c>
      <c r="P963" s="26">
        <v>2</v>
      </c>
      <c r="Q963" s="51">
        <f>Tableau6[[#This Row],[Bronze Diz.]]+Tableau6[[#This Row],[Bronze Uni.]]</f>
        <v>7</v>
      </c>
      <c r="R963" s="52">
        <f t="shared" si="41"/>
        <v>52</v>
      </c>
    </row>
    <row r="964" spans="10:18" x14ac:dyDescent="0.3">
      <c r="J964" s="13">
        <v>2</v>
      </c>
      <c r="K964" s="20">
        <v>3</v>
      </c>
      <c r="L964" s="53">
        <f>Tableau5[[#This Row],[Bleu Diz.]]+Tableau5[[#This Row],[Bleu Uni.]]</f>
        <v>5</v>
      </c>
      <c r="M964" s="54">
        <f t="shared" si="42"/>
        <v>23</v>
      </c>
      <c r="O964" s="25">
        <v>1</v>
      </c>
      <c r="P964" s="26">
        <v>2</v>
      </c>
      <c r="Q964" s="51">
        <f>Tableau6[[#This Row],[Bronze Diz.]]+Tableau6[[#This Row],[Bronze Uni.]]</f>
        <v>3</v>
      </c>
      <c r="R964" s="52">
        <f t="shared" si="41"/>
        <v>12</v>
      </c>
    </row>
    <row r="965" spans="10:18" x14ac:dyDescent="0.3">
      <c r="J965" s="13">
        <v>5</v>
      </c>
      <c r="K965" s="20">
        <v>10</v>
      </c>
      <c r="L965" s="53">
        <f>Tableau5[[#This Row],[Bleu Diz.]]+Tableau5[[#This Row],[Bleu Uni.]]</f>
        <v>15</v>
      </c>
      <c r="M965" s="54">
        <f t="shared" si="42"/>
        <v>50</v>
      </c>
      <c r="O965" s="25">
        <v>5</v>
      </c>
      <c r="P965" s="26">
        <v>6</v>
      </c>
      <c r="Q965" s="51">
        <f>Tableau6[[#This Row],[Bronze Diz.]]+Tableau6[[#This Row],[Bronze Uni.]]</f>
        <v>11</v>
      </c>
      <c r="R965" s="52">
        <f t="shared" si="41"/>
        <v>56</v>
      </c>
    </row>
    <row r="966" spans="10:18" x14ac:dyDescent="0.3">
      <c r="J966" s="13">
        <v>6</v>
      </c>
      <c r="K966" s="20">
        <v>6</v>
      </c>
      <c r="L966" s="53">
        <f>Tableau5[[#This Row],[Bleu Diz.]]+Tableau5[[#This Row],[Bleu Uni.]]</f>
        <v>12</v>
      </c>
      <c r="M966" s="54">
        <f t="shared" si="42"/>
        <v>66</v>
      </c>
      <c r="O966" s="25">
        <v>5</v>
      </c>
      <c r="P966" s="26">
        <v>7</v>
      </c>
      <c r="Q966" s="51">
        <f>Tableau6[[#This Row],[Bronze Diz.]]+Tableau6[[#This Row],[Bronze Uni.]]</f>
        <v>12</v>
      </c>
      <c r="R966" s="52">
        <f t="shared" si="41"/>
        <v>57</v>
      </c>
    </row>
    <row r="967" spans="10:18" x14ac:dyDescent="0.3">
      <c r="J967" s="13">
        <v>8</v>
      </c>
      <c r="K967" s="20">
        <v>4</v>
      </c>
      <c r="L967" s="53">
        <f>Tableau5[[#This Row],[Bleu Diz.]]+Tableau5[[#This Row],[Bleu Uni.]]</f>
        <v>12</v>
      </c>
      <c r="M967" s="54">
        <f t="shared" si="42"/>
        <v>84</v>
      </c>
      <c r="O967" s="25">
        <v>4</v>
      </c>
      <c r="P967" s="26">
        <v>1</v>
      </c>
      <c r="Q967" s="51">
        <f>Tableau6[[#This Row],[Bronze Diz.]]+Tableau6[[#This Row],[Bronze Uni.]]</f>
        <v>5</v>
      </c>
      <c r="R967" s="52">
        <f t="shared" si="41"/>
        <v>41</v>
      </c>
    </row>
    <row r="968" spans="10:18" x14ac:dyDescent="0.3">
      <c r="J968" s="13">
        <v>2</v>
      </c>
      <c r="K968" s="20">
        <v>7</v>
      </c>
      <c r="L968" s="53">
        <f>Tableau5[[#This Row],[Bleu Diz.]]+Tableau5[[#This Row],[Bleu Uni.]]</f>
        <v>9</v>
      </c>
      <c r="M968" s="54">
        <f t="shared" si="42"/>
        <v>27</v>
      </c>
      <c r="O968" s="25">
        <v>5</v>
      </c>
      <c r="P968" s="26">
        <v>1</v>
      </c>
      <c r="Q968" s="51">
        <f>Tableau6[[#This Row],[Bronze Diz.]]+Tableau6[[#This Row],[Bronze Uni.]]</f>
        <v>6</v>
      </c>
      <c r="R968" s="52">
        <f t="shared" si="41"/>
        <v>51</v>
      </c>
    </row>
    <row r="969" spans="10:18" x14ac:dyDescent="0.3">
      <c r="J969" s="13">
        <v>9</v>
      </c>
      <c r="K969" s="20">
        <v>2</v>
      </c>
      <c r="L969" s="53">
        <f>Tableau5[[#This Row],[Bleu Diz.]]+Tableau5[[#This Row],[Bleu Uni.]]</f>
        <v>11</v>
      </c>
      <c r="M969" s="54">
        <f t="shared" si="42"/>
        <v>92</v>
      </c>
      <c r="O969" s="25">
        <v>5</v>
      </c>
      <c r="P969" s="26">
        <v>5</v>
      </c>
      <c r="Q969" s="51">
        <f>Tableau6[[#This Row],[Bronze Diz.]]+Tableau6[[#This Row],[Bronze Uni.]]</f>
        <v>10</v>
      </c>
      <c r="R969" s="52">
        <f t="shared" si="41"/>
        <v>55</v>
      </c>
    </row>
    <row r="970" spans="10:18" x14ac:dyDescent="0.3">
      <c r="J970" s="13">
        <v>4</v>
      </c>
      <c r="K970" s="20">
        <v>8</v>
      </c>
      <c r="L970" s="53">
        <f>Tableau5[[#This Row],[Bleu Diz.]]+Tableau5[[#This Row],[Bleu Uni.]]</f>
        <v>12</v>
      </c>
      <c r="M970" s="54">
        <f t="shared" si="42"/>
        <v>48</v>
      </c>
      <c r="O970" s="25">
        <v>2</v>
      </c>
      <c r="P970" s="26">
        <v>1</v>
      </c>
      <c r="Q970" s="51">
        <f>Tableau6[[#This Row],[Bronze Diz.]]+Tableau6[[#This Row],[Bronze Uni.]]</f>
        <v>3</v>
      </c>
      <c r="R970" s="52">
        <f t="shared" si="41"/>
        <v>21</v>
      </c>
    </row>
    <row r="971" spans="10:18" x14ac:dyDescent="0.3">
      <c r="J971" s="13">
        <v>5</v>
      </c>
      <c r="K971" s="20">
        <v>8</v>
      </c>
      <c r="L971" s="53">
        <f>Tableau5[[#This Row],[Bleu Diz.]]+Tableau5[[#This Row],[Bleu Uni.]]</f>
        <v>13</v>
      </c>
      <c r="M971" s="54">
        <f t="shared" si="42"/>
        <v>58</v>
      </c>
      <c r="O971" s="25">
        <v>3</v>
      </c>
      <c r="P971" s="26">
        <v>7</v>
      </c>
      <c r="Q971" s="51">
        <f>Tableau6[[#This Row],[Bronze Diz.]]+Tableau6[[#This Row],[Bronze Uni.]]</f>
        <v>10</v>
      </c>
      <c r="R971" s="52">
        <f t="shared" si="41"/>
        <v>37</v>
      </c>
    </row>
    <row r="972" spans="10:18" x14ac:dyDescent="0.3">
      <c r="J972" s="13">
        <v>4</v>
      </c>
      <c r="K972" s="20">
        <v>6</v>
      </c>
      <c r="L972" s="53">
        <f>Tableau5[[#This Row],[Bleu Diz.]]+Tableau5[[#This Row],[Bleu Uni.]]</f>
        <v>10</v>
      </c>
      <c r="M972" s="54">
        <f t="shared" si="42"/>
        <v>46</v>
      </c>
      <c r="O972" s="25">
        <v>7</v>
      </c>
      <c r="P972" s="26">
        <v>2</v>
      </c>
      <c r="Q972" s="51">
        <f>Tableau6[[#This Row],[Bronze Diz.]]+Tableau6[[#This Row],[Bronze Uni.]]</f>
        <v>9</v>
      </c>
      <c r="R972" s="52">
        <f t="shared" si="41"/>
        <v>72</v>
      </c>
    </row>
    <row r="973" spans="10:18" x14ac:dyDescent="0.3">
      <c r="J973" s="13">
        <v>6</v>
      </c>
      <c r="K973" s="20">
        <v>5</v>
      </c>
      <c r="L973" s="53">
        <f>Tableau5[[#This Row],[Bleu Diz.]]+Tableau5[[#This Row],[Bleu Uni.]]</f>
        <v>11</v>
      </c>
      <c r="M973" s="54">
        <f t="shared" si="42"/>
        <v>65</v>
      </c>
      <c r="O973" s="25">
        <v>2</v>
      </c>
      <c r="P973" s="26">
        <v>3</v>
      </c>
      <c r="Q973" s="51">
        <f>Tableau6[[#This Row],[Bronze Diz.]]+Tableau6[[#This Row],[Bronze Uni.]]</f>
        <v>5</v>
      </c>
      <c r="R973" s="52">
        <f t="shared" si="41"/>
        <v>23</v>
      </c>
    </row>
    <row r="974" spans="10:18" x14ac:dyDescent="0.3">
      <c r="J974" s="13">
        <v>1</v>
      </c>
      <c r="K974" s="20">
        <v>8</v>
      </c>
      <c r="L974" s="53">
        <f>Tableau5[[#This Row],[Bleu Diz.]]+Tableau5[[#This Row],[Bleu Uni.]]</f>
        <v>9</v>
      </c>
      <c r="M974" s="54">
        <f t="shared" si="42"/>
        <v>18</v>
      </c>
      <c r="O974" s="25">
        <v>4</v>
      </c>
      <c r="P974" s="26">
        <v>6</v>
      </c>
      <c r="Q974" s="51">
        <f>Tableau6[[#This Row],[Bronze Diz.]]+Tableau6[[#This Row],[Bronze Uni.]]</f>
        <v>10</v>
      </c>
      <c r="R974" s="52">
        <f t="shared" si="41"/>
        <v>46</v>
      </c>
    </row>
    <row r="975" spans="10:18" x14ac:dyDescent="0.3">
      <c r="J975" s="13">
        <v>8</v>
      </c>
      <c r="K975" s="20">
        <v>9</v>
      </c>
      <c r="L975" s="53">
        <f>Tableau5[[#This Row],[Bleu Diz.]]+Tableau5[[#This Row],[Bleu Uni.]]</f>
        <v>17</v>
      </c>
      <c r="M975" s="54">
        <f t="shared" si="42"/>
        <v>89</v>
      </c>
      <c r="O975" s="25">
        <v>7</v>
      </c>
      <c r="P975" s="26">
        <v>10</v>
      </c>
      <c r="Q975" s="51">
        <f>Tableau6[[#This Row],[Bronze Diz.]]+Tableau6[[#This Row],[Bronze Uni.]]</f>
        <v>17</v>
      </c>
      <c r="R975" s="52">
        <f t="shared" si="41"/>
        <v>70</v>
      </c>
    </row>
    <row r="976" spans="10:18" x14ac:dyDescent="0.3">
      <c r="J976" s="13">
        <v>4</v>
      </c>
      <c r="K976" s="20">
        <v>1</v>
      </c>
      <c r="L976" s="53">
        <f>Tableau5[[#This Row],[Bleu Diz.]]+Tableau5[[#This Row],[Bleu Uni.]]</f>
        <v>5</v>
      </c>
      <c r="M976" s="54">
        <f t="shared" si="42"/>
        <v>41</v>
      </c>
      <c r="O976" s="25">
        <v>8</v>
      </c>
      <c r="P976" s="26">
        <v>3</v>
      </c>
      <c r="Q976" s="51">
        <f>Tableau6[[#This Row],[Bronze Diz.]]+Tableau6[[#This Row],[Bronze Uni.]]</f>
        <v>11</v>
      </c>
      <c r="R976" s="52">
        <f t="shared" si="41"/>
        <v>83</v>
      </c>
    </row>
    <row r="977" spans="10:18" x14ac:dyDescent="0.3">
      <c r="J977" s="13">
        <v>5</v>
      </c>
      <c r="K977" s="20">
        <v>6</v>
      </c>
      <c r="L977" s="53">
        <f>Tableau5[[#This Row],[Bleu Diz.]]+Tableau5[[#This Row],[Bleu Uni.]]</f>
        <v>11</v>
      </c>
      <c r="M977" s="54">
        <f t="shared" si="42"/>
        <v>56</v>
      </c>
      <c r="O977" s="25">
        <v>1</v>
      </c>
      <c r="P977" s="26">
        <v>10</v>
      </c>
      <c r="Q977" s="51">
        <f>Tableau6[[#This Row],[Bronze Diz.]]+Tableau6[[#This Row],[Bronze Uni.]]</f>
        <v>11</v>
      </c>
      <c r="R977" s="52">
        <f t="shared" si="41"/>
        <v>10</v>
      </c>
    </row>
    <row r="978" spans="10:18" x14ac:dyDescent="0.3">
      <c r="J978" s="13">
        <v>9</v>
      </c>
      <c r="K978" s="20">
        <v>4</v>
      </c>
      <c r="L978" s="53">
        <f>Tableau5[[#This Row],[Bleu Diz.]]+Tableau5[[#This Row],[Bleu Uni.]]</f>
        <v>13</v>
      </c>
      <c r="M978" s="54">
        <f t="shared" si="42"/>
        <v>94</v>
      </c>
      <c r="O978" s="25">
        <v>5</v>
      </c>
      <c r="P978" s="26">
        <v>1</v>
      </c>
      <c r="Q978" s="51">
        <f>Tableau6[[#This Row],[Bronze Diz.]]+Tableau6[[#This Row],[Bronze Uni.]]</f>
        <v>6</v>
      </c>
      <c r="R978" s="52">
        <f t="shared" si="41"/>
        <v>51</v>
      </c>
    </row>
    <row r="979" spans="10:18" x14ac:dyDescent="0.3">
      <c r="J979" s="13">
        <v>4</v>
      </c>
      <c r="K979" s="20">
        <v>5</v>
      </c>
      <c r="L979" s="53">
        <f>Tableau5[[#This Row],[Bleu Diz.]]+Tableau5[[#This Row],[Bleu Uni.]]</f>
        <v>9</v>
      </c>
      <c r="M979" s="54">
        <f t="shared" si="42"/>
        <v>45</v>
      </c>
      <c r="O979" s="25">
        <v>8</v>
      </c>
      <c r="P979" s="26">
        <v>2</v>
      </c>
      <c r="Q979" s="51">
        <f>Tableau6[[#This Row],[Bronze Diz.]]+Tableau6[[#This Row],[Bronze Uni.]]</f>
        <v>10</v>
      </c>
      <c r="R979" s="52">
        <f t="shared" si="41"/>
        <v>82</v>
      </c>
    </row>
    <row r="980" spans="10:18" x14ac:dyDescent="0.3">
      <c r="J980" s="13">
        <v>4</v>
      </c>
      <c r="K980" s="20">
        <v>4</v>
      </c>
      <c r="L980" s="53">
        <f>Tableau5[[#This Row],[Bleu Diz.]]+Tableau5[[#This Row],[Bleu Uni.]]</f>
        <v>8</v>
      </c>
      <c r="M980" s="54">
        <f t="shared" si="42"/>
        <v>44</v>
      </c>
      <c r="O980" s="25">
        <v>3</v>
      </c>
      <c r="P980" s="26">
        <v>4</v>
      </c>
      <c r="Q980" s="51">
        <f>Tableau6[[#This Row],[Bronze Diz.]]+Tableau6[[#This Row],[Bronze Uni.]]</f>
        <v>7</v>
      </c>
      <c r="R980" s="52">
        <f t="shared" si="41"/>
        <v>34</v>
      </c>
    </row>
    <row r="981" spans="10:18" x14ac:dyDescent="0.3">
      <c r="J981" s="13">
        <v>8</v>
      </c>
      <c r="K981" s="20">
        <v>10</v>
      </c>
      <c r="L981" s="53">
        <f>Tableau5[[#This Row],[Bleu Diz.]]+Tableau5[[#This Row],[Bleu Uni.]]</f>
        <v>18</v>
      </c>
      <c r="M981" s="54">
        <f t="shared" si="42"/>
        <v>80</v>
      </c>
      <c r="O981" s="25">
        <v>10</v>
      </c>
      <c r="P981" s="26">
        <v>5</v>
      </c>
      <c r="Q981" s="51">
        <f>Tableau6[[#This Row],[Bronze Diz.]]+Tableau6[[#This Row],[Bronze Uni.]]</f>
        <v>15</v>
      </c>
      <c r="R981" s="52">
        <f t="shared" si="41"/>
        <v>5</v>
      </c>
    </row>
    <row r="982" spans="10:18" x14ac:dyDescent="0.3">
      <c r="J982" s="13">
        <v>6</v>
      </c>
      <c r="K982" s="20">
        <v>9</v>
      </c>
      <c r="L982" s="53">
        <f>Tableau5[[#This Row],[Bleu Diz.]]+Tableau5[[#This Row],[Bleu Uni.]]</f>
        <v>15</v>
      </c>
      <c r="M982" s="54">
        <f t="shared" si="42"/>
        <v>69</v>
      </c>
      <c r="O982" s="25">
        <v>1</v>
      </c>
      <c r="P982" s="26">
        <v>10</v>
      </c>
      <c r="Q982" s="51">
        <f>Tableau6[[#This Row],[Bronze Diz.]]+Tableau6[[#This Row],[Bronze Uni.]]</f>
        <v>11</v>
      </c>
      <c r="R982" s="52">
        <f t="shared" si="41"/>
        <v>10</v>
      </c>
    </row>
    <row r="983" spans="10:18" x14ac:dyDescent="0.3">
      <c r="J983" s="13">
        <v>6</v>
      </c>
      <c r="K983" s="20">
        <v>4</v>
      </c>
      <c r="L983" s="53">
        <f>Tableau5[[#This Row],[Bleu Diz.]]+Tableau5[[#This Row],[Bleu Uni.]]</f>
        <v>10</v>
      </c>
      <c r="M983" s="54">
        <f t="shared" si="42"/>
        <v>64</v>
      </c>
      <c r="O983" s="25">
        <v>7</v>
      </c>
      <c r="P983" s="26">
        <v>9</v>
      </c>
      <c r="Q983" s="51">
        <f>Tableau6[[#This Row],[Bronze Diz.]]+Tableau6[[#This Row],[Bronze Uni.]]</f>
        <v>16</v>
      </c>
      <c r="R983" s="52">
        <f t="shared" si="41"/>
        <v>79</v>
      </c>
    </row>
    <row r="984" spans="10:18" x14ac:dyDescent="0.3">
      <c r="J984" s="13">
        <v>10</v>
      </c>
      <c r="K984" s="20">
        <v>6</v>
      </c>
      <c r="L984" s="53">
        <f>Tableau5[[#This Row],[Bleu Diz.]]+Tableau5[[#This Row],[Bleu Uni.]]</f>
        <v>16</v>
      </c>
      <c r="M984" s="54">
        <f t="shared" si="42"/>
        <v>6</v>
      </c>
      <c r="O984" s="25">
        <v>3</v>
      </c>
      <c r="P984" s="26">
        <v>10</v>
      </c>
      <c r="Q984" s="51">
        <f>Tableau6[[#This Row],[Bronze Diz.]]+Tableau6[[#This Row],[Bronze Uni.]]</f>
        <v>13</v>
      </c>
      <c r="R984" s="52">
        <f t="shared" si="41"/>
        <v>30</v>
      </c>
    </row>
    <row r="985" spans="10:18" x14ac:dyDescent="0.3">
      <c r="J985" s="13">
        <v>1</v>
      </c>
      <c r="K985" s="20">
        <v>9</v>
      </c>
      <c r="L985" s="53">
        <f>Tableau5[[#This Row],[Bleu Diz.]]+Tableau5[[#This Row],[Bleu Uni.]]</f>
        <v>10</v>
      </c>
      <c r="M985" s="54">
        <f t="shared" si="42"/>
        <v>19</v>
      </c>
      <c r="O985" s="25">
        <v>3</v>
      </c>
      <c r="P985" s="26">
        <v>1</v>
      </c>
      <c r="Q985" s="51">
        <f>Tableau6[[#This Row],[Bronze Diz.]]+Tableau6[[#This Row],[Bronze Uni.]]</f>
        <v>4</v>
      </c>
      <c r="R985" s="52">
        <f t="shared" si="41"/>
        <v>31</v>
      </c>
    </row>
    <row r="986" spans="10:18" x14ac:dyDescent="0.3">
      <c r="J986" s="13">
        <v>7</v>
      </c>
      <c r="K986" s="20">
        <v>3</v>
      </c>
      <c r="L986" s="53">
        <f>Tableau5[[#This Row],[Bleu Diz.]]+Tableau5[[#This Row],[Bleu Uni.]]</f>
        <v>10</v>
      </c>
      <c r="M986" s="54">
        <f t="shared" si="42"/>
        <v>73</v>
      </c>
      <c r="O986" s="25">
        <v>6</v>
      </c>
      <c r="P986" s="26">
        <v>9</v>
      </c>
      <c r="Q986" s="51">
        <f>Tableau6[[#This Row],[Bronze Diz.]]+Tableau6[[#This Row],[Bronze Uni.]]</f>
        <v>15</v>
      </c>
      <c r="R986" s="52">
        <f t="shared" si="41"/>
        <v>69</v>
      </c>
    </row>
    <row r="987" spans="10:18" x14ac:dyDescent="0.3">
      <c r="J987" s="13">
        <v>8</v>
      </c>
      <c r="K987" s="20">
        <v>5</v>
      </c>
      <c r="L987" s="53">
        <f>Tableau5[[#This Row],[Bleu Diz.]]+Tableau5[[#This Row],[Bleu Uni.]]</f>
        <v>13</v>
      </c>
      <c r="M987" s="54">
        <f t="shared" si="42"/>
        <v>85</v>
      </c>
      <c r="O987" s="25">
        <v>7</v>
      </c>
      <c r="P987" s="26">
        <v>3</v>
      </c>
      <c r="Q987" s="51">
        <f>Tableau6[[#This Row],[Bronze Diz.]]+Tableau6[[#This Row],[Bronze Uni.]]</f>
        <v>10</v>
      </c>
      <c r="R987" s="52">
        <f t="shared" si="41"/>
        <v>73</v>
      </c>
    </row>
    <row r="988" spans="10:18" x14ac:dyDescent="0.3">
      <c r="J988" s="13">
        <v>10</v>
      </c>
      <c r="K988" s="20">
        <v>1</v>
      </c>
      <c r="L988" s="53">
        <f>Tableau5[[#This Row],[Bleu Diz.]]+Tableau5[[#This Row],[Bleu Uni.]]</f>
        <v>11</v>
      </c>
      <c r="M988" s="54">
        <f t="shared" si="42"/>
        <v>1</v>
      </c>
      <c r="O988" s="25">
        <v>9</v>
      </c>
      <c r="P988" s="26">
        <v>9</v>
      </c>
      <c r="Q988" s="51">
        <f>Tableau6[[#This Row],[Bronze Diz.]]+Tableau6[[#This Row],[Bronze Uni.]]</f>
        <v>18</v>
      </c>
      <c r="R988" s="52">
        <f t="shared" si="41"/>
        <v>99</v>
      </c>
    </row>
    <row r="989" spans="10:18" x14ac:dyDescent="0.3">
      <c r="J989" s="13">
        <v>5</v>
      </c>
      <c r="K989" s="20">
        <v>4</v>
      </c>
      <c r="L989" s="53">
        <f>Tableau5[[#This Row],[Bleu Diz.]]+Tableau5[[#This Row],[Bleu Uni.]]</f>
        <v>9</v>
      </c>
      <c r="M989" s="54">
        <f t="shared" si="42"/>
        <v>54</v>
      </c>
      <c r="O989" s="25">
        <v>9</v>
      </c>
      <c r="P989" s="26">
        <v>1</v>
      </c>
      <c r="Q989" s="51">
        <f>Tableau6[[#This Row],[Bronze Diz.]]+Tableau6[[#This Row],[Bronze Uni.]]</f>
        <v>10</v>
      </c>
      <c r="R989" s="52">
        <f t="shared" si="41"/>
        <v>91</v>
      </c>
    </row>
    <row r="990" spans="10:18" x14ac:dyDescent="0.3">
      <c r="J990" s="13">
        <v>5</v>
      </c>
      <c r="K990" s="20">
        <v>10</v>
      </c>
      <c r="L990" s="53">
        <f>Tableau5[[#This Row],[Bleu Diz.]]+Tableau5[[#This Row],[Bleu Uni.]]</f>
        <v>15</v>
      </c>
      <c r="M990" s="54">
        <f t="shared" si="42"/>
        <v>50</v>
      </c>
      <c r="O990" s="25">
        <v>6</v>
      </c>
      <c r="P990" s="26">
        <v>10</v>
      </c>
      <c r="Q990" s="51">
        <f>Tableau6[[#This Row],[Bronze Diz.]]+Tableau6[[#This Row],[Bronze Uni.]]</f>
        <v>16</v>
      </c>
      <c r="R990" s="52">
        <f t="shared" si="41"/>
        <v>60</v>
      </c>
    </row>
    <row r="991" spans="10:18" x14ac:dyDescent="0.3">
      <c r="J991" s="13">
        <v>8</v>
      </c>
      <c r="K991" s="20">
        <v>2</v>
      </c>
      <c r="L991" s="53">
        <f>Tableau5[[#This Row],[Bleu Diz.]]+Tableau5[[#This Row],[Bleu Uni.]]</f>
        <v>10</v>
      </c>
      <c r="M991" s="54">
        <f t="shared" si="42"/>
        <v>82</v>
      </c>
      <c r="O991" s="25">
        <v>7</v>
      </c>
      <c r="P991" s="26">
        <v>7</v>
      </c>
      <c r="Q991" s="51">
        <f>Tableau6[[#This Row],[Bronze Diz.]]+Tableau6[[#This Row],[Bronze Uni.]]</f>
        <v>14</v>
      </c>
      <c r="R991" s="52">
        <f t="shared" si="41"/>
        <v>77</v>
      </c>
    </row>
    <row r="992" spans="10:18" x14ac:dyDescent="0.3">
      <c r="J992" s="13">
        <v>3</v>
      </c>
      <c r="K992" s="20">
        <v>10</v>
      </c>
      <c r="L992" s="53">
        <f>Tableau5[[#This Row],[Bleu Diz.]]+Tableau5[[#This Row],[Bleu Uni.]]</f>
        <v>13</v>
      </c>
      <c r="M992" s="54">
        <f t="shared" si="42"/>
        <v>30</v>
      </c>
      <c r="O992" s="25">
        <v>6</v>
      </c>
      <c r="P992" s="26">
        <v>7</v>
      </c>
      <c r="Q992" s="51">
        <f>Tableau6[[#This Row],[Bronze Diz.]]+Tableau6[[#This Row],[Bronze Uni.]]</f>
        <v>13</v>
      </c>
      <c r="R992" s="52">
        <f t="shared" si="41"/>
        <v>67</v>
      </c>
    </row>
    <row r="993" spans="10:18" x14ac:dyDescent="0.3">
      <c r="J993" s="13">
        <v>3</v>
      </c>
      <c r="K993" s="20">
        <v>4</v>
      </c>
      <c r="L993" s="53">
        <f>Tableau5[[#This Row],[Bleu Diz.]]+Tableau5[[#This Row],[Bleu Uni.]]</f>
        <v>7</v>
      </c>
      <c r="M993" s="54">
        <f t="shared" si="42"/>
        <v>34</v>
      </c>
      <c r="O993" s="25">
        <v>1</v>
      </c>
      <c r="P993" s="26">
        <v>4</v>
      </c>
      <c r="Q993" s="51">
        <f>Tableau6[[#This Row],[Bronze Diz.]]+Tableau6[[#This Row],[Bronze Uni.]]</f>
        <v>5</v>
      </c>
      <c r="R993" s="52">
        <f t="shared" si="41"/>
        <v>14</v>
      </c>
    </row>
    <row r="994" spans="10:18" x14ac:dyDescent="0.3">
      <c r="J994" s="13">
        <v>5</v>
      </c>
      <c r="K994" s="20">
        <v>10</v>
      </c>
      <c r="L994" s="53">
        <f>Tableau5[[#This Row],[Bleu Diz.]]+Tableau5[[#This Row],[Bleu Uni.]]</f>
        <v>15</v>
      </c>
      <c r="M994" s="54">
        <f t="shared" si="42"/>
        <v>50</v>
      </c>
      <c r="O994" s="25">
        <v>10</v>
      </c>
      <c r="P994" s="26">
        <v>1</v>
      </c>
      <c r="Q994" s="51">
        <f>Tableau6[[#This Row],[Bronze Diz.]]+Tableau6[[#This Row],[Bronze Uni.]]</f>
        <v>11</v>
      </c>
      <c r="R994" s="52">
        <f t="shared" si="41"/>
        <v>1</v>
      </c>
    </row>
    <row r="995" spans="10:18" x14ac:dyDescent="0.3">
      <c r="J995" s="13">
        <v>10</v>
      </c>
      <c r="K995" s="20">
        <v>1</v>
      </c>
      <c r="L995" s="53">
        <f>Tableau5[[#This Row],[Bleu Diz.]]+Tableau5[[#This Row],[Bleu Uni.]]</f>
        <v>11</v>
      </c>
      <c r="M995" s="54">
        <f t="shared" si="42"/>
        <v>1</v>
      </c>
      <c r="O995" s="25">
        <v>7</v>
      </c>
      <c r="P995" s="26">
        <v>3</v>
      </c>
      <c r="Q995" s="51">
        <f>Tableau6[[#This Row],[Bronze Diz.]]+Tableau6[[#This Row],[Bronze Uni.]]</f>
        <v>10</v>
      </c>
      <c r="R995" s="52">
        <f t="shared" si="41"/>
        <v>73</v>
      </c>
    </row>
    <row r="996" spans="10:18" x14ac:dyDescent="0.3">
      <c r="J996" s="13">
        <v>6</v>
      </c>
      <c r="K996" s="20">
        <v>6</v>
      </c>
      <c r="L996" s="53">
        <f>Tableau5[[#This Row],[Bleu Diz.]]+Tableau5[[#This Row],[Bleu Uni.]]</f>
        <v>12</v>
      </c>
      <c r="M996" s="54">
        <f t="shared" si="42"/>
        <v>66</v>
      </c>
      <c r="O996" s="25">
        <v>7</v>
      </c>
      <c r="P996" s="26">
        <v>2</v>
      </c>
      <c r="Q996" s="51">
        <f>Tableau6[[#This Row],[Bronze Diz.]]+Tableau6[[#This Row],[Bronze Uni.]]</f>
        <v>9</v>
      </c>
      <c r="R996" s="52">
        <f t="shared" si="41"/>
        <v>72</v>
      </c>
    </row>
    <row r="997" spans="10:18" x14ac:dyDescent="0.3">
      <c r="J997" s="13">
        <v>7</v>
      </c>
      <c r="K997" s="20">
        <v>3</v>
      </c>
      <c r="L997" s="53">
        <f>Tableau5[[#This Row],[Bleu Diz.]]+Tableau5[[#This Row],[Bleu Uni.]]</f>
        <v>10</v>
      </c>
      <c r="M997" s="54">
        <f t="shared" si="42"/>
        <v>73</v>
      </c>
      <c r="O997" s="25">
        <v>9</v>
      </c>
      <c r="P997" s="26">
        <v>6</v>
      </c>
      <c r="Q997" s="51">
        <f>Tableau6[[#This Row],[Bronze Diz.]]+Tableau6[[#This Row],[Bronze Uni.]]</f>
        <v>15</v>
      </c>
      <c r="R997" s="52">
        <f t="shared" si="41"/>
        <v>96</v>
      </c>
    </row>
    <row r="998" spans="10:18" x14ac:dyDescent="0.3">
      <c r="J998" s="13">
        <v>1</v>
      </c>
      <c r="K998" s="20">
        <v>2</v>
      </c>
      <c r="L998" s="53">
        <f>Tableau5[[#This Row],[Bleu Diz.]]+Tableau5[[#This Row],[Bleu Uni.]]</f>
        <v>3</v>
      </c>
      <c r="M998" s="54">
        <f t="shared" si="42"/>
        <v>12</v>
      </c>
      <c r="O998" s="25">
        <v>9</v>
      </c>
      <c r="P998" s="26">
        <v>2</v>
      </c>
      <c r="Q998" s="51">
        <f>Tableau6[[#This Row],[Bronze Diz.]]+Tableau6[[#This Row],[Bronze Uni.]]</f>
        <v>11</v>
      </c>
      <c r="R998" s="52">
        <f t="shared" si="41"/>
        <v>92</v>
      </c>
    </row>
    <row r="999" spans="10:18" x14ac:dyDescent="0.3">
      <c r="J999" s="13">
        <v>2</v>
      </c>
      <c r="K999" s="20">
        <v>8</v>
      </c>
      <c r="L999" s="53">
        <f>Tableau5[[#This Row],[Bleu Diz.]]+Tableau5[[#This Row],[Bleu Uni.]]</f>
        <v>10</v>
      </c>
      <c r="M999" s="54">
        <f t="shared" si="42"/>
        <v>28</v>
      </c>
      <c r="O999" s="25">
        <v>10</v>
      </c>
      <c r="P999" s="26">
        <v>9</v>
      </c>
      <c r="Q999" s="51">
        <f>Tableau6[[#This Row],[Bronze Diz.]]+Tableau6[[#This Row],[Bronze Uni.]]</f>
        <v>19</v>
      </c>
      <c r="R999" s="52">
        <f t="shared" si="41"/>
        <v>9</v>
      </c>
    </row>
    <row r="1000" spans="10:18" x14ac:dyDescent="0.3">
      <c r="J1000" s="13">
        <v>6</v>
      </c>
      <c r="K1000" s="20">
        <v>10</v>
      </c>
      <c r="L1000" s="53">
        <f>Tableau5[[#This Row],[Bleu Diz.]]+Tableau5[[#This Row],[Bleu Uni.]]</f>
        <v>16</v>
      </c>
      <c r="M1000" s="54">
        <f t="shared" si="42"/>
        <v>60</v>
      </c>
      <c r="O1000" s="25">
        <v>5</v>
      </c>
      <c r="P1000" s="26">
        <v>5</v>
      </c>
      <c r="Q1000" s="51">
        <f>Tableau6[[#This Row],[Bronze Diz.]]+Tableau6[[#This Row],[Bronze Uni.]]</f>
        <v>10</v>
      </c>
      <c r="R1000" s="52">
        <f t="shared" si="41"/>
        <v>55</v>
      </c>
    </row>
    <row r="1001" spans="10:18" x14ac:dyDescent="0.3">
      <c r="J1001" s="13">
        <v>2</v>
      </c>
      <c r="K1001" s="20">
        <v>7</v>
      </c>
      <c r="L1001" s="53">
        <f>Tableau5[[#This Row],[Bleu Diz.]]+Tableau5[[#This Row],[Bleu Uni.]]</f>
        <v>9</v>
      </c>
      <c r="M1001" s="54">
        <f t="shared" si="42"/>
        <v>27</v>
      </c>
      <c r="O1001" s="25">
        <v>9</v>
      </c>
      <c r="P1001" s="26">
        <v>1</v>
      </c>
      <c r="Q1001" s="51">
        <f>Tableau6[[#This Row],[Bronze Diz.]]+Tableau6[[#This Row],[Bronze Uni.]]</f>
        <v>10</v>
      </c>
      <c r="R1001" s="52">
        <f t="shared" si="41"/>
        <v>91</v>
      </c>
    </row>
    <row r="1002" spans="10:18" x14ac:dyDescent="0.3">
      <c r="J1002" s="13">
        <v>7</v>
      </c>
      <c r="K1002" s="20">
        <v>6</v>
      </c>
      <c r="L1002" s="53">
        <f>Tableau5[[#This Row],[Bleu Diz.]]+Tableau5[[#This Row],[Bleu Uni.]]</f>
        <v>13</v>
      </c>
      <c r="M1002" s="54">
        <f t="shared" si="42"/>
        <v>76</v>
      </c>
      <c r="O1002" s="25">
        <v>5</v>
      </c>
      <c r="P1002" s="26">
        <v>10</v>
      </c>
      <c r="Q1002" s="51">
        <f>Tableau6[[#This Row],[Bronze Diz.]]+Tableau6[[#This Row],[Bronze Uni.]]</f>
        <v>15</v>
      </c>
      <c r="R1002" s="52">
        <f t="shared" si="41"/>
        <v>50</v>
      </c>
    </row>
  </sheetData>
  <mergeCells count="6">
    <mergeCell ref="A1:B1"/>
    <mergeCell ref="T1:U1"/>
    <mergeCell ref="W1:X1"/>
    <mergeCell ref="D1:E1"/>
    <mergeCell ref="G1:H1"/>
    <mergeCell ref="J1:R1"/>
  </mergeCells>
  <pageMargins left="0.7" right="0.7" top="0.75" bottom="0.75" header="0.3" footer="0.3"/>
  <pageSetup paperSize="9" orientation="portrait" horizontalDpi="0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D4</vt:lpstr>
      <vt:lpstr>D6</vt:lpstr>
      <vt:lpstr>D8</vt:lpstr>
      <vt:lpstr>D10 bleu</vt:lpstr>
      <vt:lpstr>D10 bronze</vt:lpstr>
      <vt:lpstr>D12</vt:lpstr>
      <vt:lpstr>D20</vt:lpstr>
      <vt:lpstr>Lancers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2015-03-23T02:24:41Z</dcterms:created>
  <dcterms:modified xsi:type="dcterms:W3CDTF">2015-04-07T15:13:35Z</dcterms:modified>
</cp:coreProperties>
</file>