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\Desktop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E3" i="1" l="1"/>
  <c r="E15" i="1"/>
  <c r="E4" i="1"/>
  <c r="D15" i="1"/>
  <c r="C15" i="1"/>
  <c r="B15" i="1"/>
  <c r="E19" i="1"/>
  <c r="E20" i="1" s="1"/>
  <c r="D19" i="1"/>
  <c r="D20" i="1" s="1"/>
  <c r="C19" i="1"/>
  <c r="C20" i="1" s="1"/>
  <c r="B19" i="1"/>
  <c r="E18" i="1"/>
  <c r="D18" i="1"/>
  <c r="C18" i="1"/>
  <c r="B18" i="1"/>
  <c r="E21" i="1"/>
  <c r="E7" i="1"/>
  <c r="E8" i="1" s="1"/>
  <c r="E2" i="1"/>
  <c r="D7" i="1"/>
  <c r="D8" i="1" s="1"/>
  <c r="C7" i="1"/>
  <c r="C8" i="1" s="1"/>
  <c r="B7" i="1"/>
  <c r="D3" i="1"/>
  <c r="C3" i="1"/>
  <c r="B3" i="1"/>
  <c r="D4" i="1"/>
  <c r="C4" i="1"/>
  <c r="B4" i="1"/>
  <c r="C2" i="1"/>
  <c r="D2" i="1"/>
  <c r="B2" i="1"/>
  <c r="D21" i="1"/>
  <c r="C21" i="1"/>
  <c r="B21" i="1"/>
  <c r="B23" i="1" l="1"/>
  <c r="E23" i="1"/>
  <c r="D23" i="1"/>
  <c r="C23" i="1"/>
  <c r="E10" i="1"/>
  <c r="B20" i="1"/>
  <c r="B10" i="1"/>
  <c r="B8" i="1"/>
  <c r="D10" i="1"/>
  <c r="C10" i="1"/>
  <c r="D11" i="1" l="1"/>
  <c r="D25" i="1" s="1"/>
  <c r="D12" i="1"/>
  <c r="C11" i="1"/>
  <c r="C25" i="1" s="1"/>
  <c r="C12" i="1"/>
  <c r="C26" i="1" s="1"/>
  <c r="B11" i="1"/>
  <c r="B25" i="1" s="1"/>
  <c r="B12" i="1"/>
  <c r="B26" i="1" s="1"/>
  <c r="D26" i="1"/>
  <c r="E11" i="1"/>
  <c r="E25" i="1" s="1"/>
  <c r="E12" i="1"/>
  <c r="E26" i="1" s="1"/>
</calcChain>
</file>

<file path=xl/sharedStrings.xml><?xml version="1.0" encoding="utf-8"?>
<sst xmlns="http://schemas.openxmlformats.org/spreadsheetml/2006/main" count="31" uniqueCount="28">
  <si>
    <t>Opportunity</t>
  </si>
  <si>
    <t>Average Dommage</t>
  </si>
  <si>
    <t>AP</t>
  </si>
  <si>
    <t>Bonus</t>
  </si>
  <si>
    <t>Lethality</t>
  </si>
  <si>
    <t>CC Rate</t>
  </si>
  <si>
    <t>Normal Rate</t>
  </si>
  <si>
    <t>Average MH Dommage</t>
  </si>
  <si>
    <t>Speed</t>
  </si>
  <si>
    <t>Dual Spec</t>
  </si>
  <si>
    <t>Average OH Dommage</t>
  </si>
  <si>
    <t>Miss</t>
  </si>
  <si>
    <t>Damage</t>
  </si>
  <si>
    <t>No enchant</t>
  </si>
  <si>
    <t>15 agility</t>
  </si>
  <si>
    <t>Crusader</t>
  </si>
  <si>
    <t>Average MH</t>
  </si>
  <si>
    <t>Average OH</t>
  </si>
  <si>
    <t>AP Dommage</t>
  </si>
  <si>
    <t>Attack Power</t>
  </si>
  <si>
    <t>DPS (trash fight)</t>
  </si>
  <si>
    <t>DPS (boss fight)</t>
  </si>
  <si>
    <t>Total DPS (boss fight)</t>
  </si>
  <si>
    <t>Total DPS (trash fight)</t>
  </si>
  <si>
    <t>Speed MH</t>
  </si>
  <si>
    <t>Speed OH</t>
  </si>
  <si>
    <t>5 Dmg</t>
  </si>
  <si>
    <t>Crusader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</si>
</sst>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H17" sqref="H17"/>
    </sheetView>
  </sheetViews>
  <sheetFormatPr baseColWidth="10" defaultRowHeight="15" x14ac:dyDescent="0.25"/>
  <cols>
    <col min="1" max="1" width="21.42578125" bestFit="1" customWidth="1"/>
    <col min="8" max="8" width="12.7109375" bestFit="1" customWidth="1"/>
  </cols>
  <sheetData>
    <row r="1" spans="1:9" x14ac:dyDescent="0.25">
      <c r="B1" s="1" t="s">
        <v>13</v>
      </c>
      <c r="C1" s="1" t="s">
        <v>26</v>
      </c>
      <c r="D1" s="1" t="s">
        <v>14</v>
      </c>
      <c r="E1" s="1" t="s">
        <v>15</v>
      </c>
    </row>
    <row r="2" spans="1:9" x14ac:dyDescent="0.25">
      <c r="A2" t="s">
        <v>0</v>
      </c>
      <c r="B2">
        <f>1.5*1.2</f>
        <v>1.7999999999999998</v>
      </c>
      <c r="C2">
        <f t="shared" ref="C2:E2" si="0">1.5*1.2</f>
        <v>1.7999999999999998</v>
      </c>
      <c r="D2">
        <f t="shared" si="0"/>
        <v>1.7999999999999998</v>
      </c>
      <c r="E2">
        <f t="shared" si="0"/>
        <v>1.7999999999999998</v>
      </c>
    </row>
    <row r="3" spans="1:9" x14ac:dyDescent="0.25">
      <c r="A3" t="s">
        <v>1</v>
      </c>
      <c r="B3">
        <f>I6</f>
        <v>105</v>
      </c>
      <c r="C3">
        <f>I6+5</f>
        <v>110</v>
      </c>
      <c r="D3">
        <f>I6</f>
        <v>105</v>
      </c>
      <c r="E3">
        <f>I6</f>
        <v>105</v>
      </c>
    </row>
    <row r="4" spans="1:9" x14ac:dyDescent="0.25">
      <c r="A4" t="s">
        <v>18</v>
      </c>
      <c r="B4">
        <f>I4*1.7/14</f>
        <v>145.71428571428572</v>
      </c>
      <c r="C4">
        <f>I4*1.7/14</f>
        <v>145.71428571428572</v>
      </c>
      <c r="D4">
        <f>(I4+15)*1.7/14</f>
        <v>147.53571428571428</v>
      </c>
      <c r="E4">
        <f>(I4+I12)*1.7/14</f>
        <v>149.1142857142857</v>
      </c>
      <c r="H4" t="s">
        <v>19</v>
      </c>
      <c r="I4">
        <v>1200</v>
      </c>
    </row>
    <row r="5" spans="1:9" x14ac:dyDescent="0.25">
      <c r="A5" t="s">
        <v>3</v>
      </c>
      <c r="B5">
        <v>210</v>
      </c>
      <c r="C5">
        <v>210</v>
      </c>
      <c r="D5">
        <v>210</v>
      </c>
      <c r="E5">
        <v>210</v>
      </c>
      <c r="H5" t="s">
        <v>5</v>
      </c>
      <c r="I5">
        <v>0.3</v>
      </c>
    </row>
    <row r="6" spans="1:9" x14ac:dyDescent="0.25">
      <c r="A6" t="s">
        <v>4</v>
      </c>
      <c r="B6">
        <v>2.2400000000000002</v>
      </c>
      <c r="C6">
        <v>2.2400000000000002</v>
      </c>
      <c r="D6">
        <v>2.2400000000000002</v>
      </c>
      <c r="E6">
        <v>2.2400000000000002</v>
      </c>
      <c r="H6" t="s">
        <v>16</v>
      </c>
      <c r="I6">
        <v>105</v>
      </c>
    </row>
    <row r="7" spans="1:9" x14ac:dyDescent="0.25">
      <c r="A7" t="s">
        <v>5</v>
      </c>
      <c r="B7">
        <f>I5+0.3</f>
        <v>0.6</v>
      </c>
      <c r="C7">
        <f>I5+0.3</f>
        <v>0.6</v>
      </c>
      <c r="D7">
        <f>I5+15/2900+0.3</f>
        <v>0.60517241379310338</v>
      </c>
      <c r="E7">
        <f>I5+0.3/2900+0.3</f>
        <v>0.60010344827586204</v>
      </c>
      <c r="H7" t="s">
        <v>17</v>
      </c>
      <c r="I7">
        <v>69</v>
      </c>
    </row>
    <row r="8" spans="1:9" x14ac:dyDescent="0.25">
      <c r="A8" t="s">
        <v>6</v>
      </c>
      <c r="B8">
        <f>1-B7</f>
        <v>0.4</v>
      </c>
      <c r="C8">
        <f t="shared" ref="C8:E8" si="1">1-C7</f>
        <v>0.4</v>
      </c>
      <c r="D8">
        <f t="shared" si="1"/>
        <v>0.39482758620689662</v>
      </c>
      <c r="E8">
        <f t="shared" si="1"/>
        <v>0.39989655172413796</v>
      </c>
      <c r="H8" t="s">
        <v>24</v>
      </c>
      <c r="I8">
        <v>1.8</v>
      </c>
    </row>
    <row r="9" spans="1:9" x14ac:dyDescent="0.25">
      <c r="H9" t="s">
        <v>25</v>
      </c>
      <c r="I9">
        <v>1.8</v>
      </c>
    </row>
    <row r="10" spans="1:9" x14ac:dyDescent="0.25">
      <c r="A10" t="s">
        <v>12</v>
      </c>
      <c r="B10">
        <f>B2*(B3+B4+B5)*((B6*B7)+(0.4))</f>
        <v>1446.2742857142857</v>
      </c>
      <c r="C10">
        <f>C2*(C3+C4+C5)*((C6*C7)+(0.4))</f>
        <v>1461.9702857142859</v>
      </c>
      <c r="D10">
        <f>D2*(D3+D4+D5)*((D6*D7)+(0.4))</f>
        <v>1461.6383763546794</v>
      </c>
      <c r="E10">
        <f>E2*(E3+E4+E5)*((E6*E7)+(0.4))</f>
        <v>1457.1411493832511</v>
      </c>
    </row>
    <row r="11" spans="1:9" x14ac:dyDescent="0.25">
      <c r="A11" t="s">
        <v>21</v>
      </c>
      <c r="B11">
        <f>B10/6</f>
        <v>241.0457142857143</v>
      </c>
      <c r="C11">
        <f>C10/6</f>
        <v>243.66171428571431</v>
      </c>
      <c r="D11">
        <f>D10/6</f>
        <v>243.60639605911322</v>
      </c>
      <c r="E11">
        <f>E10/6</f>
        <v>242.85685823054186</v>
      </c>
    </row>
    <row r="12" spans="1:9" x14ac:dyDescent="0.25">
      <c r="A12" t="s">
        <v>20</v>
      </c>
      <c r="B12">
        <f>B10/10</f>
        <v>144.62742857142857</v>
      </c>
      <c r="C12">
        <f t="shared" ref="C12:E12" si="2">C10/10</f>
        <v>146.19702857142858</v>
      </c>
      <c r="D12">
        <f t="shared" si="2"/>
        <v>146.16383763546793</v>
      </c>
      <c r="E12">
        <f t="shared" si="2"/>
        <v>145.71411493832511</v>
      </c>
      <c r="H12" t="s">
        <v>27</v>
      </c>
      <c r="I12">
        <v>28</v>
      </c>
    </row>
    <row r="14" spans="1:9" x14ac:dyDescent="0.25">
      <c r="A14" t="s">
        <v>7</v>
      </c>
      <c r="B14">
        <v>110</v>
      </c>
      <c r="C14">
        <v>115</v>
      </c>
      <c r="D14">
        <v>110</v>
      </c>
      <c r="E14">
        <v>110</v>
      </c>
    </row>
    <row r="15" spans="1:9" x14ac:dyDescent="0.25">
      <c r="A15" t="s">
        <v>2</v>
      </c>
      <c r="B15">
        <f>I4</f>
        <v>1200</v>
      </c>
      <c r="C15">
        <f>I4</f>
        <v>1200</v>
      </c>
      <c r="D15">
        <f>I4+15</f>
        <v>1215</v>
      </c>
      <c r="E15">
        <f>I4+I12</f>
        <v>1228</v>
      </c>
    </row>
    <row r="16" spans="1:9" x14ac:dyDescent="0.25">
      <c r="A16" t="s">
        <v>8</v>
      </c>
      <c r="B16">
        <v>1.8</v>
      </c>
      <c r="C16">
        <v>1.8</v>
      </c>
      <c r="D16">
        <v>1.8</v>
      </c>
      <c r="E16">
        <v>1.8</v>
      </c>
    </row>
    <row r="17" spans="1:5" x14ac:dyDescent="0.25">
      <c r="A17" t="s">
        <v>9</v>
      </c>
      <c r="B17">
        <v>0.75</v>
      </c>
      <c r="C17">
        <v>0.75</v>
      </c>
      <c r="D17">
        <v>0.75</v>
      </c>
      <c r="E17">
        <v>0.75</v>
      </c>
    </row>
    <row r="18" spans="1:5" x14ac:dyDescent="0.25">
      <c r="A18" t="s">
        <v>10</v>
      </c>
      <c r="B18">
        <f>I7</f>
        <v>69</v>
      </c>
      <c r="C18">
        <f>I7</f>
        <v>69</v>
      </c>
      <c r="D18">
        <f>I7</f>
        <v>69</v>
      </c>
      <c r="E18">
        <f>I7</f>
        <v>69</v>
      </c>
    </row>
    <row r="19" spans="1:5" x14ac:dyDescent="0.25">
      <c r="A19" t="s">
        <v>5</v>
      </c>
      <c r="B19">
        <f>I5</f>
        <v>0.3</v>
      </c>
      <c r="C19">
        <f>I5</f>
        <v>0.3</v>
      </c>
      <c r="D19">
        <f>I5+15/2900</f>
        <v>0.30517241379310345</v>
      </c>
      <c r="E19">
        <f>I5</f>
        <v>0.3</v>
      </c>
    </row>
    <row r="20" spans="1:5" x14ac:dyDescent="0.25">
      <c r="A20" t="s">
        <v>6</v>
      </c>
      <c r="B20">
        <f>1-B19</f>
        <v>0.7</v>
      </c>
      <c r="C20">
        <f t="shared" ref="C20:D20" si="3">1-C19</f>
        <v>0.7</v>
      </c>
      <c r="D20">
        <f t="shared" si="3"/>
        <v>0.69482758620689655</v>
      </c>
      <c r="E20">
        <f t="shared" ref="E20" si="4">1-E19</f>
        <v>0.7</v>
      </c>
    </row>
    <row r="21" spans="1:5" x14ac:dyDescent="0.25">
      <c r="A21" t="s">
        <v>11</v>
      </c>
      <c r="B21">
        <f>0.24-0.11</f>
        <v>0.13</v>
      </c>
      <c r="C21">
        <f>0.24-0.11</f>
        <v>0.13</v>
      </c>
      <c r="D21">
        <f>0.24-0.11</f>
        <v>0.13</v>
      </c>
      <c r="E21">
        <f>0.24-0.11</f>
        <v>0.13</v>
      </c>
    </row>
    <row r="23" spans="1:5" x14ac:dyDescent="0.25">
      <c r="B23">
        <f>((B14+B15*I8/14)/I8+(B17*B18+B15*I9/14)/I9)*(2*B19+1-0.13-B19)</f>
        <v>305.7089285714286</v>
      </c>
      <c r="C23">
        <f>((C14+C15*I8/14)/I8+(C17*C18+C15*I9/14)/I9)*(2*C19+1-0.13-C19)</f>
        <v>308.9589285714286</v>
      </c>
      <c r="D23">
        <f>((D14+D15*I8/14)/I8+(D17*D18+D15*I9/14)/I9)*(2*D19+1-0.13-D19)</f>
        <v>309.57865353037761</v>
      </c>
      <c r="E23">
        <f>((E14+E15*I8/14)/I8+(E17*E18+E15*I9/14)/I9)*(2*E19+1-0.13-E19)</f>
        <v>310.38892857142861</v>
      </c>
    </row>
    <row r="25" spans="1:5" x14ac:dyDescent="0.25">
      <c r="A25" t="s">
        <v>22</v>
      </c>
      <c r="B25">
        <f>B11+B23</f>
        <v>546.75464285714293</v>
      </c>
      <c r="C25">
        <f>C11+C23</f>
        <v>552.62064285714291</v>
      </c>
      <c r="D25">
        <f>D11+D23</f>
        <v>553.18504958949086</v>
      </c>
      <c r="E25">
        <f>E11+E23</f>
        <v>553.24578680197044</v>
      </c>
    </row>
    <row r="26" spans="1:5" x14ac:dyDescent="0.25">
      <c r="A26" t="s">
        <v>23</v>
      </c>
      <c r="B26">
        <f>B12+B23</f>
        <v>450.3363571428572</v>
      </c>
      <c r="C26">
        <f t="shared" ref="C26:E26" si="5">C12+C23</f>
        <v>455.15595714285718</v>
      </c>
      <c r="D26">
        <f t="shared" si="5"/>
        <v>455.74249116584554</v>
      </c>
      <c r="E26">
        <f t="shared" si="5"/>
        <v>456.10304350975372</v>
      </c>
    </row>
    <row r="30" spans="1:5" x14ac:dyDescent="0.25">
      <c r="C30" s="2"/>
    </row>
    <row r="31" spans="1:5" x14ac:dyDescent="0.25">
      <c r="C31" s="2"/>
    </row>
  </sheetData>
  <conditionalFormatting sqref="A25:E25">
    <cfRule type="top10" priority="7" rank="1"/>
    <cfRule type="expression" priority="5">
      <formula>B3=MAX($B$25:$E$25)</formula>
    </cfRule>
    <cfRule type="top10" priority="4" rank="1"/>
    <cfRule type="top10" dxfId="2" priority="3" rank="1"/>
    <cfRule type="top10" dxfId="1" priority="1" rank="1"/>
  </conditionalFormatting>
  <conditionalFormatting sqref="A26:E26">
    <cfRule type="top10" dxfId="0" priority="2" rank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SOCIETE GENERALE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GUEZI (x131876)</dc:creator>
  <cp:lastModifiedBy>Vince</cp:lastModifiedBy>
  <dcterms:created xsi:type="dcterms:W3CDTF">2015-04-30T13:01:51Z</dcterms:created>
  <dcterms:modified xsi:type="dcterms:W3CDTF">2015-05-01T16:47:14Z</dcterms:modified>
</cp:coreProperties>
</file>