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nad\Desktop\"/>
    </mc:Choice>
  </mc:AlternateContent>
  <bookViews>
    <workbookView xWindow="0" yWindow="0" windowWidth="20640" windowHeight="7635"/>
  </bookViews>
  <sheets>
    <sheet name="Feuil5" sheetId="5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7" i="5" l="1"/>
  <c r="J7" i="5"/>
  <c r="E7" i="5"/>
  <c r="J6" i="5" l="1"/>
  <c r="E6" i="5"/>
  <c r="Q42" i="5"/>
  <c r="S42" i="5" s="1"/>
  <c r="Q41" i="5"/>
  <c r="Q40" i="5"/>
  <c r="S40" i="5" s="1"/>
  <c r="Q39" i="5"/>
  <c r="S39" i="5" s="1"/>
  <c r="Q38" i="5"/>
  <c r="Q37" i="5"/>
  <c r="S37" i="5" s="1"/>
  <c r="Q36" i="5"/>
  <c r="S36" i="5" s="1"/>
  <c r="Q35" i="5"/>
  <c r="Q34" i="5"/>
  <c r="S34" i="5" s="1"/>
  <c r="Q33" i="5"/>
  <c r="S33" i="5" s="1"/>
  <c r="Q32" i="5"/>
  <c r="S32" i="5" s="1"/>
  <c r="S38" i="5" l="1"/>
  <c r="T38" i="5" s="1"/>
  <c r="T35" i="5"/>
  <c r="S35" i="5"/>
  <c r="S41" i="5"/>
  <c r="T41" i="5" s="1"/>
  <c r="T39" i="5"/>
  <c r="T42" i="5"/>
  <c r="T33" i="5"/>
  <c r="T36" i="5"/>
  <c r="T34" i="5"/>
  <c r="T37" i="5"/>
  <c r="T40" i="5"/>
  <c r="J5" i="5"/>
  <c r="E5" i="5"/>
  <c r="Q25" i="5"/>
  <c r="S25" i="5" s="1"/>
  <c r="Q24" i="5"/>
  <c r="S24" i="5" s="1"/>
  <c r="Q23" i="5"/>
  <c r="S23" i="5" s="1"/>
  <c r="Q22" i="5"/>
  <c r="S22" i="5" s="1"/>
  <c r="Q21" i="5"/>
  <c r="S21" i="5" s="1"/>
  <c r="Q20" i="5"/>
  <c r="S20" i="5" s="1"/>
  <c r="Q19" i="5"/>
  <c r="S19" i="5" s="1"/>
  <c r="Q18" i="5"/>
  <c r="S18" i="5" s="1"/>
  <c r="Q17" i="5"/>
  <c r="S17" i="5" s="1"/>
  <c r="Q16" i="5"/>
  <c r="S16" i="5" s="1"/>
  <c r="Q15" i="5"/>
  <c r="S15" i="5" s="1"/>
  <c r="N7" i="5"/>
  <c r="M7" i="5"/>
  <c r="J42" i="5"/>
  <c r="L42" i="5" s="1"/>
  <c r="C42" i="5"/>
  <c r="E42" i="5" s="1"/>
  <c r="J41" i="5"/>
  <c r="L41" i="5" s="1"/>
  <c r="C41" i="5"/>
  <c r="E41" i="5" s="1"/>
  <c r="J40" i="5"/>
  <c r="L40" i="5" s="1"/>
  <c r="C40" i="5"/>
  <c r="E40" i="5" s="1"/>
  <c r="J39" i="5"/>
  <c r="L39" i="5" s="1"/>
  <c r="C39" i="5"/>
  <c r="E39" i="5" s="1"/>
  <c r="L38" i="5"/>
  <c r="M38" i="5" s="1"/>
  <c r="J38" i="5"/>
  <c r="C38" i="5"/>
  <c r="E38" i="5" s="1"/>
  <c r="J37" i="5"/>
  <c r="L37" i="5" s="1"/>
  <c r="C37" i="5"/>
  <c r="E37" i="5" s="1"/>
  <c r="J36" i="5"/>
  <c r="L36" i="5" s="1"/>
  <c r="C36" i="5"/>
  <c r="E36" i="5" s="1"/>
  <c r="J35" i="5"/>
  <c r="L35" i="5" s="1"/>
  <c r="M35" i="5" s="1"/>
  <c r="C35" i="5"/>
  <c r="E35" i="5" s="1"/>
  <c r="J34" i="5"/>
  <c r="L34" i="5" s="1"/>
  <c r="C34" i="5"/>
  <c r="E34" i="5" s="1"/>
  <c r="J33" i="5"/>
  <c r="L33" i="5" s="1"/>
  <c r="C33" i="5"/>
  <c r="E33" i="5" s="1"/>
  <c r="J32" i="5"/>
  <c r="L32" i="5" s="1"/>
  <c r="C32" i="5"/>
  <c r="E32" i="5" s="1"/>
  <c r="J25" i="5"/>
  <c r="L25" i="5" s="1"/>
  <c r="C25" i="5"/>
  <c r="E25" i="5" s="1"/>
  <c r="J24" i="5"/>
  <c r="L24" i="5" s="1"/>
  <c r="C24" i="5"/>
  <c r="E24" i="5" s="1"/>
  <c r="J23" i="5"/>
  <c r="L23" i="5" s="1"/>
  <c r="C23" i="5"/>
  <c r="E23" i="5" s="1"/>
  <c r="F23" i="5" s="1"/>
  <c r="J22" i="5"/>
  <c r="L22" i="5" s="1"/>
  <c r="C22" i="5"/>
  <c r="E22" i="5" s="1"/>
  <c r="J21" i="5"/>
  <c r="L21" i="5" s="1"/>
  <c r="E21" i="5"/>
  <c r="C21" i="5"/>
  <c r="J20" i="5"/>
  <c r="L20" i="5" s="1"/>
  <c r="C20" i="5"/>
  <c r="E20" i="5" s="1"/>
  <c r="F20" i="5" s="1"/>
  <c r="L19" i="5"/>
  <c r="J19" i="5"/>
  <c r="C19" i="5"/>
  <c r="E19" i="5" s="1"/>
  <c r="J18" i="5"/>
  <c r="L18" i="5" s="1"/>
  <c r="C18" i="5"/>
  <c r="E18" i="5" s="1"/>
  <c r="J17" i="5"/>
  <c r="L17" i="5" s="1"/>
  <c r="E17" i="5"/>
  <c r="C17" i="5"/>
  <c r="J16" i="5"/>
  <c r="L16" i="5" s="1"/>
  <c r="C16" i="5"/>
  <c r="E16" i="5" s="1"/>
  <c r="F16" i="5" s="1"/>
  <c r="L15" i="5"/>
  <c r="M19" i="5" s="1"/>
  <c r="J15" i="5"/>
  <c r="C15" i="5"/>
  <c r="E15" i="5" s="1"/>
  <c r="J4" i="5"/>
  <c r="E4" i="5"/>
  <c r="J3" i="5"/>
  <c r="E3" i="5"/>
  <c r="J2" i="5"/>
  <c r="E2" i="5"/>
  <c r="M21" i="5" l="1"/>
  <c r="M37" i="5"/>
  <c r="M16" i="5"/>
  <c r="M20" i="5"/>
  <c r="M23" i="5"/>
  <c r="M22" i="5"/>
  <c r="M25" i="5"/>
  <c r="M24" i="5"/>
  <c r="M18" i="5"/>
  <c r="T18" i="5"/>
  <c r="T21" i="5"/>
  <c r="T16" i="5"/>
  <c r="T19" i="5"/>
  <c r="T22" i="5"/>
  <c r="T25" i="5"/>
  <c r="T20" i="5"/>
  <c r="T23" i="5"/>
  <c r="T17" i="5"/>
  <c r="T24" i="5"/>
  <c r="F37" i="5"/>
  <c r="F42" i="5"/>
  <c r="F19" i="5"/>
  <c r="F25" i="5"/>
  <c r="F36" i="5"/>
  <c r="F39" i="5"/>
  <c r="F18" i="5"/>
  <c r="F24" i="5"/>
  <c r="F33" i="5"/>
  <c r="M34" i="5"/>
  <c r="F38" i="5"/>
  <c r="M39" i="5"/>
  <c r="F41" i="5"/>
  <c r="M42" i="5"/>
  <c r="F17" i="5"/>
  <c r="F21" i="5"/>
  <c r="M33" i="5"/>
  <c r="F35" i="5"/>
  <c r="M36" i="5"/>
  <c r="F40" i="5"/>
  <c r="M41" i="5"/>
  <c r="F34" i="5"/>
  <c r="F22" i="5"/>
  <c r="M40" i="5"/>
  <c r="M17" i="5"/>
</calcChain>
</file>

<file path=xl/sharedStrings.xml><?xml version="1.0" encoding="utf-8"?>
<sst xmlns="http://schemas.openxmlformats.org/spreadsheetml/2006/main" count="63" uniqueCount="31">
  <si>
    <t>CC</t>
  </si>
  <si>
    <t>evo</t>
  </si>
  <si>
    <t>def</t>
  </si>
  <si>
    <t>degat min</t>
  </si>
  <si>
    <t>degat max</t>
  </si>
  <si>
    <t>add degats</t>
  </si>
  <si>
    <t>degats moyens</t>
  </si>
  <si>
    <t>nbr d attaque</t>
  </si>
  <si>
    <t>resistance</t>
  </si>
  <si>
    <t>défense</t>
  </si>
  <si>
    <t>défense total</t>
  </si>
  <si>
    <t>degats reduits</t>
  </si>
  <si>
    <t>degats</t>
  </si>
  <si>
    <t>degats totaux</t>
  </si>
  <si>
    <t>Différence %</t>
  </si>
  <si>
    <t>lp pilum de la reaction</t>
  </si>
  <si>
    <t>E pilum reac</t>
  </si>
  <si>
    <t>E javelot reac</t>
  </si>
  <si>
    <t>E pilum loups</t>
  </si>
  <si>
    <t>lp pilum reac</t>
  </si>
  <si>
    <t>epique Pilum de la reaction</t>
  </si>
  <si>
    <t>epique arc reflex de la reac</t>
  </si>
  <si>
    <t>epique PILUM des loups</t>
  </si>
  <si>
    <t>epique javelot de la reaction</t>
  </si>
  <si>
    <t>ep arc refle de la reac</t>
  </si>
  <si>
    <t>epique arbalete de la reaction</t>
  </si>
  <si>
    <t>ep arba de la reac</t>
  </si>
  <si>
    <t>popo</t>
  </si>
  <si>
    <t>enchant</t>
  </si>
  <si>
    <t>arme</t>
  </si>
  <si>
    <t>89 (max 85)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</si>
</sst>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#,##0\ _€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39997558519241921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0" fillId="0" borderId="2" xfId="0" applyBorder="1"/>
    <xf numFmtId="0" fontId="0" fillId="0" borderId="3" xfId="0" applyBorder="1"/>
    <xf numFmtId="0" fontId="0" fillId="0" borderId="0" xfId="0" applyBorder="1"/>
    <xf numFmtId="0" fontId="0" fillId="0" borderId="7" xfId="0" applyBorder="1"/>
    <xf numFmtId="0" fontId="0" fillId="0" borderId="1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1" fillId="0" borderId="0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1" xfId="0" applyFill="1" applyBorder="1" applyAlignment="1">
      <alignment horizontal="center" vertical="center"/>
    </xf>
    <xf numFmtId="0" fontId="0" fillId="0" borderId="10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3" xfId="0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1" fillId="0" borderId="4" xfId="0" applyFont="1" applyFill="1" applyBorder="1" applyAlignment="1">
      <alignment horizontal="center" vertical="center"/>
    </xf>
    <xf numFmtId="164" fontId="1" fillId="0" borderId="5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165" fontId="0" fillId="3" borderId="0" xfId="0" applyNumberFormat="1" applyFill="1" applyBorder="1"/>
    <xf numFmtId="164" fontId="0" fillId="0" borderId="5" xfId="0" applyNumberFormat="1" applyBorder="1" applyAlignment="1">
      <alignment horizontal="center"/>
    </xf>
    <xf numFmtId="1" fontId="0" fillId="5" borderId="0" xfId="0" applyNumberFormat="1" applyFill="1" applyBorder="1"/>
    <xf numFmtId="165" fontId="0" fillId="5" borderId="0" xfId="0" applyNumberFormat="1" applyFill="1" applyBorder="1"/>
    <xf numFmtId="1" fontId="0" fillId="3" borderId="0" xfId="0" applyNumberFormat="1" applyFill="1" applyBorder="1"/>
    <xf numFmtId="164" fontId="0" fillId="0" borderId="8" xfId="0" applyNumberFormat="1" applyBorder="1" applyAlignment="1">
      <alignment horizontal="center"/>
    </xf>
    <xf numFmtId="1" fontId="0" fillId="3" borderId="7" xfId="0" applyNumberFormat="1" applyFill="1" applyBorder="1"/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164" fontId="1" fillId="0" borderId="3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1" fillId="6" borderId="1" xfId="0" applyFont="1" applyFill="1" applyBorder="1" applyAlignment="1">
      <alignment horizontal="center" vertical="center"/>
    </xf>
    <xf numFmtId="0" fontId="1" fillId="6" borderId="2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1" fontId="0" fillId="5" borderId="7" xfId="0" applyNumberFormat="1" applyFill="1" applyBorder="1"/>
    <xf numFmtId="1" fontId="0" fillId="2" borderId="0" xfId="0" applyNumberFormat="1" applyFill="1" applyBorder="1"/>
    <xf numFmtId="165" fontId="0" fillId="3" borderId="7" xfId="0" applyNumberFormat="1" applyFill="1" applyBorder="1"/>
    <xf numFmtId="0" fontId="1" fillId="0" borderId="9" xfId="0" applyFont="1" applyFill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horizontal="center" vertical="center"/>
    </xf>
    <xf numFmtId="0" fontId="0" fillId="7" borderId="9" xfId="0" applyFill="1" applyBorder="1" applyAlignment="1">
      <alignment horizontal="center" vertical="center"/>
    </xf>
    <xf numFmtId="0" fontId="0" fillId="7" borderId="10" xfId="0" applyFill="1" applyBorder="1" applyAlignment="1">
      <alignment horizontal="center" vertical="center"/>
    </xf>
    <xf numFmtId="0" fontId="0" fillId="7" borderId="11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4" borderId="10" xfId="0" applyFill="1" applyBorder="1" applyAlignment="1">
      <alignment horizontal="center"/>
    </xf>
    <xf numFmtId="0" fontId="0" fillId="4" borderId="6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6"/>
  <sheetViews>
    <sheetView tabSelected="1" workbookViewId="0">
      <selection activeCell="G9" sqref="G9"/>
    </sheetView>
  </sheetViews>
  <sheetFormatPr baseColWidth="10" defaultRowHeight="15" x14ac:dyDescent="0.25"/>
  <cols>
    <col min="1" max="1" width="22.7109375" customWidth="1"/>
    <col min="2" max="6" width="13.7109375" customWidth="1"/>
    <col min="8" max="13" width="15.85546875" customWidth="1"/>
    <col min="17" max="17" width="13.5703125" bestFit="1" customWidth="1"/>
    <col min="19" max="19" width="13" bestFit="1" customWidth="1"/>
  </cols>
  <sheetData>
    <row r="1" spans="1:20" ht="15.75" thickBot="1" x14ac:dyDescent="0.3">
      <c r="A1" s="13"/>
      <c r="B1" s="59" t="s">
        <v>3</v>
      </c>
      <c r="C1" s="60" t="s">
        <v>4</v>
      </c>
      <c r="D1" s="61" t="s">
        <v>5</v>
      </c>
      <c r="E1" s="60" t="s">
        <v>6</v>
      </c>
      <c r="F1" s="61" t="s">
        <v>0</v>
      </c>
      <c r="G1" s="60" t="s">
        <v>7</v>
      </c>
      <c r="H1" s="61" t="s">
        <v>8</v>
      </c>
      <c r="I1" s="60" t="s">
        <v>9</v>
      </c>
      <c r="J1" s="62" t="s">
        <v>10</v>
      </c>
      <c r="L1" s="56" t="s">
        <v>0</v>
      </c>
      <c r="M1" s="57"/>
      <c r="N1" s="57"/>
      <c r="O1" s="58"/>
    </row>
    <row r="2" spans="1:20" ht="15.75" thickBot="1" x14ac:dyDescent="0.3">
      <c r="A2" s="63" t="s">
        <v>18</v>
      </c>
      <c r="B2" s="14">
        <v>174</v>
      </c>
      <c r="C2" s="15">
        <v>224</v>
      </c>
      <c r="D2" s="16">
        <v>71.5</v>
      </c>
      <c r="E2" s="15">
        <f>(B2+C2)/2+D2</f>
        <v>270.5</v>
      </c>
      <c r="F2" s="39">
        <v>35</v>
      </c>
      <c r="G2" s="18">
        <v>12</v>
      </c>
      <c r="H2" s="17">
        <v>83</v>
      </c>
      <c r="I2" s="18">
        <v>107</v>
      </c>
      <c r="J2" s="40">
        <f>(H2+I2)/4</f>
        <v>47.5</v>
      </c>
      <c r="L2" s="5" t="s">
        <v>1</v>
      </c>
      <c r="M2" s="1">
        <v>20</v>
      </c>
      <c r="N2" s="1">
        <v>20</v>
      </c>
      <c r="O2" s="2">
        <v>20</v>
      </c>
    </row>
    <row r="3" spans="1:20" ht="15.75" thickBot="1" x14ac:dyDescent="0.3">
      <c r="A3" s="64" t="s">
        <v>17</v>
      </c>
      <c r="B3" s="19">
        <v>129</v>
      </c>
      <c r="C3" s="20">
        <v>196</v>
      </c>
      <c r="D3" s="21">
        <v>71.5</v>
      </c>
      <c r="E3" s="20">
        <f>(B3+C3)/2+D3</f>
        <v>234</v>
      </c>
      <c r="F3" s="10">
        <v>62</v>
      </c>
      <c r="G3" s="22">
        <v>12</v>
      </c>
      <c r="H3" s="23">
        <v>83</v>
      </c>
      <c r="I3" s="22">
        <v>107</v>
      </c>
      <c r="J3" s="11">
        <f>(H3+I3)/4</f>
        <v>47.5</v>
      </c>
      <c r="L3" s="6" t="s">
        <v>27</v>
      </c>
      <c r="M3" s="3">
        <v>10</v>
      </c>
      <c r="N3" s="3">
        <v>10</v>
      </c>
      <c r="O3" s="7">
        <v>10</v>
      </c>
    </row>
    <row r="4" spans="1:20" ht="15.75" thickBot="1" x14ac:dyDescent="0.3">
      <c r="A4" s="63" t="s">
        <v>16</v>
      </c>
      <c r="B4" s="19">
        <v>180</v>
      </c>
      <c r="C4" s="20">
        <v>230</v>
      </c>
      <c r="D4" s="21">
        <v>71.5</v>
      </c>
      <c r="E4" s="20">
        <f>(B4+C4)/2+D4</f>
        <v>276.5</v>
      </c>
      <c r="F4" s="10">
        <v>62</v>
      </c>
      <c r="G4" s="22">
        <v>12</v>
      </c>
      <c r="H4" s="23">
        <v>83</v>
      </c>
      <c r="I4" s="22">
        <v>107</v>
      </c>
      <c r="J4" s="11">
        <f>(H4+I4)/4</f>
        <v>47.5</v>
      </c>
      <c r="L4" s="6" t="s">
        <v>28</v>
      </c>
      <c r="M4" s="3">
        <v>5</v>
      </c>
      <c r="N4" s="3">
        <v>5</v>
      </c>
      <c r="O4" s="7">
        <v>5</v>
      </c>
    </row>
    <row r="5" spans="1:20" ht="15.75" thickBot="1" x14ac:dyDescent="0.3">
      <c r="A5" s="63" t="s">
        <v>19</v>
      </c>
      <c r="B5" s="19">
        <v>144</v>
      </c>
      <c r="C5" s="20">
        <v>184</v>
      </c>
      <c r="D5" s="21">
        <v>71.5</v>
      </c>
      <c r="E5" s="20">
        <f>(B5+C5)/2+D5</f>
        <v>235.5</v>
      </c>
      <c r="F5" s="10">
        <v>57</v>
      </c>
      <c r="G5" s="22">
        <v>12</v>
      </c>
      <c r="H5" s="23">
        <v>83</v>
      </c>
      <c r="I5" s="22">
        <v>107</v>
      </c>
      <c r="J5" s="11">
        <f>(H5+I5)/4</f>
        <v>47.5</v>
      </c>
      <c r="L5" s="6" t="s">
        <v>29</v>
      </c>
      <c r="M5" s="3">
        <v>27</v>
      </c>
      <c r="N5" s="3"/>
      <c r="O5" s="7">
        <v>54</v>
      </c>
    </row>
    <row r="6" spans="1:20" ht="15.75" thickBot="1" x14ac:dyDescent="0.3">
      <c r="A6" s="63" t="s">
        <v>24</v>
      </c>
      <c r="B6" s="19">
        <v>180</v>
      </c>
      <c r="C6" s="20">
        <v>214</v>
      </c>
      <c r="D6" s="21">
        <v>71.5</v>
      </c>
      <c r="E6" s="20">
        <f>(B6+C6)/2+D6</f>
        <v>268.5</v>
      </c>
      <c r="F6" s="10">
        <v>62</v>
      </c>
      <c r="G6" s="22">
        <v>16</v>
      </c>
      <c r="H6" s="23">
        <v>83</v>
      </c>
      <c r="I6" s="22">
        <v>107</v>
      </c>
      <c r="J6" s="11">
        <f>(H6+I6)/4</f>
        <v>47.5</v>
      </c>
      <c r="L6" s="6"/>
      <c r="M6" s="3"/>
      <c r="N6" s="3"/>
      <c r="O6" s="7"/>
    </row>
    <row r="7" spans="1:20" ht="15.75" thickBot="1" x14ac:dyDescent="0.3">
      <c r="A7" s="63" t="s">
        <v>26</v>
      </c>
      <c r="B7" s="19">
        <v>95</v>
      </c>
      <c r="C7" s="20">
        <v>162</v>
      </c>
      <c r="D7" s="21">
        <v>71.5</v>
      </c>
      <c r="E7" s="20">
        <f>(B7+C7)/2+D7</f>
        <v>200</v>
      </c>
      <c r="F7" s="10" t="s">
        <v>30</v>
      </c>
      <c r="G7" s="22">
        <v>12</v>
      </c>
      <c r="H7" s="23">
        <v>83</v>
      </c>
      <c r="I7" s="22">
        <v>107</v>
      </c>
      <c r="J7" s="11">
        <f>(H7+I7)/4</f>
        <v>47.5</v>
      </c>
      <c r="L7" s="8"/>
      <c r="M7" s="4">
        <f>SUM(M2:M6)</f>
        <v>62</v>
      </c>
      <c r="N7" s="4">
        <f>SUM(N1:N6)</f>
        <v>35</v>
      </c>
      <c r="O7" s="9">
        <f>SUM(O1:O6)</f>
        <v>89</v>
      </c>
    </row>
    <row r="11" spans="1:20" ht="15.75" thickBot="1" x14ac:dyDescent="0.3"/>
    <row r="12" spans="1:20" x14ac:dyDescent="0.25">
      <c r="A12" s="47" t="s">
        <v>22</v>
      </c>
      <c r="B12" s="48"/>
      <c r="C12" s="48"/>
      <c r="D12" s="48"/>
      <c r="E12" s="48"/>
      <c r="F12" s="49"/>
      <c r="G12" s="24"/>
      <c r="H12" s="47" t="s">
        <v>23</v>
      </c>
      <c r="I12" s="48"/>
      <c r="J12" s="48"/>
      <c r="K12" s="48"/>
      <c r="L12" s="48"/>
      <c r="M12" s="49"/>
      <c r="O12" s="47" t="s">
        <v>15</v>
      </c>
      <c r="P12" s="48"/>
      <c r="Q12" s="48"/>
      <c r="R12" s="48"/>
      <c r="S12" s="48"/>
      <c r="T12" s="49"/>
    </row>
    <row r="13" spans="1:20" ht="15.75" thickBot="1" x14ac:dyDescent="0.3">
      <c r="A13" s="50"/>
      <c r="B13" s="51"/>
      <c r="C13" s="51"/>
      <c r="D13" s="51"/>
      <c r="E13" s="51"/>
      <c r="F13" s="52"/>
      <c r="G13" s="24"/>
      <c r="H13" s="50"/>
      <c r="I13" s="51"/>
      <c r="J13" s="51"/>
      <c r="K13" s="51"/>
      <c r="L13" s="51"/>
      <c r="M13" s="52"/>
      <c r="O13" s="50"/>
      <c r="P13" s="51"/>
      <c r="Q13" s="51"/>
      <c r="R13" s="51"/>
      <c r="S13" s="51"/>
      <c r="T13" s="52"/>
    </row>
    <row r="14" spans="1:20" x14ac:dyDescent="0.25">
      <c r="A14" s="25" t="s">
        <v>8</v>
      </c>
      <c r="B14" s="12" t="s">
        <v>2</v>
      </c>
      <c r="C14" s="12" t="s">
        <v>11</v>
      </c>
      <c r="D14" s="12" t="s">
        <v>12</v>
      </c>
      <c r="E14" s="12" t="s">
        <v>13</v>
      </c>
      <c r="F14" s="26" t="s">
        <v>14</v>
      </c>
      <c r="G14" s="3"/>
      <c r="H14" s="25" t="s">
        <v>8</v>
      </c>
      <c r="I14" s="12" t="s">
        <v>2</v>
      </c>
      <c r="J14" s="12" t="s">
        <v>11</v>
      </c>
      <c r="K14" s="12" t="s">
        <v>12</v>
      </c>
      <c r="L14" s="12" t="s">
        <v>13</v>
      </c>
      <c r="M14" s="27" t="s">
        <v>14</v>
      </c>
      <c r="O14" s="25" t="s">
        <v>8</v>
      </c>
      <c r="P14" s="12" t="s">
        <v>2</v>
      </c>
      <c r="Q14" s="12" t="s">
        <v>11</v>
      </c>
      <c r="R14" s="12" t="s">
        <v>12</v>
      </c>
      <c r="S14" s="12" t="s">
        <v>13</v>
      </c>
      <c r="T14" s="27" t="s">
        <v>14</v>
      </c>
    </row>
    <row r="15" spans="1:20" x14ac:dyDescent="0.25">
      <c r="A15" s="6">
        <v>83</v>
      </c>
      <c r="B15" s="3">
        <v>100</v>
      </c>
      <c r="C15" s="3">
        <f>SUM(B15+A15)/4</f>
        <v>45.75</v>
      </c>
      <c r="D15" s="3">
        <v>270</v>
      </c>
      <c r="E15" s="31">
        <f t="shared" ref="E15:E25" si="0">((D15-C15)*12*0.35)*3.5+((D15-C15)*12)*0.65</f>
        <v>5045.625</v>
      </c>
      <c r="F15" s="29"/>
      <c r="G15" s="3"/>
      <c r="H15" s="6">
        <v>83</v>
      </c>
      <c r="I15" s="3">
        <v>100</v>
      </c>
      <c r="J15" s="3">
        <f>SUM(I15+H15)/4</f>
        <v>45.75</v>
      </c>
      <c r="K15" s="3">
        <v>234</v>
      </c>
      <c r="L15" s="54">
        <f>((K15-J15)*12*0.62)*3.5+((K15-J15)*12)*0.38</f>
        <v>5760.45</v>
      </c>
      <c r="M15" s="29"/>
      <c r="O15" s="6">
        <v>83</v>
      </c>
      <c r="P15" s="3">
        <v>100</v>
      </c>
      <c r="Q15" s="3">
        <f>SUM(P15+O15)/4</f>
        <v>45.75</v>
      </c>
      <c r="R15" s="3">
        <v>234</v>
      </c>
      <c r="S15" s="54">
        <f>((R15-Q15)*12*0.55)*3.5+((R15-Q15)*12)*0.45</f>
        <v>5365.125</v>
      </c>
      <c r="T15" s="29"/>
    </row>
    <row r="16" spans="1:20" x14ac:dyDescent="0.25">
      <c r="A16" s="6">
        <v>83</v>
      </c>
      <c r="B16" s="3">
        <v>150</v>
      </c>
      <c r="C16" s="3">
        <f t="shared" ref="C16:C25" si="1">SUM(B16+A16)/4</f>
        <v>58.25</v>
      </c>
      <c r="D16" s="3">
        <v>270</v>
      </c>
      <c r="E16" s="31">
        <f t="shared" si="0"/>
        <v>4764.375</v>
      </c>
      <c r="F16" s="29">
        <f>100-(E16/(E15/100))</f>
        <v>5.5741360089186145</v>
      </c>
      <c r="G16" s="3"/>
      <c r="H16" s="6">
        <v>83</v>
      </c>
      <c r="I16" s="3">
        <v>150</v>
      </c>
      <c r="J16" s="3">
        <f t="shared" ref="J16:J25" si="2">SUM(I16+H16)/4</f>
        <v>58.25</v>
      </c>
      <c r="K16" s="3">
        <v>234</v>
      </c>
      <c r="L16" s="54">
        <f t="shared" ref="L16:L25" si="3">((K16-J16)*12*0.62)*3.5+((K16-J16)*12)*0.38</f>
        <v>5377.95</v>
      </c>
      <c r="M16" s="29">
        <f>100-(L16/(L15/100))</f>
        <v>6.6401062416998684</v>
      </c>
      <c r="O16" s="6">
        <v>83</v>
      </c>
      <c r="P16" s="3">
        <v>150</v>
      </c>
      <c r="Q16" s="3">
        <f t="shared" ref="Q16:Q25" si="4">SUM(P16+O16)/4</f>
        <v>58.25</v>
      </c>
      <c r="R16" s="3">
        <v>234</v>
      </c>
      <c r="S16" s="54">
        <f t="shared" ref="S16:S25" si="5">((R16-Q16)*12*0.55)*3.5+((R16-Q16)*12)*0.45</f>
        <v>5008.875</v>
      </c>
      <c r="T16" s="29">
        <f>100-(S16/(S15/100))</f>
        <v>6.6401062416998684</v>
      </c>
    </row>
    <row r="17" spans="1:20" x14ac:dyDescent="0.25">
      <c r="A17" s="6">
        <v>83</v>
      </c>
      <c r="B17" s="3">
        <v>200</v>
      </c>
      <c r="C17" s="3">
        <f t="shared" si="1"/>
        <v>70.75</v>
      </c>
      <c r="D17" s="3">
        <v>270</v>
      </c>
      <c r="E17" s="31">
        <f t="shared" si="0"/>
        <v>4483.125</v>
      </c>
      <c r="F17" s="29">
        <f>100-(E17/(E15/100))</f>
        <v>11.148272017837229</v>
      </c>
      <c r="G17" s="3"/>
      <c r="H17" s="6">
        <v>83</v>
      </c>
      <c r="I17" s="3">
        <v>200</v>
      </c>
      <c r="J17" s="3">
        <f t="shared" si="2"/>
        <v>70.75</v>
      </c>
      <c r="K17" s="3">
        <v>234</v>
      </c>
      <c r="L17" s="30">
        <f t="shared" si="3"/>
        <v>4995.45</v>
      </c>
      <c r="M17" s="29">
        <f>100-(L17/(L15/100))</f>
        <v>13.280212483399737</v>
      </c>
      <c r="O17" s="6">
        <v>83</v>
      </c>
      <c r="P17" s="3">
        <v>200</v>
      </c>
      <c r="Q17" s="3">
        <f t="shared" si="4"/>
        <v>70.75</v>
      </c>
      <c r="R17" s="3">
        <v>234</v>
      </c>
      <c r="S17" s="30">
        <f t="shared" si="5"/>
        <v>4652.625</v>
      </c>
      <c r="T17" s="29">
        <f>100-(S17/(S15/100))</f>
        <v>13.280212483399737</v>
      </c>
    </row>
    <row r="18" spans="1:20" x14ac:dyDescent="0.25">
      <c r="A18" s="6">
        <v>83</v>
      </c>
      <c r="B18" s="3">
        <v>250</v>
      </c>
      <c r="C18" s="3">
        <f t="shared" si="1"/>
        <v>83.25</v>
      </c>
      <c r="D18" s="3">
        <v>270</v>
      </c>
      <c r="E18" s="31">
        <f t="shared" si="0"/>
        <v>4201.875</v>
      </c>
      <c r="F18" s="29">
        <f>100-E18/(E15/100)</f>
        <v>16.722408026755843</v>
      </c>
      <c r="G18" s="3"/>
      <c r="H18" s="6">
        <v>83</v>
      </c>
      <c r="I18" s="3">
        <v>250</v>
      </c>
      <c r="J18" s="3">
        <f t="shared" si="2"/>
        <v>83.25</v>
      </c>
      <c r="K18" s="3">
        <v>234</v>
      </c>
      <c r="L18" s="30">
        <f t="shared" si="3"/>
        <v>4612.95</v>
      </c>
      <c r="M18" s="29">
        <f>100-L18/(L15/100)</f>
        <v>19.920318725099605</v>
      </c>
      <c r="O18" s="6">
        <v>83</v>
      </c>
      <c r="P18" s="3">
        <v>250</v>
      </c>
      <c r="Q18" s="3">
        <f t="shared" si="4"/>
        <v>83.25</v>
      </c>
      <c r="R18" s="3">
        <v>234</v>
      </c>
      <c r="S18" s="30">
        <f t="shared" si="5"/>
        <v>4296.375</v>
      </c>
      <c r="T18" s="29">
        <f>100-S18/(S15/100)</f>
        <v>19.920318725099591</v>
      </c>
    </row>
    <row r="19" spans="1:20" x14ac:dyDescent="0.25">
      <c r="A19" s="6">
        <v>83</v>
      </c>
      <c r="B19" s="3">
        <v>300</v>
      </c>
      <c r="C19" s="3">
        <f t="shared" si="1"/>
        <v>95.75</v>
      </c>
      <c r="D19" s="3">
        <v>270</v>
      </c>
      <c r="E19" s="31">
        <f t="shared" si="0"/>
        <v>3920.6249999999995</v>
      </c>
      <c r="F19" s="29">
        <f>100-(E19/(E15/100))</f>
        <v>22.296544035674472</v>
      </c>
      <c r="G19" s="3"/>
      <c r="H19" s="6">
        <v>83</v>
      </c>
      <c r="I19" s="3">
        <v>300</v>
      </c>
      <c r="J19" s="3">
        <f t="shared" si="2"/>
        <v>95.75</v>
      </c>
      <c r="K19" s="3">
        <v>234</v>
      </c>
      <c r="L19" s="30">
        <f t="shared" si="3"/>
        <v>4230.45</v>
      </c>
      <c r="M19" s="29">
        <f>100-(L19/(L15/100))</f>
        <v>26.560424966799474</v>
      </c>
      <c r="O19" s="6">
        <v>83</v>
      </c>
      <c r="P19" s="3">
        <v>300</v>
      </c>
      <c r="Q19" s="3">
        <f t="shared" si="4"/>
        <v>95.75</v>
      </c>
      <c r="R19" s="3">
        <v>234</v>
      </c>
      <c r="S19" s="30">
        <f t="shared" si="5"/>
        <v>3940.1250000000005</v>
      </c>
      <c r="T19" s="29">
        <f>100-(S19/(S15/100))</f>
        <v>26.560424966799459</v>
      </c>
    </row>
    <row r="20" spans="1:20" x14ac:dyDescent="0.25">
      <c r="A20" s="6">
        <v>83</v>
      </c>
      <c r="B20" s="3">
        <v>350</v>
      </c>
      <c r="C20" s="3">
        <f t="shared" si="1"/>
        <v>108.25</v>
      </c>
      <c r="D20" s="3">
        <v>270</v>
      </c>
      <c r="E20" s="31">
        <f t="shared" si="0"/>
        <v>3639.3749999999995</v>
      </c>
      <c r="F20" s="29">
        <f>100-(E20/(E15/100))</f>
        <v>27.870680044593087</v>
      </c>
      <c r="G20" s="3"/>
      <c r="H20" s="6">
        <v>83</v>
      </c>
      <c r="I20" s="3">
        <v>350</v>
      </c>
      <c r="J20" s="3">
        <f t="shared" si="2"/>
        <v>108.25</v>
      </c>
      <c r="K20" s="3">
        <v>234</v>
      </c>
      <c r="L20" s="30">
        <f t="shared" si="3"/>
        <v>3847.9500000000003</v>
      </c>
      <c r="M20" s="29">
        <f>100-(L20/(L15/100))</f>
        <v>33.200531208499328</v>
      </c>
      <c r="O20" s="6">
        <v>83</v>
      </c>
      <c r="P20" s="3">
        <v>350</v>
      </c>
      <c r="Q20" s="3">
        <f t="shared" si="4"/>
        <v>108.25</v>
      </c>
      <c r="R20" s="3">
        <v>234</v>
      </c>
      <c r="S20" s="30">
        <f t="shared" si="5"/>
        <v>3583.8750000000005</v>
      </c>
      <c r="T20" s="29">
        <f>100-(S20/(S15/100))</f>
        <v>33.200531208499328</v>
      </c>
    </row>
    <row r="21" spans="1:20" x14ac:dyDescent="0.25">
      <c r="A21" s="6">
        <v>83</v>
      </c>
      <c r="B21" s="3">
        <v>400</v>
      </c>
      <c r="C21" s="3">
        <f t="shared" si="1"/>
        <v>120.75</v>
      </c>
      <c r="D21" s="3">
        <v>270</v>
      </c>
      <c r="E21" s="31">
        <f t="shared" si="0"/>
        <v>3358.1249999999995</v>
      </c>
      <c r="F21" s="29">
        <f>100-(E21/(E15/100))</f>
        <v>33.444816053511715</v>
      </c>
      <c r="G21" s="3"/>
      <c r="H21" s="6">
        <v>83</v>
      </c>
      <c r="I21" s="3">
        <v>400</v>
      </c>
      <c r="J21" s="3">
        <f t="shared" si="2"/>
        <v>120.75</v>
      </c>
      <c r="K21" s="3">
        <v>234</v>
      </c>
      <c r="L21" s="30">
        <f t="shared" si="3"/>
        <v>3465.4500000000003</v>
      </c>
      <c r="M21" s="29">
        <f>100-(L21/(L15/100))</f>
        <v>39.840637450199203</v>
      </c>
      <c r="O21" s="6">
        <v>83</v>
      </c>
      <c r="P21" s="3">
        <v>400</v>
      </c>
      <c r="Q21" s="3">
        <f t="shared" si="4"/>
        <v>120.75</v>
      </c>
      <c r="R21" s="3">
        <v>234</v>
      </c>
      <c r="S21" s="30">
        <f t="shared" si="5"/>
        <v>3227.6250000000005</v>
      </c>
      <c r="T21" s="29">
        <f>100-(S21/(S15/100))</f>
        <v>39.840637450199189</v>
      </c>
    </row>
    <row r="22" spans="1:20" x14ac:dyDescent="0.25">
      <c r="A22" s="6">
        <v>83</v>
      </c>
      <c r="B22" s="3">
        <v>450</v>
      </c>
      <c r="C22" s="3">
        <f t="shared" si="1"/>
        <v>133.25</v>
      </c>
      <c r="D22" s="3">
        <v>270</v>
      </c>
      <c r="E22" s="28">
        <f t="shared" si="0"/>
        <v>3076.875</v>
      </c>
      <c r="F22" s="29">
        <f>100-(E22/(E15/100))</f>
        <v>39.018952062430323</v>
      </c>
      <c r="G22" s="3"/>
      <c r="H22" s="6">
        <v>83</v>
      </c>
      <c r="I22" s="3">
        <v>450</v>
      </c>
      <c r="J22" s="3">
        <f t="shared" si="2"/>
        <v>133.25</v>
      </c>
      <c r="K22" s="3">
        <v>234</v>
      </c>
      <c r="L22" s="32">
        <f t="shared" si="3"/>
        <v>3082.9500000000003</v>
      </c>
      <c r="M22" s="29">
        <f>100-(L22/(L15/100))</f>
        <v>46.480743691899065</v>
      </c>
      <c r="O22" s="6">
        <v>83</v>
      </c>
      <c r="P22" s="3">
        <v>450</v>
      </c>
      <c r="Q22" s="3">
        <f t="shared" si="4"/>
        <v>133.25</v>
      </c>
      <c r="R22" s="3">
        <v>234</v>
      </c>
      <c r="S22" s="32">
        <f t="shared" si="5"/>
        <v>2871.3750000000005</v>
      </c>
      <c r="T22" s="29">
        <f>100-(S22/(S15/100))</f>
        <v>46.480743691899058</v>
      </c>
    </row>
    <row r="23" spans="1:20" x14ac:dyDescent="0.25">
      <c r="A23" s="6">
        <v>83</v>
      </c>
      <c r="B23" s="3">
        <v>500</v>
      </c>
      <c r="C23" s="3">
        <f t="shared" si="1"/>
        <v>145.75</v>
      </c>
      <c r="D23" s="3">
        <v>270</v>
      </c>
      <c r="E23" s="28">
        <f t="shared" si="0"/>
        <v>2795.625</v>
      </c>
      <c r="F23" s="29">
        <f>100-(E23/(E15/100))</f>
        <v>44.593088071348937</v>
      </c>
      <c r="G23" s="3"/>
      <c r="H23" s="6">
        <v>83</v>
      </c>
      <c r="I23" s="3">
        <v>500</v>
      </c>
      <c r="J23" s="3">
        <f t="shared" si="2"/>
        <v>145.75</v>
      </c>
      <c r="K23" s="3">
        <v>234</v>
      </c>
      <c r="L23" s="32">
        <f t="shared" si="3"/>
        <v>2700.4500000000003</v>
      </c>
      <c r="M23" s="29">
        <f>100-(L23/(L15/100))</f>
        <v>53.120849933598933</v>
      </c>
      <c r="O23" s="6">
        <v>83</v>
      </c>
      <c r="P23" s="3">
        <v>500</v>
      </c>
      <c r="Q23" s="3">
        <f t="shared" si="4"/>
        <v>145.75</v>
      </c>
      <c r="R23" s="3">
        <v>234</v>
      </c>
      <c r="S23" s="32">
        <f t="shared" si="5"/>
        <v>2515.1250000000005</v>
      </c>
      <c r="T23" s="29">
        <f>100-(S23/(S15/100))</f>
        <v>53.120849933598926</v>
      </c>
    </row>
    <row r="24" spans="1:20" x14ac:dyDescent="0.25">
      <c r="A24" s="6">
        <v>83</v>
      </c>
      <c r="B24" s="3">
        <v>550</v>
      </c>
      <c r="C24" s="3">
        <f t="shared" si="1"/>
        <v>158.25</v>
      </c>
      <c r="D24" s="3">
        <v>270</v>
      </c>
      <c r="E24" s="28">
        <f t="shared" si="0"/>
        <v>2514.375</v>
      </c>
      <c r="F24" s="29">
        <f>100-(E24/(E15/100))</f>
        <v>50.167224080267559</v>
      </c>
      <c r="G24" s="3"/>
      <c r="H24" s="6">
        <v>83</v>
      </c>
      <c r="I24" s="3">
        <v>550</v>
      </c>
      <c r="J24" s="3">
        <f t="shared" si="2"/>
        <v>158.25</v>
      </c>
      <c r="K24" s="3">
        <v>234</v>
      </c>
      <c r="L24" s="32">
        <f t="shared" si="3"/>
        <v>2317.9500000000003</v>
      </c>
      <c r="M24" s="29">
        <f>100-(L24/(L15/100))</f>
        <v>59.760956175298801</v>
      </c>
      <c r="O24" s="6">
        <v>83</v>
      </c>
      <c r="P24" s="3">
        <v>550</v>
      </c>
      <c r="Q24" s="3">
        <f t="shared" si="4"/>
        <v>158.25</v>
      </c>
      <c r="R24" s="3">
        <v>234</v>
      </c>
      <c r="S24" s="32">
        <f t="shared" si="5"/>
        <v>2158.8750000000005</v>
      </c>
      <c r="T24" s="29">
        <f>100-(S24/(S15/100))</f>
        <v>59.760956175298794</v>
      </c>
    </row>
    <row r="25" spans="1:20" ht="15.75" thickBot="1" x14ac:dyDescent="0.3">
      <c r="A25" s="8">
        <v>83</v>
      </c>
      <c r="B25" s="4">
        <v>600</v>
      </c>
      <c r="C25" s="4">
        <f t="shared" si="1"/>
        <v>170.75</v>
      </c>
      <c r="D25" s="4">
        <v>270</v>
      </c>
      <c r="E25" s="55">
        <f t="shared" si="0"/>
        <v>2233.125</v>
      </c>
      <c r="F25" s="33">
        <f>100-(E25/(E15/100))</f>
        <v>55.741360089186173</v>
      </c>
      <c r="G25" s="3"/>
      <c r="H25" s="8">
        <v>83</v>
      </c>
      <c r="I25" s="4">
        <v>600</v>
      </c>
      <c r="J25" s="4">
        <f t="shared" si="2"/>
        <v>170.75</v>
      </c>
      <c r="K25" s="4">
        <v>234</v>
      </c>
      <c r="L25" s="34">
        <f t="shared" si="3"/>
        <v>1935.45</v>
      </c>
      <c r="M25" s="33">
        <f>100-(L25/(L15/100))</f>
        <v>66.40106241699867</v>
      </c>
      <c r="O25" s="8">
        <v>83</v>
      </c>
      <c r="P25" s="4">
        <v>600</v>
      </c>
      <c r="Q25" s="4">
        <f t="shared" si="4"/>
        <v>170.75</v>
      </c>
      <c r="R25" s="4">
        <v>234</v>
      </c>
      <c r="S25" s="32">
        <f t="shared" si="5"/>
        <v>1802.6250000000002</v>
      </c>
      <c r="T25" s="33">
        <f>100-(S25/(S15/100))</f>
        <v>66.401062416998656</v>
      </c>
    </row>
    <row r="28" spans="1:20" ht="15.75" thickBot="1" x14ac:dyDescent="0.3"/>
    <row r="29" spans="1:20" x14ac:dyDescent="0.25">
      <c r="A29" s="47" t="s">
        <v>21</v>
      </c>
      <c r="B29" s="48"/>
      <c r="C29" s="48"/>
      <c r="D29" s="48"/>
      <c r="E29" s="48"/>
      <c r="F29" s="49"/>
      <c r="H29" s="47" t="s">
        <v>20</v>
      </c>
      <c r="I29" s="48"/>
      <c r="J29" s="48"/>
      <c r="K29" s="48"/>
      <c r="L29" s="48"/>
      <c r="M29" s="49"/>
      <c r="O29" s="47" t="s">
        <v>25</v>
      </c>
      <c r="P29" s="48"/>
      <c r="Q29" s="48"/>
      <c r="R29" s="48"/>
      <c r="S29" s="48"/>
      <c r="T29" s="49"/>
    </row>
    <row r="30" spans="1:20" ht="15.75" thickBot="1" x14ac:dyDescent="0.3">
      <c r="A30" s="50"/>
      <c r="B30" s="51"/>
      <c r="C30" s="51"/>
      <c r="D30" s="51"/>
      <c r="E30" s="51"/>
      <c r="F30" s="52"/>
      <c r="H30" s="50"/>
      <c r="I30" s="51"/>
      <c r="J30" s="51"/>
      <c r="K30" s="51"/>
      <c r="L30" s="51"/>
      <c r="M30" s="52"/>
      <c r="O30" s="50"/>
      <c r="P30" s="51"/>
      <c r="Q30" s="51"/>
      <c r="R30" s="51"/>
      <c r="S30" s="51"/>
      <c r="T30" s="52"/>
    </row>
    <row r="31" spans="1:20" x14ac:dyDescent="0.25">
      <c r="A31" s="35" t="s">
        <v>8</v>
      </c>
      <c r="B31" s="41" t="s">
        <v>2</v>
      </c>
      <c r="C31" s="41" t="s">
        <v>11</v>
      </c>
      <c r="D31" s="41" t="s">
        <v>12</v>
      </c>
      <c r="E31" s="41" t="s">
        <v>13</v>
      </c>
      <c r="F31" s="37" t="s">
        <v>14</v>
      </c>
      <c r="H31" s="35" t="s">
        <v>8</v>
      </c>
      <c r="I31" s="36" t="s">
        <v>2</v>
      </c>
      <c r="J31" s="36" t="s">
        <v>11</v>
      </c>
      <c r="K31" s="36" t="s">
        <v>12</v>
      </c>
      <c r="L31" s="36" t="s">
        <v>13</v>
      </c>
      <c r="M31" s="38" t="s">
        <v>14</v>
      </c>
      <c r="O31" s="35" t="s">
        <v>8</v>
      </c>
      <c r="P31" s="41" t="s">
        <v>2</v>
      </c>
      <c r="Q31" s="41" t="s">
        <v>11</v>
      </c>
      <c r="R31" s="41" t="s">
        <v>12</v>
      </c>
      <c r="S31" s="41" t="s">
        <v>13</v>
      </c>
      <c r="T31" s="42" t="s">
        <v>14</v>
      </c>
    </row>
    <row r="32" spans="1:20" x14ac:dyDescent="0.25">
      <c r="A32" s="6">
        <v>83</v>
      </c>
      <c r="B32" s="3">
        <v>100</v>
      </c>
      <c r="C32" s="3">
        <f>SUM(B32+A32)/4</f>
        <v>45.75</v>
      </c>
      <c r="D32" s="3">
        <v>268.5</v>
      </c>
      <c r="E32" s="54">
        <f>((D32-C32)*16*0.62)*3.5+((D32-C32)*16)*0.38</f>
        <v>9088.1999999999989</v>
      </c>
      <c r="F32" s="29"/>
      <c r="H32" s="6">
        <v>83</v>
      </c>
      <c r="I32" s="3">
        <v>100</v>
      </c>
      <c r="J32" s="3">
        <f>SUM(I32+H32)/4</f>
        <v>45.75</v>
      </c>
      <c r="K32" s="3">
        <v>276.5</v>
      </c>
      <c r="L32" s="54">
        <f>((K32-J32)*12*0.62)*3.5+((K32-J32)*12)*0.38</f>
        <v>7060.95</v>
      </c>
      <c r="M32" s="29"/>
      <c r="O32" s="6">
        <v>83</v>
      </c>
      <c r="P32" s="3">
        <v>100</v>
      </c>
      <c r="Q32" s="3">
        <f>SUM(P32+O32)/4</f>
        <v>45.75</v>
      </c>
      <c r="R32" s="3">
        <v>200</v>
      </c>
      <c r="S32" s="54">
        <f>((R32-(Q32*0.48))*12*0.62)*3.5+((R32-(Q32*0.48))*12)*0.38</f>
        <v>5448.0240000000003</v>
      </c>
      <c r="T32" s="29"/>
    </row>
    <row r="33" spans="1:20" x14ac:dyDescent="0.25">
      <c r="A33" s="6">
        <v>83</v>
      </c>
      <c r="B33" s="3">
        <v>150</v>
      </c>
      <c r="C33" s="3">
        <f t="shared" ref="C33:C42" si="6">SUM(B33+A33)/4</f>
        <v>58.25</v>
      </c>
      <c r="D33" s="3">
        <v>268.5</v>
      </c>
      <c r="E33" s="54">
        <f t="shared" ref="E33:E42" si="7">((D33-C33)*16*0.62)*3.5+((D33-C33)*16)*0.38</f>
        <v>8578.1999999999989</v>
      </c>
      <c r="F33" s="29">
        <f>100-(E33/(E32/100))</f>
        <v>5.6116722783389434</v>
      </c>
      <c r="H33" s="6">
        <v>83</v>
      </c>
      <c r="I33" s="3">
        <v>150</v>
      </c>
      <c r="J33" s="3">
        <f t="shared" ref="J33:J42" si="8">SUM(I33+H33)/4</f>
        <v>58.25</v>
      </c>
      <c r="K33" s="3">
        <v>276.5</v>
      </c>
      <c r="L33" s="54">
        <f t="shared" ref="L33:L42" si="9">((K33-J33)*12*0.62)*3.5+((K33-J33)*12)*0.38</f>
        <v>6678.45</v>
      </c>
      <c r="M33" s="29">
        <f>100-(L33/(L32/100))</f>
        <v>5.4171180931744232</v>
      </c>
      <c r="O33" s="6">
        <v>83</v>
      </c>
      <c r="P33" s="3">
        <v>150</v>
      </c>
      <c r="Q33" s="3">
        <f t="shared" ref="Q33:Q42" si="10">SUM(P33+O33)/4</f>
        <v>58.25</v>
      </c>
      <c r="R33" s="3">
        <v>200</v>
      </c>
      <c r="S33" s="54">
        <f t="shared" ref="S33:S42" si="11">((R33-(Q33*0.48))*12*0.62)*3.5+((R33-(Q33*0.48))*12)*0.38</f>
        <v>5264.424</v>
      </c>
      <c r="T33" s="29">
        <f>100-(S33/(S32/100))</f>
        <v>3.3700292069197957</v>
      </c>
    </row>
    <row r="34" spans="1:20" x14ac:dyDescent="0.25">
      <c r="A34" s="6">
        <v>83</v>
      </c>
      <c r="B34" s="3">
        <v>200</v>
      </c>
      <c r="C34" s="3">
        <f t="shared" si="6"/>
        <v>70.75</v>
      </c>
      <c r="D34" s="3">
        <v>268.5</v>
      </c>
      <c r="E34" s="54">
        <f t="shared" si="7"/>
        <v>8068.2</v>
      </c>
      <c r="F34" s="29">
        <f>100-(E34/(E32/100))</f>
        <v>11.223344556677887</v>
      </c>
      <c r="H34" s="6">
        <v>83</v>
      </c>
      <c r="I34" s="3">
        <v>200</v>
      </c>
      <c r="J34" s="3">
        <f t="shared" si="8"/>
        <v>70.75</v>
      </c>
      <c r="K34" s="3">
        <v>276.5</v>
      </c>
      <c r="L34" s="54">
        <f t="shared" si="9"/>
        <v>6295.95</v>
      </c>
      <c r="M34" s="29">
        <f>100-(L34/(L32/100))</f>
        <v>10.834236186348861</v>
      </c>
      <c r="O34" s="6">
        <v>83</v>
      </c>
      <c r="P34" s="3">
        <v>200</v>
      </c>
      <c r="Q34" s="3">
        <f t="shared" si="10"/>
        <v>70.75</v>
      </c>
      <c r="R34" s="3">
        <v>200</v>
      </c>
      <c r="S34" s="54">
        <f t="shared" si="11"/>
        <v>5080.8239999999996</v>
      </c>
      <c r="T34" s="29">
        <f>100-(S34/(S32/100))</f>
        <v>6.7400584138395914</v>
      </c>
    </row>
    <row r="35" spans="1:20" x14ac:dyDescent="0.25">
      <c r="A35" s="6">
        <v>83</v>
      </c>
      <c r="B35" s="3">
        <v>250</v>
      </c>
      <c r="C35" s="3">
        <f t="shared" si="6"/>
        <v>83.25</v>
      </c>
      <c r="D35" s="3">
        <v>268.5</v>
      </c>
      <c r="E35" s="54">
        <f t="shared" si="7"/>
        <v>7558.2</v>
      </c>
      <c r="F35" s="29">
        <f>100-E35/(E32/100)</f>
        <v>16.83501683501683</v>
      </c>
      <c r="H35" s="6">
        <v>83</v>
      </c>
      <c r="I35" s="3">
        <v>250</v>
      </c>
      <c r="J35" s="3">
        <f t="shared" si="8"/>
        <v>83.25</v>
      </c>
      <c r="K35" s="3">
        <v>276.5</v>
      </c>
      <c r="L35" s="54">
        <f t="shared" si="9"/>
        <v>5913.45</v>
      </c>
      <c r="M35" s="29">
        <f>100-L35/(L32/100)</f>
        <v>16.251354279523298</v>
      </c>
      <c r="O35" s="6">
        <v>83</v>
      </c>
      <c r="P35" s="3">
        <v>250</v>
      </c>
      <c r="Q35" s="3">
        <f t="shared" si="10"/>
        <v>83.25</v>
      </c>
      <c r="R35" s="3">
        <v>200</v>
      </c>
      <c r="S35" s="30">
        <f t="shared" si="11"/>
        <v>4897.2240000000002</v>
      </c>
      <c r="T35" s="29">
        <f>100-S35/(S32/100)</f>
        <v>10.110087620759387</v>
      </c>
    </row>
    <row r="36" spans="1:20" x14ac:dyDescent="0.25">
      <c r="A36" s="6">
        <v>83</v>
      </c>
      <c r="B36" s="3">
        <v>300</v>
      </c>
      <c r="C36" s="3">
        <f t="shared" si="6"/>
        <v>95.75</v>
      </c>
      <c r="D36" s="3">
        <v>268.5</v>
      </c>
      <c r="E36" s="54">
        <f t="shared" si="7"/>
        <v>7048.2</v>
      </c>
      <c r="F36" s="29">
        <f>100-(E36/(E32/100))</f>
        <v>22.446689113355774</v>
      </c>
      <c r="H36" s="6">
        <v>83</v>
      </c>
      <c r="I36" s="3">
        <v>300</v>
      </c>
      <c r="J36" s="3">
        <f t="shared" si="8"/>
        <v>95.75</v>
      </c>
      <c r="K36" s="3">
        <v>276.5</v>
      </c>
      <c r="L36" s="54">
        <f t="shared" si="9"/>
        <v>5530.95</v>
      </c>
      <c r="M36" s="29">
        <f>100-(L36/(L32/100))</f>
        <v>21.668472372697721</v>
      </c>
      <c r="O36" s="6">
        <v>83</v>
      </c>
      <c r="P36" s="3">
        <v>300</v>
      </c>
      <c r="Q36" s="3">
        <f t="shared" si="10"/>
        <v>95.75</v>
      </c>
      <c r="R36" s="3">
        <v>200</v>
      </c>
      <c r="S36" s="30">
        <f t="shared" si="11"/>
        <v>4713.6240000000007</v>
      </c>
      <c r="T36" s="29">
        <f>100-(S36/(S32/100))</f>
        <v>13.480116827679169</v>
      </c>
    </row>
    <row r="37" spans="1:20" x14ac:dyDescent="0.25">
      <c r="A37" s="6">
        <v>83</v>
      </c>
      <c r="B37" s="3">
        <v>350</v>
      </c>
      <c r="C37" s="3">
        <f t="shared" si="6"/>
        <v>108.25</v>
      </c>
      <c r="D37" s="3">
        <v>268.5</v>
      </c>
      <c r="E37" s="54">
        <f t="shared" si="7"/>
        <v>6538.2</v>
      </c>
      <c r="F37" s="29">
        <f>100-(E37/(E32/100))</f>
        <v>28.058361391694717</v>
      </c>
      <c r="H37" s="6">
        <v>83</v>
      </c>
      <c r="I37" s="3">
        <v>350</v>
      </c>
      <c r="J37" s="3">
        <f t="shared" si="8"/>
        <v>108.25</v>
      </c>
      <c r="K37" s="3">
        <v>276.5</v>
      </c>
      <c r="L37" s="54">
        <f t="shared" si="9"/>
        <v>5148.45</v>
      </c>
      <c r="M37" s="29">
        <f>100-(L37/(L32/100))</f>
        <v>27.085590465872158</v>
      </c>
      <c r="O37" s="6">
        <v>83</v>
      </c>
      <c r="P37" s="3">
        <v>350</v>
      </c>
      <c r="Q37" s="3">
        <f t="shared" si="10"/>
        <v>108.25</v>
      </c>
      <c r="R37" s="3">
        <v>200</v>
      </c>
      <c r="S37" s="30">
        <f t="shared" si="11"/>
        <v>4530.0240000000003</v>
      </c>
      <c r="T37" s="29">
        <f>100-(S37/(S32/100))</f>
        <v>16.850146034598964</v>
      </c>
    </row>
    <row r="38" spans="1:20" x14ac:dyDescent="0.25">
      <c r="A38" s="6">
        <v>83</v>
      </c>
      <c r="B38" s="3">
        <v>400</v>
      </c>
      <c r="C38" s="3">
        <f t="shared" si="6"/>
        <v>120.75</v>
      </c>
      <c r="D38" s="3">
        <v>268.5</v>
      </c>
      <c r="E38" s="54">
        <f t="shared" si="7"/>
        <v>6028.2</v>
      </c>
      <c r="F38" s="29">
        <f>100-(E38/(E32/100))</f>
        <v>33.670033670033661</v>
      </c>
      <c r="H38" s="6">
        <v>83</v>
      </c>
      <c r="I38" s="3">
        <v>400</v>
      </c>
      <c r="J38" s="3">
        <f t="shared" si="8"/>
        <v>120.75</v>
      </c>
      <c r="K38" s="3">
        <v>276.5</v>
      </c>
      <c r="L38" s="30">
        <f t="shared" si="9"/>
        <v>4765.95</v>
      </c>
      <c r="M38" s="29">
        <f>100-(L38/(L32/100))</f>
        <v>32.502708559046582</v>
      </c>
      <c r="O38" s="6">
        <v>83</v>
      </c>
      <c r="P38" s="3">
        <v>400</v>
      </c>
      <c r="Q38" s="3">
        <f t="shared" si="10"/>
        <v>120.75</v>
      </c>
      <c r="R38" s="3">
        <v>200</v>
      </c>
      <c r="S38" s="30">
        <f t="shared" si="11"/>
        <v>4346.424</v>
      </c>
      <c r="T38" s="29">
        <f>100-(S38/(S32/100))</f>
        <v>20.22017524151876</v>
      </c>
    </row>
    <row r="39" spans="1:20" x14ac:dyDescent="0.25">
      <c r="A39" s="6">
        <v>83</v>
      </c>
      <c r="B39" s="3">
        <v>450</v>
      </c>
      <c r="C39" s="3">
        <f t="shared" si="6"/>
        <v>133.25</v>
      </c>
      <c r="D39" s="3">
        <v>268.5</v>
      </c>
      <c r="E39" s="54">
        <f t="shared" si="7"/>
        <v>5518.2</v>
      </c>
      <c r="F39" s="29">
        <f>100-(E39/(E32/100))</f>
        <v>39.281705948372611</v>
      </c>
      <c r="H39" s="6">
        <v>83</v>
      </c>
      <c r="I39" s="3">
        <v>450</v>
      </c>
      <c r="J39" s="3">
        <f t="shared" si="8"/>
        <v>133.25</v>
      </c>
      <c r="K39" s="3">
        <v>276.5</v>
      </c>
      <c r="L39" s="30">
        <f t="shared" si="9"/>
        <v>4383.45</v>
      </c>
      <c r="M39" s="29">
        <f>100-(L39/(L32/100))</f>
        <v>37.919826652221019</v>
      </c>
      <c r="O39" s="6">
        <v>83</v>
      </c>
      <c r="P39" s="3">
        <v>450</v>
      </c>
      <c r="Q39" s="3">
        <f t="shared" si="10"/>
        <v>133.25</v>
      </c>
      <c r="R39" s="3">
        <v>200</v>
      </c>
      <c r="S39" s="30">
        <f t="shared" si="11"/>
        <v>4162.8240000000005</v>
      </c>
      <c r="T39" s="29">
        <f>100-(S39/(S32/100))</f>
        <v>23.590204448438541</v>
      </c>
    </row>
    <row r="40" spans="1:20" x14ac:dyDescent="0.25">
      <c r="A40" s="6">
        <v>83</v>
      </c>
      <c r="B40" s="3">
        <v>500</v>
      </c>
      <c r="C40" s="3">
        <f t="shared" si="6"/>
        <v>145.75</v>
      </c>
      <c r="D40" s="3">
        <v>268.5</v>
      </c>
      <c r="E40" s="54">
        <f t="shared" si="7"/>
        <v>5008.2</v>
      </c>
      <c r="F40" s="29">
        <f>100-(E40/(E32/100))</f>
        <v>44.893378226711555</v>
      </c>
      <c r="H40" s="6">
        <v>83</v>
      </c>
      <c r="I40" s="3">
        <v>500</v>
      </c>
      <c r="J40" s="3">
        <f t="shared" si="8"/>
        <v>145.75</v>
      </c>
      <c r="K40" s="3">
        <v>276.5</v>
      </c>
      <c r="L40" s="30">
        <f t="shared" si="9"/>
        <v>4000.95</v>
      </c>
      <c r="M40" s="29">
        <f>100-(L40/(L32/100))</f>
        <v>43.336944745395449</v>
      </c>
      <c r="O40" s="6">
        <v>83</v>
      </c>
      <c r="P40" s="3">
        <v>500</v>
      </c>
      <c r="Q40" s="3">
        <f t="shared" si="10"/>
        <v>145.75</v>
      </c>
      <c r="R40" s="3">
        <v>200</v>
      </c>
      <c r="S40" s="30">
        <f t="shared" si="11"/>
        <v>3979.2240000000002</v>
      </c>
      <c r="T40" s="29">
        <f>100-(S40/(S32/100))</f>
        <v>26.960233655358351</v>
      </c>
    </row>
    <row r="41" spans="1:20" x14ac:dyDescent="0.25">
      <c r="A41" s="6">
        <v>83</v>
      </c>
      <c r="B41" s="3">
        <v>550</v>
      </c>
      <c r="C41" s="3">
        <f t="shared" si="6"/>
        <v>158.25</v>
      </c>
      <c r="D41" s="3">
        <v>268.5</v>
      </c>
      <c r="E41" s="30">
        <f t="shared" si="7"/>
        <v>4498.2</v>
      </c>
      <c r="F41" s="29">
        <f>100-(E41/(E32/100))</f>
        <v>50.505050505050505</v>
      </c>
      <c r="H41" s="6">
        <v>83</v>
      </c>
      <c r="I41" s="3">
        <v>550</v>
      </c>
      <c r="J41" s="3">
        <f t="shared" si="8"/>
        <v>158.25</v>
      </c>
      <c r="K41" s="3">
        <v>276.5</v>
      </c>
      <c r="L41" s="30">
        <f t="shared" si="9"/>
        <v>3618.45</v>
      </c>
      <c r="M41" s="29">
        <f>100-(L41/(L32/100))</f>
        <v>48.75406283856988</v>
      </c>
      <c r="O41" s="6">
        <v>83</v>
      </c>
      <c r="P41" s="3">
        <v>550</v>
      </c>
      <c r="Q41" s="3">
        <f t="shared" si="10"/>
        <v>158.25</v>
      </c>
      <c r="R41" s="3">
        <v>200</v>
      </c>
      <c r="S41" s="30">
        <f t="shared" si="11"/>
        <v>3795.6239999999998</v>
      </c>
      <c r="T41" s="29">
        <f>100-(S41/(S32/100))</f>
        <v>30.330262862278147</v>
      </c>
    </row>
    <row r="42" spans="1:20" ht="15.75" thickBot="1" x14ac:dyDescent="0.3">
      <c r="A42" s="8">
        <v>83</v>
      </c>
      <c r="B42" s="4">
        <v>600</v>
      </c>
      <c r="C42" s="4">
        <f t="shared" si="6"/>
        <v>170.75</v>
      </c>
      <c r="D42" s="4">
        <v>268.5</v>
      </c>
      <c r="E42" s="53">
        <f t="shared" si="7"/>
        <v>3988.2</v>
      </c>
      <c r="F42" s="33">
        <f>100-(E42/(E32/100))</f>
        <v>56.116722783389449</v>
      </c>
      <c r="H42" s="8">
        <v>83</v>
      </c>
      <c r="I42" s="4">
        <v>600</v>
      </c>
      <c r="J42" s="4">
        <f t="shared" si="8"/>
        <v>170.75</v>
      </c>
      <c r="K42" s="4">
        <v>276.5</v>
      </c>
      <c r="L42" s="53">
        <f t="shared" si="9"/>
        <v>3235.95</v>
      </c>
      <c r="M42" s="33">
        <f>100-(L42/(L32/100))</f>
        <v>54.17118093174431</v>
      </c>
      <c r="O42" s="8">
        <v>83</v>
      </c>
      <c r="P42" s="4">
        <v>600</v>
      </c>
      <c r="Q42" s="4">
        <f t="shared" si="10"/>
        <v>170.75</v>
      </c>
      <c r="R42" s="4">
        <v>200</v>
      </c>
      <c r="S42" s="53">
        <f t="shared" si="11"/>
        <v>3612.0240000000003</v>
      </c>
      <c r="T42" s="33">
        <f>100-(S42/(S32/100))</f>
        <v>33.700292069197928</v>
      </c>
    </row>
    <row r="44" spans="1:20" ht="15.75" thickBot="1" x14ac:dyDescent="0.3"/>
    <row r="45" spans="1:20" s="44" customFormat="1" x14ac:dyDescent="0.25">
      <c r="A45" s="43"/>
    </row>
    <row r="46" spans="1:20" s="46" customFormat="1" ht="15.75" thickBot="1" x14ac:dyDescent="0.3">
      <c r="A46" s="45"/>
    </row>
  </sheetData>
  <mergeCells count="8">
    <mergeCell ref="L1:O1"/>
    <mergeCell ref="O12:T13"/>
    <mergeCell ref="A45:XFD46"/>
    <mergeCell ref="A12:F13"/>
    <mergeCell ref="H12:M13"/>
    <mergeCell ref="A29:F30"/>
    <mergeCell ref="H29:M30"/>
    <mergeCell ref="O29:T3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Feuil5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snad</dc:creator>
  <cp:lastModifiedBy>snad</cp:lastModifiedBy>
  <dcterms:created xsi:type="dcterms:W3CDTF">2015-02-21T09:40:42Z</dcterms:created>
  <dcterms:modified xsi:type="dcterms:W3CDTF">2015-05-04T18:36:45Z</dcterms:modified>
</cp:coreProperties>
</file>