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
    </mc:Choice>
  </mc:AlternateContent>
  <bookViews>
    <workbookView xWindow="600" yWindow="90" windowWidth="9315" windowHeight="7485" firstSheet="1" activeTab="1"/>
  </bookViews>
  <sheets>
    <sheet name="fonctionnement" sheetId="2" state="hidden" r:id="rId1"/>
    <sheet name="description" sheetId="8" r:id="rId2"/>
    <sheet name="récapitualif" sheetId="6" r:id="rId3"/>
    <sheet name="prévision" sheetId="1" r:id="rId4"/>
    <sheet name="gain réel" sheetId="5" state="hidden" r:id="rId5"/>
  </sheets>
  <calcPr calcId="152511"/>
</workbook>
</file>

<file path=xl/calcChain.xml><?xml version="1.0" encoding="utf-8"?>
<calcChain xmlns="http://schemas.openxmlformats.org/spreadsheetml/2006/main">
  <c r="Z6" i="1" l="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5" i="1"/>
  <c r="J107" i="1" l="1"/>
  <c r="J102" i="1"/>
  <c r="J98" i="1"/>
  <c r="J94" i="1"/>
  <c r="J89" i="1"/>
  <c r="J85" i="1"/>
  <c r="J81" i="1"/>
  <c r="J76" i="1"/>
  <c r="J72" i="1"/>
  <c r="J68" i="1"/>
  <c r="J63" i="1"/>
  <c r="J59" i="1"/>
  <c r="J55" i="1"/>
  <c r="J50" i="1"/>
  <c r="J46" i="1"/>
  <c r="J42" i="1"/>
  <c r="J37" i="1"/>
  <c r="J33" i="1"/>
  <c r="J29" i="1"/>
  <c r="J24" i="1"/>
  <c r="J20" i="1"/>
  <c r="J16" i="1"/>
  <c r="J11" i="1"/>
  <c r="J7" i="1"/>
  <c r="H104" i="1"/>
  <c r="H100" i="1"/>
  <c r="H96" i="1"/>
  <c r="H91" i="1"/>
  <c r="H87" i="1"/>
  <c r="H83" i="1"/>
  <c r="H78" i="1"/>
  <c r="H74" i="1"/>
  <c r="H70" i="1"/>
  <c r="H65" i="1"/>
  <c r="H61" i="1"/>
  <c r="H57" i="1"/>
  <c r="H52" i="1"/>
  <c r="H48" i="1"/>
  <c r="H44" i="1"/>
  <c r="H39" i="1"/>
  <c r="H35" i="1"/>
  <c r="H31" i="1"/>
  <c r="H26" i="1"/>
  <c r="H22" i="1"/>
  <c r="H18" i="1"/>
  <c r="H13" i="1"/>
  <c r="H9" i="1"/>
  <c r="H5" i="1"/>
  <c r="AC17" i="1"/>
  <c r="R4" i="1"/>
  <c r="AD25" i="1" s="1"/>
  <c r="AB9" i="1"/>
  <c r="AC19" i="1"/>
  <c r="C9"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5" i="1"/>
  <c r="AC20" i="1"/>
  <c r="AC18" i="1"/>
  <c r="X6" i="1"/>
  <c r="V24" i="1" l="1"/>
  <c r="V25" i="1"/>
  <c r="V26" i="1"/>
  <c r="V27" i="1"/>
  <c r="V28"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5" i="1"/>
  <c r="V5" i="1"/>
  <c r="V6" i="1"/>
  <c r="V7" i="1"/>
  <c r="V8" i="1"/>
  <c r="V9" i="1"/>
  <c r="V10" i="1"/>
  <c r="V11" i="1"/>
  <c r="V12" i="1"/>
  <c r="V13" i="1"/>
  <c r="V14" i="1"/>
  <c r="V15" i="1"/>
  <c r="V16" i="1"/>
  <c r="V17" i="1"/>
  <c r="V18" i="1"/>
  <c r="V19" i="1"/>
  <c r="V20" i="1"/>
  <c r="V21" i="1"/>
  <c r="V22" i="1"/>
  <c r="V23" i="1"/>
  <c r="V4" i="1"/>
  <c r="B5" i="1"/>
  <c r="K5" i="1"/>
  <c r="K6" i="1" s="1"/>
  <c r="K7" i="1" s="1"/>
  <c r="K8" i="1" s="1"/>
  <c r="K9" i="1" s="1"/>
  <c r="K10" i="1" s="1"/>
  <c r="K11" i="1" s="1"/>
  <c r="K12"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I5" i="1"/>
  <c r="I6" i="1" s="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L55" i="5"/>
  <c r="K55" i="5"/>
  <c r="K54" i="5"/>
  <c r="L53" i="5"/>
  <c r="K53" i="5"/>
  <c r="K52" i="5"/>
  <c r="L51" i="5"/>
  <c r="K51" i="5"/>
  <c r="K50" i="5"/>
  <c r="L49" i="5"/>
  <c r="K49" i="5"/>
  <c r="K48" i="5"/>
  <c r="K47" i="5"/>
  <c r="L46" i="5"/>
  <c r="K46" i="5"/>
  <c r="K45" i="5"/>
  <c r="L44" i="5"/>
  <c r="K44" i="5"/>
  <c r="K43" i="5"/>
  <c r="L42" i="5"/>
  <c r="K42" i="5"/>
  <c r="K41" i="5"/>
  <c r="L40" i="5"/>
  <c r="K40" i="5"/>
  <c r="K39" i="5"/>
  <c r="L38" i="5"/>
  <c r="K38" i="5"/>
  <c r="K37" i="5"/>
  <c r="L36" i="5"/>
  <c r="K36" i="5"/>
  <c r="K35" i="5"/>
  <c r="L34" i="5"/>
  <c r="K34" i="5"/>
  <c r="K33" i="5"/>
  <c r="L33" i="5"/>
  <c r="L32" i="5"/>
  <c r="K32" i="5"/>
  <c r="K31" i="5"/>
  <c r="L31" i="5"/>
  <c r="L30" i="5"/>
  <c r="K30" i="5"/>
  <c r="K29" i="5"/>
  <c r="L29" i="5"/>
  <c r="L28" i="5"/>
  <c r="K28" i="5"/>
  <c r="K27" i="5"/>
  <c r="L27" i="5"/>
  <c r="L26" i="5"/>
  <c r="K26" i="5"/>
  <c r="K25" i="5"/>
  <c r="L25" i="5"/>
  <c r="L24" i="5"/>
  <c r="K24" i="5"/>
  <c r="K23" i="5"/>
  <c r="L23" i="5"/>
  <c r="L22" i="5"/>
  <c r="K22" i="5"/>
  <c r="K21" i="5"/>
  <c r="L21" i="5"/>
  <c r="L20" i="5"/>
  <c r="K20" i="5"/>
  <c r="L19" i="5"/>
  <c r="K19" i="5"/>
  <c r="L18" i="5"/>
  <c r="K18" i="5"/>
  <c r="L17" i="5"/>
  <c r="K17" i="5"/>
  <c r="L16" i="5"/>
  <c r="K16" i="5"/>
  <c r="L15" i="5"/>
  <c r="K15" i="5"/>
  <c r="L14" i="5"/>
  <c r="K14" i="5"/>
  <c r="L13" i="5"/>
  <c r="K13" i="5"/>
  <c r="L12" i="5"/>
  <c r="K12" i="5"/>
  <c r="L11" i="5"/>
  <c r="K11" i="5"/>
  <c r="L10" i="5"/>
  <c r="K10" i="5"/>
  <c r="L9" i="5"/>
  <c r="K9" i="5"/>
  <c r="L8" i="5"/>
  <c r="K8" i="5"/>
  <c r="L7" i="5"/>
  <c r="K7" i="5"/>
  <c r="L6" i="5"/>
  <c r="K6" i="5"/>
  <c r="L5" i="5"/>
  <c r="K5" i="5"/>
  <c r="N4" i="5"/>
  <c r="N5" i="5"/>
  <c r="M4" i="5"/>
  <c r="M5" i="5"/>
  <c r="L4" i="5"/>
  <c r="O4" i="5"/>
  <c r="K4" i="5"/>
  <c r="B4" i="5"/>
  <c r="N6" i="5"/>
  <c r="X4" i="5"/>
  <c r="X5" i="5"/>
  <c r="O5" i="5"/>
  <c r="M6" i="5"/>
  <c r="L35" i="5"/>
  <c r="L39" i="5"/>
  <c r="L41" i="5"/>
  <c r="L43" i="5"/>
  <c r="L45" i="5"/>
  <c r="L47" i="5"/>
  <c r="L50" i="5"/>
  <c r="L54" i="5"/>
  <c r="L37" i="5"/>
  <c r="L48" i="5"/>
  <c r="L52" i="5"/>
  <c r="X6" i="5"/>
  <c r="O6" i="5"/>
  <c r="M7" i="5"/>
  <c r="N7" i="5"/>
  <c r="X7" i="5"/>
  <c r="O7" i="5"/>
  <c r="N8" i="5"/>
  <c r="M8" i="5"/>
  <c r="X8" i="5"/>
  <c r="O8" i="5"/>
  <c r="M9" i="5"/>
  <c r="N9" i="5"/>
  <c r="X9" i="5"/>
  <c r="O9" i="5"/>
  <c r="N10" i="5"/>
  <c r="M10" i="5"/>
  <c r="X10" i="5"/>
  <c r="O10" i="5"/>
  <c r="M11" i="5"/>
  <c r="N11" i="5"/>
  <c r="X11" i="5"/>
  <c r="O11" i="5"/>
  <c r="N12" i="5"/>
  <c r="M12" i="5"/>
  <c r="X12" i="5"/>
  <c r="O12" i="5"/>
  <c r="M13" i="5"/>
  <c r="N13" i="5"/>
  <c r="X13" i="5"/>
  <c r="O13" i="5"/>
  <c r="N14" i="5"/>
  <c r="M14" i="5"/>
  <c r="X14" i="5"/>
  <c r="O14" i="5"/>
  <c r="M15" i="5"/>
  <c r="N15" i="5"/>
  <c r="X15" i="5"/>
  <c r="O15" i="5"/>
  <c r="N16" i="5"/>
  <c r="M16" i="5"/>
  <c r="X16" i="5"/>
  <c r="O16" i="5"/>
  <c r="N17" i="5"/>
  <c r="M17" i="5"/>
  <c r="X17" i="5"/>
  <c r="O17" i="5"/>
  <c r="M18" i="5"/>
  <c r="N18" i="5"/>
  <c r="X18" i="5"/>
  <c r="O18" i="5"/>
  <c r="N19" i="5"/>
  <c r="M19" i="5"/>
  <c r="X19" i="5"/>
  <c r="O19" i="5"/>
  <c r="M20" i="5"/>
  <c r="N20" i="5"/>
  <c r="X20" i="5"/>
  <c r="O20" i="5"/>
  <c r="N21" i="5"/>
  <c r="M21" i="5"/>
  <c r="X21" i="5"/>
  <c r="O21" i="5"/>
  <c r="M22" i="5"/>
  <c r="N22" i="5"/>
  <c r="X22" i="5"/>
  <c r="O22" i="5"/>
  <c r="M23" i="5"/>
  <c r="N23" i="5"/>
  <c r="X23" i="5"/>
  <c r="O23" i="5"/>
  <c r="M24" i="5"/>
  <c r="N24" i="5"/>
  <c r="X24" i="5"/>
  <c r="O24" i="5"/>
  <c r="N25" i="5"/>
  <c r="M25" i="5"/>
  <c r="X25" i="5"/>
  <c r="O25" i="5"/>
  <c r="N26" i="5"/>
  <c r="M26" i="5"/>
  <c r="X26" i="5"/>
  <c r="O26" i="5"/>
  <c r="M27" i="5"/>
  <c r="N27" i="5"/>
  <c r="O27" i="5"/>
  <c r="X27" i="5"/>
  <c r="N28" i="5"/>
  <c r="M28" i="5"/>
  <c r="M29" i="5"/>
  <c r="X28" i="5"/>
  <c r="O28" i="5"/>
  <c r="N29" i="5"/>
  <c r="O29" i="5"/>
  <c r="X29" i="5"/>
  <c r="N30" i="5"/>
  <c r="M30" i="5"/>
  <c r="M31" i="5"/>
  <c r="X30" i="5"/>
  <c r="O30" i="5"/>
  <c r="N31" i="5"/>
  <c r="O31" i="5"/>
  <c r="X31" i="5"/>
  <c r="N32" i="5"/>
  <c r="M32" i="5"/>
  <c r="M33" i="5"/>
  <c r="X32" i="5"/>
  <c r="O32" i="5"/>
  <c r="N33" i="5"/>
  <c r="O33" i="5"/>
  <c r="X33" i="5"/>
  <c r="N34" i="5"/>
  <c r="M34" i="5"/>
  <c r="M35" i="5"/>
  <c r="X34" i="5"/>
  <c r="O34" i="5"/>
  <c r="N35" i="5"/>
  <c r="X35" i="5"/>
  <c r="O35" i="5"/>
  <c r="N36" i="5"/>
  <c r="M36" i="5"/>
  <c r="X36" i="5"/>
  <c r="O36" i="5"/>
  <c r="M37" i="5"/>
  <c r="N37" i="5"/>
  <c r="X37" i="5"/>
  <c r="O37" i="5"/>
  <c r="N38" i="5"/>
  <c r="M38" i="5"/>
  <c r="X38" i="5"/>
  <c r="O38" i="5"/>
  <c r="M39" i="5"/>
  <c r="N39" i="5"/>
  <c r="X39" i="5"/>
  <c r="O39" i="5"/>
  <c r="M40" i="5"/>
  <c r="N40" i="5"/>
  <c r="X40" i="5"/>
  <c r="O40" i="5"/>
  <c r="M41" i="5"/>
  <c r="N41" i="5"/>
  <c r="O41" i="5"/>
  <c r="X41" i="5"/>
  <c r="N42" i="5"/>
  <c r="M42" i="5"/>
  <c r="M43" i="5"/>
  <c r="X42" i="5"/>
  <c r="O42" i="5"/>
  <c r="N43" i="5"/>
  <c r="O43" i="5"/>
  <c r="X43" i="5"/>
  <c r="M44" i="5"/>
  <c r="N44" i="5"/>
  <c r="M45" i="5"/>
  <c r="X44" i="5"/>
  <c r="O44" i="5"/>
  <c r="N45" i="5"/>
  <c r="O45" i="5"/>
  <c r="X45" i="5"/>
  <c r="N46" i="5"/>
  <c r="M46" i="5"/>
  <c r="M47" i="5"/>
  <c r="X46" i="5"/>
  <c r="O46" i="5"/>
  <c r="N47" i="5"/>
  <c r="X47" i="5"/>
  <c r="O47" i="5"/>
  <c r="N48" i="5"/>
  <c r="M48" i="5"/>
  <c r="O48" i="5"/>
  <c r="X48" i="5"/>
  <c r="N49" i="5"/>
  <c r="M49" i="5"/>
  <c r="M50" i="5"/>
  <c r="X49" i="5"/>
  <c r="O49" i="5"/>
  <c r="N50" i="5"/>
  <c r="O50" i="5"/>
  <c r="X50" i="5"/>
  <c r="N51" i="5"/>
  <c r="M51" i="5"/>
  <c r="M52" i="5"/>
  <c r="X51" i="5"/>
  <c r="O51" i="5"/>
  <c r="N52" i="5"/>
  <c r="O52" i="5"/>
  <c r="X52" i="5"/>
  <c r="N53" i="5"/>
  <c r="M53" i="5"/>
  <c r="M54" i="5"/>
  <c r="X53" i="5"/>
  <c r="O53" i="5"/>
  <c r="N54" i="5"/>
  <c r="O54" i="5"/>
  <c r="X54" i="5"/>
  <c r="N55" i="5"/>
  <c r="M55" i="5"/>
  <c r="X55" i="5"/>
  <c r="O55" i="5"/>
  <c r="C20" i="5"/>
  <c r="D4" i="5"/>
  <c r="E4" i="5"/>
  <c r="G4" i="5"/>
  <c r="P4" i="5"/>
  <c r="H4" i="5"/>
  <c r="Q4" i="5"/>
  <c r="F4" i="5"/>
  <c r="S4" i="5"/>
  <c r="R4" i="5"/>
  <c r="V4" i="5"/>
  <c r="T4" i="5"/>
  <c r="B5" i="5"/>
  <c r="D5" i="5"/>
  <c r="C21" i="5"/>
  <c r="I4" i="5"/>
  <c r="U4" i="5"/>
  <c r="E5" i="5"/>
  <c r="P5" i="5"/>
  <c r="F5" i="5"/>
  <c r="G5" i="5"/>
  <c r="V5" i="5"/>
  <c r="R5" i="5"/>
  <c r="Q5" i="5"/>
  <c r="H5" i="5"/>
  <c r="I5" i="5"/>
  <c r="S5" i="5"/>
  <c r="T5" i="5"/>
  <c r="U5" i="5"/>
  <c r="C22" i="5"/>
  <c r="B6" i="5"/>
  <c r="D6" i="5"/>
  <c r="E6" i="5"/>
  <c r="P6" i="5"/>
  <c r="G6" i="5"/>
  <c r="S6" i="5"/>
  <c r="Q6" i="5"/>
  <c r="H6" i="5"/>
  <c r="F6" i="5"/>
  <c r="V6" i="5"/>
  <c r="R6" i="5"/>
  <c r="I6" i="5"/>
  <c r="T6" i="5"/>
  <c r="U6" i="5"/>
  <c r="B7" i="5"/>
  <c r="D7" i="5"/>
  <c r="C23" i="5"/>
  <c r="E7" i="5"/>
  <c r="P7" i="5"/>
  <c r="F7" i="5"/>
  <c r="G7" i="5"/>
  <c r="R7" i="5"/>
  <c r="V7" i="5"/>
  <c r="Q7" i="5"/>
  <c r="H7" i="5"/>
  <c r="S7" i="5"/>
  <c r="C24" i="5"/>
  <c r="B8" i="5"/>
  <c r="D8" i="5"/>
  <c r="T7" i="5"/>
  <c r="I7" i="5"/>
  <c r="E8" i="5"/>
  <c r="P8" i="5"/>
  <c r="F8" i="5"/>
  <c r="G8" i="5"/>
  <c r="U7" i="5"/>
  <c r="S8" i="5"/>
  <c r="V8" i="5"/>
  <c r="R8" i="5"/>
  <c r="Q8" i="5"/>
  <c r="H8" i="5"/>
  <c r="T8" i="5"/>
  <c r="B9" i="5"/>
  <c r="D9" i="5"/>
  <c r="C25" i="5"/>
  <c r="I8" i="5"/>
  <c r="U8" i="5"/>
  <c r="E9" i="5"/>
  <c r="F9" i="5"/>
  <c r="P9" i="5"/>
  <c r="G9" i="5"/>
  <c r="S9" i="5"/>
  <c r="R9" i="5"/>
  <c r="V9" i="5"/>
  <c r="Q9" i="5"/>
  <c r="H9" i="5"/>
  <c r="I9" i="5"/>
  <c r="U9" i="5"/>
  <c r="T9" i="5"/>
  <c r="C26" i="5"/>
  <c r="B10" i="5"/>
  <c r="D10" i="5"/>
  <c r="E10" i="5"/>
  <c r="P10" i="5"/>
  <c r="F10" i="5"/>
  <c r="G10" i="5"/>
  <c r="V10" i="5"/>
  <c r="R10" i="5"/>
  <c r="I10" i="5"/>
  <c r="Q10" i="5"/>
  <c r="H10" i="5"/>
  <c r="S10" i="5"/>
  <c r="T10" i="5"/>
  <c r="U10" i="5"/>
  <c r="B11" i="5"/>
  <c r="D11" i="5"/>
  <c r="C27" i="5"/>
  <c r="P11" i="5"/>
  <c r="F11" i="5"/>
  <c r="E11" i="5"/>
  <c r="G11" i="5"/>
  <c r="S11" i="5"/>
  <c r="V11" i="5"/>
  <c r="R11" i="5"/>
  <c r="I11" i="5"/>
  <c r="Q11" i="5"/>
  <c r="H11" i="5"/>
  <c r="T11" i="5"/>
  <c r="U11" i="5"/>
  <c r="C28" i="5"/>
  <c r="B12" i="5"/>
  <c r="D12" i="5"/>
  <c r="E12" i="5"/>
  <c r="P12" i="5"/>
  <c r="F12" i="5"/>
  <c r="G12" i="5"/>
  <c r="V12" i="5"/>
  <c r="R12" i="5"/>
  <c r="I12" i="5"/>
  <c r="Q12" i="5"/>
  <c r="H12" i="5"/>
  <c r="S12" i="5"/>
  <c r="T12" i="5"/>
  <c r="U12" i="5"/>
  <c r="B13" i="5"/>
  <c r="D13" i="5"/>
  <c r="C29" i="5"/>
  <c r="P13" i="5"/>
  <c r="F13" i="5"/>
  <c r="E13" i="5"/>
  <c r="G13" i="5"/>
  <c r="S13" i="5"/>
  <c r="V13" i="5"/>
  <c r="R13" i="5"/>
  <c r="I13" i="5"/>
  <c r="Q13" i="5"/>
  <c r="H13" i="5"/>
  <c r="T13" i="5"/>
  <c r="U13" i="5"/>
  <c r="C30" i="5"/>
  <c r="B14" i="5"/>
  <c r="D14" i="5"/>
  <c r="E14" i="5"/>
  <c r="P14" i="5"/>
  <c r="F14" i="5"/>
  <c r="G14" i="5"/>
  <c r="V14" i="5"/>
  <c r="R14" i="5"/>
  <c r="I14" i="5"/>
  <c r="Q14" i="5"/>
  <c r="H14" i="5"/>
  <c r="S14" i="5"/>
  <c r="T14" i="5"/>
  <c r="U14" i="5"/>
  <c r="B15" i="5"/>
  <c r="D15" i="5"/>
  <c r="C31" i="5"/>
  <c r="P15" i="5"/>
  <c r="F15" i="5"/>
  <c r="E15" i="5"/>
  <c r="G15" i="5"/>
  <c r="S15" i="5"/>
  <c r="R15" i="5"/>
  <c r="V15" i="5"/>
  <c r="I15" i="5"/>
  <c r="Q15" i="5"/>
  <c r="H15" i="5"/>
  <c r="T15" i="5"/>
  <c r="U15" i="5"/>
  <c r="C32" i="5"/>
  <c r="B16" i="5"/>
  <c r="D16" i="5"/>
  <c r="P16" i="5"/>
  <c r="E16" i="5"/>
  <c r="G16" i="5"/>
  <c r="Q16" i="5"/>
  <c r="H16" i="5"/>
  <c r="S16" i="5"/>
  <c r="F16" i="5"/>
  <c r="T16" i="5"/>
  <c r="R16" i="5"/>
  <c r="V16" i="5"/>
  <c r="C33" i="5"/>
  <c r="B17" i="5"/>
  <c r="D17" i="5"/>
  <c r="I16" i="5"/>
  <c r="E17" i="5"/>
  <c r="P17" i="5"/>
  <c r="F17" i="5"/>
  <c r="G17" i="5"/>
  <c r="U16" i="5"/>
  <c r="V17" i="5"/>
  <c r="R17" i="5"/>
  <c r="Q17" i="5"/>
  <c r="H17" i="5"/>
  <c r="S17" i="5"/>
  <c r="C34" i="5"/>
  <c r="B18" i="5"/>
  <c r="D18" i="5"/>
  <c r="I17" i="5"/>
  <c r="T17" i="5"/>
  <c r="U17" i="5"/>
  <c r="E18" i="5"/>
  <c r="P18" i="5"/>
  <c r="G18" i="5"/>
  <c r="Q18" i="5"/>
  <c r="H18" i="5"/>
  <c r="S18" i="5"/>
  <c r="F18" i="5"/>
  <c r="V18" i="5"/>
  <c r="R18" i="5"/>
  <c r="I18" i="5"/>
  <c r="T18" i="5"/>
  <c r="U18" i="5"/>
  <c r="C35" i="5"/>
  <c r="B19" i="5"/>
  <c r="D19" i="5"/>
  <c r="P19" i="5"/>
  <c r="E19" i="5"/>
  <c r="G19" i="5"/>
  <c r="Q19" i="5"/>
  <c r="H19" i="5"/>
  <c r="S19" i="5"/>
  <c r="F19" i="5"/>
  <c r="T19" i="5"/>
  <c r="V19" i="5"/>
  <c r="R19" i="5"/>
  <c r="I19" i="5"/>
  <c r="U19" i="5"/>
  <c r="C36" i="5"/>
  <c r="B20" i="5"/>
  <c r="D20" i="5"/>
  <c r="E20" i="5"/>
  <c r="F20" i="5"/>
  <c r="P20" i="5"/>
  <c r="G20" i="5"/>
  <c r="S20" i="5"/>
  <c r="V20" i="5"/>
  <c r="R20" i="5"/>
  <c r="I20" i="5"/>
  <c r="Q20" i="5"/>
  <c r="H20" i="5"/>
  <c r="T20" i="5"/>
  <c r="U20" i="5"/>
  <c r="C37" i="5"/>
  <c r="B21" i="5"/>
  <c r="D21" i="5"/>
  <c r="P21" i="5"/>
  <c r="E21" i="5"/>
  <c r="G21" i="5"/>
  <c r="Q21" i="5"/>
  <c r="H21" i="5"/>
  <c r="S21" i="5"/>
  <c r="F21" i="5"/>
  <c r="T21" i="5"/>
  <c r="R21" i="5"/>
  <c r="V21" i="5"/>
  <c r="C38" i="5"/>
  <c r="B22" i="5"/>
  <c r="D22" i="5"/>
  <c r="I21" i="5"/>
  <c r="P22" i="5"/>
  <c r="E22" i="5"/>
  <c r="F22" i="5"/>
  <c r="G22" i="5"/>
  <c r="U21" i="5"/>
  <c r="V22" i="5"/>
  <c r="R22" i="5"/>
  <c r="I22" i="5"/>
  <c r="S22" i="5"/>
  <c r="Q22" i="5"/>
  <c r="H22" i="5"/>
  <c r="T22" i="5"/>
  <c r="U22" i="5"/>
  <c r="C39" i="5"/>
  <c r="B23" i="5"/>
  <c r="D23" i="5"/>
  <c r="P23" i="5"/>
  <c r="E23" i="5"/>
  <c r="G23" i="5"/>
  <c r="S23" i="5"/>
  <c r="Q23" i="5"/>
  <c r="H23" i="5"/>
  <c r="F23" i="5"/>
  <c r="V23" i="5"/>
  <c r="R23" i="5"/>
  <c r="I23" i="5"/>
  <c r="T23" i="5"/>
  <c r="U23" i="5"/>
  <c r="C40" i="5"/>
  <c r="B24" i="5"/>
  <c r="D24" i="5"/>
  <c r="E24" i="5"/>
  <c r="P24" i="5"/>
  <c r="G24" i="5"/>
  <c r="Q24" i="5"/>
  <c r="H24" i="5"/>
  <c r="S24" i="5"/>
  <c r="F24" i="5"/>
  <c r="T24" i="5"/>
  <c r="R24" i="5"/>
  <c r="V24" i="5"/>
  <c r="B25" i="5"/>
  <c r="D25" i="5"/>
  <c r="C41" i="5"/>
  <c r="I24" i="5"/>
  <c r="U24" i="5"/>
  <c r="E25" i="5"/>
  <c r="P25" i="5"/>
  <c r="F25" i="5"/>
  <c r="G25" i="5"/>
  <c r="V25" i="5"/>
  <c r="R25" i="5"/>
  <c r="Q25" i="5"/>
  <c r="H25" i="5"/>
  <c r="S25" i="5"/>
  <c r="I25" i="5"/>
  <c r="T25" i="5"/>
  <c r="U25" i="5"/>
  <c r="C42" i="5"/>
  <c r="B26" i="5"/>
  <c r="D26" i="5"/>
  <c r="E26" i="5"/>
  <c r="P26" i="5"/>
  <c r="G26" i="5"/>
  <c r="S26" i="5"/>
  <c r="Q26" i="5"/>
  <c r="H26" i="5"/>
  <c r="F26" i="5"/>
  <c r="V26" i="5"/>
  <c r="R26" i="5"/>
  <c r="I26" i="5"/>
  <c r="T26" i="5"/>
  <c r="U26" i="5"/>
  <c r="C43" i="5"/>
  <c r="B27" i="5"/>
  <c r="D27" i="5"/>
  <c r="P27" i="5"/>
  <c r="E27" i="5"/>
  <c r="G27" i="5"/>
  <c r="Q27" i="5"/>
  <c r="H27" i="5"/>
  <c r="F27" i="5"/>
  <c r="S27" i="5"/>
  <c r="T27" i="5"/>
  <c r="V27" i="5"/>
  <c r="R27" i="5"/>
  <c r="I27" i="5"/>
  <c r="U27" i="5"/>
  <c r="C44" i="5"/>
  <c r="B28" i="5"/>
  <c r="D28" i="5"/>
  <c r="E28" i="5"/>
  <c r="F28" i="5"/>
  <c r="P28" i="5"/>
  <c r="G28" i="5"/>
  <c r="S28" i="5"/>
  <c r="R28" i="5"/>
  <c r="V28" i="5"/>
  <c r="I28" i="5"/>
  <c r="Q28" i="5"/>
  <c r="H28" i="5"/>
  <c r="T28" i="5"/>
  <c r="U28" i="5"/>
  <c r="C45" i="5"/>
  <c r="B29" i="5"/>
  <c r="D29" i="5"/>
  <c r="E29" i="5"/>
  <c r="P29" i="5"/>
  <c r="F29" i="5"/>
  <c r="G29" i="5"/>
  <c r="V29" i="5"/>
  <c r="R29" i="5"/>
  <c r="I29" i="5"/>
  <c r="Q29" i="5"/>
  <c r="H29" i="5"/>
  <c r="S29" i="5"/>
  <c r="T29" i="5"/>
  <c r="U29" i="5"/>
  <c r="C46" i="5"/>
  <c r="B30" i="5"/>
  <c r="D30" i="5"/>
  <c r="E30" i="5"/>
  <c r="P30" i="5"/>
  <c r="G30" i="5"/>
  <c r="S30" i="5"/>
  <c r="Q30" i="5"/>
  <c r="H30" i="5"/>
  <c r="F30" i="5"/>
  <c r="V30" i="5"/>
  <c r="R30" i="5"/>
  <c r="I30" i="5"/>
  <c r="T30" i="5"/>
  <c r="U30" i="5"/>
  <c r="C47" i="5"/>
  <c r="B31" i="5"/>
  <c r="D31" i="5"/>
  <c r="E31" i="5"/>
  <c r="P31" i="5"/>
  <c r="F31" i="5"/>
  <c r="G31" i="5"/>
  <c r="R31" i="5"/>
  <c r="V31" i="5"/>
  <c r="Q31" i="5"/>
  <c r="H31" i="5"/>
  <c r="S31" i="5"/>
  <c r="C48" i="5"/>
  <c r="B32" i="5"/>
  <c r="D32" i="5"/>
  <c r="T31" i="5"/>
  <c r="I31" i="5"/>
  <c r="P32" i="5"/>
  <c r="E32" i="5"/>
  <c r="G32" i="5"/>
  <c r="U31" i="5"/>
  <c r="S32" i="5"/>
  <c r="Q32" i="5"/>
  <c r="H32" i="5"/>
  <c r="F32" i="5"/>
  <c r="T32" i="5"/>
  <c r="V32" i="5"/>
  <c r="R32" i="5"/>
  <c r="I32" i="5"/>
  <c r="U32" i="5"/>
  <c r="C49" i="5"/>
  <c r="B33" i="5"/>
  <c r="D33" i="5"/>
  <c r="E33" i="5"/>
  <c r="P33" i="5"/>
  <c r="G33" i="5"/>
  <c r="S33" i="5"/>
  <c r="Q33" i="5"/>
  <c r="H33" i="5"/>
  <c r="F33" i="5"/>
  <c r="V33" i="5"/>
  <c r="R33" i="5"/>
  <c r="I33" i="5"/>
  <c r="T33" i="5"/>
  <c r="U33" i="5"/>
  <c r="C50" i="5"/>
  <c r="B34" i="5"/>
  <c r="D34" i="5"/>
  <c r="E34" i="5"/>
  <c r="P34" i="5"/>
  <c r="F34" i="5"/>
  <c r="G34" i="5"/>
  <c r="V34" i="5"/>
  <c r="R34" i="5"/>
  <c r="I34" i="5"/>
  <c r="Q34" i="5"/>
  <c r="H34" i="5"/>
  <c r="S34" i="5"/>
  <c r="T34" i="5"/>
  <c r="U34" i="5"/>
  <c r="C51" i="5"/>
  <c r="B35" i="5"/>
  <c r="D35" i="5"/>
  <c r="P35" i="5"/>
  <c r="E35" i="5"/>
  <c r="G35" i="5"/>
  <c r="S35" i="5"/>
  <c r="Q35" i="5"/>
  <c r="H35" i="5"/>
  <c r="F35" i="5"/>
  <c r="V35" i="5"/>
  <c r="R35" i="5"/>
  <c r="I35" i="5"/>
  <c r="T35" i="5"/>
  <c r="U35" i="5"/>
  <c r="C52" i="5"/>
  <c r="B36" i="5"/>
  <c r="D36" i="5"/>
  <c r="P36" i="5"/>
  <c r="E36" i="5"/>
  <c r="F36" i="5"/>
  <c r="G36" i="5"/>
  <c r="R36" i="5"/>
  <c r="V36" i="5"/>
  <c r="S36" i="5"/>
  <c r="Q36" i="5"/>
  <c r="H36" i="5"/>
  <c r="B37" i="5"/>
  <c r="D37" i="5"/>
  <c r="C53" i="5"/>
  <c r="T36" i="5"/>
  <c r="I36" i="5"/>
  <c r="U36" i="5"/>
  <c r="E37" i="5"/>
  <c r="P37" i="5"/>
  <c r="F37" i="5"/>
  <c r="G37" i="5"/>
  <c r="S37" i="5"/>
  <c r="V37" i="5"/>
  <c r="R37" i="5"/>
  <c r="Q37" i="5"/>
  <c r="H37" i="5"/>
  <c r="T37" i="5"/>
  <c r="C54" i="5"/>
  <c r="B38" i="5"/>
  <c r="D38" i="5"/>
  <c r="I37" i="5"/>
  <c r="E38" i="5"/>
  <c r="P38" i="5"/>
  <c r="G38" i="5"/>
  <c r="U37" i="5"/>
  <c r="S38" i="5"/>
  <c r="Q38" i="5"/>
  <c r="H38" i="5"/>
  <c r="F38" i="5"/>
  <c r="T38" i="5"/>
  <c r="R38" i="5"/>
  <c r="V38" i="5"/>
  <c r="C55" i="5"/>
  <c r="B39" i="5"/>
  <c r="D39" i="5"/>
  <c r="I38" i="5"/>
  <c r="E39" i="5"/>
  <c r="P39" i="5"/>
  <c r="F39" i="5"/>
  <c r="G39" i="5"/>
  <c r="U38" i="5"/>
  <c r="V39" i="5"/>
  <c r="R39" i="5"/>
  <c r="Q39" i="5"/>
  <c r="H39" i="5"/>
  <c r="S39" i="5"/>
  <c r="B40" i="5"/>
  <c r="D40" i="5"/>
  <c r="I39" i="5"/>
  <c r="T39" i="5"/>
  <c r="E40" i="5"/>
  <c r="P40" i="5"/>
  <c r="G40" i="5"/>
  <c r="U39" i="5"/>
  <c r="Q40" i="5"/>
  <c r="H40" i="5"/>
  <c r="S40" i="5"/>
  <c r="F40" i="5"/>
  <c r="R40" i="5"/>
  <c r="V40" i="5"/>
  <c r="B41" i="5"/>
  <c r="D41" i="5"/>
  <c r="I40" i="5"/>
  <c r="T40" i="5"/>
  <c r="U40" i="5"/>
  <c r="P41" i="5"/>
  <c r="E41" i="5"/>
  <c r="F41" i="5"/>
  <c r="G41" i="5"/>
  <c r="V41" i="5"/>
  <c r="B42" i="5"/>
  <c r="D42" i="5"/>
  <c r="R41" i="5"/>
  <c r="S41" i="5"/>
  <c r="G42" i="5"/>
  <c r="Q41" i="5"/>
  <c r="H41" i="5"/>
  <c r="I41" i="5"/>
  <c r="T41" i="5"/>
  <c r="S42" i="5"/>
  <c r="U41" i="5"/>
  <c r="E42" i="5"/>
  <c r="Q42" i="5"/>
  <c r="P42" i="5"/>
  <c r="F42" i="5"/>
  <c r="V42" i="5"/>
  <c r="B43" i="5"/>
  <c r="D43" i="5"/>
  <c r="R42" i="5"/>
  <c r="I42" i="5"/>
  <c r="H42" i="5"/>
  <c r="U42" i="5"/>
  <c r="E43" i="5"/>
  <c r="Q43" i="5"/>
  <c r="F43" i="5"/>
  <c r="P43" i="5"/>
  <c r="G43" i="5"/>
  <c r="H43" i="5"/>
  <c r="T42" i="5"/>
  <c r="S43" i="5"/>
  <c r="R43" i="5"/>
  <c r="V43" i="5"/>
  <c r="B44" i="5"/>
  <c r="D44" i="5"/>
  <c r="I43" i="5"/>
  <c r="T43" i="5"/>
  <c r="U43" i="5"/>
  <c r="E44" i="5"/>
  <c r="P44" i="5"/>
  <c r="G44" i="5"/>
  <c r="Q44" i="5"/>
  <c r="H44" i="5"/>
  <c r="S44" i="5"/>
  <c r="F44" i="5"/>
  <c r="R44" i="5"/>
  <c r="V44" i="5"/>
  <c r="B45" i="5"/>
  <c r="D45" i="5"/>
  <c r="I44" i="5"/>
  <c r="T44" i="5"/>
  <c r="U44" i="5"/>
  <c r="P45" i="5"/>
  <c r="E45" i="5"/>
  <c r="G45" i="5"/>
  <c r="Q45" i="5"/>
  <c r="H45" i="5"/>
  <c r="S45" i="5"/>
  <c r="F45" i="5"/>
  <c r="V45" i="5"/>
  <c r="B46" i="5"/>
  <c r="D46" i="5"/>
  <c r="R45" i="5"/>
  <c r="I45" i="5"/>
  <c r="T45" i="5"/>
  <c r="U45" i="5"/>
  <c r="E46" i="5"/>
  <c r="P46" i="5"/>
  <c r="G46" i="5"/>
  <c r="Q46" i="5"/>
  <c r="H46" i="5"/>
  <c r="S46" i="5"/>
  <c r="F46" i="5"/>
  <c r="R46" i="5"/>
  <c r="V46" i="5"/>
  <c r="B47" i="5"/>
  <c r="D47" i="5"/>
  <c r="I46" i="5"/>
  <c r="T46" i="5"/>
  <c r="U46" i="5"/>
  <c r="P47" i="5"/>
  <c r="E47" i="5"/>
  <c r="F47" i="5"/>
  <c r="G47" i="5"/>
  <c r="R47" i="5"/>
  <c r="V47" i="5"/>
  <c r="B48" i="5"/>
  <c r="D48" i="5"/>
  <c r="S47" i="5"/>
  <c r="G48" i="5"/>
  <c r="Q47" i="5"/>
  <c r="H47" i="5"/>
  <c r="T47" i="5"/>
  <c r="S48" i="5"/>
  <c r="E48" i="5"/>
  <c r="Q48" i="5"/>
  <c r="P48" i="5"/>
  <c r="F48" i="5"/>
  <c r="I47" i="5"/>
  <c r="V48" i="5"/>
  <c r="B49" i="5"/>
  <c r="D49" i="5"/>
  <c r="R48" i="5"/>
  <c r="U47" i="5"/>
  <c r="H48" i="5"/>
  <c r="T48" i="5"/>
  <c r="P49" i="5"/>
  <c r="E49" i="5"/>
  <c r="Q49" i="5"/>
  <c r="G49" i="5"/>
  <c r="I48" i="5"/>
  <c r="S49" i="5"/>
  <c r="U48" i="5"/>
  <c r="F49" i="5"/>
  <c r="H49" i="5"/>
  <c r="R49" i="5"/>
  <c r="V49" i="5"/>
  <c r="B50" i="5"/>
  <c r="D50" i="5"/>
  <c r="T49" i="5"/>
  <c r="I49" i="5"/>
  <c r="U49" i="5"/>
  <c r="P50" i="5"/>
  <c r="E50" i="5"/>
  <c r="F50" i="5"/>
  <c r="G50" i="5"/>
  <c r="V50" i="5"/>
  <c r="B51" i="5"/>
  <c r="D51" i="5"/>
  <c r="R50" i="5"/>
  <c r="S50" i="5"/>
  <c r="G51" i="5"/>
  <c r="Q50" i="5"/>
  <c r="H50" i="5"/>
  <c r="I50" i="5"/>
  <c r="T50" i="5"/>
  <c r="S51" i="5"/>
  <c r="U50" i="5"/>
  <c r="F51" i="5"/>
  <c r="E51" i="5"/>
  <c r="Q51" i="5"/>
  <c r="P51" i="5"/>
  <c r="R51" i="5"/>
  <c r="V51" i="5"/>
  <c r="B52" i="5"/>
  <c r="D52" i="5"/>
  <c r="I51" i="5"/>
  <c r="H51" i="5"/>
  <c r="U51" i="5"/>
  <c r="T51" i="5"/>
  <c r="H52" i="5"/>
  <c r="E52" i="5"/>
  <c r="Q52" i="5"/>
  <c r="P52" i="5"/>
  <c r="F52" i="5"/>
  <c r="G52" i="5"/>
  <c r="S52" i="5"/>
  <c r="T52" i="5"/>
  <c r="R52" i="5"/>
  <c r="V52" i="5"/>
  <c r="B53" i="5"/>
  <c r="D53" i="5"/>
  <c r="I52" i="5"/>
  <c r="U52" i="5"/>
  <c r="E53" i="5"/>
  <c r="P53" i="5"/>
  <c r="F53" i="5"/>
  <c r="G53" i="5"/>
  <c r="V53" i="5"/>
  <c r="B54" i="5"/>
  <c r="D54" i="5"/>
  <c r="R53" i="5"/>
  <c r="Q53" i="5"/>
  <c r="H53" i="5"/>
  <c r="S53" i="5"/>
  <c r="G54" i="5"/>
  <c r="I53" i="5"/>
  <c r="S54" i="5"/>
  <c r="T53" i="5"/>
  <c r="U53" i="5"/>
  <c r="E54" i="5"/>
  <c r="Q54" i="5"/>
  <c r="P54" i="5"/>
  <c r="F54" i="5"/>
  <c r="R54" i="5"/>
  <c r="V54" i="5"/>
  <c r="B55" i="5"/>
  <c r="D55" i="5"/>
  <c r="I54" i="5"/>
  <c r="H54" i="5"/>
  <c r="U54" i="5"/>
  <c r="T54" i="5"/>
  <c r="H55" i="5"/>
  <c r="T55" i="5"/>
  <c r="E55" i="5"/>
  <c r="Q55" i="5"/>
  <c r="P55" i="5"/>
  <c r="F55" i="5"/>
  <c r="G55" i="5"/>
  <c r="S55" i="5"/>
  <c r="R55" i="5"/>
  <c r="V55" i="5"/>
  <c r="I55" i="5"/>
  <c r="U55" i="5"/>
  <c r="D5" i="1" l="1"/>
  <c r="F5" i="1" l="1"/>
  <c r="G5" i="1" s="1"/>
  <c r="E5" i="1"/>
  <c r="L5" i="1" l="1"/>
  <c r="M5" i="1" l="1"/>
  <c r="P5" i="1"/>
  <c r="Q5" i="1" l="1"/>
  <c r="N5" i="1"/>
  <c r="R5" i="1" s="1"/>
  <c r="AB10" i="1" s="1"/>
  <c r="C10" i="1" s="1"/>
  <c r="AD26" i="1" l="1"/>
  <c r="AC21" i="1"/>
  <c r="O5" i="1"/>
  <c r="B6" i="1"/>
  <c r="D6" i="1" l="1"/>
  <c r="F6" i="1" s="1"/>
  <c r="G6" i="1" l="1"/>
  <c r="L6" i="1"/>
  <c r="E6" i="1"/>
  <c r="M6" i="1" l="1"/>
  <c r="P6" i="1"/>
  <c r="Q6" i="1" l="1"/>
  <c r="N6" i="1"/>
  <c r="R6" i="1" l="1"/>
  <c r="AC22" i="1" l="1"/>
  <c r="AB11" i="1"/>
  <c r="C11" i="1" s="1"/>
  <c r="AD27" i="1"/>
  <c r="O6" i="1"/>
  <c r="B7" i="1"/>
  <c r="D7" i="1" s="1"/>
  <c r="F7" i="1" l="1"/>
  <c r="L7" i="1" s="1"/>
  <c r="E7" i="1"/>
  <c r="G7" i="1" l="1"/>
  <c r="P7" i="1"/>
  <c r="M7" i="1"/>
  <c r="Q7" i="1" l="1"/>
  <c r="N7" i="1"/>
  <c r="R7" i="1" l="1"/>
  <c r="AC23" i="1" l="1"/>
  <c r="AB12" i="1"/>
  <c r="C12" i="1" s="1"/>
  <c r="AD28" i="1"/>
  <c r="O7" i="1"/>
  <c r="B8" i="1"/>
  <c r="D8" i="1" l="1"/>
  <c r="E8" i="1" s="1"/>
  <c r="C10" i="6"/>
  <c r="F8" i="1" l="1"/>
  <c r="L8" i="1" s="1"/>
  <c r="M8" i="1" s="1"/>
  <c r="P8" i="1" l="1"/>
  <c r="G8" i="1"/>
  <c r="Q8" i="1"/>
  <c r="D10" i="6"/>
  <c r="N8" i="1"/>
  <c r="R8" i="1" s="1"/>
  <c r="AB13" i="1" s="1"/>
  <c r="C13" i="1" s="1"/>
  <c r="AC24" i="1" l="1"/>
  <c r="AD29" i="1"/>
  <c r="O8" i="1"/>
  <c r="B9" i="1" l="1"/>
  <c r="D9" i="1" s="1"/>
  <c r="F9" i="1" l="1"/>
  <c r="L9" i="1" s="1"/>
  <c r="E9" i="1"/>
  <c r="G9" i="1" l="1"/>
  <c r="M9" i="1"/>
  <c r="P9" i="1" l="1"/>
  <c r="Q9" i="1"/>
  <c r="N9" i="1"/>
  <c r="R9" i="1" s="1"/>
  <c r="AC25" i="1" l="1"/>
  <c r="AB14" i="1"/>
  <c r="C14" i="1" s="1"/>
  <c r="AD30" i="1"/>
  <c r="O9" i="1"/>
  <c r="B10" i="1" l="1"/>
  <c r="D10" i="1" s="1"/>
  <c r="F10" i="1" l="1"/>
  <c r="L10" i="1" s="1"/>
  <c r="E10" i="1"/>
  <c r="G10" i="1" l="1"/>
  <c r="P10" i="1"/>
  <c r="M10" i="1"/>
  <c r="Q10" i="1" l="1"/>
  <c r="N10" i="1"/>
  <c r="R10" i="1" s="1"/>
  <c r="AB15" i="1" s="1"/>
  <c r="C15" i="1" s="1"/>
  <c r="AC26" i="1" l="1"/>
  <c r="AD31" i="1"/>
  <c r="O10" i="1"/>
  <c r="B11" i="1" l="1"/>
  <c r="D11" i="1" s="1"/>
  <c r="F11" i="1" l="1"/>
  <c r="L11" i="1" s="1"/>
  <c r="E11" i="1"/>
  <c r="G11" i="1" l="1"/>
  <c r="M11" i="1"/>
  <c r="P11" i="1"/>
  <c r="Q11" i="1" l="1"/>
  <c r="N11" i="1"/>
  <c r="R11" i="1" s="1"/>
  <c r="AC27" i="1" l="1"/>
  <c r="AB16" i="1"/>
  <c r="C16" i="1" s="1"/>
  <c r="AD32" i="1"/>
  <c r="O11" i="1"/>
  <c r="B12" i="1"/>
  <c r="D12" i="1" l="1"/>
  <c r="E12" i="1" s="1"/>
  <c r="C11" i="6"/>
  <c r="F12" i="1" l="1"/>
  <c r="L12" i="1" s="1"/>
  <c r="M12" i="1" s="1"/>
  <c r="D11" i="6" s="1"/>
  <c r="P12" i="1" l="1"/>
  <c r="G12" i="1"/>
  <c r="Q12" i="1"/>
  <c r="N12" i="1"/>
  <c r="R12" i="1" s="1"/>
  <c r="AC28" i="1" l="1"/>
  <c r="AB17" i="1"/>
  <c r="C17" i="1" s="1"/>
  <c r="AD33" i="1"/>
  <c r="B13" i="1" l="1"/>
  <c r="D13" i="1" s="1"/>
  <c r="O12" i="1"/>
  <c r="F13" i="1" l="1"/>
  <c r="L13" i="1" s="1"/>
  <c r="E13" i="1"/>
  <c r="G13" i="1" l="1"/>
  <c r="P13" i="1"/>
  <c r="M13" i="1"/>
  <c r="Q13" i="1" l="1"/>
  <c r="N13" i="1"/>
  <c r="R13" i="1" s="1"/>
  <c r="AC29" i="1" l="1"/>
  <c r="AB18" i="1"/>
  <c r="C18" i="1" s="1"/>
  <c r="AD34" i="1"/>
  <c r="B14" i="1" l="1"/>
  <c r="D14" i="1" s="1"/>
  <c r="F14" i="1" s="1"/>
  <c r="L14" i="1" s="1"/>
  <c r="O13" i="1"/>
  <c r="E14" i="1" l="1"/>
  <c r="G14" i="1"/>
  <c r="P14" i="1" l="1"/>
  <c r="M14" i="1"/>
  <c r="Q14" i="1" l="1"/>
  <c r="N14" i="1"/>
  <c r="R14" i="1" l="1"/>
  <c r="AC30" i="1" l="1"/>
  <c r="AB19" i="1"/>
  <c r="C19" i="1" s="1"/>
  <c r="O14" i="1"/>
  <c r="AD35" i="1"/>
  <c r="B15" i="1"/>
  <c r="D15" i="1" s="1"/>
  <c r="F15" i="1" s="1"/>
  <c r="L15" i="1" s="1"/>
  <c r="E15" i="1" l="1"/>
  <c r="G15" i="1" l="1"/>
  <c r="M15" i="1" l="1"/>
  <c r="N15" i="1" s="1"/>
  <c r="P15" i="1"/>
  <c r="Q15" i="1" l="1"/>
  <c r="R15" i="1"/>
  <c r="AC31" i="1" l="1"/>
  <c r="AB20" i="1"/>
  <c r="C20" i="1" s="1"/>
  <c r="O15" i="1"/>
  <c r="AD36" i="1"/>
  <c r="B16" i="1"/>
  <c r="D16" i="1" s="1"/>
  <c r="F16" i="1" s="1"/>
  <c r="L16" i="1" s="1"/>
  <c r="E16" i="1" l="1"/>
  <c r="G16" i="1" l="1"/>
  <c r="P16" i="1" l="1"/>
  <c r="M16" i="1"/>
  <c r="Q16" i="1" s="1"/>
  <c r="N16" i="1" l="1"/>
  <c r="R16" i="1" l="1"/>
  <c r="AC32" i="1" l="1"/>
  <c r="AB21" i="1"/>
  <c r="C21" i="1" s="1"/>
  <c r="O16" i="1"/>
  <c r="AD37" i="1"/>
  <c r="B17" i="1"/>
  <c r="D17" i="1" l="1"/>
  <c r="F17" i="1" s="1"/>
  <c r="L17" i="1" s="1"/>
  <c r="C12" i="6"/>
  <c r="E17" i="1" l="1"/>
  <c r="G17" i="1"/>
  <c r="M17" i="1" l="1"/>
  <c r="N17" i="1" s="1"/>
  <c r="P17" i="1"/>
  <c r="Q17" i="1" l="1"/>
  <c r="D12" i="6"/>
  <c r="R17" i="1"/>
  <c r="AB22" i="1" s="1"/>
  <c r="C22" i="1" s="1"/>
  <c r="AD38" i="1" l="1"/>
  <c r="AC33" i="1"/>
  <c r="O17" i="1"/>
  <c r="B18" i="1"/>
  <c r="D18" i="1" s="1"/>
  <c r="F18" i="1" s="1"/>
  <c r="L18" i="1" s="1"/>
  <c r="E18" i="1" l="1"/>
  <c r="G18" i="1" l="1"/>
  <c r="P18" i="1" l="1"/>
  <c r="M18" i="1"/>
  <c r="Q18" i="1" l="1"/>
  <c r="N18" i="1"/>
  <c r="R18" i="1" l="1"/>
  <c r="AB23" i="1" s="1"/>
  <c r="C23" i="1" s="1"/>
  <c r="AD39" i="1" l="1"/>
  <c r="AC34" i="1"/>
  <c r="O18" i="1"/>
  <c r="B19" i="1"/>
  <c r="D19" i="1" s="1"/>
  <c r="F19" i="1" s="1"/>
  <c r="L19" i="1" s="1"/>
  <c r="E19" i="1" l="1"/>
  <c r="G19" i="1" l="1"/>
  <c r="P19" i="1" l="1"/>
  <c r="M19" i="1"/>
  <c r="Q19" i="1" l="1"/>
  <c r="N19" i="1"/>
  <c r="R19" i="1" s="1"/>
  <c r="AB24" i="1" s="1"/>
  <c r="C24" i="1" s="1"/>
  <c r="AD40" i="1" l="1"/>
  <c r="AC35" i="1"/>
  <c r="O19" i="1"/>
  <c r="B20" i="1"/>
  <c r="D20" i="1" s="1"/>
  <c r="F20" i="1" s="1"/>
  <c r="L20" i="1" s="1"/>
  <c r="E20" i="1" l="1"/>
  <c r="G20" i="1" l="1"/>
  <c r="M20" i="1" l="1"/>
  <c r="N20" i="1" s="1"/>
  <c r="P20" i="1"/>
  <c r="Q20" i="1" l="1"/>
  <c r="R20" i="1"/>
  <c r="AC36" i="1" l="1"/>
  <c r="AB25" i="1"/>
  <c r="C25" i="1" s="1"/>
  <c r="O20" i="1"/>
  <c r="AD41" i="1"/>
  <c r="B21" i="1"/>
  <c r="D21" i="1" l="1"/>
  <c r="F21" i="1" s="1"/>
  <c r="L21" i="1" s="1"/>
  <c r="C13" i="6"/>
  <c r="E21" i="1" l="1"/>
  <c r="G21" i="1"/>
  <c r="M21" i="1" l="1"/>
  <c r="N21" i="1" s="1"/>
  <c r="P21" i="1"/>
  <c r="Q21" i="1" l="1"/>
  <c r="D13" i="6"/>
  <c r="R21" i="1"/>
  <c r="AC37" i="1" l="1"/>
  <c r="AB26" i="1"/>
  <c r="C26" i="1" s="1"/>
  <c r="O21" i="1"/>
  <c r="AD42" i="1"/>
  <c r="B22" i="1"/>
  <c r="D22" i="1" s="1"/>
  <c r="F22" i="1" s="1"/>
  <c r="L22" i="1" s="1"/>
  <c r="E22" i="1" l="1"/>
  <c r="G22" i="1" l="1"/>
  <c r="M22" i="1" l="1"/>
  <c r="N22" i="1" s="1"/>
  <c r="P22" i="1"/>
  <c r="Q22" i="1" l="1"/>
  <c r="R22" i="1"/>
  <c r="AC38" i="1" l="1"/>
  <c r="AB27" i="1"/>
  <c r="C27" i="1" s="1"/>
  <c r="O22" i="1"/>
  <c r="AD43" i="1"/>
  <c r="B23" i="1"/>
  <c r="D23" i="1" s="1"/>
  <c r="F23" i="1" s="1"/>
  <c r="L23" i="1" s="1"/>
  <c r="E23" i="1" l="1"/>
  <c r="G23" i="1" l="1"/>
  <c r="P23" i="1" l="1"/>
  <c r="M23" i="1"/>
  <c r="Q23" i="1" l="1"/>
  <c r="N23" i="1"/>
  <c r="R23" i="1" l="1"/>
  <c r="AC39" i="1" l="1"/>
  <c r="AB28" i="1"/>
  <c r="C28" i="1" s="1"/>
  <c r="O23" i="1"/>
  <c r="AD44" i="1"/>
  <c r="B24" i="1"/>
  <c r="D24" i="1" s="1"/>
  <c r="F24" i="1" s="1"/>
  <c r="L24" i="1" s="1"/>
  <c r="E24" i="1" l="1"/>
  <c r="G24" i="1" l="1"/>
  <c r="P24" i="1" l="1"/>
  <c r="M24" i="1"/>
  <c r="Q24" i="1" l="1"/>
  <c r="N24" i="1"/>
  <c r="R24" i="1" l="1"/>
  <c r="AC40" i="1" l="1"/>
  <c r="AB29" i="1"/>
  <c r="C29" i="1" s="1"/>
  <c r="O24" i="1"/>
  <c r="AD45" i="1"/>
  <c r="B25" i="1"/>
  <c r="D25" i="1" l="1"/>
  <c r="F25" i="1" s="1"/>
  <c r="L25" i="1" s="1"/>
  <c r="C14" i="6"/>
  <c r="E25" i="1" l="1"/>
  <c r="G25" i="1"/>
  <c r="P25" i="1" l="1"/>
  <c r="M25" i="1"/>
  <c r="Q25" i="1" l="1"/>
  <c r="D14" i="6"/>
  <c r="N25" i="1"/>
  <c r="R25" i="1" l="1"/>
  <c r="AB30" i="1" s="1"/>
  <c r="C30" i="1" s="1"/>
  <c r="AD46" i="1" l="1"/>
  <c r="AC41" i="1"/>
  <c r="O25" i="1"/>
  <c r="B26" i="1"/>
  <c r="D26" i="1" s="1"/>
  <c r="F26" i="1" s="1"/>
  <c r="L26" i="1" s="1"/>
  <c r="E26" i="1" l="1"/>
  <c r="G26" i="1" l="1"/>
  <c r="M26" i="1" l="1"/>
  <c r="N26" i="1" s="1"/>
  <c r="P26" i="1"/>
  <c r="Q26" i="1" l="1"/>
  <c r="R26" i="1"/>
  <c r="AB31" i="1" s="1"/>
  <c r="C31" i="1" s="1"/>
  <c r="AD47" i="1" l="1"/>
  <c r="AC42" i="1"/>
  <c r="O26" i="1"/>
  <c r="B27" i="1"/>
  <c r="D27" i="1" s="1"/>
  <c r="F27" i="1" s="1"/>
  <c r="L27" i="1" s="1"/>
  <c r="E27" i="1" l="1"/>
  <c r="G27" i="1" l="1"/>
  <c r="M27" i="1" l="1"/>
  <c r="N27" i="1" s="1"/>
  <c r="P27" i="1"/>
  <c r="Q27" i="1" l="1"/>
  <c r="R27" i="1"/>
  <c r="AB32" i="1" s="1"/>
  <c r="C32" i="1" s="1"/>
  <c r="AD48" i="1" l="1"/>
  <c r="AC43" i="1"/>
  <c r="O27" i="1"/>
  <c r="B28" i="1"/>
  <c r="D28" i="1" s="1"/>
  <c r="F28" i="1" s="1"/>
  <c r="L28" i="1" s="1"/>
  <c r="E28" i="1" l="1"/>
  <c r="G28" i="1" l="1"/>
  <c r="M28" i="1" l="1"/>
  <c r="P28" i="1"/>
  <c r="Q28" i="1" l="1"/>
  <c r="N28" i="1"/>
  <c r="R28" i="1" s="1"/>
  <c r="AC44" i="1" l="1"/>
  <c r="AB33" i="1"/>
  <c r="C33" i="1" s="1"/>
  <c r="O28" i="1"/>
  <c r="AD49" i="1"/>
  <c r="B29" i="1"/>
  <c r="D29" i="1" s="1"/>
  <c r="F29" i="1" s="1"/>
  <c r="L29" i="1" s="1"/>
  <c r="E29" i="1" l="1"/>
  <c r="G29" i="1" l="1"/>
  <c r="P29" i="1" l="1"/>
  <c r="M29" i="1"/>
  <c r="Q29" i="1" l="1"/>
  <c r="N29" i="1"/>
  <c r="R29" i="1" s="1"/>
  <c r="AC45" i="1" l="1"/>
  <c r="AB34" i="1"/>
  <c r="C34" i="1" s="1"/>
  <c r="O29" i="1"/>
  <c r="AD50" i="1"/>
  <c r="B30" i="1"/>
  <c r="D30" i="1" l="1"/>
  <c r="F30" i="1" s="1"/>
  <c r="L30" i="1" s="1"/>
  <c r="C15" i="6"/>
  <c r="E30" i="1" l="1"/>
  <c r="G30" i="1"/>
  <c r="M30" i="1" l="1"/>
  <c r="N30" i="1" s="1"/>
  <c r="P30" i="1"/>
  <c r="Q30" i="1" l="1"/>
  <c r="D15" i="6"/>
  <c r="R30" i="1"/>
  <c r="AC46" i="1" l="1"/>
  <c r="AB35" i="1"/>
  <c r="C35" i="1" s="1"/>
  <c r="O30" i="1"/>
  <c r="AD51" i="1"/>
  <c r="B31" i="1"/>
  <c r="D31" i="1" s="1"/>
  <c r="F31" i="1" s="1"/>
  <c r="L31" i="1" s="1"/>
  <c r="E31" i="1" l="1"/>
  <c r="G31" i="1" l="1"/>
  <c r="M31" i="1" l="1"/>
  <c r="N31" i="1" s="1"/>
  <c r="P31" i="1"/>
  <c r="Q31" i="1" l="1"/>
  <c r="R31" i="1"/>
  <c r="AC47" i="1" l="1"/>
  <c r="AB36" i="1"/>
  <c r="C36" i="1" s="1"/>
  <c r="O31" i="1"/>
  <c r="AD52" i="1"/>
  <c r="B32" i="1"/>
  <c r="D32" i="1" s="1"/>
  <c r="F32" i="1" s="1"/>
  <c r="L32" i="1" s="1"/>
  <c r="E32" i="1" l="1"/>
  <c r="G32" i="1" l="1"/>
  <c r="P32" i="1" l="1"/>
  <c r="M32" i="1"/>
  <c r="Q32" i="1" l="1"/>
  <c r="N32" i="1"/>
  <c r="R32" i="1" l="1"/>
  <c r="AC48" i="1" l="1"/>
  <c r="AB37" i="1"/>
  <c r="C37" i="1" s="1"/>
  <c r="O32" i="1"/>
  <c r="AD53" i="1"/>
  <c r="B33" i="1"/>
  <c r="D33" i="1" s="1"/>
  <c r="F33" i="1" s="1"/>
  <c r="L33" i="1" s="1"/>
  <c r="E33" i="1" l="1"/>
  <c r="G33" i="1" l="1"/>
  <c r="M33" i="1" l="1"/>
  <c r="N33" i="1" s="1"/>
  <c r="P33" i="1"/>
  <c r="Q33" i="1" l="1"/>
  <c r="R33" i="1"/>
  <c r="AC49" i="1" l="1"/>
  <c r="AB38" i="1"/>
  <c r="C38" i="1" s="1"/>
  <c r="O33" i="1"/>
  <c r="AD54" i="1"/>
  <c r="B34" i="1"/>
  <c r="D34" i="1" l="1"/>
  <c r="F34" i="1" s="1"/>
  <c r="L34" i="1" s="1"/>
  <c r="C16" i="6"/>
  <c r="E34" i="1" l="1"/>
  <c r="G34" i="1"/>
  <c r="M34" i="1" l="1"/>
  <c r="N34" i="1" s="1"/>
  <c r="P34" i="1"/>
  <c r="Q34" i="1" l="1"/>
  <c r="D16" i="6"/>
  <c r="R34" i="1"/>
  <c r="AC50" i="1" l="1"/>
  <c r="AB39" i="1"/>
  <c r="C39" i="1" s="1"/>
  <c r="O34" i="1"/>
  <c r="AD55" i="1"/>
  <c r="B35" i="1"/>
  <c r="D35" i="1" s="1"/>
  <c r="F35" i="1" s="1"/>
  <c r="L35" i="1" s="1"/>
  <c r="E35" i="1" l="1"/>
  <c r="G35" i="1" l="1"/>
  <c r="P35" i="1" l="1"/>
  <c r="M35" i="1"/>
  <c r="Q35" i="1" l="1"/>
  <c r="N35" i="1"/>
  <c r="R35" i="1" l="1"/>
  <c r="AC51" i="1" l="1"/>
  <c r="AB40" i="1"/>
  <c r="C40" i="1" s="1"/>
  <c r="O35" i="1"/>
  <c r="AD56" i="1"/>
  <c r="B36" i="1"/>
  <c r="D36" i="1" s="1"/>
  <c r="F36" i="1" s="1"/>
  <c r="L36" i="1" s="1"/>
  <c r="E36" i="1" l="1"/>
  <c r="G36" i="1" l="1"/>
  <c r="P36" i="1" l="1"/>
  <c r="M36" i="1"/>
  <c r="Q36" i="1" l="1"/>
  <c r="N36" i="1"/>
  <c r="R36" i="1" l="1"/>
  <c r="AC52" i="1" l="1"/>
  <c r="AB41" i="1"/>
  <c r="C41" i="1" s="1"/>
  <c r="O36" i="1"/>
  <c r="AD57" i="1"/>
  <c r="B37" i="1"/>
  <c r="D37" i="1" s="1"/>
  <c r="F37" i="1" s="1"/>
  <c r="L37" i="1" s="1"/>
  <c r="E37" i="1" l="1"/>
  <c r="G37" i="1" l="1"/>
  <c r="M37" i="1" l="1"/>
  <c r="N37" i="1" s="1"/>
  <c r="P37" i="1"/>
  <c r="Q37" i="1" l="1"/>
  <c r="R37" i="1"/>
  <c r="AC53" i="1" l="1"/>
  <c r="AB42" i="1"/>
  <c r="C42" i="1" s="1"/>
  <c r="O37" i="1"/>
  <c r="AD58" i="1"/>
  <c r="B38" i="1"/>
  <c r="D38" i="1" l="1"/>
  <c r="F38" i="1" s="1"/>
  <c r="L38" i="1" s="1"/>
  <c r="C17" i="6"/>
  <c r="E38" i="1" l="1"/>
  <c r="G38" i="1"/>
  <c r="M38" i="1" l="1"/>
  <c r="N38" i="1" s="1"/>
  <c r="P38" i="1"/>
  <c r="Q38" i="1" l="1"/>
  <c r="D17" i="6"/>
  <c r="R38" i="1"/>
  <c r="AC54" i="1" l="1"/>
  <c r="AB43" i="1"/>
  <c r="C43" i="1" s="1"/>
  <c r="O38" i="1"/>
  <c r="AD59" i="1"/>
  <c r="B39" i="1"/>
  <c r="D39" i="1" s="1"/>
  <c r="F39" i="1" s="1"/>
  <c r="L39" i="1" s="1"/>
  <c r="E39" i="1" l="1"/>
  <c r="G39" i="1" l="1"/>
  <c r="P39" i="1" l="1"/>
  <c r="M39" i="1"/>
  <c r="Q39" i="1" l="1"/>
  <c r="N39" i="1"/>
  <c r="R39" i="1" s="1"/>
  <c r="AC55" i="1" l="1"/>
  <c r="AB44" i="1"/>
  <c r="C44" i="1" s="1"/>
  <c r="O39" i="1"/>
  <c r="AD60" i="1"/>
  <c r="B40" i="1"/>
  <c r="D40" i="1" s="1"/>
  <c r="F40" i="1" s="1"/>
  <c r="L40" i="1" s="1"/>
  <c r="E40" i="1" l="1"/>
  <c r="G40" i="1" l="1"/>
  <c r="M40" i="1" l="1"/>
  <c r="P40" i="1"/>
  <c r="Q40" i="1" l="1"/>
  <c r="N40" i="1"/>
  <c r="R40" i="1" s="1"/>
  <c r="AB45" i="1" s="1"/>
  <c r="C45" i="1" s="1"/>
  <c r="AD61" i="1" l="1"/>
  <c r="AC56" i="1"/>
  <c r="O40" i="1"/>
  <c r="B41" i="1"/>
  <c r="D41" i="1" s="1"/>
  <c r="F41" i="1" s="1"/>
  <c r="L41" i="1" s="1"/>
  <c r="E41" i="1" l="1"/>
  <c r="G41" i="1" l="1"/>
  <c r="M41" i="1" l="1"/>
  <c r="P41" i="1"/>
  <c r="Q41" i="1" l="1"/>
  <c r="N41" i="1"/>
  <c r="R41" i="1" s="1"/>
  <c r="AC57" i="1" l="1"/>
  <c r="AB46" i="1"/>
  <c r="C46" i="1" s="1"/>
  <c r="O41" i="1"/>
  <c r="AD62" i="1"/>
  <c r="B42" i="1"/>
  <c r="D42" i="1" s="1"/>
  <c r="F42" i="1" s="1"/>
  <c r="L42" i="1" s="1"/>
  <c r="E42" i="1" l="1"/>
  <c r="G42" i="1" l="1"/>
  <c r="P42" i="1" l="1"/>
  <c r="M42" i="1"/>
  <c r="Q42" i="1" l="1"/>
  <c r="N42" i="1"/>
  <c r="R42" i="1" l="1"/>
  <c r="AC58" i="1" l="1"/>
  <c r="AB47" i="1"/>
  <c r="C47" i="1" s="1"/>
  <c r="O42" i="1"/>
  <c r="AD63" i="1"/>
  <c r="B43" i="1"/>
  <c r="D43" i="1" l="1"/>
  <c r="F43" i="1" s="1"/>
  <c r="L43" i="1" s="1"/>
  <c r="C18" i="6"/>
  <c r="E43" i="1" l="1"/>
  <c r="G43" i="1"/>
  <c r="P43" i="1" l="1"/>
  <c r="M43" i="1"/>
  <c r="Q43" i="1" l="1"/>
  <c r="D18" i="6"/>
  <c r="N43" i="1"/>
  <c r="R43" i="1" l="1"/>
  <c r="AC59" i="1" l="1"/>
  <c r="AB48" i="1"/>
  <c r="C48" i="1" s="1"/>
  <c r="O43" i="1"/>
  <c r="AD64" i="1"/>
  <c r="B44" i="1"/>
  <c r="D44" i="1" s="1"/>
  <c r="F44" i="1" s="1"/>
  <c r="L44" i="1" s="1"/>
  <c r="E44" i="1" l="1"/>
  <c r="G44" i="1" l="1"/>
  <c r="P44" i="1" l="1"/>
  <c r="M44" i="1"/>
  <c r="Q44" i="1" l="1"/>
  <c r="N44" i="1"/>
  <c r="R44" i="1" l="1"/>
  <c r="AC60" i="1" l="1"/>
  <c r="AB49" i="1"/>
  <c r="C49" i="1" s="1"/>
  <c r="O44" i="1"/>
  <c r="AD65" i="1"/>
  <c r="B45" i="1"/>
  <c r="D45" i="1" s="1"/>
  <c r="F45" i="1" s="1"/>
  <c r="L45" i="1" s="1"/>
  <c r="E45" i="1" l="1"/>
  <c r="G45" i="1" l="1"/>
  <c r="P45" i="1" l="1"/>
  <c r="M45" i="1"/>
  <c r="Q45" i="1" l="1"/>
  <c r="N45" i="1"/>
  <c r="R45" i="1" s="1"/>
  <c r="AC61" i="1" l="1"/>
  <c r="AB50" i="1"/>
  <c r="C50" i="1" s="1"/>
  <c r="O45" i="1"/>
  <c r="AD66" i="1"/>
  <c r="B46" i="1"/>
  <c r="D46" i="1" s="1"/>
  <c r="F46" i="1" s="1"/>
  <c r="L46" i="1" s="1"/>
  <c r="E46" i="1" l="1"/>
  <c r="G46" i="1" l="1"/>
  <c r="M46" i="1" l="1"/>
  <c r="P46" i="1"/>
  <c r="Q46" i="1" l="1"/>
  <c r="N46" i="1"/>
  <c r="R46" i="1" s="1"/>
  <c r="AB51" i="1" s="1"/>
  <c r="C51" i="1" s="1"/>
  <c r="AD67" i="1" l="1"/>
  <c r="AC62" i="1"/>
  <c r="O46" i="1"/>
  <c r="B47" i="1"/>
  <c r="D47" i="1" l="1"/>
  <c r="F47" i="1" s="1"/>
  <c r="L47" i="1" s="1"/>
  <c r="C19" i="6"/>
  <c r="E47" i="1" l="1"/>
  <c r="G47" i="1"/>
  <c r="M47" i="1" l="1"/>
  <c r="N47" i="1" s="1"/>
  <c r="P47" i="1"/>
  <c r="Q47" i="1" l="1"/>
  <c r="D19" i="6"/>
  <c r="R47" i="1"/>
  <c r="AB52" i="1" s="1"/>
  <c r="C52" i="1" s="1"/>
  <c r="AD68" i="1" l="1"/>
  <c r="AC63" i="1"/>
  <c r="O47" i="1"/>
  <c r="B48" i="1"/>
  <c r="D48" i="1" s="1"/>
  <c r="F48" i="1" s="1"/>
  <c r="L48" i="1" s="1"/>
  <c r="E48" i="1" l="1"/>
  <c r="G48" i="1" l="1"/>
  <c r="P48" i="1" l="1"/>
  <c r="M48" i="1"/>
  <c r="Q48" i="1" l="1"/>
  <c r="N48" i="1"/>
  <c r="R48" i="1" l="1"/>
  <c r="AC64" i="1" l="1"/>
  <c r="AB53" i="1"/>
  <c r="C53" i="1" s="1"/>
  <c r="O48" i="1"/>
  <c r="AD69" i="1"/>
  <c r="B49" i="1"/>
  <c r="D49" i="1" s="1"/>
  <c r="F49" i="1" s="1"/>
  <c r="L49" i="1" s="1"/>
  <c r="E49" i="1" l="1"/>
  <c r="G49" i="1" l="1"/>
  <c r="P49" i="1" l="1"/>
  <c r="M49" i="1"/>
  <c r="Q49" i="1" l="1"/>
  <c r="N49" i="1"/>
  <c r="R49" i="1" s="1"/>
  <c r="AC65" i="1" l="1"/>
  <c r="AB54" i="1"/>
  <c r="C54" i="1" s="1"/>
  <c r="O49" i="1"/>
  <c r="AD70" i="1"/>
  <c r="B50" i="1"/>
  <c r="D50" i="1" s="1"/>
  <c r="F50" i="1" s="1"/>
  <c r="L50" i="1" s="1"/>
  <c r="E50" i="1" l="1"/>
  <c r="G50" i="1" l="1"/>
  <c r="M50" i="1" l="1"/>
  <c r="N50" i="1" s="1"/>
  <c r="P50" i="1"/>
  <c r="Q50" i="1" l="1"/>
  <c r="R50" i="1"/>
  <c r="AC66" i="1" l="1"/>
  <c r="AB55" i="1"/>
  <c r="C55" i="1" s="1"/>
  <c r="O50" i="1"/>
  <c r="AD71" i="1"/>
  <c r="B51" i="1"/>
  <c r="D51" i="1" l="1"/>
  <c r="F51" i="1" s="1"/>
  <c r="L51" i="1" s="1"/>
  <c r="C20" i="6"/>
  <c r="E51" i="1" l="1"/>
  <c r="G51" i="1"/>
  <c r="M51" i="1" l="1"/>
  <c r="N51" i="1" s="1"/>
  <c r="P51" i="1"/>
  <c r="Q51" i="1" l="1"/>
  <c r="D20" i="6"/>
  <c r="R51" i="1"/>
  <c r="AC67" i="1" l="1"/>
  <c r="AB56" i="1"/>
  <c r="C56" i="1" s="1"/>
  <c r="O51" i="1"/>
  <c r="AD72" i="1"/>
  <c r="B52" i="1"/>
  <c r="D52" i="1" s="1"/>
  <c r="F52" i="1" s="1"/>
  <c r="L52" i="1" s="1"/>
  <c r="E52" i="1" l="1"/>
  <c r="G52" i="1" l="1"/>
  <c r="P52" i="1" l="1"/>
  <c r="M52" i="1"/>
  <c r="Q52" i="1" l="1"/>
  <c r="N52" i="1"/>
  <c r="R52" i="1" l="1"/>
  <c r="AC68" i="1" l="1"/>
  <c r="AB57" i="1"/>
  <c r="C57" i="1" s="1"/>
  <c r="O52" i="1"/>
  <c r="AD73" i="1"/>
  <c r="B53" i="1"/>
  <c r="D53" i="1" s="1"/>
  <c r="F53" i="1" s="1"/>
  <c r="L53" i="1" s="1"/>
  <c r="E53" i="1" l="1"/>
  <c r="G53" i="1" l="1"/>
  <c r="P53" i="1" l="1"/>
  <c r="M53" i="1"/>
  <c r="Q53" i="1" l="1"/>
  <c r="N53" i="1"/>
  <c r="R53" i="1" s="1"/>
  <c r="AC69" i="1" l="1"/>
  <c r="AB58" i="1"/>
  <c r="C58" i="1" s="1"/>
  <c r="O53" i="1"/>
  <c r="AD74" i="1"/>
  <c r="B54" i="1"/>
  <c r="D54" i="1" s="1"/>
  <c r="F54" i="1" s="1"/>
  <c r="L54" i="1" s="1"/>
  <c r="E54" i="1" l="1"/>
  <c r="G54" i="1" l="1"/>
  <c r="M54" i="1" l="1"/>
  <c r="P54" i="1"/>
  <c r="Q54" i="1" l="1"/>
  <c r="N54" i="1"/>
  <c r="R54" i="1" s="1"/>
  <c r="AC70" i="1" l="1"/>
  <c r="AB59" i="1"/>
  <c r="C59" i="1" s="1"/>
  <c r="O54" i="1"/>
  <c r="AD75" i="1"/>
  <c r="B55" i="1"/>
  <c r="D55" i="1" s="1"/>
  <c r="F55" i="1" s="1"/>
  <c r="L55" i="1" s="1"/>
  <c r="E55" i="1" l="1"/>
  <c r="G55" i="1" l="1"/>
  <c r="M55" i="1" l="1"/>
  <c r="N55" i="1" s="1"/>
  <c r="P55" i="1"/>
  <c r="Q55" i="1" l="1"/>
  <c r="R55" i="1"/>
  <c r="AC71" i="1" l="1"/>
  <c r="AB60" i="1"/>
  <c r="C60" i="1" s="1"/>
  <c r="O55" i="1"/>
  <c r="AD76" i="1"/>
  <c r="B56" i="1"/>
  <c r="D56" i="1" l="1"/>
  <c r="F56" i="1" s="1"/>
  <c r="L56" i="1" s="1"/>
  <c r="C21" i="6"/>
  <c r="E56" i="1" l="1"/>
  <c r="G56" i="1"/>
  <c r="M56" i="1" l="1"/>
  <c r="P56" i="1"/>
  <c r="Q56" i="1" l="1"/>
  <c r="D21" i="6"/>
  <c r="D22" i="6" s="1"/>
  <c r="N56" i="1"/>
  <c r="R56" i="1" s="1"/>
  <c r="AC72" i="1" l="1"/>
  <c r="AB61" i="1"/>
  <c r="C61" i="1" s="1"/>
  <c r="O56" i="1"/>
  <c r="AD77" i="1"/>
  <c r="B57" i="1"/>
  <c r="D57" i="1" s="1"/>
  <c r="F57" i="1" s="1"/>
  <c r="L57" i="1" s="1"/>
  <c r="E57" i="1" l="1"/>
  <c r="G57" i="1" l="1"/>
  <c r="M57" i="1" l="1"/>
  <c r="P57" i="1"/>
  <c r="Q57" i="1" l="1"/>
  <c r="N57" i="1"/>
  <c r="R57" i="1" s="1"/>
  <c r="AC73" i="1" l="1"/>
  <c r="AB62" i="1"/>
  <c r="C62" i="1" s="1"/>
  <c r="O57" i="1"/>
  <c r="AD78" i="1"/>
  <c r="B58" i="1"/>
  <c r="D58" i="1" s="1"/>
  <c r="F58" i="1" s="1"/>
  <c r="L58" i="1" s="1"/>
  <c r="E58" i="1" l="1"/>
  <c r="G58" i="1" l="1"/>
  <c r="M58" i="1" l="1"/>
  <c r="N58" i="1" s="1"/>
  <c r="P58" i="1"/>
  <c r="Q58" i="1" l="1"/>
  <c r="R58" i="1"/>
  <c r="AC74" i="1" l="1"/>
  <c r="AB63" i="1"/>
  <c r="C63" i="1" s="1"/>
  <c r="O58" i="1"/>
  <c r="AD79" i="1"/>
  <c r="B59" i="1"/>
  <c r="D59" i="1" s="1"/>
  <c r="F59" i="1" s="1"/>
  <c r="L59" i="1" s="1"/>
  <c r="E59" i="1" l="1"/>
  <c r="G59" i="1" l="1"/>
  <c r="P59" i="1" l="1"/>
  <c r="M59" i="1"/>
  <c r="Q59" i="1" l="1"/>
  <c r="N59" i="1"/>
  <c r="R59" i="1" s="1"/>
  <c r="AC75" i="1" l="1"/>
  <c r="AB64" i="1"/>
  <c r="C64" i="1" s="1"/>
  <c r="O59" i="1"/>
  <c r="AD80" i="1"/>
  <c r="B60" i="1"/>
  <c r="D60" i="1" l="1"/>
  <c r="F60" i="1" s="1"/>
  <c r="L60" i="1" s="1"/>
  <c r="F10" i="6"/>
  <c r="E60" i="1" l="1"/>
  <c r="G60" i="1"/>
  <c r="M60" i="1" l="1"/>
  <c r="P60" i="1"/>
  <c r="Q60" i="1" l="1"/>
  <c r="G10" i="6"/>
  <c r="N60" i="1"/>
  <c r="R60" i="1" s="1"/>
  <c r="AC76" i="1" l="1"/>
  <c r="AB65" i="1"/>
  <c r="C65" i="1" s="1"/>
  <c r="O60" i="1"/>
  <c r="AD81" i="1"/>
  <c r="B61" i="1"/>
  <c r="D61" i="1" s="1"/>
  <c r="F61" i="1" s="1"/>
  <c r="L61" i="1" s="1"/>
  <c r="E61" i="1" l="1"/>
  <c r="G61" i="1" l="1"/>
  <c r="P61" i="1" l="1"/>
  <c r="M61" i="1"/>
  <c r="Q61" i="1" l="1"/>
  <c r="N61" i="1"/>
  <c r="R61" i="1" s="1"/>
  <c r="AC77" i="1" l="1"/>
  <c r="AB66" i="1"/>
  <c r="C66" i="1" s="1"/>
  <c r="O61" i="1"/>
  <c r="AD82" i="1"/>
  <c r="B62" i="1"/>
  <c r="D62" i="1" s="1"/>
  <c r="F62" i="1" s="1"/>
  <c r="L62" i="1" s="1"/>
  <c r="E62" i="1" l="1"/>
  <c r="G62" i="1" l="1"/>
  <c r="M62" i="1" l="1"/>
  <c r="N62" i="1" s="1"/>
  <c r="P62" i="1"/>
  <c r="Q62" i="1" l="1"/>
  <c r="R62" i="1"/>
  <c r="AC78" i="1" l="1"/>
  <c r="AB67" i="1"/>
  <c r="C67" i="1" s="1"/>
  <c r="O62" i="1"/>
  <c r="AD83" i="1"/>
  <c r="B63" i="1"/>
  <c r="D63" i="1" s="1"/>
  <c r="F63" i="1" s="1"/>
  <c r="L63" i="1" s="1"/>
  <c r="E63" i="1" l="1"/>
  <c r="G63" i="1" l="1"/>
  <c r="P63" i="1" l="1"/>
  <c r="M63" i="1"/>
  <c r="Q63" i="1" l="1"/>
  <c r="N63" i="1"/>
  <c r="R63" i="1" s="1"/>
  <c r="AC79" i="1" l="1"/>
  <c r="AB68" i="1"/>
  <c r="C68" i="1" s="1"/>
  <c r="O63" i="1"/>
  <c r="AD84" i="1"/>
  <c r="B64" i="1"/>
  <c r="D64" i="1" l="1"/>
  <c r="F64" i="1" s="1"/>
  <c r="L64" i="1" s="1"/>
  <c r="F11" i="6"/>
  <c r="E64" i="1" l="1"/>
  <c r="G64" i="1"/>
  <c r="M64" i="1" l="1"/>
  <c r="P64" i="1"/>
  <c r="Q64" i="1" l="1"/>
  <c r="G11" i="6"/>
  <c r="N64" i="1"/>
  <c r="R64" i="1" s="1"/>
  <c r="AC80" i="1" l="1"/>
  <c r="AB69" i="1"/>
  <c r="C69" i="1" s="1"/>
  <c r="O64" i="1"/>
  <c r="AD85" i="1"/>
  <c r="B65" i="1"/>
  <c r="D65" i="1" s="1"/>
  <c r="F65" i="1" s="1"/>
  <c r="L65" i="1" s="1"/>
  <c r="E65" i="1" l="1"/>
  <c r="G65" i="1" l="1"/>
  <c r="P65" i="1" l="1"/>
  <c r="M65" i="1"/>
  <c r="Q65" i="1" l="1"/>
  <c r="N65" i="1"/>
  <c r="R65" i="1" s="1"/>
  <c r="AC81" i="1" l="1"/>
  <c r="AB70" i="1"/>
  <c r="C70" i="1" s="1"/>
  <c r="O65" i="1"/>
  <c r="AD86" i="1"/>
  <c r="B66" i="1"/>
  <c r="D66" i="1" s="1"/>
  <c r="F66" i="1" s="1"/>
  <c r="L66" i="1" s="1"/>
  <c r="E66" i="1" l="1"/>
  <c r="G66" i="1" l="1"/>
  <c r="M66" i="1" l="1"/>
  <c r="P66" i="1"/>
  <c r="Q66" i="1" l="1"/>
  <c r="N66" i="1"/>
  <c r="R66" i="1" s="1"/>
  <c r="AC82" i="1" l="1"/>
  <c r="AB71" i="1"/>
  <c r="C71" i="1" s="1"/>
  <c r="O66" i="1"/>
  <c r="AD87" i="1"/>
  <c r="B67" i="1"/>
  <c r="D67" i="1" s="1"/>
  <c r="F67" i="1" s="1"/>
  <c r="L67" i="1" s="1"/>
  <c r="E67" i="1" l="1"/>
  <c r="G67" i="1" l="1"/>
  <c r="P67" i="1" l="1"/>
  <c r="M67" i="1"/>
  <c r="Q67" i="1" l="1"/>
  <c r="N67" i="1"/>
  <c r="R67" i="1" s="1"/>
  <c r="AC83" i="1" l="1"/>
  <c r="AB72" i="1"/>
  <c r="C72" i="1" s="1"/>
  <c r="O67" i="1"/>
  <c r="AD88" i="1"/>
  <c r="B68" i="1"/>
  <c r="D68" i="1" s="1"/>
  <c r="F68" i="1" s="1"/>
  <c r="L68" i="1" s="1"/>
  <c r="E68" i="1" l="1"/>
  <c r="G68" i="1" l="1"/>
  <c r="M68" i="1" l="1"/>
  <c r="P68" i="1"/>
  <c r="Q68" i="1" l="1"/>
  <c r="N68" i="1"/>
  <c r="R68" i="1" s="1"/>
  <c r="AC84" i="1" l="1"/>
  <c r="AB73" i="1"/>
  <c r="C73" i="1" s="1"/>
  <c r="O68" i="1"/>
  <c r="AD89" i="1"/>
  <c r="B69" i="1"/>
  <c r="D69" i="1" l="1"/>
  <c r="F69" i="1" s="1"/>
  <c r="L69" i="1" s="1"/>
  <c r="F12" i="6"/>
  <c r="E69" i="1" l="1"/>
  <c r="G69" i="1"/>
  <c r="P69" i="1" l="1"/>
  <c r="M69" i="1"/>
  <c r="Q69" i="1" l="1"/>
  <c r="G12" i="6"/>
  <c r="N69" i="1"/>
  <c r="R69" i="1" s="1"/>
  <c r="AC85" i="1" l="1"/>
  <c r="AB74" i="1"/>
  <c r="C74" i="1" s="1"/>
  <c r="O69" i="1"/>
  <c r="AD90" i="1"/>
  <c r="B70" i="1"/>
  <c r="D70" i="1" s="1"/>
  <c r="F70" i="1" s="1"/>
  <c r="L70" i="1" s="1"/>
  <c r="E70" i="1" l="1"/>
  <c r="G70" i="1" l="1"/>
  <c r="M70" i="1" l="1"/>
  <c r="P70" i="1"/>
  <c r="Q70" i="1" l="1"/>
  <c r="N70" i="1"/>
  <c r="R70" i="1" s="1"/>
  <c r="AC86" i="1" l="1"/>
  <c r="AB75" i="1"/>
  <c r="C75" i="1" s="1"/>
  <c r="O70" i="1"/>
  <c r="AD91" i="1"/>
  <c r="B71" i="1"/>
  <c r="D71" i="1" s="1"/>
  <c r="F71" i="1" s="1"/>
  <c r="L71" i="1" s="1"/>
  <c r="E71" i="1" l="1"/>
  <c r="G71" i="1" l="1"/>
  <c r="P71" i="1" l="1"/>
  <c r="M71" i="1"/>
  <c r="Q71" i="1" l="1"/>
  <c r="N71" i="1"/>
  <c r="R71" i="1" s="1"/>
  <c r="AC87" i="1" l="1"/>
  <c r="AB76" i="1"/>
  <c r="C76" i="1" s="1"/>
  <c r="O71" i="1"/>
  <c r="AD92" i="1"/>
  <c r="B72" i="1"/>
  <c r="D72" i="1" s="1"/>
  <c r="F72" i="1" s="1"/>
  <c r="L72" i="1" s="1"/>
  <c r="E72" i="1" l="1"/>
  <c r="G72" i="1" l="1"/>
  <c r="M72" i="1" l="1"/>
  <c r="P72" i="1"/>
  <c r="Q72" i="1" l="1"/>
  <c r="N72" i="1"/>
  <c r="R72" i="1" s="1"/>
  <c r="AC88" i="1" l="1"/>
  <c r="AB77" i="1"/>
  <c r="C77" i="1" s="1"/>
  <c r="O72" i="1"/>
  <c r="AD93" i="1"/>
  <c r="B73" i="1"/>
  <c r="D73" i="1" l="1"/>
  <c r="F73" i="1" s="1"/>
  <c r="L73" i="1" s="1"/>
  <c r="F13" i="6"/>
  <c r="E73" i="1" l="1"/>
  <c r="G73" i="1"/>
  <c r="P73" i="1" l="1"/>
  <c r="M73" i="1"/>
  <c r="Q73" i="1" l="1"/>
  <c r="G13" i="6"/>
  <c r="N73" i="1"/>
  <c r="R73" i="1" s="1"/>
  <c r="AC89" i="1" l="1"/>
  <c r="AB78" i="1"/>
  <c r="C78" i="1" s="1"/>
  <c r="O73" i="1"/>
  <c r="AD94" i="1"/>
  <c r="B74" i="1"/>
  <c r="D74" i="1" s="1"/>
  <c r="F74" i="1" s="1"/>
  <c r="L74" i="1" s="1"/>
  <c r="E74" i="1" l="1"/>
  <c r="G74" i="1" l="1"/>
  <c r="M74" i="1" l="1"/>
  <c r="P74" i="1"/>
  <c r="Q74" i="1" l="1"/>
  <c r="N74" i="1"/>
  <c r="R74" i="1" s="1"/>
  <c r="AC90" i="1" l="1"/>
  <c r="AB79" i="1"/>
  <c r="C79" i="1" s="1"/>
  <c r="O74" i="1"/>
  <c r="AD95" i="1"/>
  <c r="B75" i="1"/>
  <c r="D75" i="1" s="1"/>
  <c r="F75" i="1" s="1"/>
  <c r="L75" i="1" s="1"/>
  <c r="E75" i="1" l="1"/>
  <c r="G75" i="1" l="1"/>
  <c r="P75" i="1" l="1"/>
  <c r="M75" i="1"/>
  <c r="Q75" i="1" l="1"/>
  <c r="N75" i="1"/>
  <c r="R75" i="1" s="1"/>
  <c r="AB80" i="1" s="1"/>
  <c r="C80" i="1" s="1"/>
  <c r="AD96" i="1" l="1"/>
  <c r="AC91" i="1"/>
  <c r="O75" i="1"/>
  <c r="B76" i="1"/>
  <c r="D76" i="1" s="1"/>
  <c r="F76" i="1" s="1"/>
  <c r="L76" i="1" s="1"/>
  <c r="E76" i="1" l="1"/>
  <c r="G76" i="1" l="1"/>
  <c r="M76" i="1" l="1"/>
  <c r="P76" i="1"/>
  <c r="Q76" i="1" l="1"/>
  <c r="N76" i="1"/>
  <c r="R76" i="1" s="1"/>
  <c r="AC92" i="1" l="1"/>
  <c r="AB81" i="1"/>
  <c r="C81" i="1" s="1"/>
  <c r="O76" i="1"/>
  <c r="AD97" i="1"/>
  <c r="B77" i="1"/>
  <c r="D77" i="1" l="1"/>
  <c r="F77" i="1" s="1"/>
  <c r="L77" i="1" s="1"/>
  <c r="F14" i="6"/>
  <c r="E77" i="1" l="1"/>
  <c r="G77" i="1"/>
  <c r="P77" i="1" l="1"/>
  <c r="M77" i="1"/>
  <c r="Q77" i="1" l="1"/>
  <c r="G14" i="6"/>
  <c r="N77" i="1"/>
  <c r="R77" i="1" s="1"/>
  <c r="AC93" i="1" l="1"/>
  <c r="AB82" i="1"/>
  <c r="C82" i="1" s="1"/>
  <c r="O77" i="1"/>
  <c r="AD98" i="1"/>
  <c r="B78" i="1"/>
  <c r="D78" i="1" s="1"/>
  <c r="F78" i="1" s="1"/>
  <c r="L78" i="1" s="1"/>
  <c r="E78" i="1" l="1"/>
  <c r="G78" i="1" l="1"/>
  <c r="M78" i="1" l="1"/>
  <c r="P78" i="1"/>
  <c r="Q78" i="1" l="1"/>
  <c r="N78" i="1"/>
  <c r="R78" i="1" s="1"/>
  <c r="AC94" i="1" l="1"/>
  <c r="AB83" i="1"/>
  <c r="C83" i="1" s="1"/>
  <c r="O78" i="1"/>
  <c r="AD99" i="1"/>
  <c r="B79" i="1"/>
  <c r="D79" i="1" s="1"/>
  <c r="F79" i="1" s="1"/>
  <c r="L79" i="1" s="1"/>
  <c r="E79" i="1" l="1"/>
  <c r="G79" i="1" l="1"/>
  <c r="P79" i="1" l="1"/>
  <c r="M79" i="1"/>
  <c r="Q79" i="1" l="1"/>
  <c r="N79" i="1"/>
  <c r="R79" i="1" s="1"/>
  <c r="AC95" i="1" l="1"/>
  <c r="AB84" i="1"/>
  <c r="C84" i="1" s="1"/>
  <c r="O79" i="1"/>
  <c r="AD100" i="1"/>
  <c r="B80" i="1"/>
  <c r="D80" i="1" s="1"/>
  <c r="F80" i="1" s="1"/>
  <c r="L80" i="1" s="1"/>
  <c r="E80" i="1" l="1"/>
  <c r="G80" i="1" l="1"/>
  <c r="M80" i="1" l="1"/>
  <c r="P80" i="1"/>
  <c r="Q80" i="1" l="1"/>
  <c r="N80" i="1"/>
  <c r="R80" i="1" s="1"/>
  <c r="AC96" i="1" l="1"/>
  <c r="AB85" i="1"/>
  <c r="C85" i="1" s="1"/>
  <c r="O80" i="1"/>
  <c r="AD101" i="1"/>
  <c r="B81" i="1"/>
  <c r="D81" i="1" s="1"/>
  <c r="F81" i="1" s="1"/>
  <c r="L81" i="1" s="1"/>
  <c r="E81" i="1" l="1"/>
  <c r="G81" i="1" l="1"/>
  <c r="P81" i="1" l="1"/>
  <c r="M81" i="1"/>
  <c r="Q81" i="1" l="1"/>
  <c r="N81" i="1"/>
  <c r="R81" i="1" s="1"/>
  <c r="AC97" i="1" l="1"/>
  <c r="AB86" i="1"/>
  <c r="C86" i="1" s="1"/>
  <c r="O81" i="1"/>
  <c r="AD102" i="1"/>
  <c r="B82" i="1"/>
  <c r="D82" i="1" l="1"/>
  <c r="F82" i="1" s="1"/>
  <c r="L82" i="1" s="1"/>
  <c r="F15" i="6"/>
  <c r="E82" i="1" l="1"/>
  <c r="G82" i="1"/>
  <c r="M82" i="1" l="1"/>
  <c r="P82" i="1"/>
  <c r="Q82" i="1" l="1"/>
  <c r="G15" i="6"/>
  <c r="N82" i="1"/>
  <c r="R82" i="1" s="1"/>
  <c r="AC98" i="1" l="1"/>
  <c r="AB87" i="1"/>
  <c r="C87" i="1" s="1"/>
  <c r="O82" i="1"/>
  <c r="AD103" i="1"/>
  <c r="B83" i="1"/>
  <c r="D83" i="1" s="1"/>
  <c r="F83" i="1" s="1"/>
  <c r="L83" i="1" s="1"/>
  <c r="E83" i="1" l="1"/>
  <c r="G83" i="1" l="1"/>
  <c r="P83" i="1" l="1"/>
  <c r="M83" i="1"/>
  <c r="Q83" i="1" l="1"/>
  <c r="N83" i="1"/>
  <c r="R83" i="1" s="1"/>
  <c r="AC99" i="1" l="1"/>
  <c r="AB88" i="1"/>
  <c r="C88" i="1" s="1"/>
  <c r="O83" i="1"/>
  <c r="AD104" i="1"/>
  <c r="B84" i="1"/>
  <c r="D84" i="1" s="1"/>
  <c r="F84" i="1" s="1"/>
  <c r="L84" i="1" s="1"/>
  <c r="E84" i="1" l="1"/>
  <c r="G84" i="1" l="1"/>
  <c r="M84" i="1" l="1"/>
  <c r="N84" i="1" s="1"/>
  <c r="P84" i="1"/>
  <c r="Q84" i="1" l="1"/>
  <c r="R84" i="1"/>
  <c r="AC100" i="1" l="1"/>
  <c r="AB89" i="1"/>
  <c r="C89" i="1" s="1"/>
  <c r="O84" i="1"/>
  <c r="AD105" i="1"/>
  <c r="B85" i="1"/>
  <c r="D85" i="1" s="1"/>
  <c r="F85" i="1" s="1"/>
  <c r="L85" i="1" s="1"/>
  <c r="E85" i="1" l="1"/>
  <c r="G85" i="1" l="1"/>
  <c r="P85" i="1" l="1"/>
  <c r="M85" i="1"/>
  <c r="Q85" i="1" l="1"/>
  <c r="N85" i="1"/>
  <c r="R85" i="1" s="1"/>
  <c r="AC101" i="1" l="1"/>
  <c r="AB90" i="1"/>
  <c r="C90" i="1" s="1"/>
  <c r="O85" i="1"/>
  <c r="AD106" i="1"/>
  <c r="B86" i="1"/>
  <c r="D86" i="1" l="1"/>
  <c r="F86" i="1" s="1"/>
  <c r="L86" i="1" s="1"/>
  <c r="F16" i="6"/>
  <c r="E86" i="1" l="1"/>
  <c r="G86" i="1"/>
  <c r="M86" i="1" l="1"/>
  <c r="P86" i="1"/>
  <c r="Q86" i="1" l="1"/>
  <c r="G16" i="6"/>
  <c r="N86" i="1"/>
  <c r="R86" i="1" s="1"/>
  <c r="AC102" i="1" l="1"/>
  <c r="AB91" i="1"/>
  <c r="C91" i="1" s="1"/>
  <c r="O86" i="1"/>
  <c r="AD107" i="1"/>
  <c r="B87" i="1"/>
  <c r="D87" i="1" s="1"/>
  <c r="F87" i="1" s="1"/>
  <c r="L87" i="1" s="1"/>
  <c r="E87" i="1" l="1"/>
  <c r="G87" i="1" l="1"/>
  <c r="P87" i="1" l="1"/>
  <c r="M87" i="1"/>
  <c r="Q87" i="1" l="1"/>
  <c r="N87" i="1"/>
  <c r="R87" i="1" s="1"/>
  <c r="AC103" i="1" l="1"/>
  <c r="AB92" i="1"/>
  <c r="C92" i="1" s="1"/>
  <c r="O87" i="1"/>
  <c r="AD108" i="1"/>
  <c r="B88" i="1"/>
  <c r="D88" i="1" s="1"/>
  <c r="F88" i="1" s="1"/>
  <c r="L88" i="1" s="1"/>
  <c r="E88" i="1" l="1"/>
  <c r="G88" i="1" l="1"/>
  <c r="M88" i="1" l="1"/>
  <c r="P88" i="1"/>
  <c r="Q88" i="1" l="1"/>
  <c r="N88" i="1"/>
  <c r="R88" i="1" s="1"/>
  <c r="AB93" i="1" s="1"/>
  <c r="C93" i="1" s="1"/>
  <c r="O88" i="1" l="1"/>
  <c r="AC104" i="1"/>
  <c r="B89" i="1"/>
  <c r="D89" i="1" s="1"/>
  <c r="F89" i="1" s="1"/>
  <c r="L89" i="1" s="1"/>
  <c r="E89" i="1" l="1"/>
  <c r="G89" i="1" l="1"/>
  <c r="P89" i="1" l="1"/>
  <c r="M89" i="1"/>
  <c r="Q89" i="1" l="1"/>
  <c r="N89" i="1"/>
  <c r="R89" i="1" s="1"/>
  <c r="AB94" i="1" s="1"/>
  <c r="C94" i="1" s="1"/>
  <c r="O89" i="1" l="1"/>
  <c r="AC105" i="1"/>
  <c r="B90" i="1"/>
  <c r="D90" i="1" l="1"/>
  <c r="F90" i="1" s="1"/>
  <c r="L90" i="1" s="1"/>
  <c r="F17" i="6"/>
  <c r="E90" i="1" l="1"/>
  <c r="G90" i="1"/>
  <c r="M90" i="1" l="1"/>
  <c r="P90" i="1"/>
  <c r="Q90" i="1" l="1"/>
  <c r="G17" i="6"/>
  <c r="N90" i="1"/>
  <c r="R90" i="1" s="1"/>
  <c r="AB95" i="1" s="1"/>
  <c r="C95" i="1" s="1"/>
  <c r="O90" i="1" l="1"/>
  <c r="AC106" i="1"/>
  <c r="B91" i="1"/>
  <c r="D91" i="1" s="1"/>
  <c r="F91" i="1" s="1"/>
  <c r="L91" i="1" s="1"/>
  <c r="E91" i="1" l="1"/>
  <c r="G91" i="1" l="1"/>
  <c r="P91" i="1" l="1"/>
  <c r="M91" i="1"/>
  <c r="Q91" i="1" l="1"/>
  <c r="N91" i="1"/>
  <c r="R91" i="1" s="1"/>
  <c r="AB96" i="1" s="1"/>
  <c r="C96" i="1" s="1"/>
  <c r="O91" i="1" l="1"/>
  <c r="AC107" i="1"/>
  <c r="B92" i="1"/>
  <c r="D92" i="1" s="1"/>
  <c r="F92" i="1" s="1"/>
  <c r="L92" i="1" s="1"/>
  <c r="E92" i="1" l="1"/>
  <c r="G92" i="1" l="1"/>
  <c r="M92" i="1" l="1"/>
  <c r="P92" i="1"/>
  <c r="Q92" i="1" l="1"/>
  <c r="N92" i="1"/>
  <c r="R92" i="1" s="1"/>
  <c r="AB97" i="1" s="1"/>
  <c r="C97" i="1" s="1"/>
  <c r="B93" i="1" l="1"/>
  <c r="D93" i="1" s="1"/>
  <c r="F93" i="1" s="1"/>
  <c r="L93" i="1" s="1"/>
  <c r="AC108" i="1"/>
  <c r="O92" i="1"/>
  <c r="E93" i="1" l="1"/>
  <c r="G93" i="1"/>
  <c r="P93" i="1" l="1"/>
  <c r="M93" i="1"/>
  <c r="Q93" i="1" l="1"/>
  <c r="N93" i="1"/>
  <c r="R93" i="1" s="1"/>
  <c r="B94" i="1" l="1"/>
  <c r="D94" i="1" s="1"/>
  <c r="F94" i="1" s="1"/>
  <c r="L94" i="1" s="1"/>
  <c r="AB98" i="1"/>
  <c r="C98" i="1" s="1"/>
  <c r="O93" i="1"/>
  <c r="E94" i="1" l="1"/>
  <c r="G94" i="1"/>
  <c r="P94" i="1" l="1"/>
  <c r="M94" i="1"/>
  <c r="Q94" i="1" l="1"/>
  <c r="N94" i="1"/>
  <c r="R94" i="1" s="1"/>
  <c r="O94" i="1" l="1"/>
  <c r="AB99" i="1"/>
  <c r="C99" i="1" s="1"/>
  <c r="B95" i="1"/>
  <c r="D95" i="1" l="1"/>
  <c r="F95" i="1" s="1"/>
  <c r="L95" i="1" s="1"/>
  <c r="F18" i="6"/>
  <c r="E95" i="1" l="1"/>
  <c r="G95" i="1"/>
  <c r="M95" i="1" l="1"/>
  <c r="P95" i="1"/>
  <c r="Q95" i="1" l="1"/>
  <c r="G18" i="6"/>
  <c r="N95" i="1"/>
  <c r="R95" i="1" s="1"/>
  <c r="AB100" i="1" s="1"/>
  <c r="C100" i="1" s="1"/>
  <c r="O95" i="1" l="1"/>
  <c r="B96" i="1"/>
  <c r="D96" i="1" s="1"/>
  <c r="F96" i="1" s="1"/>
  <c r="L96" i="1" s="1"/>
  <c r="E96" i="1" l="1"/>
  <c r="G96" i="1" l="1"/>
  <c r="M96" i="1" l="1"/>
  <c r="P96" i="1"/>
  <c r="Q96" i="1" l="1"/>
  <c r="N96" i="1"/>
  <c r="R96" i="1" s="1"/>
  <c r="AB101" i="1" s="1"/>
  <c r="C101" i="1" s="1"/>
  <c r="O96" i="1" l="1"/>
  <c r="B97" i="1"/>
  <c r="D97" i="1" s="1"/>
  <c r="F97" i="1" s="1"/>
  <c r="L97" i="1" s="1"/>
  <c r="E97" i="1" l="1"/>
  <c r="G97" i="1" l="1"/>
  <c r="M97" i="1" l="1"/>
  <c r="P97" i="1"/>
  <c r="Q97" i="1" l="1"/>
  <c r="N97" i="1"/>
  <c r="R97" i="1" s="1"/>
  <c r="AB102" i="1" s="1"/>
  <c r="C102" i="1" s="1"/>
  <c r="O97" i="1" l="1"/>
  <c r="B98" i="1"/>
  <c r="D98" i="1" s="1"/>
  <c r="F98" i="1" s="1"/>
  <c r="L98" i="1" s="1"/>
  <c r="E98" i="1" l="1"/>
  <c r="G98" i="1" l="1"/>
  <c r="M98" i="1" l="1"/>
  <c r="P98" i="1"/>
  <c r="Q98" i="1" l="1"/>
  <c r="N98" i="1"/>
  <c r="R98" i="1" s="1"/>
  <c r="O98" i="1" l="1"/>
  <c r="AB103" i="1"/>
  <c r="C103" i="1" s="1"/>
  <c r="B99" i="1"/>
  <c r="D99" i="1" l="1"/>
  <c r="F99" i="1" s="1"/>
  <c r="L99" i="1" s="1"/>
  <c r="F19" i="6"/>
  <c r="E99" i="1" l="1"/>
  <c r="G99" i="1"/>
  <c r="M99" i="1" l="1"/>
  <c r="P99" i="1"/>
  <c r="Q99" i="1" l="1"/>
  <c r="G19" i="6"/>
  <c r="N99" i="1"/>
  <c r="R99" i="1" s="1"/>
  <c r="O99" i="1" l="1"/>
  <c r="AB104" i="1"/>
  <c r="C104" i="1" s="1"/>
  <c r="B100" i="1"/>
  <c r="D100" i="1" s="1"/>
  <c r="F100" i="1" s="1"/>
  <c r="L100" i="1" s="1"/>
  <c r="E100" i="1" l="1"/>
  <c r="G100" i="1" l="1"/>
  <c r="M100" i="1" l="1"/>
  <c r="P100" i="1"/>
  <c r="Q100" i="1" l="1"/>
  <c r="N100" i="1"/>
  <c r="R100" i="1" s="1"/>
  <c r="O100" i="1" l="1"/>
  <c r="AB105" i="1"/>
  <c r="C105" i="1" s="1"/>
  <c r="B101" i="1"/>
  <c r="D101" i="1" s="1"/>
  <c r="F101" i="1" s="1"/>
  <c r="L101" i="1" s="1"/>
  <c r="E101" i="1" l="1"/>
  <c r="G101" i="1" l="1"/>
  <c r="M101" i="1" l="1"/>
  <c r="P101" i="1"/>
  <c r="Q101" i="1" l="1"/>
  <c r="N101" i="1"/>
  <c r="R101" i="1" s="1"/>
  <c r="B102" i="1" l="1"/>
  <c r="D102" i="1" s="1"/>
  <c r="F102" i="1" s="1"/>
  <c r="L102" i="1" s="1"/>
  <c r="AB106" i="1"/>
  <c r="C106" i="1" s="1"/>
  <c r="O101" i="1"/>
  <c r="E102" i="1" l="1"/>
  <c r="G102" i="1"/>
  <c r="M102" i="1" l="1"/>
  <c r="P102" i="1"/>
  <c r="Q102" i="1" l="1"/>
  <c r="N102" i="1"/>
  <c r="R102" i="1" s="1"/>
  <c r="AB107" i="1" s="1"/>
  <c r="C107" i="1" s="1"/>
  <c r="B103" i="1" l="1"/>
  <c r="O102" i="1"/>
  <c r="D103" i="1" l="1"/>
  <c r="F103" i="1" s="1"/>
  <c r="L103" i="1" s="1"/>
  <c r="F20" i="6"/>
  <c r="E103" i="1" l="1"/>
  <c r="G103" i="1"/>
  <c r="P103" i="1"/>
  <c r="M103" i="1"/>
  <c r="Q103" i="1" l="1"/>
  <c r="G20" i="6"/>
  <c r="N103" i="1"/>
  <c r="R103" i="1" l="1"/>
  <c r="B104" i="1" l="1"/>
  <c r="D104" i="1" s="1"/>
  <c r="F104" i="1" s="1"/>
  <c r="L104" i="1" s="1"/>
  <c r="AB108" i="1"/>
  <c r="C108" i="1" s="1"/>
  <c r="O103" i="1"/>
  <c r="E104" i="1" l="1"/>
  <c r="G104" i="1"/>
  <c r="M104" i="1" l="1"/>
  <c r="P104" i="1"/>
  <c r="Q104" i="1" l="1"/>
  <c r="N104" i="1"/>
  <c r="R104" i="1" s="1"/>
  <c r="B105" i="1" s="1"/>
  <c r="D105" i="1" s="1"/>
  <c r="F105" i="1" l="1"/>
  <c r="L105" i="1" s="1"/>
  <c r="E105" i="1"/>
  <c r="O104" i="1"/>
  <c r="M105" i="1" l="1"/>
  <c r="N105" i="1" s="1"/>
  <c r="R105" i="1" s="1"/>
  <c r="P105" i="1"/>
  <c r="G105" i="1"/>
  <c r="Q105" i="1" l="1"/>
  <c r="O105" i="1"/>
  <c r="B106" i="1" l="1"/>
  <c r="D106" i="1" s="1"/>
  <c r="F106" i="1" l="1"/>
  <c r="L106" i="1" s="1"/>
  <c r="E106" i="1"/>
  <c r="G106" i="1" l="1"/>
  <c r="M106" i="1"/>
  <c r="Q106" i="1" l="1"/>
  <c r="P106" i="1"/>
  <c r="N106" i="1"/>
  <c r="R106" i="1" s="1"/>
  <c r="O106" i="1" l="1"/>
  <c r="B107" i="1"/>
  <c r="D107" i="1" l="1"/>
  <c r="F107" i="1" l="1"/>
  <c r="L107" i="1" s="1"/>
  <c r="E107" i="1"/>
  <c r="G107" i="1" l="1"/>
  <c r="M107" i="1"/>
  <c r="Q107" i="1" l="1"/>
  <c r="P107" i="1"/>
  <c r="N107" i="1"/>
  <c r="R107" i="1" s="1"/>
  <c r="O107" i="1" l="1"/>
  <c r="B108" i="1"/>
  <c r="D108" i="1" l="1"/>
  <c r="E108" i="1" s="1"/>
  <c r="F21" i="6"/>
  <c r="F108" i="1" l="1"/>
  <c r="L108" i="1" s="1"/>
  <c r="M108" i="1" s="1"/>
  <c r="G108" i="1" l="1"/>
  <c r="Q108" i="1"/>
  <c r="G21" i="6"/>
  <c r="G22" i="6" s="1"/>
  <c r="E23" i="6" s="1"/>
  <c r="P108" i="1"/>
  <c r="N108" i="1"/>
  <c r="R108" i="1" s="1"/>
  <c r="O108" i="1" l="1"/>
</calcChain>
</file>

<file path=xl/comments1.xml><?xml version="1.0" encoding="utf-8"?>
<comments xmlns="http://schemas.openxmlformats.org/spreadsheetml/2006/main">
  <authors>
    <author>jordi lambert</author>
  </authors>
  <commentList>
    <comment ref="C6" authorId="0" shapeId="0">
      <text>
        <r>
          <rPr>
            <b/>
            <sz val="9"/>
            <color indexed="81"/>
            <rFont val="Tahoma"/>
            <family val="2"/>
          </rPr>
          <t>jordi lambert:</t>
        </r>
        <r>
          <rPr>
            <sz val="9"/>
            <color indexed="81"/>
            <rFont val="Tahoma"/>
            <family val="2"/>
          </rPr>
          <t xml:space="preserve">
Ce % est fonction des gains que vous gagné: ex vous gagnez 100$ et vous marquez 10% vous allez touché 10$
cela permet de faire évoluer cette commision au fil du temps
</t>
        </r>
      </text>
    </comment>
    <comment ref="B12" authorId="0" shapeId="0">
      <text>
        <r>
          <rPr>
            <b/>
            <sz val="9"/>
            <color indexed="81"/>
            <rFont val="Tahoma"/>
            <family val="2"/>
          </rPr>
          <t>jordi lambert:</t>
        </r>
        <r>
          <rPr>
            <sz val="9"/>
            <color indexed="81"/>
            <rFont val="Tahoma"/>
            <family val="2"/>
          </rPr>
          <t xml:space="preserve">
mois à 5 semaines</t>
        </r>
      </text>
    </comment>
    <comment ref="E12" authorId="0" shapeId="0">
      <text>
        <r>
          <rPr>
            <b/>
            <sz val="9"/>
            <color indexed="81"/>
            <rFont val="Tahoma"/>
            <family val="2"/>
          </rPr>
          <t>jordi lambert:</t>
        </r>
        <r>
          <rPr>
            <sz val="9"/>
            <color indexed="81"/>
            <rFont val="Tahoma"/>
            <family val="2"/>
          </rPr>
          <t xml:space="preserve">
mois à 5 semaines</t>
        </r>
      </text>
    </comment>
    <comment ref="B15" authorId="0" shapeId="0">
      <text>
        <r>
          <rPr>
            <b/>
            <sz val="9"/>
            <color indexed="81"/>
            <rFont val="Tahoma"/>
            <family val="2"/>
          </rPr>
          <t>jordi lambert:</t>
        </r>
        <r>
          <rPr>
            <sz val="9"/>
            <color indexed="81"/>
            <rFont val="Tahoma"/>
            <family val="2"/>
          </rPr>
          <t xml:space="preserve">
mois à 5 semaines</t>
        </r>
      </text>
    </comment>
    <comment ref="E15" authorId="0" shapeId="0">
      <text>
        <r>
          <rPr>
            <b/>
            <sz val="9"/>
            <color indexed="81"/>
            <rFont val="Tahoma"/>
            <family val="2"/>
          </rPr>
          <t>jordi lambert:</t>
        </r>
        <r>
          <rPr>
            <sz val="9"/>
            <color indexed="81"/>
            <rFont val="Tahoma"/>
            <family val="2"/>
          </rPr>
          <t xml:space="preserve">
mois à 5 semaines</t>
        </r>
      </text>
    </comment>
    <comment ref="B18" authorId="0" shapeId="0">
      <text>
        <r>
          <rPr>
            <b/>
            <sz val="9"/>
            <color indexed="81"/>
            <rFont val="Tahoma"/>
            <family val="2"/>
          </rPr>
          <t>jordi lambert:</t>
        </r>
        <r>
          <rPr>
            <sz val="9"/>
            <color indexed="81"/>
            <rFont val="Tahoma"/>
            <family val="2"/>
          </rPr>
          <t xml:space="preserve">
mois à 5 semaines</t>
        </r>
      </text>
    </comment>
    <comment ref="E18" authorId="0" shapeId="0">
      <text>
        <r>
          <rPr>
            <b/>
            <sz val="9"/>
            <color indexed="81"/>
            <rFont val="Tahoma"/>
            <family val="2"/>
          </rPr>
          <t>jordi lambert:</t>
        </r>
        <r>
          <rPr>
            <sz val="9"/>
            <color indexed="81"/>
            <rFont val="Tahoma"/>
            <family val="2"/>
          </rPr>
          <t xml:space="preserve">
mois à 5 semaines</t>
        </r>
      </text>
    </comment>
    <comment ref="B21" authorId="0" shapeId="0">
      <text>
        <r>
          <rPr>
            <b/>
            <sz val="9"/>
            <color indexed="81"/>
            <rFont val="Tahoma"/>
            <family val="2"/>
          </rPr>
          <t>jordi lambert:</t>
        </r>
        <r>
          <rPr>
            <sz val="9"/>
            <color indexed="81"/>
            <rFont val="Tahoma"/>
            <family val="2"/>
          </rPr>
          <t xml:space="preserve">
mois à 5 semaines</t>
        </r>
      </text>
    </comment>
    <comment ref="E21" authorId="0" shapeId="0">
      <text>
        <r>
          <rPr>
            <b/>
            <sz val="9"/>
            <color indexed="81"/>
            <rFont val="Tahoma"/>
            <family val="2"/>
          </rPr>
          <t>jordi lambert:</t>
        </r>
        <r>
          <rPr>
            <sz val="9"/>
            <color indexed="81"/>
            <rFont val="Tahoma"/>
            <family val="2"/>
          </rPr>
          <t xml:space="preserve">
mois à 5 semaines</t>
        </r>
      </text>
    </comment>
  </commentList>
</comments>
</file>

<file path=xl/sharedStrings.xml><?xml version="1.0" encoding="utf-8"?>
<sst xmlns="http://schemas.openxmlformats.org/spreadsheetml/2006/main" count="132" uniqueCount="101">
  <si>
    <t>nb part actif</t>
  </si>
  <si>
    <t>cumul gain</t>
  </si>
  <si>
    <t>cumul retrait</t>
  </si>
  <si>
    <t>cumul bénéfice</t>
  </si>
  <si>
    <t>nombre de part désactivé</t>
  </si>
  <si>
    <t>semaine</t>
  </si>
  <si>
    <t>gains semaine</t>
  </si>
  <si>
    <t>achat nouvelles parts ( en investissant)</t>
  </si>
  <si>
    <t>commission</t>
  </si>
  <si>
    <t>retrait</t>
  </si>
  <si>
    <t>bénéfice</t>
  </si>
  <si>
    <t>parrainage</t>
  </si>
  <si>
    <t>revenu sur les parts</t>
  </si>
  <si>
    <t>retrait bénéfice</t>
  </si>
  <si>
    <t>bénéfice semaine ( après retrait)</t>
  </si>
  <si>
    <t xml:space="preserve"> synthèse total ( part + commission parrainge</t>
  </si>
  <si>
    <t>gain total</t>
  </si>
  <si>
    <t>achat nouvelles parts (grâce au bénéfice)</t>
  </si>
  <si>
    <t>achat nouvelle part ( grâce au commsison)</t>
  </si>
  <si>
    <t>achats</t>
  </si>
  <si>
    <t>au niveau des parts</t>
  </si>
  <si>
    <t>au niveau des commission</t>
  </si>
  <si>
    <t xml:space="preserve"> pourcentage retrait</t>
  </si>
  <si>
    <t>retrait total</t>
  </si>
  <si>
    <t>bénéfice total</t>
  </si>
  <si>
    <t>cumul gain total</t>
  </si>
  <si>
    <t>cumul retrait total</t>
  </si>
  <si>
    <t>cumul bénéfice total</t>
  </si>
  <si>
    <t>boom direct</t>
  </si>
  <si>
    <t>BOOM DIRECT</t>
  </si>
  <si>
    <t>revenu sur les coupons</t>
  </si>
  <si>
    <t xml:space="preserve">Je pense que les coupons vont expirer au bout de </t>
  </si>
  <si>
    <t>semaines</t>
  </si>
  <si>
    <t>coupons</t>
  </si>
  <si>
    <t>Je souhaite acheter</t>
  </si>
  <si>
    <t>par semaine</t>
  </si>
  <si>
    <t>par mois</t>
  </si>
  <si>
    <t>Je pense que les coupons bâtisseurs vont générer</t>
  </si>
  <si>
    <t>Je pense que les commissions de parainnage vont générer</t>
  </si>
  <si>
    <t>Je pense que les parts virtuelles vont générer</t>
  </si>
  <si>
    <t>Quelle pourcentage je souhaite retirer sur les gains engendrés</t>
  </si>
  <si>
    <t>BILAN</t>
  </si>
  <si>
    <t>1ère mois</t>
  </si>
  <si>
    <t>2ème mois</t>
  </si>
  <si>
    <t>3ème mois</t>
  </si>
  <si>
    <t>4ème mois</t>
  </si>
  <si>
    <t>5ème mois</t>
  </si>
  <si>
    <t>6ème mois</t>
  </si>
  <si>
    <t>7ème mois</t>
  </si>
  <si>
    <t>8ème mois</t>
  </si>
  <si>
    <t>9ème mois</t>
  </si>
  <si>
    <t>10ème mois</t>
  </si>
  <si>
    <t>11ème mois</t>
  </si>
  <si>
    <t>12ème mois</t>
  </si>
  <si>
    <t>13ème mois</t>
  </si>
  <si>
    <t>14ème mois</t>
  </si>
  <si>
    <t>15ème mois</t>
  </si>
  <si>
    <t>16ème mois</t>
  </si>
  <si>
    <t>17ème mois</t>
  </si>
  <si>
    <t>18ème mois</t>
  </si>
  <si>
    <t>19ème mois</t>
  </si>
  <si>
    <t>20ème mois</t>
  </si>
  <si>
    <t>22ème mois</t>
  </si>
  <si>
    <t>23ème mois</t>
  </si>
  <si>
    <t>24ème mois</t>
  </si>
  <si>
    <t>1ère année</t>
  </si>
  <si>
    <t>2ème année</t>
  </si>
  <si>
    <t>MESUEL</t>
  </si>
  <si>
    <t>coupons actifs</t>
  </si>
  <si>
    <t>année</t>
  </si>
  <si>
    <t>21er mois</t>
  </si>
  <si>
    <t>parts virtuelles</t>
  </si>
  <si>
    <t>Coupons bâtisseurs</t>
  </si>
  <si>
    <t xml:space="preserve"> synthèse total </t>
  </si>
  <si>
    <t>argent restant sur le compte BD après rachat de part</t>
  </si>
  <si>
    <t>valeur coupon</t>
  </si>
  <si>
    <t>duréee de vie des coupons</t>
  </si>
  <si>
    <t>cumul des deux années</t>
  </si>
  <si>
    <t xml:space="preserve">L'onglet récapitulatif est l'onglet qui est paramétrable. C'est le cœur de ce simulateur. Il est composé de deux taleaux : le tableau jaune et le bleu </t>
  </si>
  <si>
    <t>Le tableau jaune permet de rentrer tous les paramètres nécessaires pour le bon fontionnement du simulateur</t>
  </si>
  <si>
    <t>Bienvenue dans ce simulateur de gains pour BOOM DIRECT, ce fichier est une aide aux bénéfices que l'on peut faire grâce à l'opportunité de BOOM DIRECT. Il est conçu de façon à une utilisation des plus facile. Ce fichier comporte deux onglets : récapitulatif et prévision.  Ce simulateur réinvestit automtiquement les gains générés qui ne sont pas retirés.</t>
  </si>
  <si>
    <t xml:space="preserve">Le tableau bleu est un compte rendu simplifié de l'onglet récapitulatif. Il est très "parlant" puisque il est très simple de lecture il comporte deux colones : Gains retirés et parts actives. Ce tableau est construit de manière mensuelle et vous indique le nombre de part actives et les gains rétires à la fin de chaque mois. Autrement dit  je suis parti du principe que la majorité  des mois sont composés de 4 semaines et les mois N°3; 6; 9; 12; 15; 18; 21 et 24 comportent 5 semaines, comme ça cela permet d'avoir bien 52 semaines dans une année. </t>
  </si>
  <si>
    <r>
      <t xml:space="preserve">Dans la case </t>
    </r>
    <r>
      <rPr>
        <b/>
        <sz val="12"/>
        <color rgb="FFFF0000"/>
        <rFont val="Comic Sans MS"/>
        <family val="4"/>
      </rPr>
      <t>C2</t>
    </r>
    <r>
      <rPr>
        <sz val="12"/>
        <color theme="1"/>
        <rFont val="Comic Sans MS"/>
        <family val="4"/>
      </rPr>
      <t xml:space="preserve"> vous entrer le nombre de coupons que vous souhaitez. C'est votre achat initial</t>
    </r>
  </si>
  <si>
    <r>
      <t xml:space="preserve">Dans la case </t>
    </r>
    <r>
      <rPr>
        <b/>
        <sz val="12"/>
        <color rgb="FFFF0000"/>
        <rFont val="Comic Sans MS"/>
        <family val="4"/>
      </rPr>
      <t>C4</t>
    </r>
    <r>
      <rPr>
        <sz val="12"/>
        <color theme="1"/>
        <rFont val="Comic Sans MS"/>
        <family val="4"/>
      </rPr>
      <t xml:space="preserve"> vous entrez la durer de vie des coupons (entre 4 et 27 semaines). Ce paramètre est une estimation que vous devez faire. 16 semaines est une bonne moyenne</t>
    </r>
  </si>
  <si>
    <r>
      <t xml:space="preserve">Dans la case </t>
    </r>
    <r>
      <rPr>
        <b/>
        <sz val="12"/>
        <color rgb="FFFF0000"/>
        <rFont val="Comic Sans MS"/>
        <family val="4"/>
      </rPr>
      <t>C6</t>
    </r>
    <r>
      <rPr>
        <sz val="12"/>
        <color theme="1"/>
        <rFont val="Comic Sans MS"/>
        <family val="4"/>
      </rPr>
      <t xml:space="preserve"> vous entrez un pourcentage des gains généré par votre généalogie par rapport à votre revenu sur BOOM DIRECT. Le faite de rentrer un pourcentage permet de faire évoluer les gains de votre généalogie. Car on peut penser que votre équipe va grandir au fil du temps ou que vos filleuls vont avoir plus de part au cours de leur parcours sur BD, donc celà va générer des gains de plus en plus important</t>
    </r>
  </si>
  <si>
    <r>
      <t xml:space="preserve">Dans la case </t>
    </r>
    <r>
      <rPr>
        <b/>
        <sz val="12"/>
        <color rgb="FFFF0000"/>
        <rFont val="Comic Sans MS"/>
        <family val="4"/>
      </rPr>
      <t>G2</t>
    </r>
    <r>
      <rPr>
        <sz val="12"/>
        <color theme="1"/>
        <rFont val="Comic Sans MS"/>
        <family val="4"/>
      </rPr>
      <t xml:space="preserve"> vous entrez la valeur des parts virtuelles. Ce sont des gains mensuels</t>
    </r>
  </si>
  <si>
    <r>
      <t xml:space="preserve">Dans la case </t>
    </r>
    <r>
      <rPr>
        <b/>
        <sz val="12"/>
        <color rgb="FFFF0000"/>
        <rFont val="Comic Sans MS"/>
        <family val="4"/>
      </rPr>
      <t>G6</t>
    </r>
    <r>
      <rPr>
        <sz val="12"/>
        <color theme="1"/>
        <rFont val="Comic Sans MS"/>
        <family val="4"/>
      </rPr>
      <t>, vous entrez le pourcentage des retraits que vous souhaitez récupérer par semaine en fonction des gains générés.</t>
    </r>
  </si>
  <si>
    <t>Pour toutes questions, vous pouvez me joindre:</t>
  </si>
  <si>
    <t>sur mon tél au 06 87 98 85 08</t>
  </si>
  <si>
    <t>sur twitter : @boom_direct</t>
  </si>
  <si>
    <t xml:space="preserve">sur ma boite mail </t>
  </si>
  <si>
    <t>jordi860@gmail.com</t>
  </si>
  <si>
    <t>sur mon blog</t>
  </si>
  <si>
    <t>www.boom-direct.fr</t>
  </si>
  <si>
    <t xml:space="preserve">Il exite également une vidéo explicative sur you tube vous pouvez la retrouvé via ce lien </t>
  </si>
  <si>
    <t>vidéo explicative</t>
  </si>
  <si>
    <t>L'onglet prévision est la feuille de calcul, elle va générer des nombreux calculs,il possède un nombre important de paramètres. Cette feuille n'est pas paramétrable, elle donne de nombreux informations avec beaucoup de chiffres et peut être difficile à analyser. Elle permet aux personnes qui le désirent de rentrer dans le détail</t>
  </si>
  <si>
    <r>
      <t xml:space="preserve">Dans la case </t>
    </r>
    <r>
      <rPr>
        <b/>
        <sz val="12"/>
        <color rgb="FFFF0000"/>
        <rFont val="Comic Sans MS"/>
        <family val="4"/>
      </rPr>
      <t>G4</t>
    </r>
    <r>
      <rPr>
        <sz val="12"/>
        <color theme="1"/>
        <rFont val="Comic Sans MS"/>
        <family val="4"/>
      </rPr>
      <t xml:space="preserve"> vous entrez la valeur des coupons bâtisseurs. Ce sont des gains mensuels. Ces coupons appartiennent seulement aux membres pionniers</t>
    </r>
  </si>
  <si>
    <t>GAINS retirés</t>
  </si>
  <si>
    <t>Pour les personnes qui souhaitent rejoindre cette aventure, vous pouvez vous inscrire via ce lien</t>
  </si>
  <si>
    <t>inscription boom direct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</si>
</sst>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quot;€&quot;"/>
    <numFmt numFmtId="165" formatCode="#,##0.000\ &quot;€&quot;"/>
    <numFmt numFmtId="166" formatCode="[$$-409]#,##0.00"/>
    <numFmt numFmtId="167" formatCode="0.0%"/>
  </numFmts>
  <fonts count="18" x14ac:knownFonts="1">
    <font>
      <sz val="11"/>
      <color theme="1"/>
      <name val="Garamond"/>
      <family val="2"/>
      <scheme val="minor"/>
    </font>
    <font>
      <b/>
      <sz val="20"/>
      <color rgb="FFFF0000"/>
      <name val="Garamond"/>
      <family val="2"/>
      <scheme val="minor"/>
    </font>
    <font>
      <b/>
      <sz val="11"/>
      <color rgb="FFC00000"/>
      <name val="Garamond"/>
      <family val="1"/>
      <scheme val="minor"/>
    </font>
    <font>
      <sz val="14"/>
      <color theme="1"/>
      <name val="Garamond"/>
      <family val="2"/>
      <scheme val="minor"/>
    </font>
    <font>
      <sz val="22"/>
      <color theme="1"/>
      <name val="Garamond"/>
      <family val="2"/>
      <scheme val="minor"/>
    </font>
    <font>
      <b/>
      <sz val="16"/>
      <color rgb="FF002060"/>
      <name val="Garamond"/>
      <family val="1"/>
      <scheme val="minor"/>
    </font>
    <font>
      <b/>
      <sz val="14"/>
      <color rgb="FFFF0000"/>
      <name val="Garamond"/>
      <family val="1"/>
      <scheme val="minor"/>
    </font>
    <font>
      <b/>
      <sz val="11"/>
      <color rgb="FFFF0000"/>
      <name val="Garamond"/>
      <family val="1"/>
      <scheme val="minor"/>
    </font>
    <font>
      <b/>
      <sz val="28"/>
      <color rgb="FFFF0000"/>
      <name val="Garamond"/>
      <family val="1"/>
      <scheme val="minor"/>
    </font>
    <font>
      <b/>
      <sz val="14"/>
      <color rgb="FF002060"/>
      <name val="Garamond"/>
      <family val="1"/>
      <scheme val="minor"/>
    </font>
    <font>
      <sz val="9"/>
      <color indexed="81"/>
      <name val="Tahoma"/>
      <family val="2"/>
    </font>
    <font>
      <b/>
      <sz val="9"/>
      <color indexed="81"/>
      <name val="Tahoma"/>
      <family val="2"/>
    </font>
    <font>
      <sz val="13"/>
      <color theme="1"/>
      <name val="Comic Sans MS"/>
      <family val="4"/>
    </font>
    <font>
      <sz val="12"/>
      <color theme="1"/>
      <name val="Comic Sans MS"/>
      <family val="4"/>
    </font>
    <font>
      <b/>
      <sz val="12"/>
      <color rgb="FFFF0000"/>
      <name val="Comic Sans MS"/>
      <family val="4"/>
    </font>
    <font>
      <u/>
      <sz val="11"/>
      <color theme="10"/>
      <name val="Garamond"/>
      <family val="2"/>
      <scheme val="minor"/>
    </font>
    <font>
      <u/>
      <sz val="16"/>
      <color theme="10"/>
      <name val="Garamond"/>
      <family val="2"/>
      <scheme val="minor"/>
    </font>
    <font>
      <b/>
      <u/>
      <sz val="14"/>
      <color theme="10"/>
      <name val="Garamond"/>
      <family val="1"/>
      <scheme val="minor"/>
    </font>
  </fonts>
  <fills count="1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darkDown">
        <bgColor theme="9" tint="0.79995117038483843"/>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9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theme="7" tint="0.39997558519241921"/>
        <bgColor indexed="64"/>
      </patternFill>
    </fill>
  </fills>
  <borders count="79">
    <border>
      <left/>
      <right/>
      <top/>
      <bottom/>
      <diagonal/>
    </border>
    <border>
      <left/>
      <right/>
      <top style="thick">
        <color indexed="64"/>
      </top>
      <bottom/>
      <diagonal/>
    </border>
    <border>
      <left/>
      <right/>
      <top/>
      <bottom style="thick">
        <color indexed="64"/>
      </bottom>
      <diagonal/>
    </border>
    <border>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style="thick">
        <color indexed="64"/>
      </top>
      <bottom/>
      <diagonal/>
    </border>
    <border>
      <left style="double">
        <color indexed="64"/>
      </left>
      <right style="thin">
        <color indexed="64"/>
      </right>
      <top/>
      <bottom style="thick">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thin">
        <color indexed="64"/>
      </left>
      <right style="double">
        <color indexed="64"/>
      </right>
      <top style="medium">
        <color indexed="64"/>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ck">
        <color indexed="64"/>
      </right>
      <top style="thick">
        <color indexed="64"/>
      </top>
      <bottom/>
      <diagonal/>
    </border>
    <border>
      <left style="medium">
        <color indexed="64"/>
      </left>
      <right/>
      <top/>
      <bottom/>
      <diagonal/>
    </border>
    <border>
      <left style="thick">
        <color indexed="64"/>
      </left>
      <right/>
      <top style="thick">
        <color indexed="64"/>
      </top>
      <bottom/>
      <diagonal/>
    </border>
    <border>
      <left style="thick">
        <color indexed="64"/>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bottom style="thick">
        <color indexed="64"/>
      </bottom>
      <diagonal/>
    </border>
    <border>
      <left/>
      <right style="thick">
        <color indexed="64"/>
      </right>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double">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bottom style="medium">
        <color indexed="64"/>
      </bottom>
      <diagonal/>
    </border>
    <border>
      <left/>
      <right style="thick">
        <color auto="1"/>
      </right>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ck">
        <color auto="1"/>
      </right>
      <top style="double">
        <color indexed="64"/>
      </top>
      <bottom style="double">
        <color indexed="64"/>
      </bottom>
      <diagonal/>
    </border>
    <border>
      <left style="thick">
        <color indexed="64"/>
      </left>
      <right/>
      <top style="thin">
        <color indexed="64"/>
      </top>
      <bottom/>
      <diagonal/>
    </border>
    <border>
      <left/>
      <right/>
      <top style="thin">
        <color indexed="64"/>
      </top>
      <bottom/>
      <diagonal/>
    </border>
    <border>
      <left/>
      <right style="thick">
        <color auto="1"/>
      </right>
      <top style="thin">
        <color indexed="64"/>
      </top>
      <bottom/>
      <diagonal/>
    </border>
    <border>
      <left/>
      <right style="thick">
        <color auto="1"/>
      </right>
      <top style="dashed">
        <color auto="1"/>
      </top>
      <bottom style="dashed">
        <color auto="1"/>
      </bottom>
      <diagonal/>
    </border>
    <border>
      <left/>
      <right/>
      <top style="dashed">
        <color auto="1"/>
      </top>
      <bottom style="dashed">
        <color auto="1"/>
      </bottom>
      <diagonal/>
    </border>
    <border>
      <left/>
      <right/>
      <top style="dashed">
        <color auto="1"/>
      </top>
      <bottom/>
      <diagonal/>
    </border>
  </borders>
  <cellStyleXfs count="2">
    <xf numFmtId="0" fontId="0" fillId="0" borderId="0"/>
    <xf numFmtId="0" fontId="15" fillId="0" borderId="0" applyNumberFormat="0" applyFill="0" applyBorder="0" applyAlignment="0" applyProtection="0"/>
  </cellStyleXfs>
  <cellXfs count="320">
    <xf numFmtId="0" fontId="0" fillId="0" borderId="0" xfId="0"/>
    <xf numFmtId="0" fontId="0" fillId="0" borderId="0" xfId="0"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164" fontId="0" fillId="3" borderId="4"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64" fontId="0" fillId="3" borderId="16" xfId="0" applyNumberFormat="1" applyFill="1" applyBorder="1" applyAlignment="1">
      <alignment horizontal="center" vertical="center" wrapText="1"/>
    </xf>
    <xf numFmtId="165" fontId="0" fillId="3" borderId="7" xfId="0" applyNumberFormat="1" applyFill="1" applyBorder="1" applyAlignment="1">
      <alignment horizontal="center" vertical="center"/>
    </xf>
    <xf numFmtId="164" fontId="0" fillId="3" borderId="8" xfId="0" applyNumberFormat="1" applyFill="1" applyBorder="1" applyAlignment="1">
      <alignment horizontal="center" vertical="center"/>
    </xf>
    <xf numFmtId="164" fontId="0" fillId="3" borderId="9" xfId="0" applyNumberFormat="1" applyFill="1" applyBorder="1" applyAlignment="1">
      <alignment horizontal="center" vertical="center"/>
    </xf>
    <xf numFmtId="165" fontId="0" fillId="3" borderId="10" xfId="0" applyNumberFormat="1" applyFill="1" applyBorder="1" applyAlignment="1">
      <alignment horizontal="center" vertical="center"/>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5" fontId="0" fillId="3" borderId="13" xfId="0" applyNumberFormat="1" applyFill="1" applyBorder="1" applyAlignment="1">
      <alignment horizontal="center" vertical="center"/>
    </xf>
    <xf numFmtId="164" fontId="0" fillId="3" borderId="14" xfId="0" applyNumberFormat="1" applyFill="1" applyBorder="1" applyAlignment="1">
      <alignment horizontal="center" vertical="center"/>
    </xf>
    <xf numFmtId="164" fontId="0" fillId="3" borderId="15" xfId="0" applyNumberFormat="1" applyFill="1" applyBorder="1" applyAlignment="1">
      <alignment horizontal="center" vertical="center"/>
    </xf>
    <xf numFmtId="164" fontId="0" fillId="3" borderId="7" xfId="0" applyNumberFormat="1" applyFill="1" applyBorder="1" applyAlignment="1">
      <alignment horizontal="center" vertical="center"/>
    </xf>
    <xf numFmtId="164" fontId="0" fillId="4" borderId="17" xfId="0" applyNumberFormat="1" applyFill="1" applyBorder="1" applyAlignment="1">
      <alignment horizontal="center" vertical="center" wrapText="1"/>
    </xf>
    <xf numFmtId="164" fontId="0" fillId="4" borderId="5" xfId="0" applyNumberFormat="1" applyFill="1" applyBorder="1" applyAlignment="1">
      <alignment horizontal="center" vertical="center" wrapText="1"/>
    </xf>
    <xf numFmtId="164" fontId="0" fillId="4" borderId="16" xfId="0" applyNumberFormat="1" applyFill="1" applyBorder="1" applyAlignment="1">
      <alignment horizontal="center" vertical="center" wrapText="1"/>
    </xf>
    <xf numFmtId="164" fontId="0" fillId="4" borderId="18" xfId="0" applyNumberFormat="1" applyFill="1" applyBorder="1" applyAlignment="1">
      <alignment horizontal="center" vertical="center"/>
    </xf>
    <xf numFmtId="164" fontId="0" fillId="4" borderId="8"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4" xfId="0" applyNumberFormat="1" applyFill="1" applyBorder="1" applyAlignment="1">
      <alignment horizontal="center" vertical="center"/>
    </xf>
    <xf numFmtId="164" fontId="0" fillId="5" borderId="17" xfId="0" applyNumberFormat="1" applyFill="1" applyBorder="1" applyAlignment="1">
      <alignment horizontal="center" vertical="center" wrapText="1"/>
    </xf>
    <xf numFmtId="164" fontId="0" fillId="5" borderId="5" xfId="0" applyNumberFormat="1" applyFill="1" applyBorder="1" applyAlignment="1">
      <alignment horizontal="center" vertical="center" wrapText="1"/>
    </xf>
    <xf numFmtId="164" fontId="0" fillId="5" borderId="16" xfId="0" applyNumberFormat="1" applyFill="1" applyBorder="1" applyAlignment="1">
      <alignment horizontal="center" vertical="center" wrapText="1"/>
    </xf>
    <xf numFmtId="164" fontId="0" fillId="5" borderId="18" xfId="0" applyNumberFormat="1" applyFill="1" applyBorder="1" applyAlignment="1">
      <alignment horizontal="center" vertical="center"/>
    </xf>
    <xf numFmtId="164" fontId="0" fillId="5" borderId="8" xfId="0" applyNumberFormat="1" applyFill="1" applyBorder="1" applyAlignment="1">
      <alignment horizontal="center" vertical="center"/>
    </xf>
    <xf numFmtId="164" fontId="0" fillId="5" borderId="9" xfId="0" applyNumberFormat="1" applyFill="1" applyBorder="1" applyAlignment="1">
      <alignment horizontal="center" vertical="center"/>
    </xf>
    <xf numFmtId="164" fontId="0" fillId="5" borderId="19" xfId="0" applyNumberFormat="1" applyFill="1" applyBorder="1" applyAlignment="1">
      <alignment horizontal="center" vertical="center"/>
    </xf>
    <xf numFmtId="164" fontId="0" fillId="5" borderId="11" xfId="0" applyNumberFormat="1" applyFill="1" applyBorder="1" applyAlignment="1">
      <alignment horizontal="center" vertical="center"/>
    </xf>
    <xf numFmtId="164" fontId="0" fillId="5" borderId="12" xfId="0" applyNumberFormat="1" applyFill="1" applyBorder="1" applyAlignment="1">
      <alignment horizontal="center" vertical="center"/>
    </xf>
    <xf numFmtId="164" fontId="0" fillId="5" borderId="20" xfId="0" applyNumberFormat="1" applyFill="1" applyBorder="1" applyAlignment="1">
      <alignment horizontal="center" vertical="center"/>
    </xf>
    <xf numFmtId="164" fontId="0" fillId="5" borderId="14" xfId="0" applyNumberFormat="1" applyFill="1" applyBorder="1" applyAlignment="1">
      <alignment horizontal="center" vertical="center"/>
    </xf>
    <xf numFmtId="164" fontId="0" fillId="5" borderId="15" xfId="0" applyNumberFormat="1" applyFill="1" applyBorder="1" applyAlignment="1">
      <alignment horizontal="center" vertical="center"/>
    </xf>
    <xf numFmtId="0" fontId="0" fillId="6" borderId="21" xfId="0" applyNumberForma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wrapText="1"/>
    </xf>
    <xf numFmtId="0" fontId="0" fillId="6" borderId="24" xfId="0" applyNumberFormat="1" applyFill="1" applyBorder="1" applyAlignment="1">
      <alignment horizontal="center" vertical="center" wrapText="1"/>
    </xf>
    <xf numFmtId="0" fontId="0" fillId="6" borderId="25" xfId="0" applyFill="1" applyBorder="1" applyAlignment="1">
      <alignment horizontal="center" vertical="center" wrapText="1"/>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1" fillId="0" borderId="3" xfId="0" applyFont="1" applyBorder="1" applyAlignment="1">
      <alignment horizontal="center" vertical="center"/>
    </xf>
    <xf numFmtId="0" fontId="1" fillId="7" borderId="31"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16" xfId="0" applyFont="1" applyFill="1" applyBorder="1" applyAlignment="1">
      <alignment horizontal="center" vertical="center"/>
    </xf>
    <xf numFmtId="10" fontId="0" fillId="8" borderId="26" xfId="0" applyNumberFormat="1" applyFill="1" applyBorder="1" applyAlignment="1">
      <alignment horizontal="center" vertical="center"/>
    </xf>
    <xf numFmtId="10" fontId="0" fillId="8" borderId="21" xfId="0" applyNumberFormat="1" applyFill="1" applyBorder="1" applyAlignment="1">
      <alignment horizontal="center" vertical="center"/>
    </xf>
    <xf numFmtId="10" fontId="0" fillId="8" borderId="23" xfId="0" applyNumberFormat="1" applyFill="1" applyBorder="1" applyAlignment="1">
      <alignment horizontal="center" vertical="center" wrapText="1"/>
    </xf>
    <xf numFmtId="10" fontId="0" fillId="8" borderId="24" xfId="0" applyNumberFormat="1" applyFill="1" applyBorder="1" applyAlignment="1">
      <alignment horizontal="center" vertical="center" wrapText="1"/>
    </xf>
    <xf numFmtId="10" fontId="2" fillId="8" borderId="26" xfId="0" applyNumberFormat="1" applyFont="1" applyFill="1" applyBorder="1" applyAlignment="1">
      <alignment horizontal="center" vertical="center"/>
    </xf>
    <xf numFmtId="10" fontId="2" fillId="8" borderId="27" xfId="0" applyNumberFormat="1" applyFont="1" applyFill="1" applyBorder="1" applyAlignment="1">
      <alignment horizontal="center" vertical="center"/>
    </xf>
    <xf numFmtId="10" fontId="2" fillId="8" borderId="29" xfId="0" applyNumberFormat="1" applyFont="1" applyFill="1" applyBorder="1" applyAlignment="1">
      <alignment horizontal="center" vertical="center"/>
    </xf>
    <xf numFmtId="0" fontId="2" fillId="6" borderId="21" xfId="0" applyNumberFormat="1" applyFont="1" applyFill="1" applyBorder="1" applyAlignment="1">
      <alignment horizontal="center" vertical="center"/>
    </xf>
    <xf numFmtId="0" fontId="2" fillId="6" borderId="32" xfId="0" applyNumberFormat="1" applyFont="1" applyFill="1" applyBorder="1" applyAlignment="1">
      <alignment horizontal="center" vertical="center"/>
    </xf>
    <xf numFmtId="0" fontId="2" fillId="6" borderId="33" xfId="0" applyNumberFormat="1" applyFont="1" applyFill="1" applyBorder="1" applyAlignment="1">
      <alignment horizontal="center" vertical="center"/>
    </xf>
    <xf numFmtId="10" fontId="2" fillId="8" borderId="21" xfId="0" applyNumberFormat="1" applyFont="1" applyFill="1" applyBorder="1" applyAlignment="1">
      <alignment horizontal="center" vertical="center"/>
    </xf>
    <xf numFmtId="10" fontId="2" fillId="8" borderId="32" xfId="0" applyNumberFormat="1" applyFont="1" applyFill="1" applyBorder="1" applyAlignment="1">
      <alignment horizontal="center" vertical="center"/>
    </xf>
    <xf numFmtId="10" fontId="2" fillId="8" borderId="33" xfId="0" applyNumberFormat="1" applyFont="1" applyFill="1" applyBorder="1" applyAlignment="1">
      <alignment horizontal="center" vertical="center"/>
    </xf>
    <xf numFmtId="164" fontId="2" fillId="4" borderId="18" xfId="0" applyNumberFormat="1" applyFont="1" applyFill="1" applyBorder="1" applyAlignment="1">
      <alignment horizontal="center" vertical="center"/>
    </xf>
    <xf numFmtId="164" fontId="2" fillId="4" borderId="20" xfId="0" applyNumberFormat="1" applyFont="1" applyFill="1" applyBorder="1" applyAlignment="1">
      <alignment horizontal="center" vertical="center"/>
    </xf>
    <xf numFmtId="164" fontId="2" fillId="4" borderId="19" xfId="0" applyNumberFormat="1" applyFont="1" applyFill="1" applyBorder="1" applyAlignment="1">
      <alignment horizontal="center" vertical="center"/>
    </xf>
    <xf numFmtId="0" fontId="1" fillId="0" borderId="3" xfId="0" applyFont="1" applyBorder="1" applyAlignment="1">
      <alignment horizontal="center" vertical="center"/>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9" borderId="15" xfId="0" applyFill="1" applyBorder="1" applyAlignment="1">
      <alignment horizontal="center" vertical="center"/>
    </xf>
    <xf numFmtId="10" fontId="2" fillId="9" borderId="29" xfId="0" applyNumberFormat="1" applyFont="1" applyFill="1" applyBorder="1" applyAlignment="1">
      <alignment horizontal="center" vertical="center"/>
    </xf>
    <xf numFmtId="0" fontId="0" fillId="9" borderId="2" xfId="0" applyFill="1" applyBorder="1" applyAlignment="1">
      <alignment horizontal="center" vertical="center"/>
    </xf>
    <xf numFmtId="166" fontId="0" fillId="3" borderId="4" xfId="0" applyNumberFormat="1" applyFill="1" applyBorder="1" applyAlignment="1">
      <alignment horizontal="center" vertical="center" wrapText="1"/>
    </xf>
    <xf numFmtId="166" fontId="0" fillId="3" borderId="5" xfId="0" applyNumberFormat="1" applyFill="1" applyBorder="1" applyAlignment="1">
      <alignment horizontal="center" vertical="center" wrapText="1"/>
    </xf>
    <xf numFmtId="166" fontId="0" fillId="4" borderId="17" xfId="0" applyNumberFormat="1" applyFill="1" applyBorder="1" applyAlignment="1">
      <alignment horizontal="center" vertical="center" wrapText="1"/>
    </xf>
    <xf numFmtId="166" fontId="0" fillId="4" borderId="5" xfId="0" applyNumberFormat="1" applyFill="1" applyBorder="1" applyAlignment="1">
      <alignment horizontal="center" vertical="center" wrapText="1"/>
    </xf>
    <xf numFmtId="166" fontId="0" fillId="5" borderId="17" xfId="0" applyNumberFormat="1" applyFill="1" applyBorder="1" applyAlignment="1">
      <alignment horizontal="center" vertical="center" wrapText="1"/>
    </xf>
    <xf numFmtId="166" fontId="0" fillId="5" borderId="5" xfId="0" applyNumberFormat="1" applyFill="1" applyBorder="1" applyAlignment="1">
      <alignment horizontal="center" vertical="center" wrapText="1"/>
    </xf>
    <xf numFmtId="166" fontId="0" fillId="3" borderId="7" xfId="0" applyNumberFormat="1" applyFill="1" applyBorder="1" applyAlignment="1">
      <alignment horizontal="center" vertical="center"/>
    </xf>
    <xf numFmtId="166" fontId="0" fillId="3" borderId="8" xfId="0" applyNumberFormat="1" applyFill="1" applyBorder="1" applyAlignment="1">
      <alignment horizontal="center" vertical="center"/>
    </xf>
    <xf numFmtId="166" fontId="2" fillId="4" borderId="18" xfId="0" applyNumberFormat="1" applyFont="1" applyFill="1" applyBorder="1" applyAlignment="1">
      <alignment horizontal="center" vertical="center"/>
    </xf>
    <xf numFmtId="166" fontId="0" fillId="4" borderId="8" xfId="0" applyNumberFormat="1" applyFill="1" applyBorder="1" applyAlignment="1">
      <alignment horizontal="center" vertical="center"/>
    </xf>
    <xf numFmtId="166" fontId="0" fillId="5" borderId="18" xfId="0" applyNumberFormat="1" applyFill="1" applyBorder="1" applyAlignment="1">
      <alignment horizontal="center" vertical="center"/>
    </xf>
    <xf numFmtId="166" fontId="0" fillId="5" borderId="8" xfId="0" applyNumberFormat="1" applyFill="1" applyBorder="1" applyAlignment="1">
      <alignment horizontal="center" vertical="center"/>
    </xf>
    <xf numFmtId="166" fontId="0" fillId="3" borderId="10" xfId="0" applyNumberFormat="1" applyFill="1" applyBorder="1" applyAlignment="1">
      <alignment horizontal="center" vertical="center"/>
    </xf>
    <xf numFmtId="166" fontId="0" fillId="3" borderId="11" xfId="0" applyNumberFormat="1" applyFill="1" applyBorder="1" applyAlignment="1">
      <alignment horizontal="center" vertical="center"/>
    </xf>
    <xf numFmtId="166" fontId="2" fillId="4" borderId="19" xfId="0" applyNumberFormat="1" applyFont="1" applyFill="1" applyBorder="1" applyAlignment="1">
      <alignment horizontal="center" vertical="center"/>
    </xf>
    <xf numFmtId="166" fontId="0" fillId="4" borderId="11" xfId="0" applyNumberFormat="1" applyFill="1" applyBorder="1" applyAlignment="1">
      <alignment horizontal="center" vertical="center"/>
    </xf>
    <xf numFmtId="166" fontId="0" fillId="5" borderId="19" xfId="0" applyNumberFormat="1" applyFill="1" applyBorder="1" applyAlignment="1">
      <alignment horizontal="center" vertical="center"/>
    </xf>
    <xf numFmtId="166" fontId="0" fillId="5" borderId="11" xfId="0" applyNumberFormat="1" applyFill="1" applyBorder="1" applyAlignment="1">
      <alignment horizontal="center" vertical="center"/>
    </xf>
    <xf numFmtId="166" fontId="0" fillId="3" borderId="13" xfId="0" applyNumberFormat="1" applyFill="1" applyBorder="1" applyAlignment="1">
      <alignment horizontal="center" vertical="center"/>
    </xf>
    <xf numFmtId="166" fontId="0" fillId="3" borderId="14" xfId="0" applyNumberFormat="1" applyFill="1" applyBorder="1" applyAlignment="1">
      <alignment horizontal="center" vertical="center"/>
    </xf>
    <xf numFmtId="166" fontId="2" fillId="4" borderId="20" xfId="0" applyNumberFormat="1" applyFont="1" applyFill="1" applyBorder="1" applyAlignment="1">
      <alignment horizontal="center" vertical="center"/>
    </xf>
    <xf numFmtId="166" fontId="0" fillId="4" borderId="14" xfId="0" applyNumberFormat="1" applyFill="1" applyBorder="1" applyAlignment="1">
      <alignment horizontal="center" vertical="center"/>
    </xf>
    <xf numFmtId="166" fontId="0" fillId="5" borderId="20" xfId="0" applyNumberFormat="1" applyFill="1" applyBorder="1" applyAlignment="1">
      <alignment horizontal="center" vertical="center"/>
    </xf>
    <xf numFmtId="166" fontId="0" fillId="5" borderId="14" xfId="0" applyNumberFormat="1" applyFill="1" applyBorder="1" applyAlignment="1">
      <alignment horizontal="center" vertical="center"/>
    </xf>
    <xf numFmtId="166" fontId="0" fillId="9" borderId="13" xfId="0" applyNumberFormat="1" applyFill="1" applyBorder="1" applyAlignment="1">
      <alignment horizontal="center" vertical="center"/>
    </xf>
    <xf numFmtId="166" fontId="0" fillId="9" borderId="14" xfId="0" applyNumberFormat="1" applyFill="1" applyBorder="1" applyAlignment="1">
      <alignment horizontal="center" vertical="center"/>
    </xf>
    <xf numFmtId="166" fontId="2" fillId="9" borderId="20" xfId="0" applyNumberFormat="1" applyFont="1" applyFill="1" applyBorder="1" applyAlignment="1">
      <alignment horizontal="center" vertical="center"/>
    </xf>
    <xf numFmtId="166" fontId="0" fillId="9" borderId="8" xfId="0" applyNumberFormat="1" applyFill="1" applyBorder="1" applyAlignment="1">
      <alignment horizontal="center" vertical="center"/>
    </xf>
    <xf numFmtId="166" fontId="0" fillId="9" borderId="20" xfId="0" applyNumberFormat="1" applyFill="1" applyBorder="1" applyAlignment="1">
      <alignment horizontal="center" vertical="center"/>
    </xf>
    <xf numFmtId="166" fontId="0" fillId="4" borderId="18" xfId="0" applyNumberFormat="1" applyFill="1" applyBorder="1" applyAlignment="1">
      <alignment horizontal="center"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166" fontId="0" fillId="9" borderId="7" xfId="0" applyNumberFormat="1" applyFill="1" applyBorder="1" applyAlignment="1">
      <alignment horizontal="center" vertical="center"/>
    </xf>
    <xf numFmtId="166" fontId="2" fillId="9" borderId="18" xfId="0" applyNumberFormat="1" applyFont="1" applyFill="1" applyBorder="1" applyAlignment="1">
      <alignment horizontal="center" vertical="center"/>
    </xf>
    <xf numFmtId="166" fontId="0" fillId="9" borderId="18" xfId="0" applyNumberFormat="1" applyFill="1" applyBorder="1" applyAlignment="1">
      <alignment horizontal="center" vertical="center"/>
    </xf>
    <xf numFmtId="10" fontId="2" fillId="9" borderId="26" xfId="0" applyNumberFormat="1" applyFont="1" applyFill="1" applyBorder="1" applyAlignment="1">
      <alignment horizontal="center" vertical="center"/>
    </xf>
    <xf numFmtId="0" fontId="0" fillId="9" borderId="0" xfId="0" applyFill="1" applyAlignment="1">
      <alignment horizontal="center" vertical="center"/>
    </xf>
    <xf numFmtId="0" fontId="3" fillId="0" borderId="0" xfId="0" applyFont="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8" xfId="0" applyFont="1" applyBorder="1" applyAlignment="1">
      <alignment horizontal="center" vertical="center"/>
    </xf>
    <xf numFmtId="0" fontId="0" fillId="2" borderId="11" xfId="0" applyFill="1" applyBorder="1" applyAlignment="1">
      <alignment horizontal="center" vertical="center"/>
    </xf>
    <xf numFmtId="0" fontId="3" fillId="0" borderId="0" xfId="0" applyFont="1" applyBorder="1" applyAlignment="1">
      <alignment horizontal="center" vertical="center" wrapText="1"/>
    </xf>
    <xf numFmtId="166" fontId="0" fillId="0" borderId="44" xfId="0" applyNumberFormat="1" applyFill="1" applyBorder="1" applyAlignment="1">
      <alignment horizontal="center" vertical="center"/>
    </xf>
    <xf numFmtId="166" fontId="0" fillId="0" borderId="0" xfId="0" applyNumberFormat="1" applyFill="1" applyBorder="1" applyAlignment="1">
      <alignment horizontal="center" vertical="center"/>
    </xf>
    <xf numFmtId="166"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NumberFormat="1" applyFill="1" applyBorder="1" applyAlignment="1">
      <alignment horizontal="center" vertical="center"/>
    </xf>
    <xf numFmtId="10" fontId="0" fillId="0" borderId="0" xfId="0" applyNumberFormat="1" applyFill="1" applyBorder="1" applyAlignment="1">
      <alignment horizontal="center" vertical="center"/>
    </xf>
    <xf numFmtId="0" fontId="3" fillId="0" borderId="44" xfId="0" applyFont="1" applyBorder="1" applyAlignment="1">
      <alignment horizontal="center" vertical="center" wrapText="1"/>
    </xf>
    <xf numFmtId="0" fontId="0" fillId="8" borderId="35" xfId="0" applyFill="1" applyBorder="1" applyAlignment="1">
      <alignment horizontal="center" vertical="center"/>
    </xf>
    <xf numFmtId="166" fontId="0" fillId="8" borderId="17" xfId="0" applyNumberFormat="1" applyFill="1" applyBorder="1" applyAlignment="1">
      <alignment horizontal="center" vertical="center" wrapText="1"/>
    </xf>
    <xf numFmtId="166" fontId="0" fillId="8" borderId="5" xfId="0" applyNumberFormat="1" applyFill="1" applyBorder="1" applyAlignment="1">
      <alignment horizontal="center" vertical="center" wrapText="1"/>
    </xf>
    <xf numFmtId="166" fontId="2" fillId="8" borderId="18" xfId="0" applyNumberFormat="1" applyFont="1" applyFill="1" applyBorder="1" applyAlignment="1">
      <alignment horizontal="center" vertical="center"/>
    </xf>
    <xf numFmtId="166" fontId="0" fillId="8" borderId="8" xfId="0" applyNumberFormat="1" applyFill="1" applyBorder="1" applyAlignment="1">
      <alignment horizontal="center" vertical="center"/>
    </xf>
    <xf numFmtId="166" fontId="2" fillId="8" borderId="19" xfId="0" applyNumberFormat="1" applyFont="1" applyFill="1" applyBorder="1" applyAlignment="1">
      <alignment horizontal="center" vertical="center"/>
    </xf>
    <xf numFmtId="166" fontId="0" fillId="8" borderId="11" xfId="0" applyNumberFormat="1" applyFill="1" applyBorder="1" applyAlignment="1">
      <alignment horizontal="center" vertical="center"/>
    </xf>
    <xf numFmtId="166" fontId="2" fillId="8" borderId="20" xfId="0" applyNumberFormat="1" applyFont="1" applyFill="1" applyBorder="1" applyAlignment="1">
      <alignment horizontal="center" vertical="center"/>
    </xf>
    <xf numFmtId="166" fontId="0" fillId="8" borderId="14" xfId="0" applyNumberFormat="1" applyFill="1" applyBorder="1" applyAlignment="1">
      <alignment horizontal="center" vertical="center"/>
    </xf>
    <xf numFmtId="166" fontId="0" fillId="8" borderId="18" xfId="0" applyNumberFormat="1" applyFill="1" applyBorder="1" applyAlignment="1">
      <alignment horizontal="center" vertical="center"/>
    </xf>
    <xf numFmtId="10" fontId="1" fillId="8" borderId="23" xfId="0" applyNumberFormat="1" applyFont="1"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3" borderId="7" xfId="0" applyNumberFormat="1" applyFill="1" applyBorder="1" applyAlignment="1">
      <alignment horizontal="center" vertical="center"/>
    </xf>
    <xf numFmtId="0" fontId="0" fillId="3" borderId="0" xfId="0" applyFill="1" applyAlignment="1">
      <alignment horizontal="center" vertical="center"/>
    </xf>
    <xf numFmtId="0" fontId="1" fillId="3" borderId="3"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xf>
    <xf numFmtId="0" fontId="0" fillId="3" borderId="0" xfId="0" applyFill="1" applyBorder="1" applyAlignment="1">
      <alignment horizontal="center" vertical="center"/>
    </xf>
    <xf numFmtId="0" fontId="0" fillId="3" borderId="2" xfId="0" applyFill="1" applyBorder="1" applyAlignment="1">
      <alignment horizontal="center" vertical="center"/>
    </xf>
    <xf numFmtId="0" fontId="0" fillId="3" borderId="0" xfId="0" applyNumberFormat="1" applyFill="1" applyAlignment="1">
      <alignment horizontal="center" vertical="center"/>
    </xf>
    <xf numFmtId="0" fontId="1" fillId="3" borderId="3" xfId="0" applyNumberFormat="1" applyFont="1" applyFill="1" applyBorder="1" applyAlignment="1">
      <alignment horizontal="center" vertical="center"/>
    </xf>
    <xf numFmtId="0" fontId="0" fillId="3" borderId="4" xfId="0" applyNumberFormat="1" applyFill="1" applyBorder="1" applyAlignment="1">
      <alignment horizontal="center" vertical="center" wrapText="1"/>
    </xf>
    <xf numFmtId="0" fontId="0" fillId="3" borderId="3" xfId="0" applyNumberFormat="1" applyFill="1" applyBorder="1" applyAlignment="1">
      <alignment horizontal="center" vertical="center" wrapText="1"/>
    </xf>
    <xf numFmtId="0" fontId="0" fillId="3" borderId="10" xfId="0" applyNumberFormat="1" applyFill="1" applyBorder="1" applyAlignment="1">
      <alignment horizontal="center" vertical="center"/>
    </xf>
    <xf numFmtId="0" fontId="0" fillId="3" borderId="13" xfId="0" applyNumberFormat="1" applyFill="1" applyBorder="1" applyAlignment="1">
      <alignment horizontal="center" vertical="center"/>
    </xf>
    <xf numFmtId="0" fontId="0" fillId="0" borderId="4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3" borderId="46" xfId="0" applyFill="1" applyBorder="1" applyAlignment="1">
      <alignment horizontal="center" vertical="center"/>
    </xf>
    <xf numFmtId="0" fontId="0" fillId="9" borderId="0" xfId="0" applyFill="1" applyBorder="1" applyAlignment="1">
      <alignment horizontal="center" vertical="center"/>
    </xf>
    <xf numFmtId="0" fontId="0" fillId="0" borderId="0" xfId="0" applyFill="1" applyBorder="1" applyAlignment="1">
      <alignment horizontal="center" vertical="center" wrapText="1"/>
    </xf>
    <xf numFmtId="0" fontId="0" fillId="0" borderId="44" xfId="0" applyFill="1" applyBorder="1" applyAlignment="1">
      <alignment horizontal="center" vertical="center"/>
    </xf>
    <xf numFmtId="166"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9" fillId="10" borderId="4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45"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4" xfId="0" applyFont="1" applyFill="1" applyBorder="1" applyAlignment="1">
      <alignment horizontal="center" vertical="center" wrapText="1"/>
    </xf>
    <xf numFmtId="166" fontId="5" fillId="10" borderId="41" xfId="0" applyNumberFormat="1" applyFont="1" applyFill="1" applyBorder="1" applyAlignment="1">
      <alignment horizontal="center" vertical="center" wrapText="1"/>
    </xf>
    <xf numFmtId="0" fontId="5" fillId="10" borderId="47" xfId="0" applyFont="1" applyFill="1" applyBorder="1" applyAlignment="1">
      <alignment horizontal="center" vertical="center" wrapText="1"/>
    </xf>
    <xf numFmtId="0" fontId="5" fillId="10" borderId="4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5" fillId="10" borderId="45"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9" fillId="10" borderId="2" xfId="0" applyFont="1" applyFill="1" applyBorder="1" applyAlignment="1">
      <alignment horizontal="center" vertical="center" wrapText="1"/>
    </xf>
    <xf numFmtId="167" fontId="8" fillId="11" borderId="11" xfId="0" applyNumberFormat="1" applyFont="1" applyFill="1" applyBorder="1" applyAlignment="1">
      <alignment horizontal="center" vertical="center" wrapText="1"/>
    </xf>
    <xf numFmtId="167" fontId="8" fillId="11" borderId="14" xfId="0" applyNumberFormat="1" applyFont="1" applyFill="1" applyBorder="1" applyAlignment="1">
      <alignment horizontal="center" vertical="center" wrapText="1"/>
    </xf>
    <xf numFmtId="0" fontId="5" fillId="10" borderId="41" xfId="0" applyFont="1" applyFill="1" applyBorder="1" applyAlignment="1">
      <alignment horizontal="center" vertical="center" wrapText="1"/>
    </xf>
    <xf numFmtId="0" fontId="5" fillId="10" borderId="49" xfId="0" applyFont="1" applyFill="1" applyBorder="1" applyAlignment="1">
      <alignment horizontal="center" vertical="center" wrapText="1"/>
    </xf>
    <xf numFmtId="9" fontId="8" fillId="11" borderId="11" xfId="0" applyNumberFormat="1" applyFont="1" applyFill="1" applyBorder="1" applyAlignment="1">
      <alignment horizontal="center" vertical="center" wrapText="1"/>
    </xf>
    <xf numFmtId="9" fontId="8" fillId="11" borderId="14" xfId="0" applyNumberFormat="1" applyFont="1" applyFill="1" applyBorder="1" applyAlignment="1">
      <alignment horizontal="center" vertical="center" wrapText="1"/>
    </xf>
    <xf numFmtId="166" fontId="1" fillId="8" borderId="17" xfId="0" applyNumberFormat="1" applyFont="1" applyFill="1" applyBorder="1" applyAlignment="1">
      <alignment horizontal="center" vertical="center"/>
    </xf>
    <xf numFmtId="166" fontId="1" fillId="8" borderId="5" xfId="0" applyNumberFormat="1" applyFont="1" applyFill="1" applyBorder="1" applyAlignment="1">
      <alignment horizontal="center" vertical="center"/>
    </xf>
    <xf numFmtId="166" fontId="1" fillId="4" borderId="17" xfId="0" applyNumberFormat="1"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6" fontId="1" fillId="4" borderId="17" xfId="0" applyNumberFormat="1" applyFont="1" applyFill="1" applyBorder="1" applyAlignment="1">
      <alignment horizontal="center" vertical="center"/>
    </xf>
    <xf numFmtId="166" fontId="1" fillId="4" borderId="5" xfId="0" applyNumberFormat="1" applyFont="1" applyFill="1" applyBorder="1" applyAlignment="1">
      <alignment horizontal="center" vertical="center"/>
    </xf>
    <xf numFmtId="166" fontId="1" fillId="3" borderId="31" xfId="0" applyNumberFormat="1" applyFont="1" applyFill="1" applyBorder="1" applyAlignment="1">
      <alignment horizontal="center" vertical="center" wrapText="1"/>
    </xf>
    <xf numFmtId="166" fontId="1" fillId="3" borderId="5" xfId="0" applyNumberFormat="1" applyFont="1" applyFill="1" applyBorder="1" applyAlignment="1">
      <alignment horizontal="center" vertical="center" wrapText="1"/>
    </xf>
    <xf numFmtId="166" fontId="1" fillId="5" borderId="59" xfId="0" applyNumberFormat="1" applyFont="1" applyFill="1" applyBorder="1" applyAlignment="1">
      <alignment horizontal="center" vertical="center"/>
    </xf>
    <xf numFmtId="166" fontId="1" fillId="5" borderId="3" xfId="0" applyNumberFormat="1" applyFont="1" applyFill="1" applyBorder="1" applyAlignment="1">
      <alignment horizontal="center" vertical="center"/>
    </xf>
    <xf numFmtId="10" fontId="1" fillId="8" borderId="23" xfId="0" applyNumberFormat="1" applyFont="1" applyFill="1" applyBorder="1" applyAlignment="1">
      <alignment horizontal="center" vertical="center"/>
    </xf>
    <xf numFmtId="10" fontId="0" fillId="8" borderId="24" xfId="0" applyNumberForma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 fillId="3" borderId="3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34"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16" xfId="0" applyFont="1" applyFill="1" applyBorder="1" applyAlignment="1">
      <alignment horizontal="center" vertical="center"/>
    </xf>
    <xf numFmtId="0" fontId="1" fillId="6" borderId="37" xfId="0" applyFont="1" applyFill="1" applyBorder="1" applyAlignment="1">
      <alignment horizontal="center" vertical="center"/>
    </xf>
    <xf numFmtId="0" fontId="1" fillId="0" borderId="3" xfId="0" applyFont="1" applyBorder="1" applyAlignment="1">
      <alignment horizontal="center" vertical="center"/>
    </xf>
    <xf numFmtId="0" fontId="1" fillId="0" borderId="38" xfId="0" applyFont="1" applyBorder="1" applyAlignment="1">
      <alignment horizontal="center" vertical="center"/>
    </xf>
    <xf numFmtId="0" fontId="0" fillId="6" borderId="68" xfId="0" applyFill="1" applyBorder="1" applyAlignment="1">
      <alignment horizontal="center" vertical="center"/>
    </xf>
    <xf numFmtId="0" fontId="12" fillId="0" borderId="0" xfId="0" applyFont="1"/>
    <xf numFmtId="0" fontId="0" fillId="0" borderId="0" xfId="0" applyAlignment="1"/>
    <xf numFmtId="0" fontId="0" fillId="0" borderId="46" xfId="0" applyBorder="1" applyAlignment="1"/>
    <xf numFmtId="0" fontId="12" fillId="0" borderId="70" xfId="0" applyFont="1" applyBorder="1" applyAlignment="1"/>
    <xf numFmtId="0" fontId="0" fillId="0" borderId="71" xfId="0" applyBorder="1" applyAlignment="1"/>
    <xf numFmtId="0" fontId="0" fillId="0" borderId="72" xfId="0" applyBorder="1" applyAlignment="1"/>
    <xf numFmtId="0" fontId="12" fillId="0" borderId="44" xfId="0" applyFont="1" applyBorder="1" applyAlignment="1"/>
    <xf numFmtId="0" fontId="0" fillId="0" borderId="44" xfId="0" applyBorder="1" applyAlignment="1"/>
    <xf numFmtId="0" fontId="0" fillId="0" borderId="48" xfId="0" applyBorder="1" applyAlignment="1"/>
    <xf numFmtId="0" fontId="0" fillId="0" borderId="69" xfId="0" applyBorder="1" applyAlignment="1"/>
    <xf numFmtId="0" fontId="12" fillId="0" borderId="73" xfId="0" applyFont="1" applyBorder="1" applyAlignment="1"/>
    <xf numFmtId="0" fontId="12" fillId="3" borderId="0" xfId="0" applyFont="1" applyFill="1" applyBorder="1" applyAlignment="1">
      <alignment vertical="center" wrapText="1"/>
    </xf>
    <xf numFmtId="0" fontId="12" fillId="3" borderId="69" xfId="0" applyFont="1" applyFill="1" applyBorder="1" applyAlignment="1">
      <alignment vertical="center" wrapText="1"/>
    </xf>
    <xf numFmtId="0" fontId="12" fillId="11" borderId="74" xfId="0" applyFont="1" applyFill="1" applyBorder="1" applyAlignment="1">
      <alignment vertical="center" wrapText="1"/>
    </xf>
    <xf numFmtId="0" fontId="12" fillId="11" borderId="75" xfId="0" applyFont="1" applyFill="1" applyBorder="1" applyAlignment="1">
      <alignment vertical="center" wrapText="1"/>
    </xf>
    <xf numFmtId="0" fontId="12" fillId="11" borderId="0" xfId="0" applyFont="1" applyFill="1" applyBorder="1" applyAlignment="1">
      <alignment vertical="center" wrapText="1"/>
    </xf>
    <xf numFmtId="0" fontId="12" fillId="11" borderId="69" xfId="0" applyFont="1" applyFill="1" applyBorder="1" applyAlignment="1">
      <alignment vertical="center" wrapText="1"/>
    </xf>
    <xf numFmtId="166" fontId="0" fillId="15" borderId="50" xfId="0" applyNumberFormat="1" applyFill="1" applyBorder="1" applyAlignment="1">
      <alignment horizontal="center" vertical="center"/>
    </xf>
    <xf numFmtId="166" fontId="0" fillId="15" borderId="51" xfId="0" applyNumberFormat="1" applyFill="1" applyBorder="1" applyAlignment="1">
      <alignment horizontal="center" vertical="center"/>
    </xf>
    <xf numFmtId="0" fontId="0" fillId="15" borderId="51" xfId="0" applyFill="1" applyBorder="1" applyAlignment="1">
      <alignment horizontal="center" vertical="center"/>
    </xf>
    <xf numFmtId="166" fontId="0" fillId="15" borderId="52" xfId="0" applyNumberFormat="1" applyFill="1" applyBorder="1" applyAlignment="1">
      <alignment horizontal="center" vertical="center"/>
    </xf>
    <xf numFmtId="0" fontId="4" fillId="15" borderId="57" xfId="0" applyFont="1" applyFill="1" applyBorder="1" applyAlignment="1">
      <alignment horizontal="center" vertical="center" textRotation="45"/>
    </xf>
    <xf numFmtId="166" fontId="0" fillId="15" borderId="53" xfId="0" applyNumberFormat="1" applyFill="1" applyBorder="1" applyAlignment="1">
      <alignment horizontal="center" vertical="center"/>
    </xf>
    <xf numFmtId="3" fontId="7" fillId="15" borderId="53" xfId="0" applyNumberFormat="1" applyFont="1" applyFill="1" applyBorder="1" applyAlignment="1">
      <alignment horizontal="center" vertical="center"/>
    </xf>
    <xf numFmtId="166" fontId="7" fillId="15" borderId="53" xfId="0" applyNumberFormat="1" applyFont="1" applyFill="1" applyBorder="1" applyAlignment="1">
      <alignment horizontal="center" vertical="center"/>
    </xf>
    <xf numFmtId="0" fontId="7" fillId="15" borderId="53" xfId="0" applyNumberFormat="1" applyFont="1" applyFill="1" applyBorder="1" applyAlignment="1">
      <alignment horizontal="center" vertical="center"/>
    </xf>
    <xf numFmtId="0" fontId="4" fillId="15" borderId="7" xfId="0" applyFont="1" applyFill="1" applyBorder="1" applyAlignment="1">
      <alignment horizontal="center" vertical="center" textRotation="45"/>
    </xf>
    <xf numFmtId="0" fontId="0" fillId="15" borderId="7" xfId="0" applyFill="1" applyBorder="1" applyAlignment="1">
      <alignment horizontal="center" vertical="center" textRotation="45"/>
    </xf>
    <xf numFmtId="0" fontId="0" fillId="15" borderId="58" xfId="0" applyFill="1" applyBorder="1" applyAlignment="1">
      <alignment horizontal="center" vertical="center" textRotation="45"/>
    </xf>
    <xf numFmtId="0" fontId="3" fillId="15" borderId="54" xfId="0" applyFont="1" applyFill="1" applyBorder="1" applyAlignment="1">
      <alignment horizontal="center" vertical="center" wrapText="1"/>
    </xf>
    <xf numFmtId="0" fontId="3" fillId="15" borderId="55" xfId="0" applyFont="1" applyFill="1" applyBorder="1" applyAlignment="1">
      <alignment horizontal="center" vertical="center" wrapText="1"/>
    </xf>
    <xf numFmtId="0" fontId="0" fillId="15" borderId="55" xfId="0" applyFill="1" applyBorder="1" applyAlignment="1">
      <alignment horizontal="center" vertical="center" wrapText="1"/>
    </xf>
    <xf numFmtId="166" fontId="6" fillId="15" borderId="55" xfId="0" applyNumberFormat="1" applyFont="1" applyFill="1" applyBorder="1" applyAlignment="1">
      <alignment horizontal="center" vertical="center" wrapText="1"/>
    </xf>
    <xf numFmtId="166" fontId="6" fillId="15" borderId="56" xfId="0" applyNumberFormat="1" applyFont="1" applyFill="1" applyBorder="1" applyAlignment="1">
      <alignment horizontal="center" vertical="center" wrapText="1"/>
    </xf>
    <xf numFmtId="0" fontId="3" fillId="15" borderId="65" xfId="0" applyFont="1" applyFill="1" applyBorder="1" applyAlignment="1">
      <alignment horizontal="center" vertical="center" wrapText="1"/>
    </xf>
    <xf numFmtId="0" fontId="0" fillId="15" borderId="66" xfId="0" applyFill="1" applyBorder="1" applyAlignment="1">
      <alignment horizontal="center" vertical="center" wrapText="1"/>
    </xf>
    <xf numFmtId="166" fontId="6" fillId="15" borderId="66" xfId="0" applyNumberFormat="1" applyFont="1" applyFill="1" applyBorder="1" applyAlignment="1">
      <alignment horizontal="center" vertical="center" wrapText="1"/>
    </xf>
    <xf numFmtId="0" fontId="3" fillId="15" borderId="66" xfId="0" applyFont="1" applyFill="1" applyBorder="1" applyAlignment="1">
      <alignment horizontal="center" vertical="center" wrapText="1"/>
    </xf>
    <xf numFmtId="0" fontId="3" fillId="15" borderId="67" xfId="0" applyFont="1" applyFill="1" applyBorder="1" applyAlignment="1">
      <alignment horizontal="center" vertical="center" wrapText="1"/>
    </xf>
    <xf numFmtId="166" fontId="0" fillId="12" borderId="53" xfId="0" applyNumberFormat="1" applyFill="1" applyBorder="1" applyAlignment="1">
      <alignment horizontal="center" vertical="center"/>
    </xf>
    <xf numFmtId="3" fontId="7" fillId="12" borderId="53" xfId="0" applyNumberFormat="1" applyFont="1" applyFill="1" applyBorder="1" applyAlignment="1">
      <alignment horizontal="center" vertical="center"/>
    </xf>
    <xf numFmtId="166" fontId="7" fillId="12" borderId="53" xfId="0" applyNumberFormat="1" applyFont="1" applyFill="1" applyBorder="1" applyAlignment="1">
      <alignment horizontal="center" vertical="center"/>
    </xf>
    <xf numFmtId="0" fontId="7" fillId="12" borderId="53" xfId="0" applyNumberFormat="1" applyFont="1" applyFill="1" applyBorder="1" applyAlignment="1">
      <alignment horizontal="center" vertical="center"/>
    </xf>
    <xf numFmtId="0" fontId="0" fillId="15" borderId="0" xfId="0" applyFill="1" applyBorder="1" applyAlignment="1">
      <alignment vertical="center" wrapText="1"/>
    </xf>
    <xf numFmtId="0" fontId="0" fillId="15" borderId="69" xfId="0" applyFill="1" applyBorder="1" applyAlignment="1">
      <alignment vertical="center" wrapText="1"/>
    </xf>
    <xf numFmtId="0" fontId="0" fillId="15" borderId="46" xfId="0" applyFill="1" applyBorder="1" applyAlignment="1"/>
    <xf numFmtId="0" fontId="0" fillId="15" borderId="49" xfId="0" applyFill="1" applyBorder="1" applyAlignment="1"/>
    <xf numFmtId="0" fontId="12" fillId="0" borderId="0" xfId="0" applyFont="1" applyFill="1" applyBorder="1" applyAlignment="1"/>
    <xf numFmtId="0" fontId="0" fillId="0" borderId="0" xfId="0" applyFill="1" applyAlignment="1"/>
    <xf numFmtId="0" fontId="13" fillId="11" borderId="77" xfId="0" applyFont="1" applyFill="1" applyBorder="1" applyAlignment="1">
      <alignment vertical="center" wrapText="1"/>
    </xf>
    <xf numFmtId="0" fontId="13" fillId="11" borderId="76" xfId="0" applyFont="1" applyFill="1" applyBorder="1" applyAlignment="1">
      <alignment vertical="center" wrapText="1"/>
    </xf>
    <xf numFmtId="0" fontId="0" fillId="11" borderId="77" xfId="0" applyFill="1" applyBorder="1" applyAlignment="1">
      <alignment vertical="center" wrapText="1"/>
    </xf>
    <xf numFmtId="0" fontId="0" fillId="11" borderId="76" xfId="0" applyFill="1" applyBorder="1" applyAlignment="1">
      <alignment vertical="center" wrapText="1"/>
    </xf>
    <xf numFmtId="0" fontId="12" fillId="15" borderId="74" xfId="0" applyFont="1" applyFill="1" applyBorder="1" applyAlignment="1">
      <alignment vertical="center" wrapText="1"/>
    </xf>
    <xf numFmtId="0" fontId="0" fillId="15" borderId="74" xfId="0" applyFill="1" applyBorder="1" applyAlignment="1">
      <alignment vertical="center" wrapText="1"/>
    </xf>
    <xf numFmtId="0" fontId="0" fillId="15" borderId="75" xfId="0" applyFill="1" applyBorder="1" applyAlignment="1">
      <alignment vertical="center" wrapText="1"/>
    </xf>
    <xf numFmtId="0" fontId="12" fillId="0" borderId="78" xfId="0" applyFont="1" applyFill="1" applyBorder="1" applyAlignment="1"/>
    <xf numFmtId="0" fontId="0" fillId="0" borderId="0" xfId="0" applyFill="1" applyBorder="1" applyAlignment="1"/>
    <xf numFmtId="0" fontId="12" fillId="16" borderId="43" xfId="0" applyFont="1" applyFill="1" applyBorder="1"/>
    <xf numFmtId="0" fontId="12" fillId="16" borderId="1" xfId="0" applyFont="1" applyFill="1" applyBorder="1"/>
    <xf numFmtId="0" fontId="12" fillId="16" borderId="41" xfId="0" applyFont="1" applyFill="1" applyBorder="1"/>
    <xf numFmtId="0" fontId="12" fillId="16" borderId="44" xfId="0" applyFont="1" applyFill="1" applyBorder="1"/>
    <xf numFmtId="0" fontId="12" fillId="16" borderId="0" xfId="0" applyFont="1" applyFill="1" applyBorder="1"/>
    <xf numFmtId="0" fontId="12" fillId="16" borderId="69" xfId="0" applyFont="1" applyFill="1" applyBorder="1"/>
    <xf numFmtId="0" fontId="12" fillId="16" borderId="44" xfId="0" applyFont="1" applyFill="1" applyBorder="1" applyAlignment="1">
      <alignment wrapText="1"/>
    </xf>
    <xf numFmtId="0" fontId="0" fillId="16" borderId="0" xfId="0" applyFill="1" applyBorder="1" applyAlignment="1">
      <alignment wrapText="1"/>
    </xf>
    <xf numFmtId="0" fontId="0" fillId="16" borderId="44" xfId="0" applyFill="1" applyBorder="1" applyAlignment="1">
      <alignment wrapText="1"/>
    </xf>
    <xf numFmtId="0" fontId="12" fillId="16" borderId="48" xfId="0" applyFont="1" applyFill="1" applyBorder="1"/>
    <xf numFmtId="0" fontId="12" fillId="16" borderId="46" xfId="0" applyFont="1" applyFill="1" applyBorder="1"/>
    <xf numFmtId="0" fontId="12" fillId="16" borderId="49" xfId="0" applyFont="1" applyFill="1" applyBorder="1"/>
    <xf numFmtId="0" fontId="12" fillId="17" borderId="43" xfId="0" applyFont="1" applyFill="1" applyBorder="1" applyAlignment="1">
      <alignment wrapText="1"/>
    </xf>
    <xf numFmtId="0" fontId="0" fillId="17" borderId="1" xfId="0" applyFill="1" applyBorder="1" applyAlignment="1">
      <alignment wrapText="1"/>
    </xf>
    <xf numFmtId="0" fontId="0" fillId="17" borderId="41" xfId="0" applyFill="1" applyBorder="1" applyAlignment="1">
      <alignment wrapText="1"/>
    </xf>
    <xf numFmtId="0" fontId="0" fillId="17" borderId="44" xfId="0" applyFill="1" applyBorder="1" applyAlignment="1">
      <alignment wrapText="1"/>
    </xf>
    <xf numFmtId="0" fontId="0" fillId="17" borderId="0" xfId="0" applyFill="1" applyBorder="1" applyAlignment="1">
      <alignment wrapText="1"/>
    </xf>
    <xf numFmtId="0" fontId="0" fillId="17" borderId="69" xfId="0" applyFill="1" applyBorder="1" applyAlignment="1">
      <alignment wrapText="1"/>
    </xf>
    <xf numFmtId="0" fontId="12" fillId="17" borderId="48" xfId="0" applyFont="1" applyFill="1" applyBorder="1"/>
    <xf numFmtId="0" fontId="12" fillId="17" borderId="46" xfId="0" applyFont="1" applyFill="1" applyBorder="1"/>
    <xf numFmtId="0" fontId="12" fillId="17" borderId="49" xfId="0" applyFont="1" applyFill="1" applyBorder="1"/>
    <xf numFmtId="0" fontId="17" fillId="17" borderId="46" xfId="1" applyFont="1" applyFill="1" applyBorder="1" applyAlignment="1"/>
    <xf numFmtId="0" fontId="12" fillId="3" borderId="43" xfId="0" applyFont="1" applyFill="1" applyBorder="1" applyAlignment="1">
      <alignment vertical="center" wrapText="1"/>
    </xf>
    <xf numFmtId="0" fontId="12" fillId="3" borderId="1" xfId="0" applyFont="1" applyFill="1" applyBorder="1" applyAlignment="1">
      <alignment vertical="center" wrapText="1"/>
    </xf>
    <xf numFmtId="0" fontId="12" fillId="3" borderId="41" xfId="0" applyFont="1" applyFill="1" applyBorder="1" applyAlignment="1">
      <alignment vertical="center" wrapText="1"/>
    </xf>
    <xf numFmtId="0" fontId="12" fillId="3" borderId="44" xfId="0" applyFont="1" applyFill="1" applyBorder="1" applyAlignment="1">
      <alignment vertical="center" wrapText="1"/>
    </xf>
    <xf numFmtId="0" fontId="12" fillId="14" borderId="44" xfId="0" applyFont="1" applyFill="1" applyBorder="1" applyAlignment="1">
      <alignment vertical="center" wrapText="1"/>
    </xf>
    <xf numFmtId="0" fontId="12" fillId="14" borderId="0" xfId="0" applyFont="1" applyFill="1" applyBorder="1" applyAlignment="1">
      <alignment vertical="center" wrapText="1"/>
    </xf>
    <xf numFmtId="0" fontId="12" fillId="14" borderId="69" xfId="0" applyFont="1" applyFill="1" applyBorder="1" applyAlignment="1">
      <alignment vertical="center" wrapText="1"/>
    </xf>
    <xf numFmtId="0" fontId="12" fillId="13" borderId="44" xfId="0" applyFont="1" applyFill="1" applyBorder="1" applyAlignment="1">
      <alignment vertical="center" wrapText="1"/>
    </xf>
    <xf numFmtId="0" fontId="12" fillId="13" borderId="0" xfId="0" applyFont="1" applyFill="1" applyBorder="1" applyAlignment="1">
      <alignment vertical="center" wrapText="1"/>
    </xf>
    <xf numFmtId="0" fontId="12" fillId="13" borderId="69" xfId="0" applyFont="1" applyFill="1" applyBorder="1" applyAlignment="1">
      <alignment vertical="center" wrapText="1"/>
    </xf>
    <xf numFmtId="0" fontId="16" fillId="16" borderId="0" xfId="1" applyFont="1" applyFill="1" applyBorder="1" applyAlignment="1"/>
    <xf numFmtId="0" fontId="16" fillId="16" borderId="46" xfId="1" applyFont="1" applyFill="1" applyBorder="1" applyAlignment="1"/>
  </cellXfs>
  <cellStyles count="2">
    <cellStyle name="Lien hypertexte"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http://myboomdirect.net/splash/?ref=langenoir1986" TargetMode="External"/></Relationships>
</file>

<file path=xl/drawings/drawing1.xml><?xml version="1.0" encoding="utf-8"?>
<xdr:wsDr xmlns:xdr="http://schemas.openxmlformats.org/drawingml/2006/spreadsheetDrawing" xmlns:a="http://schemas.openxmlformats.org/drawingml/2006/main">
  <xdr:twoCellAnchor>
    <xdr:from>
      <xdr:col>1</xdr:col>
      <xdr:colOff>152400</xdr:colOff>
      <xdr:row>22</xdr:row>
      <xdr:rowOff>123825</xdr:rowOff>
    </xdr:from>
    <xdr:to>
      <xdr:col>1</xdr:col>
      <xdr:colOff>647700</xdr:colOff>
      <xdr:row>23</xdr:row>
      <xdr:rowOff>180975</xdr:rowOff>
    </xdr:to>
    <xdr:sp macro="" textlink="">
      <xdr:nvSpPr>
        <xdr:cNvPr id="2" name="Flèche droite 1"/>
        <xdr:cNvSpPr/>
      </xdr:nvSpPr>
      <xdr:spPr>
        <a:xfrm>
          <a:off x="914400" y="5619750"/>
          <a:ext cx="495300" cy="314325"/>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133350</xdr:colOff>
      <xdr:row>41</xdr:row>
      <xdr:rowOff>190500</xdr:rowOff>
    </xdr:from>
    <xdr:to>
      <xdr:col>1</xdr:col>
      <xdr:colOff>628650</xdr:colOff>
      <xdr:row>42</xdr:row>
      <xdr:rowOff>247650</xdr:rowOff>
    </xdr:to>
    <xdr:sp macro="" textlink="">
      <xdr:nvSpPr>
        <xdr:cNvPr id="3" name="Flèche droite 2"/>
        <xdr:cNvSpPr/>
      </xdr:nvSpPr>
      <xdr:spPr>
        <a:xfrm>
          <a:off x="895350" y="10810875"/>
          <a:ext cx="495300" cy="314325"/>
        </a:xfrm>
        <a:prstGeom prst="rightArrow">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152400</xdr:colOff>
      <xdr:row>24</xdr:row>
      <xdr:rowOff>133350</xdr:rowOff>
    </xdr:from>
    <xdr:to>
      <xdr:col>2</xdr:col>
      <xdr:colOff>666750</xdr:colOff>
      <xdr:row>25</xdr:row>
      <xdr:rowOff>66675</xdr:rowOff>
    </xdr:to>
    <xdr:sp macro="" textlink="">
      <xdr:nvSpPr>
        <xdr:cNvPr id="4" name="Flèche droite à entaille 3"/>
        <xdr:cNvSpPr/>
      </xdr:nvSpPr>
      <xdr:spPr>
        <a:xfrm>
          <a:off x="1676400" y="6143625"/>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200025</xdr:colOff>
      <xdr:row>26</xdr:row>
      <xdr:rowOff>161925</xdr:rowOff>
    </xdr:from>
    <xdr:to>
      <xdr:col>2</xdr:col>
      <xdr:colOff>714375</xdr:colOff>
      <xdr:row>27</xdr:row>
      <xdr:rowOff>114300</xdr:rowOff>
    </xdr:to>
    <xdr:sp macro="" textlink="">
      <xdr:nvSpPr>
        <xdr:cNvPr id="6" name="Flèche droite à entaille 5"/>
        <xdr:cNvSpPr/>
      </xdr:nvSpPr>
      <xdr:spPr>
        <a:xfrm>
          <a:off x="1724025" y="6686550"/>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180975</xdr:colOff>
      <xdr:row>29</xdr:row>
      <xdr:rowOff>228600</xdr:rowOff>
    </xdr:from>
    <xdr:to>
      <xdr:col>2</xdr:col>
      <xdr:colOff>695325</xdr:colOff>
      <xdr:row>30</xdr:row>
      <xdr:rowOff>161925</xdr:rowOff>
    </xdr:to>
    <xdr:sp macro="" textlink="">
      <xdr:nvSpPr>
        <xdr:cNvPr id="7" name="Flèche droite à entaille 6"/>
        <xdr:cNvSpPr/>
      </xdr:nvSpPr>
      <xdr:spPr>
        <a:xfrm>
          <a:off x="1704975" y="7505700"/>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171450</xdr:colOff>
      <xdr:row>33</xdr:row>
      <xdr:rowOff>114300</xdr:rowOff>
    </xdr:from>
    <xdr:to>
      <xdr:col>2</xdr:col>
      <xdr:colOff>685800</xdr:colOff>
      <xdr:row>34</xdr:row>
      <xdr:rowOff>47625</xdr:rowOff>
    </xdr:to>
    <xdr:sp macro="" textlink="">
      <xdr:nvSpPr>
        <xdr:cNvPr id="8" name="Flèche droite à entaille 7"/>
        <xdr:cNvSpPr/>
      </xdr:nvSpPr>
      <xdr:spPr>
        <a:xfrm>
          <a:off x="1695450" y="8420100"/>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171450</xdr:colOff>
      <xdr:row>35</xdr:row>
      <xdr:rowOff>161925</xdr:rowOff>
    </xdr:from>
    <xdr:to>
      <xdr:col>2</xdr:col>
      <xdr:colOff>685800</xdr:colOff>
      <xdr:row>36</xdr:row>
      <xdr:rowOff>95250</xdr:rowOff>
    </xdr:to>
    <xdr:sp macro="" textlink="">
      <xdr:nvSpPr>
        <xdr:cNvPr id="9" name="Flèche droite à entaille 8"/>
        <xdr:cNvSpPr/>
      </xdr:nvSpPr>
      <xdr:spPr>
        <a:xfrm>
          <a:off x="1695450" y="8982075"/>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152400</xdr:colOff>
      <xdr:row>37</xdr:row>
      <xdr:rowOff>152400</xdr:rowOff>
    </xdr:from>
    <xdr:to>
      <xdr:col>2</xdr:col>
      <xdr:colOff>666750</xdr:colOff>
      <xdr:row>38</xdr:row>
      <xdr:rowOff>85725</xdr:rowOff>
    </xdr:to>
    <xdr:sp macro="" textlink="">
      <xdr:nvSpPr>
        <xdr:cNvPr id="10" name="Flèche droite à entaille 9"/>
        <xdr:cNvSpPr/>
      </xdr:nvSpPr>
      <xdr:spPr>
        <a:xfrm>
          <a:off x="1676400" y="9486900"/>
          <a:ext cx="514350" cy="190500"/>
        </a:xfrm>
        <a:prstGeom prst="notched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228600</xdr:colOff>
      <xdr:row>0</xdr:row>
      <xdr:rowOff>85725</xdr:rowOff>
    </xdr:from>
    <xdr:to>
      <xdr:col>10</xdr:col>
      <xdr:colOff>304800</xdr:colOff>
      <xdr:row>3</xdr:row>
      <xdr:rowOff>171450</xdr:rowOff>
    </xdr:to>
    <xdr:pic>
      <xdr:nvPicPr>
        <xdr:cNvPr id="11" name="Image 10">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00" y="85725"/>
          <a:ext cx="6934200" cy="857250"/>
        </a:xfrm>
        <a:prstGeom prst="rect">
          <a:avLst/>
        </a:prstGeom>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que">
  <a:themeElements>
    <a:clrScheme name="Organique">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anique">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nique">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youtu.be/3pAgPcjvMi4?list=PLM_a-lE_wkiITYDHV6ssb049xja2mYmFD" TargetMode="External"/><Relationship Id="rId2" Type="http://schemas.openxmlformats.org/officeDocument/2006/relationships/hyperlink" Target="http://www.boom-direct.fr/" TargetMode="External"/><Relationship Id="rId1" Type="http://schemas.openxmlformats.org/officeDocument/2006/relationships/hyperlink" Target="mailto:jordi860@gmail.com" TargetMode="External"/><Relationship Id="rId5" Type="http://schemas.openxmlformats.org/officeDocument/2006/relationships/drawing" Target="../drawings/drawing1.xml"/><Relationship Id="rId4" Type="http://schemas.openxmlformats.org/officeDocument/2006/relationships/hyperlink" Target="http://myboomdirect.net/splash/?ref=langenoir1986"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R47"/>
  <sheetViews>
    <sheetView tabSelected="1" workbookViewId="0">
      <selection activeCell="S11" sqref="S11"/>
    </sheetView>
  </sheetViews>
  <sheetFormatPr baseColWidth="10" defaultRowHeight="20.25" x14ac:dyDescent="0.4"/>
  <cols>
    <col min="1" max="16384" width="11.42578125" style="228"/>
  </cols>
  <sheetData>
    <row r="4" spans="2:18" ht="21" thickBot="1" x14ac:dyDescent="0.45"/>
    <row r="5" spans="2:18" ht="21" thickTop="1" x14ac:dyDescent="0.4">
      <c r="B5" s="308" t="s">
        <v>80</v>
      </c>
      <c r="C5" s="309"/>
      <c r="D5" s="309"/>
      <c r="E5" s="309"/>
      <c r="F5" s="309"/>
      <c r="G5" s="309"/>
      <c r="H5" s="309"/>
      <c r="I5" s="309"/>
      <c r="J5" s="309"/>
      <c r="K5" s="310"/>
    </row>
    <row r="6" spans="2:18" ht="21" thickBot="1" x14ac:dyDescent="0.45">
      <c r="B6" s="311"/>
      <c r="C6" s="239"/>
      <c r="D6" s="239"/>
      <c r="E6" s="239"/>
      <c r="F6" s="239"/>
      <c r="G6" s="239"/>
      <c r="H6" s="239"/>
      <c r="I6" s="239"/>
      <c r="J6" s="239"/>
      <c r="K6" s="240"/>
    </row>
    <row r="7" spans="2:18" ht="21" thickTop="1" x14ac:dyDescent="0.4">
      <c r="B7" s="311"/>
      <c r="C7" s="239"/>
      <c r="D7" s="239"/>
      <c r="E7" s="239"/>
      <c r="F7" s="239"/>
      <c r="G7" s="239"/>
      <c r="H7" s="239"/>
      <c r="I7" s="239"/>
      <c r="J7" s="239"/>
      <c r="K7" s="240"/>
      <c r="M7" s="286" t="s">
        <v>87</v>
      </c>
      <c r="N7" s="287"/>
      <c r="O7" s="287"/>
      <c r="P7" s="287"/>
      <c r="Q7" s="287"/>
      <c r="R7" s="288"/>
    </row>
    <row r="8" spans="2:18" x14ac:dyDescent="0.4">
      <c r="B8" s="311"/>
      <c r="C8" s="239"/>
      <c r="D8" s="239"/>
      <c r="E8" s="239"/>
      <c r="F8" s="239"/>
      <c r="G8" s="239"/>
      <c r="H8" s="239"/>
      <c r="I8" s="239"/>
      <c r="J8" s="239"/>
      <c r="K8" s="240"/>
      <c r="M8" s="289"/>
      <c r="N8" s="290" t="s">
        <v>88</v>
      </c>
      <c r="O8" s="290"/>
      <c r="P8" s="290"/>
      <c r="Q8" s="290"/>
      <c r="R8" s="291"/>
    </row>
    <row r="9" spans="2:18" x14ac:dyDescent="0.4">
      <c r="B9" s="311"/>
      <c r="C9" s="239"/>
      <c r="D9" s="239"/>
      <c r="E9" s="239"/>
      <c r="F9" s="239"/>
      <c r="G9" s="239"/>
      <c r="H9" s="239"/>
      <c r="I9" s="239"/>
      <c r="J9" s="239"/>
      <c r="K9" s="240"/>
      <c r="M9" s="289"/>
      <c r="N9" s="290" t="s">
        <v>89</v>
      </c>
      <c r="O9" s="290"/>
      <c r="P9" s="290"/>
      <c r="Q9" s="290"/>
      <c r="R9" s="291"/>
    </row>
    <row r="10" spans="2:18" ht="21.75" x14ac:dyDescent="0.4">
      <c r="B10" s="311"/>
      <c r="C10" s="239"/>
      <c r="D10" s="239"/>
      <c r="E10" s="239"/>
      <c r="F10" s="239"/>
      <c r="G10" s="239"/>
      <c r="H10" s="239"/>
      <c r="I10" s="239"/>
      <c r="J10" s="239"/>
      <c r="K10" s="240"/>
      <c r="M10" s="289"/>
      <c r="N10" s="290" t="s">
        <v>92</v>
      </c>
      <c r="O10" s="290"/>
      <c r="P10" s="318" t="s">
        <v>93</v>
      </c>
      <c r="Q10" s="229"/>
      <c r="R10" s="237"/>
    </row>
    <row r="11" spans="2:18" ht="22.5" thickBot="1" x14ac:dyDescent="0.45">
      <c r="B11" s="311"/>
      <c r="C11" s="239"/>
      <c r="D11" s="239"/>
      <c r="E11" s="239"/>
      <c r="F11" s="239"/>
      <c r="G11" s="239"/>
      <c r="H11" s="239"/>
      <c r="I11" s="239"/>
      <c r="J11" s="239"/>
      <c r="K11" s="240"/>
      <c r="M11" s="289"/>
      <c r="N11" s="290" t="s">
        <v>90</v>
      </c>
      <c r="O11" s="290"/>
      <c r="P11" s="318" t="s">
        <v>91</v>
      </c>
      <c r="Q11" s="229"/>
      <c r="R11" s="237"/>
    </row>
    <row r="12" spans="2:18" ht="21.75" thickTop="1" thickBot="1" x14ac:dyDescent="0.45">
      <c r="B12" s="231"/>
      <c r="C12" s="232"/>
      <c r="D12" s="232"/>
      <c r="E12" s="232"/>
      <c r="F12" s="232"/>
      <c r="G12" s="232"/>
      <c r="H12" s="232"/>
      <c r="I12" s="232"/>
      <c r="J12" s="232"/>
      <c r="K12" s="233"/>
      <c r="M12" s="289"/>
      <c r="N12" s="290"/>
      <c r="O12" s="290"/>
      <c r="P12" s="290"/>
      <c r="Q12" s="290"/>
      <c r="R12" s="291"/>
    </row>
    <row r="13" spans="2:18" ht="21" thickTop="1" x14ac:dyDescent="0.4">
      <c r="B13" s="312" t="s">
        <v>96</v>
      </c>
      <c r="C13" s="313"/>
      <c r="D13" s="313"/>
      <c r="E13" s="313"/>
      <c r="F13" s="313"/>
      <c r="G13" s="313"/>
      <c r="H13" s="313"/>
      <c r="I13" s="313"/>
      <c r="J13" s="313"/>
      <c r="K13" s="314"/>
      <c r="M13" s="292" t="s">
        <v>94</v>
      </c>
      <c r="N13" s="293"/>
      <c r="O13" s="293"/>
      <c r="P13" s="293"/>
      <c r="Q13" s="293"/>
      <c r="R13" s="237"/>
    </row>
    <row r="14" spans="2:18" x14ac:dyDescent="0.4">
      <c r="B14" s="312"/>
      <c r="C14" s="313"/>
      <c r="D14" s="313"/>
      <c r="E14" s="313"/>
      <c r="F14" s="313"/>
      <c r="G14" s="313"/>
      <c r="H14" s="313"/>
      <c r="I14" s="313"/>
      <c r="J14" s="313"/>
      <c r="K14" s="314"/>
      <c r="M14" s="294"/>
      <c r="N14" s="293"/>
      <c r="O14" s="293"/>
      <c r="P14" s="293"/>
      <c r="Q14" s="293"/>
      <c r="R14" s="237"/>
    </row>
    <row r="15" spans="2:18" ht="22.5" thickBot="1" x14ac:dyDescent="0.45">
      <c r="B15" s="312"/>
      <c r="C15" s="313"/>
      <c r="D15" s="313"/>
      <c r="E15" s="313"/>
      <c r="F15" s="313"/>
      <c r="G15" s="313"/>
      <c r="H15" s="313"/>
      <c r="I15" s="313"/>
      <c r="J15" s="313"/>
      <c r="K15" s="314"/>
      <c r="M15" s="295"/>
      <c r="N15" s="296"/>
      <c r="O15" s="296"/>
      <c r="P15" s="319" t="s">
        <v>95</v>
      </c>
      <c r="Q15" s="230"/>
      <c r="R15" s="297"/>
    </row>
    <row r="16" spans="2:18" ht="21.75" thickTop="1" thickBot="1" x14ac:dyDescent="0.45">
      <c r="B16" s="312"/>
      <c r="C16" s="313"/>
      <c r="D16" s="313"/>
      <c r="E16" s="313"/>
      <c r="F16" s="313"/>
      <c r="G16" s="313"/>
      <c r="H16" s="313"/>
      <c r="I16" s="313"/>
      <c r="J16" s="313"/>
      <c r="K16" s="314"/>
    </row>
    <row r="17" spans="2:18" ht="21" thickTop="1" x14ac:dyDescent="0.4">
      <c r="B17" s="312"/>
      <c r="C17" s="313"/>
      <c r="D17" s="313"/>
      <c r="E17" s="313"/>
      <c r="F17" s="313"/>
      <c r="G17" s="313"/>
      <c r="H17" s="313"/>
      <c r="I17" s="313"/>
      <c r="J17" s="313"/>
      <c r="K17" s="314"/>
      <c r="M17" s="298" t="s">
        <v>99</v>
      </c>
      <c r="N17" s="299"/>
      <c r="O17" s="299"/>
      <c r="P17" s="299"/>
      <c r="Q17" s="299"/>
      <c r="R17" s="300"/>
    </row>
    <row r="18" spans="2:18" x14ac:dyDescent="0.4">
      <c r="B18" s="312"/>
      <c r="C18" s="313"/>
      <c r="D18" s="313"/>
      <c r="E18" s="313"/>
      <c r="F18" s="313"/>
      <c r="G18" s="313"/>
      <c r="H18" s="313"/>
      <c r="I18" s="313"/>
      <c r="J18" s="313"/>
      <c r="K18" s="314"/>
      <c r="M18" s="301"/>
      <c r="N18" s="302"/>
      <c r="O18" s="302"/>
      <c r="P18" s="302"/>
      <c r="Q18" s="302"/>
      <c r="R18" s="303"/>
    </row>
    <row r="19" spans="2:18" ht="21" thickBot="1" x14ac:dyDescent="0.45">
      <c r="B19" s="312"/>
      <c r="C19" s="313"/>
      <c r="D19" s="313"/>
      <c r="E19" s="313"/>
      <c r="F19" s="313"/>
      <c r="G19" s="313"/>
      <c r="H19" s="313"/>
      <c r="I19" s="313"/>
      <c r="J19" s="313"/>
      <c r="K19" s="314"/>
      <c r="M19" s="304"/>
      <c r="N19" s="307" t="s">
        <v>100</v>
      </c>
      <c r="O19" s="230"/>
      <c r="P19" s="230"/>
      <c r="Q19" s="305"/>
      <c r="R19" s="306"/>
    </row>
    <row r="20" spans="2:18" ht="21.75" thickTop="1" thickBot="1" x14ac:dyDescent="0.45">
      <c r="B20" s="231"/>
      <c r="C20" s="232"/>
      <c r="D20" s="232"/>
      <c r="E20" s="232"/>
      <c r="F20" s="232"/>
      <c r="G20" s="232"/>
      <c r="H20" s="232"/>
      <c r="I20" s="232"/>
      <c r="J20" s="232"/>
      <c r="K20" s="233"/>
    </row>
    <row r="21" spans="2:18" ht="21" thickTop="1" x14ac:dyDescent="0.4">
      <c r="B21" s="315" t="s">
        <v>78</v>
      </c>
      <c r="C21" s="316"/>
      <c r="D21" s="316"/>
      <c r="E21" s="316"/>
      <c r="F21" s="316"/>
      <c r="G21" s="316"/>
      <c r="H21" s="316"/>
      <c r="I21" s="316"/>
      <c r="J21" s="316"/>
      <c r="K21" s="317"/>
    </row>
    <row r="22" spans="2:18" x14ac:dyDescent="0.4">
      <c r="B22" s="315"/>
      <c r="C22" s="316"/>
      <c r="D22" s="316"/>
      <c r="E22" s="316"/>
      <c r="F22" s="316"/>
      <c r="G22" s="316"/>
      <c r="H22" s="316"/>
      <c r="I22" s="316"/>
      <c r="J22" s="316"/>
      <c r="K22" s="317"/>
    </row>
    <row r="23" spans="2:18" x14ac:dyDescent="0.4">
      <c r="B23" s="238"/>
      <c r="C23" s="241" t="s">
        <v>79</v>
      </c>
      <c r="D23" s="241"/>
      <c r="E23" s="241"/>
      <c r="F23" s="241"/>
      <c r="G23" s="241"/>
      <c r="H23" s="241"/>
      <c r="I23" s="241"/>
      <c r="J23" s="241"/>
      <c r="K23" s="242"/>
    </row>
    <row r="24" spans="2:18" x14ac:dyDescent="0.4">
      <c r="B24" s="235"/>
      <c r="C24" s="243"/>
      <c r="D24" s="243"/>
      <c r="E24" s="243"/>
      <c r="F24" s="243"/>
      <c r="G24" s="243"/>
      <c r="H24" s="243"/>
      <c r="I24" s="243"/>
      <c r="J24" s="243"/>
      <c r="K24" s="244"/>
    </row>
    <row r="25" spans="2:18" x14ac:dyDescent="0.4">
      <c r="B25" s="234"/>
      <c r="C25" s="284"/>
      <c r="D25" s="277" t="s">
        <v>82</v>
      </c>
      <c r="E25" s="277"/>
      <c r="F25" s="277"/>
      <c r="G25" s="277"/>
      <c r="H25" s="277"/>
      <c r="I25" s="277"/>
      <c r="J25" s="277"/>
      <c r="K25" s="278"/>
    </row>
    <row r="26" spans="2:18" x14ac:dyDescent="0.4">
      <c r="B26" s="235"/>
      <c r="C26" s="285"/>
      <c r="D26" s="277"/>
      <c r="E26" s="277"/>
      <c r="F26" s="277"/>
      <c r="G26" s="277"/>
      <c r="H26" s="277"/>
      <c r="I26" s="277"/>
      <c r="J26" s="277"/>
      <c r="K26" s="278"/>
    </row>
    <row r="27" spans="2:18" ht="18.75" customHeight="1" x14ac:dyDescent="0.4">
      <c r="B27" s="235"/>
      <c r="C27" s="275"/>
      <c r="D27" s="277" t="s">
        <v>83</v>
      </c>
      <c r="E27" s="277"/>
      <c r="F27" s="277"/>
      <c r="G27" s="277"/>
      <c r="H27" s="277"/>
      <c r="I27" s="277"/>
      <c r="J27" s="277"/>
      <c r="K27" s="278"/>
    </row>
    <row r="28" spans="2:18" x14ac:dyDescent="0.4">
      <c r="B28" s="235"/>
      <c r="C28" s="276"/>
      <c r="D28" s="277"/>
      <c r="E28" s="277"/>
      <c r="F28" s="277"/>
      <c r="G28" s="277"/>
      <c r="H28" s="277"/>
      <c r="I28" s="277"/>
      <c r="J28" s="277"/>
      <c r="K28" s="278"/>
    </row>
    <row r="29" spans="2:18" x14ac:dyDescent="0.4">
      <c r="B29" s="235"/>
      <c r="C29" s="275"/>
      <c r="D29" s="277" t="s">
        <v>84</v>
      </c>
      <c r="E29" s="277"/>
      <c r="F29" s="277"/>
      <c r="G29" s="277"/>
      <c r="H29" s="277"/>
      <c r="I29" s="277"/>
      <c r="J29" s="277"/>
      <c r="K29" s="278"/>
    </row>
    <row r="30" spans="2:18" x14ac:dyDescent="0.4">
      <c r="B30" s="235"/>
      <c r="C30" s="276"/>
      <c r="D30" s="277"/>
      <c r="E30" s="277"/>
      <c r="F30" s="277"/>
      <c r="G30" s="277"/>
      <c r="H30" s="277"/>
      <c r="I30" s="277"/>
      <c r="J30" s="277"/>
      <c r="K30" s="278"/>
    </row>
    <row r="31" spans="2:18" x14ac:dyDescent="0.4">
      <c r="B31" s="235"/>
      <c r="C31" s="276"/>
      <c r="D31" s="279"/>
      <c r="E31" s="279"/>
      <c r="F31" s="279"/>
      <c r="G31" s="279"/>
      <c r="H31" s="279"/>
      <c r="I31" s="279"/>
      <c r="J31" s="279"/>
      <c r="K31" s="280"/>
    </row>
    <row r="32" spans="2:18" x14ac:dyDescent="0.4">
      <c r="B32" s="235"/>
      <c r="C32" s="276"/>
      <c r="D32" s="279"/>
      <c r="E32" s="279"/>
      <c r="F32" s="279"/>
      <c r="G32" s="279"/>
      <c r="H32" s="279"/>
      <c r="I32" s="279"/>
      <c r="J32" s="279"/>
      <c r="K32" s="280"/>
    </row>
    <row r="33" spans="2:11" x14ac:dyDescent="0.4">
      <c r="B33" s="235"/>
      <c r="C33" s="276"/>
      <c r="D33" s="279"/>
      <c r="E33" s="279"/>
      <c r="F33" s="279"/>
      <c r="G33" s="279"/>
      <c r="H33" s="279"/>
      <c r="I33" s="279"/>
      <c r="J33" s="279"/>
      <c r="K33" s="280"/>
    </row>
    <row r="34" spans="2:11" x14ac:dyDescent="0.4">
      <c r="B34" s="235"/>
      <c r="C34" s="275"/>
      <c r="D34" s="277" t="s">
        <v>85</v>
      </c>
      <c r="E34" s="277"/>
      <c r="F34" s="277"/>
      <c r="G34" s="277"/>
      <c r="H34" s="277"/>
      <c r="I34" s="277"/>
      <c r="J34" s="277"/>
      <c r="K34" s="278"/>
    </row>
    <row r="35" spans="2:11" x14ac:dyDescent="0.4">
      <c r="B35" s="235"/>
      <c r="C35" s="276"/>
      <c r="D35" s="277"/>
      <c r="E35" s="277"/>
      <c r="F35" s="277"/>
      <c r="G35" s="277"/>
      <c r="H35" s="277"/>
      <c r="I35" s="277"/>
      <c r="J35" s="277"/>
      <c r="K35" s="278"/>
    </row>
    <row r="36" spans="2:11" x14ac:dyDescent="0.4">
      <c r="B36" s="235"/>
      <c r="C36" s="275"/>
      <c r="D36" s="277" t="s">
        <v>97</v>
      </c>
      <c r="E36" s="277"/>
      <c r="F36" s="277"/>
      <c r="G36" s="277"/>
      <c r="H36" s="277"/>
      <c r="I36" s="277"/>
      <c r="J36" s="277"/>
      <c r="K36" s="278"/>
    </row>
    <row r="37" spans="2:11" x14ac:dyDescent="0.4">
      <c r="B37" s="235"/>
      <c r="C37" s="276"/>
      <c r="D37" s="277"/>
      <c r="E37" s="277"/>
      <c r="F37" s="277"/>
      <c r="G37" s="277"/>
      <c r="H37" s="277"/>
      <c r="I37" s="277"/>
      <c r="J37" s="277"/>
      <c r="K37" s="278"/>
    </row>
    <row r="38" spans="2:11" x14ac:dyDescent="0.4">
      <c r="B38" s="235"/>
      <c r="C38" s="275"/>
      <c r="D38" s="277" t="s">
        <v>86</v>
      </c>
      <c r="E38" s="277"/>
      <c r="F38" s="277"/>
      <c r="G38" s="277"/>
      <c r="H38" s="277"/>
      <c r="I38" s="277"/>
      <c r="J38" s="277"/>
      <c r="K38" s="278"/>
    </row>
    <row r="39" spans="2:11" x14ac:dyDescent="0.4">
      <c r="B39" s="235"/>
      <c r="C39" s="276"/>
      <c r="D39" s="277"/>
      <c r="E39" s="277"/>
      <c r="F39" s="277"/>
      <c r="G39" s="277"/>
      <c r="H39" s="277"/>
      <c r="I39" s="277"/>
      <c r="J39" s="277"/>
      <c r="K39" s="278"/>
    </row>
    <row r="40" spans="2:11" x14ac:dyDescent="0.4">
      <c r="B40" s="238"/>
      <c r="C40" s="281" t="s">
        <v>81</v>
      </c>
      <c r="D40" s="282"/>
      <c r="E40" s="282"/>
      <c r="F40" s="282"/>
      <c r="G40" s="282"/>
      <c r="H40" s="282"/>
      <c r="I40" s="282"/>
      <c r="J40" s="282"/>
      <c r="K40" s="283"/>
    </row>
    <row r="41" spans="2:11" x14ac:dyDescent="0.4">
      <c r="B41" s="235"/>
      <c r="C41" s="271"/>
      <c r="D41" s="271"/>
      <c r="E41" s="271"/>
      <c r="F41" s="271"/>
      <c r="G41" s="271"/>
      <c r="H41" s="271"/>
      <c r="I41" s="271"/>
      <c r="J41" s="271"/>
      <c r="K41" s="272"/>
    </row>
    <row r="42" spans="2:11" x14ac:dyDescent="0.4">
      <c r="B42" s="235"/>
      <c r="C42" s="271"/>
      <c r="D42" s="271"/>
      <c r="E42" s="271"/>
      <c r="F42" s="271"/>
      <c r="G42" s="271"/>
      <c r="H42" s="271"/>
      <c r="I42" s="271"/>
      <c r="J42" s="271"/>
      <c r="K42" s="272"/>
    </row>
    <row r="43" spans="2:11" x14ac:dyDescent="0.4">
      <c r="B43" s="235"/>
      <c r="C43" s="271"/>
      <c r="D43" s="271"/>
      <c r="E43" s="271"/>
      <c r="F43" s="271"/>
      <c r="G43" s="271"/>
      <c r="H43" s="271"/>
      <c r="I43" s="271"/>
      <c r="J43" s="271"/>
      <c r="K43" s="272"/>
    </row>
    <row r="44" spans="2:11" x14ac:dyDescent="0.4">
      <c r="B44" s="235"/>
      <c r="C44" s="271"/>
      <c r="D44" s="271"/>
      <c r="E44" s="271"/>
      <c r="F44" s="271"/>
      <c r="G44" s="271"/>
      <c r="H44" s="271"/>
      <c r="I44" s="271"/>
      <c r="J44" s="271"/>
      <c r="K44" s="272"/>
    </row>
    <row r="45" spans="2:11" x14ac:dyDescent="0.4">
      <c r="B45" s="235"/>
      <c r="C45" s="271"/>
      <c r="D45" s="271"/>
      <c r="E45" s="271"/>
      <c r="F45" s="271"/>
      <c r="G45" s="271"/>
      <c r="H45" s="271"/>
      <c r="I45" s="271"/>
      <c r="J45" s="271"/>
      <c r="K45" s="272"/>
    </row>
    <row r="46" spans="2:11" ht="21" thickBot="1" x14ac:dyDescent="0.45">
      <c r="B46" s="236"/>
      <c r="C46" s="273"/>
      <c r="D46" s="273"/>
      <c r="E46" s="273"/>
      <c r="F46" s="273"/>
      <c r="G46" s="273"/>
      <c r="H46" s="273"/>
      <c r="I46" s="273"/>
      <c r="J46" s="273"/>
      <c r="K46" s="274"/>
    </row>
    <row r="47" spans="2:11" ht="21" thickTop="1" x14ac:dyDescent="0.4"/>
  </sheetData>
  <sheetProtection algorithmName="SHA-512" hashValue="gSbWO8alJqt/xkv62Z5uA9R+P4bclPQvD/hbGNCuHQYvPRmzng5dYsxGLQiepH033ZgIG72I3Ug25psmH7MwqA==" saltValue="wp50FKS75NYEBYzPTBWrmA==" spinCount="100000" sheet="1" objects="1" scenarios="1"/>
  <mergeCells count="28">
    <mergeCell ref="P11:R11"/>
    <mergeCell ref="P10:R10"/>
    <mergeCell ref="P15:Q15"/>
    <mergeCell ref="M13:R14"/>
    <mergeCell ref="M17:R18"/>
    <mergeCell ref="N19:P19"/>
    <mergeCell ref="C40:K46"/>
    <mergeCell ref="B12:K12"/>
    <mergeCell ref="B20:K20"/>
    <mergeCell ref="C25:C26"/>
    <mergeCell ref="C27:C28"/>
    <mergeCell ref="C29:C33"/>
    <mergeCell ref="C34:C35"/>
    <mergeCell ref="C36:C37"/>
    <mergeCell ref="C38:C39"/>
    <mergeCell ref="D34:K35"/>
    <mergeCell ref="D36:K37"/>
    <mergeCell ref="D38:K39"/>
    <mergeCell ref="D29:K33"/>
    <mergeCell ref="B5:K11"/>
    <mergeCell ref="B13:K19"/>
    <mergeCell ref="B21:K22"/>
    <mergeCell ref="C23:K24"/>
    <mergeCell ref="D25:K26"/>
    <mergeCell ref="D27:K28"/>
    <mergeCell ref="B23:B24"/>
    <mergeCell ref="B40:B46"/>
    <mergeCell ref="B25:B39"/>
  </mergeCells>
  <hyperlinks>
    <hyperlink ref="P11" r:id="rId1"/>
    <hyperlink ref="P10" r:id="rId2"/>
    <hyperlink ref="P15" r:id="rId3"/>
    <hyperlink ref="N19" r:id="rId4"/>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Z24"/>
  <sheetViews>
    <sheetView workbookViewId="0">
      <selection activeCell="I20" sqref="I20"/>
    </sheetView>
  </sheetViews>
  <sheetFormatPr baseColWidth="10" defaultRowHeight="18.75" x14ac:dyDescent="0.25"/>
  <cols>
    <col min="1" max="8" width="15.7109375" style="126" customWidth="1"/>
    <col min="9" max="16384" width="11.42578125" style="126"/>
  </cols>
  <sheetData>
    <row r="1" spans="1:26" s="2" customFormat="1" ht="15.75" thickBot="1" x14ac:dyDescent="0.3">
      <c r="A1" s="135"/>
      <c r="B1" s="135"/>
      <c r="C1" s="135"/>
      <c r="D1" s="134"/>
      <c r="E1" s="134"/>
      <c r="F1" s="134"/>
      <c r="G1" s="134"/>
      <c r="H1" s="134"/>
      <c r="I1" s="134"/>
      <c r="J1" s="133"/>
      <c r="K1" s="176"/>
      <c r="L1" s="177"/>
      <c r="M1" s="177"/>
      <c r="N1" s="177"/>
      <c r="O1" s="177"/>
      <c r="P1" s="177"/>
      <c r="Q1" s="177"/>
      <c r="R1" s="177"/>
      <c r="S1" s="133"/>
      <c r="T1" s="133"/>
      <c r="U1" s="133"/>
      <c r="V1" s="135"/>
      <c r="W1" s="136"/>
      <c r="X1" s="135"/>
      <c r="Y1" s="137"/>
      <c r="Z1" s="137"/>
    </row>
    <row r="2" spans="1:26" s="2" customFormat="1" ht="30" customHeight="1" thickTop="1" x14ac:dyDescent="0.25">
      <c r="A2" s="178" t="s">
        <v>34</v>
      </c>
      <c r="B2" s="179"/>
      <c r="C2" s="182">
        <v>0</v>
      </c>
      <c r="D2" s="184" t="s">
        <v>33</v>
      </c>
      <c r="E2" s="186" t="s">
        <v>39</v>
      </c>
      <c r="F2" s="187"/>
      <c r="G2" s="182">
        <v>0</v>
      </c>
      <c r="H2" s="184" t="s">
        <v>36</v>
      </c>
      <c r="I2" s="134"/>
      <c r="J2" s="190"/>
      <c r="K2" s="133"/>
      <c r="L2" s="133"/>
      <c r="M2" s="133"/>
      <c r="N2" s="133"/>
      <c r="O2" s="133"/>
      <c r="P2" s="133"/>
      <c r="Q2" s="133"/>
      <c r="R2" s="133"/>
      <c r="S2" s="133"/>
      <c r="T2" s="133"/>
      <c r="U2" s="133"/>
      <c r="V2" s="135"/>
      <c r="W2" s="136"/>
      <c r="X2" s="135"/>
      <c r="Y2" s="137"/>
      <c r="Z2" s="137"/>
    </row>
    <row r="3" spans="1:26" s="2" customFormat="1" ht="30" customHeight="1" thickBot="1" x14ac:dyDescent="0.3">
      <c r="A3" s="180"/>
      <c r="B3" s="181"/>
      <c r="C3" s="183"/>
      <c r="D3" s="185"/>
      <c r="E3" s="188"/>
      <c r="F3" s="189"/>
      <c r="G3" s="183"/>
      <c r="H3" s="185"/>
      <c r="I3" s="134"/>
      <c r="J3" s="190"/>
      <c r="K3" s="133"/>
      <c r="L3" s="133"/>
      <c r="M3" s="133"/>
      <c r="N3" s="133"/>
      <c r="O3" s="133"/>
      <c r="P3" s="133"/>
      <c r="Q3" s="133"/>
      <c r="R3" s="133"/>
      <c r="S3" s="133"/>
      <c r="T3" s="133"/>
      <c r="U3" s="133"/>
      <c r="V3" s="135"/>
      <c r="W3" s="136"/>
      <c r="X3" s="135"/>
      <c r="Y3" s="137"/>
      <c r="Z3" s="137"/>
    </row>
    <row r="4" spans="1:26" s="2" customFormat="1" ht="30" customHeight="1" thickTop="1" x14ac:dyDescent="0.25">
      <c r="A4" s="178" t="s">
        <v>31</v>
      </c>
      <c r="B4" s="179"/>
      <c r="C4" s="182">
        <v>0</v>
      </c>
      <c r="D4" s="184" t="s">
        <v>32</v>
      </c>
      <c r="E4" s="186" t="s">
        <v>37</v>
      </c>
      <c r="F4" s="187"/>
      <c r="G4" s="182">
        <v>0</v>
      </c>
      <c r="H4" s="184" t="s">
        <v>36</v>
      </c>
      <c r="I4" s="134"/>
      <c r="J4" s="190"/>
      <c r="K4" s="133"/>
      <c r="L4" s="133"/>
      <c r="M4" s="133"/>
      <c r="N4" s="133"/>
      <c r="O4" s="133"/>
      <c r="P4" s="133"/>
      <c r="Q4" s="133"/>
      <c r="R4" s="133"/>
      <c r="S4" s="133"/>
      <c r="T4" s="133"/>
      <c r="U4" s="133"/>
      <c r="V4" s="135"/>
      <c r="W4" s="136"/>
      <c r="X4" s="135"/>
      <c r="Y4" s="137"/>
      <c r="Z4" s="137"/>
    </row>
    <row r="5" spans="1:26" s="2" customFormat="1" ht="30" customHeight="1" thickBot="1" x14ac:dyDescent="0.3">
      <c r="A5" s="180"/>
      <c r="B5" s="181"/>
      <c r="C5" s="183"/>
      <c r="D5" s="185"/>
      <c r="E5" s="191"/>
      <c r="F5" s="192"/>
      <c r="G5" s="183"/>
      <c r="H5" s="185"/>
      <c r="I5" s="134"/>
      <c r="J5" s="190"/>
      <c r="K5" s="133"/>
      <c r="L5" s="133"/>
      <c r="M5" s="133"/>
      <c r="N5" s="133"/>
      <c r="O5" s="133"/>
      <c r="P5" s="133"/>
      <c r="Q5" s="133"/>
      <c r="R5" s="133"/>
      <c r="S5" s="133"/>
      <c r="T5" s="133"/>
      <c r="U5" s="133"/>
      <c r="V5" s="135"/>
      <c r="W5" s="136"/>
      <c r="X5" s="135"/>
      <c r="Y5" s="137"/>
      <c r="Z5" s="137"/>
    </row>
    <row r="6" spans="1:26" s="2" customFormat="1" ht="30" customHeight="1" thickTop="1" x14ac:dyDescent="0.25">
      <c r="A6" s="178" t="s">
        <v>38</v>
      </c>
      <c r="B6" s="179"/>
      <c r="C6" s="195">
        <v>0</v>
      </c>
      <c r="D6" s="197" t="s">
        <v>35</v>
      </c>
      <c r="E6" s="186" t="s">
        <v>40</v>
      </c>
      <c r="F6" s="187"/>
      <c r="G6" s="199">
        <v>0</v>
      </c>
      <c r="H6" s="197" t="s">
        <v>35</v>
      </c>
      <c r="I6" s="134"/>
      <c r="J6" s="190"/>
      <c r="K6" s="133"/>
      <c r="L6" s="133"/>
      <c r="M6" s="133"/>
      <c r="N6" s="133"/>
      <c r="O6" s="133"/>
      <c r="P6" s="133"/>
      <c r="Q6" s="133"/>
      <c r="R6" s="133"/>
      <c r="S6" s="133"/>
      <c r="T6" s="133"/>
      <c r="U6" s="133"/>
      <c r="V6" s="135"/>
      <c r="W6" s="136"/>
      <c r="X6" s="135"/>
      <c r="Y6" s="137"/>
      <c r="Z6" s="137"/>
    </row>
    <row r="7" spans="1:26" s="2" customFormat="1" ht="30" customHeight="1" thickBot="1" x14ac:dyDescent="0.3">
      <c r="A7" s="193"/>
      <c r="B7" s="194"/>
      <c r="C7" s="196"/>
      <c r="D7" s="198"/>
      <c r="E7" s="188"/>
      <c r="F7" s="189"/>
      <c r="G7" s="200"/>
      <c r="H7" s="198"/>
      <c r="I7" s="134"/>
      <c r="J7" s="190"/>
      <c r="K7" s="133"/>
      <c r="L7" s="133"/>
      <c r="M7" s="133"/>
      <c r="N7" s="133"/>
      <c r="O7" s="133"/>
      <c r="P7" s="133"/>
      <c r="Q7" s="133"/>
      <c r="R7" s="133"/>
      <c r="S7" s="133"/>
      <c r="T7" s="133"/>
      <c r="U7" s="133"/>
      <c r="V7" s="135"/>
      <c r="W7" s="136"/>
      <c r="X7" s="135"/>
      <c r="Y7" s="137"/>
      <c r="Z7" s="137"/>
    </row>
    <row r="8" spans="1:26" s="2" customFormat="1" ht="16.5" thickTop="1" thickBot="1" x14ac:dyDescent="0.3">
      <c r="A8" s="174"/>
      <c r="B8" s="174"/>
      <c r="C8" s="135"/>
      <c r="D8" s="135"/>
      <c r="E8" s="134"/>
      <c r="F8" s="134"/>
      <c r="G8" s="134"/>
      <c r="H8" s="134"/>
      <c r="I8" s="134"/>
      <c r="J8" s="133"/>
      <c r="K8" s="176"/>
      <c r="L8" s="177"/>
      <c r="M8" s="176"/>
      <c r="N8" s="177"/>
      <c r="O8" s="176"/>
      <c r="P8" s="177"/>
      <c r="Q8" s="176"/>
      <c r="R8" s="177"/>
      <c r="S8" s="133"/>
      <c r="T8" s="133"/>
      <c r="U8" s="133"/>
      <c r="V8" s="135"/>
      <c r="W8" s="136"/>
      <c r="X8" s="135"/>
      <c r="Y8" s="137"/>
      <c r="Z8" s="137"/>
    </row>
    <row r="9" spans="1:26" ht="19.5" thickTop="1" x14ac:dyDescent="0.25">
      <c r="A9" s="245" t="s">
        <v>41</v>
      </c>
      <c r="B9" s="246" t="s">
        <v>65</v>
      </c>
      <c r="C9" s="247" t="s">
        <v>68</v>
      </c>
      <c r="D9" s="246" t="s">
        <v>98</v>
      </c>
      <c r="E9" s="247" t="s">
        <v>66</v>
      </c>
      <c r="F9" s="247" t="s">
        <v>68</v>
      </c>
      <c r="G9" s="248" t="s">
        <v>98</v>
      </c>
      <c r="H9" s="175"/>
      <c r="I9" s="135"/>
    </row>
    <row r="10" spans="1:26" x14ac:dyDescent="0.25">
      <c r="A10" s="249" t="s">
        <v>67</v>
      </c>
      <c r="B10" s="250" t="s">
        <v>42</v>
      </c>
      <c r="C10" s="251">
        <f>prévision!B8</f>
        <v>0</v>
      </c>
      <c r="D10" s="252">
        <f>SUM(prévision!M5:M8)</f>
        <v>0</v>
      </c>
      <c r="E10" s="250" t="s">
        <v>54</v>
      </c>
      <c r="F10" s="253">
        <f>prévision!B60</f>
        <v>0</v>
      </c>
      <c r="G10" s="252">
        <f>SUM(prévision!M57:M60)</f>
        <v>0</v>
      </c>
      <c r="H10" s="132"/>
      <c r="I10" s="133"/>
    </row>
    <row r="11" spans="1:26" x14ac:dyDescent="0.25">
      <c r="A11" s="254"/>
      <c r="B11" s="250" t="s">
        <v>43</v>
      </c>
      <c r="C11" s="251">
        <f>prévision!B12</f>
        <v>0</v>
      </c>
      <c r="D11" s="252">
        <f>SUM(prévision!M9:M12)</f>
        <v>0</v>
      </c>
      <c r="E11" s="250" t="s">
        <v>55</v>
      </c>
      <c r="F11" s="253">
        <f>prévision!B64</f>
        <v>0</v>
      </c>
      <c r="G11" s="252">
        <f>SUM(prévision!M61:M64)</f>
        <v>0</v>
      </c>
      <c r="H11" s="132"/>
      <c r="I11" s="133"/>
    </row>
    <row r="12" spans="1:26" x14ac:dyDescent="0.25">
      <c r="A12" s="254"/>
      <c r="B12" s="267" t="s">
        <v>44</v>
      </c>
      <c r="C12" s="268">
        <f>prévision!B17</f>
        <v>0</v>
      </c>
      <c r="D12" s="269">
        <f>SUM(prévision!M13:M17)</f>
        <v>0</v>
      </c>
      <c r="E12" s="267" t="s">
        <v>56</v>
      </c>
      <c r="F12" s="270">
        <f>prévision!B69</f>
        <v>0</v>
      </c>
      <c r="G12" s="269">
        <f>SUM(prévision!M65:M69)</f>
        <v>0</v>
      </c>
      <c r="H12" s="132"/>
      <c r="I12" s="133"/>
    </row>
    <row r="13" spans="1:26" x14ac:dyDescent="0.25">
      <c r="A13" s="254"/>
      <c r="B13" s="250" t="s">
        <v>45</v>
      </c>
      <c r="C13" s="251">
        <f>prévision!B21</f>
        <v>0</v>
      </c>
      <c r="D13" s="252">
        <f>SUM(prévision!M18:M21)</f>
        <v>0</v>
      </c>
      <c r="E13" s="250" t="s">
        <v>57</v>
      </c>
      <c r="F13" s="253">
        <f>prévision!B73</f>
        <v>0</v>
      </c>
      <c r="G13" s="252">
        <f>SUM(prévision!M70:M73)</f>
        <v>0</v>
      </c>
      <c r="H13" s="132"/>
      <c r="I13" s="133"/>
    </row>
    <row r="14" spans="1:26" x14ac:dyDescent="0.25">
      <c r="A14" s="254"/>
      <c r="B14" s="250" t="s">
        <v>46</v>
      </c>
      <c r="C14" s="251">
        <f>prévision!B25</f>
        <v>0</v>
      </c>
      <c r="D14" s="252">
        <f>SUM(prévision!M22:M25)</f>
        <v>0</v>
      </c>
      <c r="E14" s="250" t="s">
        <v>58</v>
      </c>
      <c r="F14" s="253">
        <f>prévision!B77</f>
        <v>0</v>
      </c>
      <c r="G14" s="252">
        <f>SUM(prévision!M74:M77)</f>
        <v>0</v>
      </c>
      <c r="H14" s="132"/>
      <c r="I14" s="133"/>
    </row>
    <row r="15" spans="1:26" x14ac:dyDescent="0.25">
      <c r="A15" s="254"/>
      <c r="B15" s="267" t="s">
        <v>47</v>
      </c>
      <c r="C15" s="268">
        <f>prévision!B30</f>
        <v>0</v>
      </c>
      <c r="D15" s="269">
        <f>SUM(prévision!M26:M30)</f>
        <v>0</v>
      </c>
      <c r="E15" s="267" t="s">
        <v>59</v>
      </c>
      <c r="F15" s="270">
        <f>prévision!B82</f>
        <v>0</v>
      </c>
      <c r="G15" s="269">
        <f>SUM(prévision!M78:M82)</f>
        <v>0</v>
      </c>
      <c r="H15" s="132"/>
      <c r="I15" s="133"/>
    </row>
    <row r="16" spans="1:26" x14ac:dyDescent="0.25">
      <c r="A16" s="255"/>
      <c r="B16" s="250" t="s">
        <v>48</v>
      </c>
      <c r="C16" s="251">
        <f>prévision!B34</f>
        <v>0</v>
      </c>
      <c r="D16" s="252">
        <f>SUM(prévision!M31:M34)</f>
        <v>0</v>
      </c>
      <c r="E16" s="250" t="s">
        <v>60</v>
      </c>
      <c r="F16" s="253">
        <f>prévision!B86</f>
        <v>0</v>
      </c>
      <c r="G16" s="252">
        <f>SUM(prévision!M83:M86)</f>
        <v>0</v>
      </c>
      <c r="H16" s="138"/>
      <c r="I16" s="131"/>
    </row>
    <row r="17" spans="1:9" x14ac:dyDescent="0.25">
      <c r="A17" s="255"/>
      <c r="B17" s="250" t="s">
        <v>49</v>
      </c>
      <c r="C17" s="251">
        <f>prévision!B38</f>
        <v>0</v>
      </c>
      <c r="D17" s="252">
        <f>SUM(prévision!M35:M38)</f>
        <v>0</v>
      </c>
      <c r="E17" s="250" t="s">
        <v>61</v>
      </c>
      <c r="F17" s="253">
        <f>prévision!B90</f>
        <v>0</v>
      </c>
      <c r="G17" s="252">
        <f>SUM(prévision!M87:M90)</f>
        <v>0</v>
      </c>
      <c r="H17" s="138"/>
      <c r="I17" s="131"/>
    </row>
    <row r="18" spans="1:9" x14ac:dyDescent="0.25">
      <c r="A18" s="255"/>
      <c r="B18" s="267" t="s">
        <v>50</v>
      </c>
      <c r="C18" s="268">
        <f>prévision!B43</f>
        <v>0</v>
      </c>
      <c r="D18" s="269">
        <f>SUM(prévision!M39:M43)</f>
        <v>0</v>
      </c>
      <c r="E18" s="267" t="s">
        <v>70</v>
      </c>
      <c r="F18" s="270">
        <f>prévision!B95</f>
        <v>0</v>
      </c>
      <c r="G18" s="269">
        <f>SUM(prévision!M91:M95)</f>
        <v>0</v>
      </c>
      <c r="H18" s="138"/>
      <c r="I18" s="131"/>
    </row>
    <row r="19" spans="1:9" x14ac:dyDescent="0.25">
      <c r="A19" s="255"/>
      <c r="B19" s="250" t="s">
        <v>51</v>
      </c>
      <c r="C19" s="251">
        <f>prévision!B47</f>
        <v>0</v>
      </c>
      <c r="D19" s="252">
        <f>SUM(prévision!M44:M47)</f>
        <v>0</v>
      </c>
      <c r="E19" s="250" t="s">
        <v>62</v>
      </c>
      <c r="F19" s="253">
        <f>prévision!B99</f>
        <v>0</v>
      </c>
      <c r="G19" s="252">
        <f>SUM(prévision!M96:M99)</f>
        <v>0</v>
      </c>
      <c r="H19" s="138"/>
      <c r="I19" s="131"/>
    </row>
    <row r="20" spans="1:9" x14ac:dyDescent="0.25">
      <c r="A20" s="255"/>
      <c r="B20" s="250" t="s">
        <v>52</v>
      </c>
      <c r="C20" s="251">
        <f>prévision!B51</f>
        <v>0</v>
      </c>
      <c r="D20" s="252">
        <f>SUM(prévision!M48:M51)</f>
        <v>0</v>
      </c>
      <c r="E20" s="250" t="s">
        <v>63</v>
      </c>
      <c r="F20" s="253">
        <f>prévision!B103</f>
        <v>0</v>
      </c>
      <c r="G20" s="252">
        <f>SUM(prévision!M100:M103)</f>
        <v>0</v>
      </c>
      <c r="H20" s="138"/>
      <c r="I20" s="131"/>
    </row>
    <row r="21" spans="1:9" x14ac:dyDescent="0.25">
      <c r="A21" s="256"/>
      <c r="B21" s="267" t="s">
        <v>53</v>
      </c>
      <c r="C21" s="268">
        <f>prévision!B56</f>
        <v>0</v>
      </c>
      <c r="D21" s="269">
        <f>SUM(prévision!M52:M56)</f>
        <v>0</v>
      </c>
      <c r="E21" s="267" t="s">
        <v>64</v>
      </c>
      <c r="F21" s="270">
        <f>prévision!B108</f>
        <v>0</v>
      </c>
      <c r="G21" s="269">
        <f>SUM(prévision!M104:M108)</f>
        <v>0</v>
      </c>
      <c r="H21" s="138"/>
      <c r="I21" s="131"/>
    </row>
    <row r="22" spans="1:9" ht="19.5" thickBot="1" x14ac:dyDescent="0.3">
      <c r="A22" s="257" t="s">
        <v>69</v>
      </c>
      <c r="B22" s="258" t="s">
        <v>65</v>
      </c>
      <c r="C22" s="259"/>
      <c r="D22" s="260">
        <f>SUM(D10:D21)</f>
        <v>0</v>
      </c>
      <c r="E22" s="258" t="s">
        <v>66</v>
      </c>
      <c r="F22" s="259"/>
      <c r="G22" s="261">
        <f>SUM(G10:G21)</f>
        <v>0</v>
      </c>
    </row>
    <row r="23" spans="1:9" ht="20.25" thickTop="1" thickBot="1" x14ac:dyDescent="0.3">
      <c r="A23" s="262" t="s">
        <v>77</v>
      </c>
      <c r="B23" s="263"/>
      <c r="C23" s="263"/>
      <c r="D23" s="263"/>
      <c r="E23" s="264">
        <f>D22+G22</f>
        <v>0</v>
      </c>
      <c r="F23" s="265"/>
      <c r="G23" s="266"/>
    </row>
    <row r="24" spans="1:9" ht="19.5" thickTop="1" x14ac:dyDescent="0.25"/>
  </sheetData>
  <mergeCells count="28">
    <mergeCell ref="B22:C22"/>
    <mergeCell ref="E22:F22"/>
    <mergeCell ref="A10:A21"/>
    <mergeCell ref="K8:L8"/>
    <mergeCell ref="M8:N8"/>
    <mergeCell ref="Q8:R8"/>
    <mergeCell ref="A6:B7"/>
    <mergeCell ref="C6:C7"/>
    <mergeCell ref="D6:D7"/>
    <mergeCell ref="E6:F7"/>
    <mergeCell ref="G6:G7"/>
    <mergeCell ref="H6:H7"/>
    <mergeCell ref="A23:D23"/>
    <mergeCell ref="K1:R1"/>
    <mergeCell ref="A2:B3"/>
    <mergeCell ref="C2:C3"/>
    <mergeCell ref="D2:D3"/>
    <mergeCell ref="E2:F3"/>
    <mergeCell ref="G2:G3"/>
    <mergeCell ref="H2:H3"/>
    <mergeCell ref="J2:J7"/>
    <mergeCell ref="A4:B5"/>
    <mergeCell ref="C4:C5"/>
    <mergeCell ref="D4:D5"/>
    <mergeCell ref="E4:F5"/>
    <mergeCell ref="G4:G5"/>
    <mergeCell ref="H4:H5"/>
    <mergeCell ref="O8:P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D109"/>
  <sheetViews>
    <sheetView zoomScaleNormal="100" workbookViewId="0">
      <pane ySplit="3" topLeftCell="A64" activePane="bottomLeft" state="frozenSplit"/>
      <selection activeCell="U1" sqref="U1:AD1048576"/>
      <selection pane="bottomLeft" activeCell="E106" sqref="E106"/>
    </sheetView>
  </sheetViews>
  <sheetFormatPr baseColWidth="10" defaultRowHeight="15" x14ac:dyDescent="0.25"/>
  <cols>
    <col min="1" max="1" width="11.42578125" style="10"/>
    <col min="2" max="2" width="11.42578125" style="11"/>
    <col min="3" max="3" width="11.42578125" style="12" customWidth="1"/>
    <col min="4" max="4" width="11.42578125" style="94"/>
    <col min="5" max="5" width="11.42578125" style="95"/>
    <col min="6" max="6" width="14.7109375" style="117" customWidth="1"/>
    <col min="7" max="7" width="14.7109375" style="97" customWidth="1"/>
    <col min="8" max="8" width="14.7109375" style="148" customWidth="1"/>
    <col min="9" max="9" width="14.7109375" style="143" customWidth="1"/>
    <col min="10" max="10" width="14.7109375" style="117" customWidth="1"/>
    <col min="11" max="11" width="14.7109375" style="97" customWidth="1"/>
    <col min="12" max="12" width="14.7109375" style="98" customWidth="1"/>
    <col min="13" max="17" width="14.7109375" style="99" customWidth="1"/>
    <col min="18" max="18" width="14.140625" style="53" customWidth="1"/>
    <col min="19" max="19" width="24.140625" style="66" customWidth="1"/>
    <col min="20" max="20" width="11.42578125" style="1" customWidth="1"/>
    <col min="21" max="23" width="11.42578125" style="1" hidden="1" customWidth="1"/>
    <col min="24" max="26" width="11.42578125" style="157" hidden="1" customWidth="1"/>
    <col min="27" max="27" width="11.42578125" style="1" hidden="1" customWidth="1"/>
    <col min="28" max="30" width="11.42578125" style="163" hidden="1" customWidth="1"/>
    <col min="31" max="16384" width="11.42578125" style="1"/>
  </cols>
  <sheetData>
    <row r="1" spans="1:30" ht="15.75" thickBot="1" x14ac:dyDescent="0.3">
      <c r="A1" s="127" t="s">
        <v>29</v>
      </c>
      <c r="B1" s="127"/>
      <c r="C1" s="127"/>
      <c r="D1" s="127"/>
      <c r="E1" s="127"/>
      <c r="F1" s="127"/>
      <c r="G1" s="127"/>
      <c r="H1" s="139"/>
      <c r="I1" s="139"/>
      <c r="J1" s="127"/>
      <c r="K1" s="127"/>
      <c r="L1" s="127"/>
      <c r="M1" s="127"/>
      <c r="N1" s="127"/>
      <c r="O1" s="127"/>
      <c r="P1" s="127"/>
      <c r="Q1" s="127"/>
      <c r="R1" s="128"/>
    </row>
    <row r="2" spans="1:30" s="62" customFormat="1" ht="78.75" customHeight="1" thickBot="1" x14ac:dyDescent="0.3">
      <c r="A2" s="63"/>
      <c r="B2" s="64"/>
      <c r="C2" s="65"/>
      <c r="D2" s="207" t="s">
        <v>30</v>
      </c>
      <c r="E2" s="208"/>
      <c r="F2" s="205" t="s">
        <v>11</v>
      </c>
      <c r="G2" s="206"/>
      <c r="H2" s="201" t="s">
        <v>71</v>
      </c>
      <c r="I2" s="202"/>
      <c r="J2" s="203" t="s">
        <v>72</v>
      </c>
      <c r="K2" s="204"/>
      <c r="L2" s="209" t="s">
        <v>73</v>
      </c>
      <c r="M2" s="210"/>
      <c r="N2" s="210"/>
      <c r="O2" s="210"/>
      <c r="P2" s="210"/>
      <c r="Q2" s="210"/>
      <c r="R2" s="129"/>
      <c r="S2" s="149" t="s">
        <v>22</v>
      </c>
      <c r="X2" s="158"/>
      <c r="Y2" s="158"/>
      <c r="Z2" s="158"/>
      <c r="AB2" s="164"/>
      <c r="AC2" s="164"/>
      <c r="AD2" s="164"/>
    </row>
    <row r="3" spans="1:30" s="6" customFormat="1" ht="62.25" customHeight="1" thickBot="1" x14ac:dyDescent="0.3">
      <c r="A3" s="7" t="s">
        <v>5</v>
      </c>
      <c r="B3" s="8" t="s">
        <v>0</v>
      </c>
      <c r="C3" s="9" t="s">
        <v>4</v>
      </c>
      <c r="D3" s="88" t="s">
        <v>6</v>
      </c>
      <c r="E3" s="89" t="s">
        <v>1</v>
      </c>
      <c r="F3" s="90" t="s">
        <v>8</v>
      </c>
      <c r="G3" s="91" t="s">
        <v>1</v>
      </c>
      <c r="H3" s="140" t="s">
        <v>8</v>
      </c>
      <c r="I3" s="141" t="s">
        <v>1</v>
      </c>
      <c r="J3" s="90" t="s">
        <v>8</v>
      </c>
      <c r="K3" s="91" t="s">
        <v>1</v>
      </c>
      <c r="L3" s="92" t="s">
        <v>16</v>
      </c>
      <c r="M3" s="93" t="s">
        <v>9</v>
      </c>
      <c r="N3" s="93" t="s">
        <v>10</v>
      </c>
      <c r="O3" s="93" t="s">
        <v>74</v>
      </c>
      <c r="P3" s="93" t="s">
        <v>25</v>
      </c>
      <c r="Q3" s="93" t="s">
        <v>26</v>
      </c>
      <c r="R3" s="56" t="s">
        <v>18</v>
      </c>
      <c r="S3" s="68" t="s">
        <v>20</v>
      </c>
      <c r="U3" s="150" t="s">
        <v>5</v>
      </c>
      <c r="V3" s="151" t="s">
        <v>75</v>
      </c>
      <c r="X3" s="88" t="s">
        <v>6</v>
      </c>
      <c r="Y3" s="159"/>
      <c r="Z3" s="159"/>
      <c r="AB3" s="165" t="s">
        <v>76</v>
      </c>
      <c r="AC3" s="166"/>
      <c r="AD3" s="166"/>
    </row>
    <row r="4" spans="1:30" s="2" customFormat="1" x14ac:dyDescent="0.25">
      <c r="A4" s="10">
        <v>0</v>
      </c>
      <c r="B4" s="11"/>
      <c r="C4" s="12"/>
      <c r="D4" s="94"/>
      <c r="E4" s="95"/>
      <c r="F4" s="96"/>
      <c r="G4" s="97"/>
      <c r="H4" s="142"/>
      <c r="I4" s="143"/>
      <c r="J4" s="96"/>
      <c r="K4" s="97"/>
      <c r="L4" s="98"/>
      <c r="M4" s="99"/>
      <c r="N4" s="99"/>
      <c r="O4" s="99"/>
      <c r="P4" s="99"/>
      <c r="Q4" s="99"/>
      <c r="R4" s="53">
        <f>récapitualif!C2</f>
        <v>0</v>
      </c>
      <c r="S4" s="70"/>
      <c r="U4" s="152">
        <v>4</v>
      </c>
      <c r="V4" s="153">
        <f t="shared" ref="V4:V23" si="0">35/U4</f>
        <v>8.75</v>
      </c>
      <c r="X4" s="94"/>
      <c r="Y4" s="157"/>
      <c r="Z4" s="157"/>
      <c r="AB4" s="156"/>
      <c r="AC4" s="163"/>
      <c r="AD4" s="163"/>
    </row>
    <row r="5" spans="1:30" x14ac:dyDescent="0.25">
      <c r="A5" s="10">
        <v>1</v>
      </c>
      <c r="B5" s="11">
        <f>R4</f>
        <v>0</v>
      </c>
      <c r="D5" s="94">
        <f t="shared" ref="D5:D36" si="1">SUM(X5:Z5)*B5</f>
        <v>0</v>
      </c>
      <c r="E5" s="95">
        <f>D5</f>
        <v>0</v>
      </c>
      <c r="F5" s="96">
        <f>récapitualif!$C$6*D5</f>
        <v>0</v>
      </c>
      <c r="G5" s="97">
        <f>F5</f>
        <v>0</v>
      </c>
      <c r="H5" s="142">
        <f>récapitualif!$G$2</f>
        <v>0</v>
      </c>
      <c r="I5" s="143">
        <f>H5</f>
        <v>0</v>
      </c>
      <c r="J5" s="96"/>
      <c r="K5" s="97">
        <f>J5</f>
        <v>0</v>
      </c>
      <c r="L5" s="98">
        <f>F5+D5+H5+J5</f>
        <v>0</v>
      </c>
      <c r="M5" s="99">
        <f>récapitualif!$G$6*L5</f>
        <v>0</v>
      </c>
      <c r="N5" s="99">
        <f>L5-M5</f>
        <v>0</v>
      </c>
      <c r="O5" s="99">
        <f>N5-R5*25</f>
        <v>0</v>
      </c>
      <c r="P5" s="99">
        <f>L5</f>
        <v>0</v>
      </c>
      <c r="Q5" s="99">
        <f>M5</f>
        <v>0</v>
      </c>
      <c r="R5" s="53">
        <f>TRUNC(N5/25)</f>
        <v>0</v>
      </c>
      <c r="S5" s="70">
        <f>récapitualif!$G$6</f>
        <v>0</v>
      </c>
      <c r="U5" s="152">
        <v>5</v>
      </c>
      <c r="V5" s="153">
        <f t="shared" si="0"/>
        <v>7</v>
      </c>
      <c r="X5" s="156">
        <f>IF(récapitualif!$C$4=4,$V$4,IF(récapitualif!$C$4=5,$V$5,IF(récapitualif!$C$4=6,$V$6,IF(récapitualif!$C$4=7,$V$7,IF(récapitualif!$C$4=8,$V$8,IF(récapitualif!$C$4=9,$V$9,IF(récapitualif!$C$4=10,$V$10,IF(récapitualif!$C$4=11,$V$11,))))))))</f>
        <v>0</v>
      </c>
      <c r="Y5" s="156">
        <f>IF(récapitualif!$C$4=12,$V$12,IF(récapitualif!$C$4=13,$V$13,IF(récapitualif!$C$4=14,$V$14,IF(récapitualif!$C$4=15,$V$15,IF(récapitualif!$C$4=16,$V$16,IF(récapitualif!$C$4=17,$V$17,IF(récapitualif!$C$4=18,$V$18,IF(récapitualif!$C$4=19,$V$19,))))))))</f>
        <v>0</v>
      </c>
      <c r="Z5" s="156">
        <f>IF(récapitualif!$C$4=21,$V$21,IF(récapitualif!$C$4=22,$V$22,IF(récapitualif!$C$4=23,$V$23,IF(récapitualif!$C$4=24,$V$24,IF(récapitualif!$C$4=25,$V$25,IF(récapitualif!$C$4=26,$V$26,IF(récapitualif!$C$4=27,$V$27,IF(récapitualif!$C$4=20,$V$20,))))))))</f>
        <v>0</v>
      </c>
      <c r="AB5" s="156"/>
      <c r="AC5" s="156"/>
      <c r="AD5" s="156"/>
    </row>
    <row r="6" spans="1:30" x14ac:dyDescent="0.25">
      <c r="A6" s="10">
        <v>2</v>
      </c>
      <c r="B6" s="11">
        <f t="shared" ref="B6:B37" si="2">B5+R5-C6</f>
        <v>0</v>
      </c>
      <c r="D6" s="94">
        <f t="shared" si="1"/>
        <v>0</v>
      </c>
      <c r="E6" s="95">
        <f t="shared" ref="E6:E37" si="3">E5+D6</f>
        <v>0</v>
      </c>
      <c r="F6" s="96">
        <f>récapitualif!$C$6*D6</f>
        <v>0</v>
      </c>
      <c r="G6" s="97">
        <f t="shared" ref="G6:G37" si="4">G5+F6</f>
        <v>0</v>
      </c>
      <c r="H6" s="142"/>
      <c r="I6" s="143">
        <f t="shared" ref="I6:I37" si="5">I5+H6</f>
        <v>0</v>
      </c>
      <c r="J6" s="96"/>
      <c r="K6" s="97">
        <f t="shared" ref="K6:K37" si="6">K5+J6</f>
        <v>0</v>
      </c>
      <c r="L6" s="98">
        <f t="shared" ref="L6:L69" si="7">F6+D6+H6+J6</f>
        <v>0</v>
      </c>
      <c r="M6" s="99">
        <f>récapitualif!$G$6*L6</f>
        <v>0</v>
      </c>
      <c r="N6" s="99">
        <f>L6-M6</f>
        <v>0</v>
      </c>
      <c r="O6" s="99">
        <f t="shared" ref="O6:O37" si="8">N6+O5-25*R6</f>
        <v>0</v>
      </c>
      <c r="P6" s="99">
        <f>P5+L6</f>
        <v>0</v>
      </c>
      <c r="Q6" s="99">
        <f>Q5+M6</f>
        <v>0</v>
      </c>
      <c r="R6" s="53">
        <f t="shared" ref="R6:R37" si="9">TRUNC((N6+O5)/25)</f>
        <v>0</v>
      </c>
      <c r="S6" s="70">
        <f>récapitualif!$G$6</f>
        <v>0</v>
      </c>
      <c r="U6" s="152">
        <v>6</v>
      </c>
      <c r="V6" s="153">
        <f t="shared" si="0"/>
        <v>5.833333333333333</v>
      </c>
      <c r="X6" s="94">
        <f>IF(récapitualif!$C$4=4,$V$4,IF(récapitualif!$C$4=5,$V$5,IF(récapitualif!$C$4=6,$V$6,IF(récapitualif!$C$4=7,$V$7,IF(récapitualif!$C$4=8,$V$8,IF(récapitualif!$C$4=9,$V$9,IF(récapitualif!$C$4=10,$V$10,IF(récapitualif!$C$4=11,$V$11,))))))))</f>
        <v>0</v>
      </c>
      <c r="Y6" s="157">
        <f>IF(récapitualif!$C$4=12,$V$12,IF(récapitualif!$C$4=13,$V$13,IF(récapitualif!$C$4=14,$V$14,IF(récapitualif!$C$4=15,$V$15,IF(récapitualif!$C$4=16,$V$16,IF(récapitualif!$C$4=17,$V$17,IF(récapitualif!$C$4=18,$V$18,IF(récapitualif!$C$4=19,$V$19,))))))))</f>
        <v>0</v>
      </c>
      <c r="Z6" s="157">
        <f>IF(récapitualif!$C$4=21,$V$21,IF(récapitualif!$C$4=22,$V$22,IF(récapitualif!$C$4=23,$V$23,IF(récapitualif!$C$4=24,$V$24,IF(récapitualif!$C$4=25,$V$25,IF(récapitualif!$C$4=26,$V$26,IF(récapitualif!$C$4=27,$V$27,IF(récapitualif!$C$4=20,$V$20,))))))))</f>
        <v>0</v>
      </c>
      <c r="AB6" s="156"/>
    </row>
    <row r="7" spans="1:30" x14ac:dyDescent="0.25">
      <c r="A7" s="10">
        <v>3</v>
      </c>
      <c r="B7" s="11">
        <f t="shared" si="2"/>
        <v>0</v>
      </c>
      <c r="D7" s="94">
        <f t="shared" si="1"/>
        <v>0</v>
      </c>
      <c r="E7" s="95">
        <f t="shared" si="3"/>
        <v>0</v>
      </c>
      <c r="F7" s="96">
        <f>récapitualif!$C$6*D7</f>
        <v>0</v>
      </c>
      <c r="G7" s="97">
        <f t="shared" si="4"/>
        <v>0</v>
      </c>
      <c r="H7" s="142"/>
      <c r="I7" s="143">
        <f t="shared" si="5"/>
        <v>0</v>
      </c>
      <c r="J7" s="96">
        <f>récapitualif!$G$4</f>
        <v>0</v>
      </c>
      <c r="K7" s="97">
        <f t="shared" si="6"/>
        <v>0</v>
      </c>
      <c r="L7" s="98">
        <f t="shared" si="7"/>
        <v>0</v>
      </c>
      <c r="M7" s="99">
        <f>récapitualif!$G$6*L7</f>
        <v>0</v>
      </c>
      <c r="N7" s="99">
        <f t="shared" ref="N7:N70" si="10">L7-M7</f>
        <v>0</v>
      </c>
      <c r="O7" s="99">
        <f t="shared" si="8"/>
        <v>0</v>
      </c>
      <c r="P7" s="99">
        <f t="shared" ref="P7:P70" si="11">P6+L7</f>
        <v>0</v>
      </c>
      <c r="Q7" s="99">
        <f t="shared" ref="Q7:Q70" si="12">Q6+M7</f>
        <v>0</v>
      </c>
      <c r="R7" s="53">
        <f t="shared" si="9"/>
        <v>0</v>
      </c>
      <c r="S7" s="70">
        <f>récapitualif!$G$6</f>
        <v>0</v>
      </c>
      <c r="U7" s="152">
        <v>7</v>
      </c>
      <c r="V7" s="153">
        <f t="shared" si="0"/>
        <v>5</v>
      </c>
      <c r="X7" s="94">
        <f>IF(récapitualif!$C$4=4,$V$4,IF(récapitualif!$C$4=5,$V$5,IF(récapitualif!$C$4=6,$V$6,IF(récapitualif!$C$4=7,$V$7,IF(récapitualif!$C$4=8,$V$8,IF(récapitualif!$C$4=9,$V$9,IF(récapitualif!$C$4=10,$V$10,IF(récapitualif!$C$4=11,$V$11,))))))))</f>
        <v>0</v>
      </c>
      <c r="Y7" s="157">
        <f>IF(récapitualif!$C$4=12,$V$12,IF(récapitualif!$C$4=13,$V$13,IF(récapitualif!$C$4=14,$V$14,IF(récapitualif!$C$4=15,$V$15,IF(récapitualif!$C$4=16,$V$16,IF(récapitualif!$C$4=17,$V$17,IF(récapitualif!$C$4=18,$V$18,IF(récapitualif!$C$4=19,$V$19,))))))))</f>
        <v>0</v>
      </c>
      <c r="Z7" s="157">
        <f>IF(récapitualif!$C$4=21,$V$21,IF(récapitualif!$C$4=22,$V$22,IF(récapitualif!$C$4=23,$V$23,IF(récapitualif!$C$4=24,$V$24,IF(récapitualif!$C$4=25,$V$25,IF(récapitualif!$C$4=26,$V$26,IF(récapitualif!$C$4=27,$V$27,IF(récapitualif!$C$4=20,$V$20,))))))))</f>
        <v>0</v>
      </c>
      <c r="AB7" s="156"/>
    </row>
    <row r="8" spans="1:30" ht="15.75" thickBot="1" x14ac:dyDescent="0.3">
      <c r="A8" s="10">
        <v>4</v>
      </c>
      <c r="B8" s="11">
        <f t="shared" si="2"/>
        <v>0</v>
      </c>
      <c r="D8" s="94">
        <f t="shared" si="1"/>
        <v>0</v>
      </c>
      <c r="E8" s="95">
        <f t="shared" si="3"/>
        <v>0</v>
      </c>
      <c r="F8" s="96">
        <f>récapitualif!$C$6*D8</f>
        <v>0</v>
      </c>
      <c r="G8" s="97">
        <f t="shared" si="4"/>
        <v>0</v>
      </c>
      <c r="H8" s="142"/>
      <c r="I8" s="143">
        <f t="shared" si="5"/>
        <v>0</v>
      </c>
      <c r="J8" s="96"/>
      <c r="K8" s="97">
        <f t="shared" si="6"/>
        <v>0</v>
      </c>
      <c r="L8" s="98">
        <f t="shared" si="7"/>
        <v>0</v>
      </c>
      <c r="M8" s="99">
        <f>récapitualif!$G$6*L8</f>
        <v>0</v>
      </c>
      <c r="N8" s="99">
        <f t="shared" si="10"/>
        <v>0</v>
      </c>
      <c r="O8" s="99">
        <f t="shared" si="8"/>
        <v>0</v>
      </c>
      <c r="P8" s="99">
        <f t="shared" si="11"/>
        <v>0</v>
      </c>
      <c r="Q8" s="99">
        <f t="shared" si="12"/>
        <v>0</v>
      </c>
      <c r="R8" s="53">
        <f t="shared" si="9"/>
        <v>0</v>
      </c>
      <c r="S8" s="70">
        <f>récapitualif!$G$6</f>
        <v>0</v>
      </c>
      <c r="U8" s="152">
        <v>8</v>
      </c>
      <c r="V8" s="153">
        <f t="shared" si="0"/>
        <v>4.375</v>
      </c>
      <c r="X8" s="94">
        <f>IF(récapitualif!$C$4=4,$V$4,IF(récapitualif!$C$4=5,$V$5,IF(récapitualif!$C$4=6,$V$6,IF(récapitualif!$C$4=7,$V$7,IF(récapitualif!$C$4=8,$V$8,IF(récapitualif!$C$4=9,$V$9,IF(récapitualif!$C$4=10,$V$10,IF(récapitualif!$C$4=11,$V$11,))))))))</f>
        <v>0</v>
      </c>
      <c r="Y8" s="157">
        <f>IF(récapitualif!$C$4=12,$V$12,IF(récapitualif!$C$4=13,$V$13,IF(récapitualif!$C$4=14,$V$14,IF(récapitualif!$C$4=15,$V$15,IF(récapitualif!$C$4=16,$V$16,IF(récapitualif!$C$4=17,$V$17,IF(récapitualif!$C$4=18,$V$18,IF(récapitualif!$C$4=19,$V$19,))))))))</f>
        <v>0</v>
      </c>
      <c r="Z8" s="157">
        <f>IF(récapitualif!$C$4=21,$V$21,IF(récapitualif!$C$4=22,$V$22,IF(récapitualif!$C$4=23,$V$23,IF(récapitualif!$C$4=24,$V$24,IF(récapitualif!$C$4=25,$V$25,IF(récapitualif!$C$4=26,$V$26,IF(récapitualif!$C$4=27,$V$27,IF(récapitualif!$C$4=20,$V$20,))))))))</f>
        <v>0</v>
      </c>
      <c r="AB8" s="156"/>
    </row>
    <row r="9" spans="1:30" s="3" customFormat="1" ht="15.75" thickTop="1" x14ac:dyDescent="0.25">
      <c r="A9" s="13">
        <v>5</v>
      </c>
      <c r="B9" s="14">
        <f t="shared" si="2"/>
        <v>0</v>
      </c>
      <c r="C9" s="15">
        <f>AB9</f>
        <v>0</v>
      </c>
      <c r="D9" s="100">
        <f t="shared" si="1"/>
        <v>0</v>
      </c>
      <c r="E9" s="101">
        <f t="shared" si="3"/>
        <v>0</v>
      </c>
      <c r="F9" s="102">
        <f>récapitualif!$C$6*D9</f>
        <v>0</v>
      </c>
      <c r="G9" s="103">
        <f t="shared" si="4"/>
        <v>0</v>
      </c>
      <c r="H9" s="144">
        <f>récapitualif!$G$2</f>
        <v>0</v>
      </c>
      <c r="I9" s="145">
        <f t="shared" si="5"/>
        <v>0</v>
      </c>
      <c r="J9" s="102"/>
      <c r="K9" s="103">
        <f t="shared" si="6"/>
        <v>0</v>
      </c>
      <c r="L9" s="104">
        <f t="shared" si="7"/>
        <v>0</v>
      </c>
      <c r="M9" s="105">
        <f>récapitualif!$G$6*L9</f>
        <v>0</v>
      </c>
      <c r="N9" s="105">
        <f t="shared" si="10"/>
        <v>0</v>
      </c>
      <c r="O9" s="105">
        <f t="shared" si="8"/>
        <v>0</v>
      </c>
      <c r="P9" s="105">
        <f t="shared" si="11"/>
        <v>0</v>
      </c>
      <c r="Q9" s="105">
        <f t="shared" si="12"/>
        <v>0</v>
      </c>
      <c r="R9" s="59">
        <f t="shared" si="9"/>
        <v>0</v>
      </c>
      <c r="S9" s="71">
        <f>récapitualif!$G$6</f>
        <v>0</v>
      </c>
      <c r="U9" s="152">
        <v>9</v>
      </c>
      <c r="V9" s="153">
        <f t="shared" si="0"/>
        <v>3.8888888888888888</v>
      </c>
      <c r="X9" s="100">
        <f>IF(récapitualif!$C$4=4,$V$4,IF(récapitualif!$C$4=5,$V$5,IF(récapitualif!$C$4=6,$V$6,IF(récapitualif!$C$4=7,$V$7,IF(récapitualif!$C$4=8,$V$8,IF(récapitualif!$C$4=9,$V$9,IF(récapitualif!$C$4=10,$V$10,IF(récapitualif!$C$4=11,$V$11,))))))))</f>
        <v>0</v>
      </c>
      <c r="Y9" s="160">
        <f>IF(récapitualif!$C$4=12,$V$12,IF(récapitualif!$C$4=13,$V$13,IF(récapitualif!$C$4=14,$V$14,IF(récapitualif!$C$4=15,$V$15,IF(récapitualif!$C$4=16,$V$16,IF(récapitualif!$C$4=17,$V$17,IF(récapitualif!$C$4=18,$V$18,IF(récapitualif!$C$4=19,$V$19,))))))))</f>
        <v>0</v>
      </c>
      <c r="Z9" s="160">
        <f>IF(récapitualif!$C$4=21,$V$21,IF(récapitualif!$C$4=22,$V$22,IF(récapitualif!$C$4=23,$V$23,IF(récapitualif!$C$4=24,$V$24,IF(récapitualif!$C$4=25,$V$25,IF(récapitualif!$C$4=26,$V$26,IF(récapitualif!$C$4=27,$V$27,IF(récapitualif!$C$4=20,$V$20,))))))))</f>
        <v>0</v>
      </c>
      <c r="AB9" s="167">
        <f>IF(récapitualif!$C$4=4,$R4,0)</f>
        <v>0</v>
      </c>
      <c r="AC9" s="167"/>
      <c r="AD9" s="167"/>
    </row>
    <row r="10" spans="1:30" s="4" customFormat="1" x14ac:dyDescent="0.25">
      <c r="A10" s="10">
        <v>6</v>
      </c>
      <c r="B10" s="11">
        <f t="shared" si="2"/>
        <v>0</v>
      </c>
      <c r="C10" s="12">
        <f>SUM(AB10:AD10)</f>
        <v>0</v>
      </c>
      <c r="D10" s="94">
        <f t="shared" si="1"/>
        <v>0</v>
      </c>
      <c r="E10" s="95">
        <f t="shared" si="3"/>
        <v>0</v>
      </c>
      <c r="F10" s="96">
        <f>récapitualif!$C$6*D10</f>
        <v>0</v>
      </c>
      <c r="G10" s="97">
        <f t="shared" si="4"/>
        <v>0</v>
      </c>
      <c r="H10" s="142"/>
      <c r="I10" s="143">
        <f t="shared" si="5"/>
        <v>0</v>
      </c>
      <c r="J10" s="96"/>
      <c r="K10" s="97">
        <f t="shared" si="6"/>
        <v>0</v>
      </c>
      <c r="L10" s="98">
        <f t="shared" si="7"/>
        <v>0</v>
      </c>
      <c r="M10" s="99">
        <f>récapitualif!$G$6*L10</f>
        <v>0</v>
      </c>
      <c r="N10" s="99">
        <f t="shared" si="10"/>
        <v>0</v>
      </c>
      <c r="O10" s="99">
        <f t="shared" si="8"/>
        <v>0</v>
      </c>
      <c r="P10" s="99">
        <f t="shared" si="11"/>
        <v>0</v>
      </c>
      <c r="Q10" s="99">
        <f t="shared" si="12"/>
        <v>0</v>
      </c>
      <c r="R10" s="53">
        <f t="shared" si="9"/>
        <v>0</v>
      </c>
      <c r="S10" s="70">
        <f>récapitualif!$G$6</f>
        <v>0</v>
      </c>
      <c r="U10" s="152">
        <v>10</v>
      </c>
      <c r="V10" s="153">
        <f t="shared" si="0"/>
        <v>3.5</v>
      </c>
      <c r="X10" s="94">
        <f>IF(récapitualif!$C$4=4,$V$4,IF(récapitualif!$C$4=5,$V$5,IF(récapitualif!$C$4=6,$V$6,IF(récapitualif!$C$4=7,$V$7,IF(récapitualif!$C$4=8,$V$8,IF(récapitualif!$C$4=9,$V$9,IF(récapitualif!$C$4=10,$V$10,IF(récapitualif!$C$4=11,$V$11,))))))))</f>
        <v>0</v>
      </c>
      <c r="Y10" s="161">
        <f>IF(récapitualif!$C$4=12,$V$12,IF(récapitualif!$C$4=13,$V$13,IF(récapitualif!$C$4=14,$V$14,IF(récapitualif!$C$4=15,$V$15,IF(récapitualif!$C$4=16,$V$16,IF(récapitualif!$C$4=17,$V$17,IF(récapitualif!$C$4=18,$V$18,IF(récapitualif!$C$4=19,$V$19,))))))))</f>
        <v>0</v>
      </c>
      <c r="Z10" s="161">
        <f>IF(récapitualif!$C$4=21,$V$21,IF(récapitualif!$C$4=22,$V$22,IF(récapitualif!$C$4=23,$V$23,IF(récapitualif!$C$4=24,$V$24,IF(récapitualif!$C$4=25,$V$25,IF(récapitualif!$C$4=26,$V$26,IF(récapitualif!$C$4=27,$V$27,IF(récapitualif!$C$4=20,$V$20,))))))))</f>
        <v>0</v>
      </c>
      <c r="AB10" s="156">
        <f>IF(récapitualif!$C$4=5,$R4,IF(récapitualif!$C$4=4,$R5,0))</f>
        <v>0</v>
      </c>
      <c r="AC10" s="156"/>
      <c r="AD10" s="156"/>
    </row>
    <row r="11" spans="1:30" s="4" customFormat="1" x14ac:dyDescent="0.25">
      <c r="A11" s="10">
        <v>7</v>
      </c>
      <c r="B11" s="11">
        <f t="shared" si="2"/>
        <v>0</v>
      </c>
      <c r="C11" s="12">
        <f t="shared" ref="C11:C74" si="13">SUM(AB11:AD11)</f>
        <v>0</v>
      </c>
      <c r="D11" s="94">
        <f t="shared" si="1"/>
        <v>0</v>
      </c>
      <c r="E11" s="95">
        <f t="shared" si="3"/>
        <v>0</v>
      </c>
      <c r="F11" s="96">
        <f>récapitualif!$C$6*D11</f>
        <v>0</v>
      </c>
      <c r="G11" s="97">
        <f t="shared" si="4"/>
        <v>0</v>
      </c>
      <c r="H11" s="142"/>
      <c r="I11" s="143">
        <f t="shared" si="5"/>
        <v>0</v>
      </c>
      <c r="J11" s="96">
        <f>récapitualif!$G$4</f>
        <v>0</v>
      </c>
      <c r="K11" s="97">
        <f t="shared" si="6"/>
        <v>0</v>
      </c>
      <c r="L11" s="98">
        <f t="shared" si="7"/>
        <v>0</v>
      </c>
      <c r="M11" s="99">
        <f>récapitualif!$G$6*L11</f>
        <v>0</v>
      </c>
      <c r="N11" s="99">
        <f t="shared" si="10"/>
        <v>0</v>
      </c>
      <c r="O11" s="99">
        <f t="shared" si="8"/>
        <v>0</v>
      </c>
      <c r="P11" s="99">
        <f t="shared" si="11"/>
        <v>0</v>
      </c>
      <c r="Q11" s="99">
        <f t="shared" si="12"/>
        <v>0</v>
      </c>
      <c r="R11" s="53">
        <f t="shared" si="9"/>
        <v>0</v>
      </c>
      <c r="S11" s="70">
        <f>récapitualif!$G$6</f>
        <v>0</v>
      </c>
      <c r="U11" s="152">
        <v>11</v>
      </c>
      <c r="V11" s="153">
        <f t="shared" si="0"/>
        <v>3.1818181818181817</v>
      </c>
      <c r="X11" s="94">
        <f>IF(récapitualif!$C$4=4,$V$4,IF(récapitualif!$C$4=5,$V$5,IF(récapitualif!$C$4=6,$V$6,IF(récapitualif!$C$4=7,$V$7,IF(récapitualif!$C$4=8,$V$8,IF(récapitualif!$C$4=9,$V$9,IF(récapitualif!$C$4=10,$V$10,IF(récapitualif!$C$4=11,$V$11,))))))))</f>
        <v>0</v>
      </c>
      <c r="Y11" s="161">
        <f>IF(récapitualif!$C$4=12,$V$12,IF(récapitualif!$C$4=13,$V$13,IF(récapitualif!$C$4=14,$V$14,IF(récapitualif!$C$4=15,$V$15,IF(récapitualif!$C$4=16,$V$16,IF(récapitualif!$C$4=17,$V$17,IF(récapitualif!$C$4=18,$V$18,IF(récapitualif!$C$4=19,$V$19,))))))))</f>
        <v>0</v>
      </c>
      <c r="Z11" s="161">
        <f>IF(récapitualif!$C$4=21,$V$21,IF(récapitualif!$C$4=22,$V$22,IF(récapitualif!$C$4=23,$V$23,IF(récapitualif!$C$4=24,$V$24,IF(récapitualif!$C$4=25,$V$25,IF(récapitualif!$C$4=26,$V$26,IF(récapitualif!$C$4=27,$V$27,IF(récapitualif!$C$4=20,$V$20,))))))))</f>
        <v>0</v>
      </c>
      <c r="AB11" s="156">
        <f>IF(récapitualif!$C$4=6,$R4,IF(récapitualif!$C$4=5,$R5,IF(récapitualif!$C$4=4,$R6,0)))</f>
        <v>0</v>
      </c>
      <c r="AC11" s="156"/>
      <c r="AD11" s="156"/>
    </row>
    <row r="12" spans="1:30" s="5" customFormat="1" ht="15.75" thickBot="1" x14ac:dyDescent="0.3">
      <c r="A12" s="16">
        <v>8</v>
      </c>
      <c r="B12" s="17">
        <f t="shared" si="2"/>
        <v>0</v>
      </c>
      <c r="C12" s="18">
        <f t="shared" si="13"/>
        <v>0</v>
      </c>
      <c r="D12" s="106">
        <f t="shared" si="1"/>
        <v>0</v>
      </c>
      <c r="E12" s="107">
        <f t="shared" si="3"/>
        <v>0</v>
      </c>
      <c r="F12" s="108">
        <f>récapitualif!$C$6*D12</f>
        <v>0</v>
      </c>
      <c r="G12" s="109">
        <f t="shared" si="4"/>
        <v>0</v>
      </c>
      <c r="H12" s="146"/>
      <c r="I12" s="147">
        <f t="shared" si="5"/>
        <v>0</v>
      </c>
      <c r="J12" s="108"/>
      <c r="K12" s="109">
        <f t="shared" si="6"/>
        <v>0</v>
      </c>
      <c r="L12" s="110">
        <f t="shared" si="7"/>
        <v>0</v>
      </c>
      <c r="M12" s="111">
        <f>récapitualif!$G$6*L12</f>
        <v>0</v>
      </c>
      <c r="N12" s="111">
        <f t="shared" si="10"/>
        <v>0</v>
      </c>
      <c r="O12" s="111">
        <f t="shared" si="8"/>
        <v>0</v>
      </c>
      <c r="P12" s="111">
        <f t="shared" si="11"/>
        <v>0</v>
      </c>
      <c r="Q12" s="111">
        <f t="shared" si="12"/>
        <v>0</v>
      </c>
      <c r="R12" s="61">
        <f t="shared" si="9"/>
        <v>0</v>
      </c>
      <c r="S12" s="72">
        <f>récapitualif!$G$6</f>
        <v>0</v>
      </c>
      <c r="U12" s="152">
        <v>12</v>
      </c>
      <c r="V12" s="153">
        <f t="shared" si="0"/>
        <v>2.9166666666666665</v>
      </c>
      <c r="X12" s="106">
        <f>IF(récapitualif!$C$4=4,$V$4,IF(récapitualif!$C$4=5,$V$5,IF(récapitualif!$C$4=6,$V$6,IF(récapitualif!$C$4=7,$V$7,IF(récapitualif!$C$4=8,$V$8,IF(récapitualif!$C$4=9,$V$9,IF(récapitualif!$C$4=10,$V$10,IF(récapitualif!$C$4=11,$V$11,))))))))</f>
        <v>0</v>
      </c>
      <c r="Y12" s="162">
        <f>IF(récapitualif!$C$4=12,$V$12,IF(récapitualif!$C$4=13,$V$13,IF(récapitualif!$C$4=14,$V$14,IF(récapitualif!$C$4=15,$V$15,IF(récapitualif!$C$4=16,$V$16,IF(récapitualif!$C$4=17,$V$17,IF(récapitualif!$C$4=18,$V$18,IF(récapitualif!$C$4=19,$V$19,))))))))</f>
        <v>0</v>
      </c>
      <c r="Z12" s="162">
        <f>IF(récapitualif!$C$4=21,$V$21,IF(récapitualif!$C$4=22,$V$22,IF(récapitualif!$C$4=23,$V$23,IF(récapitualif!$C$4=24,$V$24,IF(récapitualif!$C$4=25,$V$25,IF(récapitualif!$C$4=26,$V$26,IF(récapitualif!$C$4=27,$V$27,IF(récapitualif!$C$4=20,$V$20,))))))))</f>
        <v>0</v>
      </c>
      <c r="AB12" s="168">
        <f>IF(récapitualif!$C$4=7,$R4,IF(récapitualif!$C$4=6,$R5,IF(récapitualif!$C$4=5,$R6,IF(récapitualif!$C$4=4,$R7,0))))</f>
        <v>0</v>
      </c>
      <c r="AC12" s="168"/>
      <c r="AD12" s="168"/>
    </row>
    <row r="13" spans="1:30" ht="15.75" thickTop="1" x14ac:dyDescent="0.25">
      <c r="A13" s="10">
        <v>9</v>
      </c>
      <c r="B13" s="11">
        <f t="shared" si="2"/>
        <v>0</v>
      </c>
      <c r="C13" s="12">
        <f t="shared" si="13"/>
        <v>0</v>
      </c>
      <c r="D13" s="94">
        <f t="shared" si="1"/>
        <v>0</v>
      </c>
      <c r="E13" s="95">
        <f t="shared" si="3"/>
        <v>0</v>
      </c>
      <c r="F13" s="96">
        <f>récapitualif!$C$6*D13</f>
        <v>0</v>
      </c>
      <c r="G13" s="97">
        <f t="shared" si="4"/>
        <v>0</v>
      </c>
      <c r="H13" s="144">
        <f>récapitualif!$G$2</f>
        <v>0</v>
      </c>
      <c r="I13" s="143">
        <f t="shared" si="5"/>
        <v>0</v>
      </c>
      <c r="J13" s="96"/>
      <c r="K13" s="97">
        <f t="shared" si="6"/>
        <v>0</v>
      </c>
      <c r="L13" s="98">
        <f t="shared" si="7"/>
        <v>0</v>
      </c>
      <c r="M13" s="99">
        <f>récapitualif!$G$6*L13</f>
        <v>0</v>
      </c>
      <c r="N13" s="99">
        <f t="shared" si="10"/>
        <v>0</v>
      </c>
      <c r="O13" s="99">
        <f t="shared" si="8"/>
        <v>0</v>
      </c>
      <c r="P13" s="99">
        <f t="shared" si="11"/>
        <v>0</v>
      </c>
      <c r="Q13" s="99">
        <f t="shared" si="12"/>
        <v>0</v>
      </c>
      <c r="R13" s="53">
        <f t="shared" si="9"/>
        <v>0</v>
      </c>
      <c r="S13" s="70">
        <f>récapitualif!$G$6</f>
        <v>0</v>
      </c>
      <c r="U13" s="152">
        <v>13</v>
      </c>
      <c r="V13" s="153">
        <f t="shared" si="0"/>
        <v>2.6923076923076925</v>
      </c>
      <c r="X13" s="94">
        <f>IF(récapitualif!$C$4=4,$V$4,IF(récapitualif!$C$4=5,$V$5,IF(récapitualif!$C$4=6,$V$6,IF(récapitualif!$C$4=7,$V$7,IF(récapitualif!$C$4=8,$V$8,IF(récapitualif!$C$4=9,$V$9,IF(récapitualif!$C$4=10,$V$10,IF(récapitualif!$C$4=11,$V$11,))))))))</f>
        <v>0</v>
      </c>
      <c r="Y13" s="157">
        <f>IF(récapitualif!$C$4=12,$V$12,IF(récapitualif!$C$4=13,$V$13,IF(récapitualif!$C$4=14,$V$14,IF(récapitualif!$C$4=15,$V$15,IF(récapitualif!$C$4=16,$V$16,IF(récapitualif!$C$4=17,$V$17,IF(récapitualif!$C$4=18,$V$18,IF(récapitualif!$C$4=19,$V$19,))))))))</f>
        <v>0</v>
      </c>
      <c r="Z13" s="157">
        <f>IF(récapitualif!$C$4=21,$V$21,IF(récapitualif!$C$4=22,$V$22,IF(récapitualif!$C$4=23,$V$23,IF(récapitualif!$C$4=24,$V$24,IF(récapitualif!$C$4=25,$V$25,IF(récapitualif!$C$4=26,$V$26,IF(récapitualif!$C$4=27,$V$27,IF(récapitualif!$C$4=20,$V$20,))))))))</f>
        <v>0</v>
      </c>
      <c r="AB13" s="156">
        <f>IF(récapitualif!$C$4=8,$R4,IF(récapitualif!$C$4=7,$R5,IF(récapitualif!$C$4=6,$R6,IF(récapitualif!$C$4=5,$R7,IF(récapitualif!$C$4=4,$R8,0)))))</f>
        <v>0</v>
      </c>
      <c r="AC13" s="156"/>
      <c r="AD13" s="156"/>
    </row>
    <row r="14" spans="1:30" x14ac:dyDescent="0.25">
      <c r="A14" s="10">
        <v>10</v>
      </c>
      <c r="B14" s="11">
        <f t="shared" si="2"/>
        <v>0</v>
      </c>
      <c r="C14" s="12">
        <f t="shared" si="13"/>
        <v>0</v>
      </c>
      <c r="D14" s="94">
        <f t="shared" si="1"/>
        <v>0</v>
      </c>
      <c r="E14" s="95">
        <f t="shared" si="3"/>
        <v>0</v>
      </c>
      <c r="F14" s="96">
        <f>récapitualif!$C$6*D14</f>
        <v>0</v>
      </c>
      <c r="G14" s="97">
        <f t="shared" si="4"/>
        <v>0</v>
      </c>
      <c r="H14" s="142"/>
      <c r="I14" s="143">
        <f t="shared" si="5"/>
        <v>0</v>
      </c>
      <c r="J14" s="96"/>
      <c r="K14" s="97">
        <f t="shared" si="6"/>
        <v>0</v>
      </c>
      <c r="L14" s="98">
        <f t="shared" si="7"/>
        <v>0</v>
      </c>
      <c r="M14" s="99">
        <f>récapitualif!$G$6*L14</f>
        <v>0</v>
      </c>
      <c r="N14" s="99">
        <f t="shared" si="10"/>
        <v>0</v>
      </c>
      <c r="O14" s="99">
        <f t="shared" si="8"/>
        <v>0</v>
      </c>
      <c r="P14" s="99">
        <f t="shared" si="11"/>
        <v>0</v>
      </c>
      <c r="Q14" s="99">
        <f t="shared" si="12"/>
        <v>0</v>
      </c>
      <c r="R14" s="53">
        <f t="shared" si="9"/>
        <v>0</v>
      </c>
      <c r="S14" s="70">
        <f>récapitualif!$G$6</f>
        <v>0</v>
      </c>
      <c r="U14" s="152">
        <v>14</v>
      </c>
      <c r="V14" s="153">
        <f t="shared" si="0"/>
        <v>2.5</v>
      </c>
      <c r="X14" s="94">
        <f>IF(récapitualif!$C$4=4,$V$4,IF(récapitualif!$C$4=5,$V$5,IF(récapitualif!$C$4=6,$V$6,IF(récapitualif!$C$4=7,$V$7,IF(récapitualif!$C$4=8,$V$8,IF(récapitualif!$C$4=9,$V$9,IF(récapitualif!$C$4=10,$V$10,IF(récapitualif!$C$4=11,$V$11,))))))))</f>
        <v>0</v>
      </c>
      <c r="Y14" s="157">
        <f>IF(récapitualif!$C$4=12,$V$12,IF(récapitualif!$C$4=13,$V$13,IF(récapitualif!$C$4=14,$V$14,IF(récapitualif!$C$4=15,$V$15,IF(récapitualif!$C$4=16,$V$16,IF(récapitualif!$C$4=17,$V$17,IF(récapitualif!$C$4=18,$V$18,IF(récapitualif!$C$4=19,$V$19,))))))))</f>
        <v>0</v>
      </c>
      <c r="Z14" s="157">
        <f>IF(récapitualif!$C$4=21,$V$21,IF(récapitualif!$C$4=22,$V$22,IF(récapitualif!$C$4=23,$V$23,IF(récapitualif!$C$4=24,$V$24,IF(récapitualif!$C$4=25,$V$25,IF(récapitualif!$C$4=26,$V$26,IF(récapitualif!$C$4=27,$V$27,IF(récapitualif!$C$4=20,$V$20,))))))))</f>
        <v>0</v>
      </c>
      <c r="AB14" s="156">
        <f>IF(récapitualif!$C$4=9,$R4,IF(récapitualif!$C$4=8,$R5,IF(récapitualif!$C$4=7,$R6,IF(récapitualif!$C$4=6,$R7,IF(récapitualif!$C$4=5,$R8,IF(récapitualif!$C$4=4,$R9,0))))))</f>
        <v>0</v>
      </c>
      <c r="AC14" s="156"/>
      <c r="AD14" s="156"/>
    </row>
    <row r="15" spans="1:30" x14ac:dyDescent="0.25">
      <c r="A15" s="10">
        <v>11</v>
      </c>
      <c r="B15" s="11">
        <f t="shared" si="2"/>
        <v>0</v>
      </c>
      <c r="C15" s="12">
        <f t="shared" si="13"/>
        <v>0</v>
      </c>
      <c r="D15" s="94">
        <f t="shared" si="1"/>
        <v>0</v>
      </c>
      <c r="E15" s="95">
        <f t="shared" si="3"/>
        <v>0</v>
      </c>
      <c r="F15" s="96">
        <f>récapitualif!$C$6*D15</f>
        <v>0</v>
      </c>
      <c r="G15" s="97">
        <f t="shared" si="4"/>
        <v>0</v>
      </c>
      <c r="H15" s="142"/>
      <c r="I15" s="143">
        <f t="shared" si="5"/>
        <v>0</v>
      </c>
      <c r="J15" s="96"/>
      <c r="K15" s="97">
        <f t="shared" si="6"/>
        <v>0</v>
      </c>
      <c r="L15" s="98">
        <f t="shared" si="7"/>
        <v>0</v>
      </c>
      <c r="M15" s="99">
        <f>récapitualif!$G$6*L15</f>
        <v>0</v>
      </c>
      <c r="N15" s="99">
        <f t="shared" si="10"/>
        <v>0</v>
      </c>
      <c r="O15" s="99">
        <f t="shared" si="8"/>
        <v>0</v>
      </c>
      <c r="P15" s="99">
        <f t="shared" si="11"/>
        <v>0</v>
      </c>
      <c r="Q15" s="99">
        <f t="shared" si="12"/>
        <v>0</v>
      </c>
      <c r="R15" s="53">
        <f t="shared" si="9"/>
        <v>0</v>
      </c>
      <c r="S15" s="70">
        <f>récapitualif!$G$6</f>
        <v>0</v>
      </c>
      <c r="U15" s="152">
        <v>15</v>
      </c>
      <c r="V15" s="153">
        <f t="shared" si="0"/>
        <v>2.3333333333333335</v>
      </c>
      <c r="X15" s="94">
        <f>IF(récapitualif!$C$4=4,$V$4,IF(récapitualif!$C$4=5,$V$5,IF(récapitualif!$C$4=6,$V$6,IF(récapitualif!$C$4=7,$V$7,IF(récapitualif!$C$4=8,$V$8,IF(récapitualif!$C$4=9,$V$9,IF(récapitualif!$C$4=10,$V$10,IF(récapitualif!$C$4=11,$V$11,))))))))</f>
        <v>0</v>
      </c>
      <c r="Y15" s="157">
        <f>IF(récapitualif!$C$4=12,$V$12,IF(récapitualif!$C$4=13,$V$13,IF(récapitualif!$C$4=14,$V$14,IF(récapitualif!$C$4=15,$V$15,IF(récapitualif!$C$4=16,$V$16,IF(récapitualif!$C$4=17,$V$17,IF(récapitualif!$C$4=18,$V$18,IF(récapitualif!$C$4=19,$V$19,))))))))</f>
        <v>0</v>
      </c>
      <c r="Z15" s="157">
        <f>IF(récapitualif!$C$4=21,$V$21,IF(récapitualif!$C$4=22,$V$22,IF(récapitualif!$C$4=23,$V$23,IF(récapitualif!$C$4=24,$V$24,IF(récapitualif!$C$4=25,$V$25,IF(récapitualif!$C$4=26,$V$26,IF(récapitualif!$C$4=27,$V$27,IF(récapitualif!$C$4=20,$V$20,))))))))</f>
        <v>0</v>
      </c>
      <c r="AB15" s="156">
        <f>IF(récapitualif!$C$4=10,$R4,IF(récapitualif!$C$4=9,$R5,IF(récapitualif!$C$4=8,$R6,IF(récapitualif!$C$4=7,$R7,IF(récapitualif!$C$4=6,$R8,IF(récapitualif!$C$4=5,$R9,IF(récapitualif!$C$4=4,$R10,0)))))))</f>
        <v>0</v>
      </c>
      <c r="AC15" s="156"/>
      <c r="AD15" s="156"/>
    </row>
    <row r="16" spans="1:30" x14ac:dyDescent="0.25">
      <c r="A16" s="10">
        <v>12</v>
      </c>
      <c r="B16" s="11">
        <f t="shared" si="2"/>
        <v>0</v>
      </c>
      <c r="C16" s="12">
        <f t="shared" si="13"/>
        <v>0</v>
      </c>
      <c r="D16" s="94">
        <f t="shared" si="1"/>
        <v>0</v>
      </c>
      <c r="E16" s="95">
        <f t="shared" si="3"/>
        <v>0</v>
      </c>
      <c r="F16" s="96">
        <f>récapitualif!$C$6*D16</f>
        <v>0</v>
      </c>
      <c r="G16" s="97">
        <f t="shared" si="4"/>
        <v>0</v>
      </c>
      <c r="H16" s="142"/>
      <c r="I16" s="143">
        <f t="shared" si="5"/>
        <v>0</v>
      </c>
      <c r="J16" s="96">
        <f>récapitualif!$G$4</f>
        <v>0</v>
      </c>
      <c r="K16" s="97">
        <f t="shared" si="6"/>
        <v>0</v>
      </c>
      <c r="L16" s="98">
        <f t="shared" si="7"/>
        <v>0</v>
      </c>
      <c r="M16" s="99">
        <f>récapitualif!$G$6*L16</f>
        <v>0</v>
      </c>
      <c r="N16" s="99">
        <f t="shared" si="10"/>
        <v>0</v>
      </c>
      <c r="O16" s="99">
        <f t="shared" si="8"/>
        <v>0</v>
      </c>
      <c r="P16" s="99">
        <f t="shared" si="11"/>
        <v>0</v>
      </c>
      <c r="Q16" s="99">
        <f t="shared" si="12"/>
        <v>0</v>
      </c>
      <c r="R16" s="53">
        <f t="shared" si="9"/>
        <v>0</v>
      </c>
      <c r="S16" s="70">
        <f>récapitualif!$G$6</f>
        <v>0</v>
      </c>
      <c r="U16" s="152">
        <v>16</v>
      </c>
      <c r="V16" s="153">
        <f t="shared" si="0"/>
        <v>2.1875</v>
      </c>
      <c r="X16" s="94">
        <f>IF(récapitualif!$C$4=4,$V$4,IF(récapitualif!$C$4=5,$V$5,IF(récapitualif!$C$4=6,$V$6,IF(récapitualif!$C$4=7,$V$7,IF(récapitualif!$C$4=8,$V$8,IF(récapitualif!$C$4=9,$V$9,IF(récapitualif!$C$4=10,$V$10,IF(récapitualif!$C$4=11,$V$11,))))))))</f>
        <v>0</v>
      </c>
      <c r="Y16" s="157">
        <f>IF(récapitualif!$C$4=12,$V$12,IF(récapitualif!$C$4=13,$V$13,IF(récapitualif!$C$4=14,$V$14,IF(récapitualif!$C$4=15,$V$15,IF(récapitualif!$C$4=16,$V$16,IF(récapitualif!$C$4=17,$V$17,IF(récapitualif!$C$4=18,$V$18,IF(récapitualif!$C$4=19,$V$19,))))))))</f>
        <v>0</v>
      </c>
      <c r="Z16" s="157">
        <f>IF(récapitualif!$C$4=21,$V$21,IF(récapitualif!$C$4=22,$V$22,IF(récapitualif!$C$4=23,$V$23,IF(récapitualif!$C$4=24,$V$24,IF(récapitualif!$C$4=25,$V$25,IF(récapitualif!$C$4=26,$V$26,IF(récapitualif!$C$4=27,$V$27,IF(récapitualif!$C$4=20,$V$20,))))))))</f>
        <v>0</v>
      </c>
      <c r="AB16" s="156">
        <f>IF(récapitualif!$C$4=11,$R4,IF(récapitualif!$C$4=10,$R5,IF(récapitualif!$C$4=9,$R6,IF(récapitualif!$C$4=8,$R7,IF(récapitualif!$C$4=7,$R8,IF(récapitualif!$C$4=6,$R9,IF(récapitualif!$C$4=5,$R10,IF(récapitualif!$C$4=4,$R11,))))))))</f>
        <v>0</v>
      </c>
      <c r="AC16" s="156"/>
      <c r="AD16" s="156"/>
    </row>
    <row r="17" spans="1:30" s="169" customFormat="1" ht="15.75" thickBot="1" x14ac:dyDescent="0.3">
      <c r="A17" s="16">
        <v>13</v>
      </c>
      <c r="B17" s="17">
        <f t="shared" si="2"/>
        <v>0</v>
      </c>
      <c r="C17" s="18">
        <f t="shared" si="13"/>
        <v>0</v>
      </c>
      <c r="D17" s="106">
        <f t="shared" si="1"/>
        <v>0</v>
      </c>
      <c r="E17" s="107">
        <f t="shared" si="3"/>
        <v>0</v>
      </c>
      <c r="F17" s="108">
        <f>récapitualif!$C$6*D17</f>
        <v>0</v>
      </c>
      <c r="G17" s="109">
        <f t="shared" si="4"/>
        <v>0</v>
      </c>
      <c r="H17" s="146"/>
      <c r="I17" s="147">
        <f t="shared" si="5"/>
        <v>0</v>
      </c>
      <c r="J17" s="108"/>
      <c r="K17" s="109">
        <f t="shared" si="6"/>
        <v>0</v>
      </c>
      <c r="L17" s="110">
        <f t="shared" si="7"/>
        <v>0</v>
      </c>
      <c r="M17" s="111">
        <f>récapitualif!$G$6*L17</f>
        <v>0</v>
      </c>
      <c r="N17" s="111">
        <f t="shared" si="10"/>
        <v>0</v>
      </c>
      <c r="O17" s="111">
        <f t="shared" si="8"/>
        <v>0</v>
      </c>
      <c r="P17" s="111">
        <f t="shared" si="11"/>
        <v>0</v>
      </c>
      <c r="Q17" s="111">
        <f t="shared" si="12"/>
        <v>0</v>
      </c>
      <c r="R17" s="61">
        <f t="shared" si="9"/>
        <v>0</v>
      </c>
      <c r="S17" s="72">
        <f>récapitualif!$G$6</f>
        <v>0</v>
      </c>
      <c r="U17" s="170">
        <v>17</v>
      </c>
      <c r="V17" s="171">
        <f t="shared" si="0"/>
        <v>2.0588235294117645</v>
      </c>
      <c r="X17" s="106">
        <f>IF(récapitualif!$C$4=4,$V$4,IF(récapitualif!$C$4=5,$V$5,IF(récapitualif!$C$4=6,$V$6,IF(récapitualif!$C$4=7,$V$7,IF(récapitualif!$C$4=8,$V$8,IF(récapitualif!$C$4=9,$V$9,IF(récapitualif!$C$4=10,$V$10,IF(récapitualif!$C$4=11,$V$11,))))))))</f>
        <v>0</v>
      </c>
      <c r="Y17" s="172">
        <f>IF(récapitualif!$C$4=12,$V$12,IF(récapitualif!$C$4=13,$V$13,IF(récapitualif!$C$4=14,$V$14,IF(récapitualif!$C$4=15,$V$15,IF(récapitualif!$C$4=16,$V$16,IF(récapitualif!$C$4=17,$V$17,IF(récapitualif!$C$4=18,$V$18,IF(récapitualif!$C$4=19,$V$19,))))))))</f>
        <v>0</v>
      </c>
      <c r="Z17" s="172">
        <f>IF(récapitualif!$C$4=21,$V$21,IF(récapitualif!$C$4=22,$V$22,IF(récapitualif!$C$4=23,$V$23,IF(récapitualif!$C$4=24,$V$24,IF(récapitualif!$C$4=25,$V$25,IF(récapitualif!$C$4=26,$V$26,IF(récapitualif!$C$4=27,$V$27,IF(récapitualif!$C$4=20,$V$20,))))))))</f>
        <v>0</v>
      </c>
      <c r="AB17" s="168">
        <f>IF(récapitualif!$C$4=11,$R5,IF(récapitualif!$C$4=10,$R6,IF(récapitualif!$C$4=9,$R7,IF(récapitualif!$C$4=8,$R8,IF(récapitualif!$C$4=7,$R9,IF(récapitualif!$C$4=6,$R10,IF(récapitualif!$C$4=5,$R11,IF(récapitualif!$C$4=4,$R12,))))))))</f>
        <v>0</v>
      </c>
      <c r="AC17" s="168">
        <f>IF(récapitualif!$C$4=12,$R4,0)</f>
        <v>0</v>
      </c>
      <c r="AD17" s="168"/>
    </row>
    <row r="18" spans="1:30" s="4" customFormat="1" ht="15.75" thickTop="1" x14ac:dyDescent="0.25">
      <c r="A18" s="10">
        <v>14</v>
      </c>
      <c r="B18" s="11">
        <f t="shared" si="2"/>
        <v>0</v>
      </c>
      <c r="C18" s="12">
        <f t="shared" si="13"/>
        <v>0</v>
      </c>
      <c r="D18" s="94">
        <f t="shared" si="1"/>
        <v>0</v>
      </c>
      <c r="E18" s="95">
        <f t="shared" si="3"/>
        <v>0</v>
      </c>
      <c r="F18" s="96">
        <f>récapitualif!$C$6*D18</f>
        <v>0</v>
      </c>
      <c r="G18" s="97">
        <f t="shared" si="4"/>
        <v>0</v>
      </c>
      <c r="H18" s="144">
        <f>récapitualif!$G$2</f>
        <v>0</v>
      </c>
      <c r="I18" s="143">
        <f t="shared" si="5"/>
        <v>0</v>
      </c>
      <c r="J18" s="96"/>
      <c r="K18" s="97">
        <f t="shared" si="6"/>
        <v>0</v>
      </c>
      <c r="L18" s="98">
        <f t="shared" si="7"/>
        <v>0</v>
      </c>
      <c r="M18" s="99">
        <f>récapitualif!$G$6*L18</f>
        <v>0</v>
      </c>
      <c r="N18" s="99">
        <f t="shared" si="10"/>
        <v>0</v>
      </c>
      <c r="O18" s="99">
        <f t="shared" si="8"/>
        <v>0</v>
      </c>
      <c r="P18" s="99">
        <f t="shared" si="11"/>
        <v>0</v>
      </c>
      <c r="Q18" s="99">
        <f t="shared" si="12"/>
        <v>0</v>
      </c>
      <c r="R18" s="53">
        <f t="shared" si="9"/>
        <v>0</v>
      </c>
      <c r="S18" s="70">
        <f>récapitualif!$G$6</f>
        <v>0</v>
      </c>
      <c r="U18" s="152">
        <v>18</v>
      </c>
      <c r="V18" s="153">
        <f t="shared" si="0"/>
        <v>1.9444444444444444</v>
      </c>
      <c r="X18" s="94">
        <f>IF(récapitualif!$C$4=4,$V$4,IF(récapitualif!$C$4=5,$V$5,IF(récapitualif!$C$4=6,$V$6,IF(récapitualif!$C$4=7,$V$7,IF(récapitualif!$C$4=8,$V$8,IF(récapitualif!$C$4=9,$V$9,IF(récapitualif!$C$4=10,$V$10,IF(récapitualif!$C$4=11,$V$11,))))))))</f>
        <v>0</v>
      </c>
      <c r="Y18" s="161">
        <f>IF(récapitualif!$C$4=12,$V$12,IF(récapitualif!$C$4=13,$V$13,IF(récapitualif!$C$4=14,$V$14,IF(récapitualif!$C$4=15,$V$15,IF(récapitualif!$C$4=16,$V$16,IF(récapitualif!$C$4=17,$V$17,IF(récapitualif!$C$4=18,$V$18,IF(récapitualif!$C$4=19,$V$19,))))))))</f>
        <v>0</v>
      </c>
      <c r="Z18" s="161">
        <f>IF(récapitualif!$C$4=21,$V$21,IF(récapitualif!$C$4=22,$V$22,IF(récapitualif!$C$4=23,$V$23,IF(récapitualif!$C$4=24,$V$24,IF(récapitualif!$C$4=25,$V$25,IF(récapitualif!$C$4=26,$V$26,IF(récapitualif!$C$4=27,$V$27,IF(récapitualif!$C$4=20,$V$20,))))))))</f>
        <v>0</v>
      </c>
      <c r="AB18" s="156">
        <f>IF(récapitualif!$C$4=11,$R6,IF(récapitualif!$C$4=10,$R7,IF(récapitualif!$C$4=9,$R8,IF(récapitualif!$C$4=8,$R9,IF(récapitualif!$C$4=7,$R10,IF(récapitualif!$C$4=6,$R11,IF(récapitualif!$C$4=5,$R12,IF(récapitualif!$C$4=4,$R13,))))))))</f>
        <v>0</v>
      </c>
      <c r="AC18" s="156">
        <f>IF(récapitualif!$C$4=13,$R4,IF(récapitualif!$C$4=12,$R5,0))</f>
        <v>0</v>
      </c>
      <c r="AD18" s="156"/>
    </row>
    <row r="19" spans="1:30" s="4" customFormat="1" x14ac:dyDescent="0.25">
      <c r="A19" s="10">
        <v>15</v>
      </c>
      <c r="B19" s="11">
        <f t="shared" si="2"/>
        <v>0</v>
      </c>
      <c r="C19" s="12">
        <f t="shared" si="13"/>
        <v>0</v>
      </c>
      <c r="D19" s="94">
        <f t="shared" si="1"/>
        <v>0</v>
      </c>
      <c r="E19" s="95">
        <f t="shared" si="3"/>
        <v>0</v>
      </c>
      <c r="F19" s="96">
        <f>récapitualif!$C$6*D19</f>
        <v>0</v>
      </c>
      <c r="G19" s="97">
        <f t="shared" si="4"/>
        <v>0</v>
      </c>
      <c r="H19" s="142"/>
      <c r="I19" s="143">
        <f t="shared" si="5"/>
        <v>0</v>
      </c>
      <c r="J19" s="96"/>
      <c r="K19" s="97">
        <f t="shared" si="6"/>
        <v>0</v>
      </c>
      <c r="L19" s="98">
        <f t="shared" si="7"/>
        <v>0</v>
      </c>
      <c r="M19" s="99">
        <f>récapitualif!$G$6*L19</f>
        <v>0</v>
      </c>
      <c r="N19" s="99">
        <f t="shared" si="10"/>
        <v>0</v>
      </c>
      <c r="O19" s="99">
        <f t="shared" si="8"/>
        <v>0</v>
      </c>
      <c r="P19" s="99">
        <f t="shared" si="11"/>
        <v>0</v>
      </c>
      <c r="Q19" s="99">
        <f t="shared" si="12"/>
        <v>0</v>
      </c>
      <c r="R19" s="53">
        <f t="shared" si="9"/>
        <v>0</v>
      </c>
      <c r="S19" s="70">
        <f>récapitualif!$G$6</f>
        <v>0</v>
      </c>
      <c r="U19" s="152">
        <v>19</v>
      </c>
      <c r="V19" s="153">
        <f t="shared" si="0"/>
        <v>1.8421052631578947</v>
      </c>
      <c r="X19" s="94">
        <f>IF(récapitualif!$C$4=4,$V$4,IF(récapitualif!$C$4=5,$V$5,IF(récapitualif!$C$4=6,$V$6,IF(récapitualif!$C$4=7,$V$7,IF(récapitualif!$C$4=8,$V$8,IF(récapitualif!$C$4=9,$V$9,IF(récapitualif!$C$4=10,$V$10,IF(récapitualif!$C$4=11,$V$11,))))))))</f>
        <v>0</v>
      </c>
      <c r="Y19" s="161">
        <f>IF(récapitualif!$C$4=12,$V$12,IF(récapitualif!$C$4=13,$V$13,IF(récapitualif!$C$4=14,$V$14,IF(récapitualif!$C$4=15,$V$15,IF(récapitualif!$C$4=16,$V$16,IF(récapitualif!$C$4=17,$V$17,IF(récapitualif!$C$4=18,$V$18,IF(récapitualif!$C$4=19,$V$19,))))))))</f>
        <v>0</v>
      </c>
      <c r="Z19" s="161">
        <f>IF(récapitualif!$C$4=21,$V$21,IF(récapitualif!$C$4=22,$V$22,IF(récapitualif!$C$4=23,$V$23,IF(récapitualif!$C$4=24,$V$24,IF(récapitualif!$C$4=25,$V$25,IF(récapitualif!$C$4=26,$V$26,IF(récapitualif!$C$4=27,$V$27,IF(récapitualif!$C$4=20,$V$20,))))))))</f>
        <v>0</v>
      </c>
      <c r="AB19" s="156">
        <f>IF(récapitualif!$C$4=11,$R7,IF(récapitualif!$C$4=10,$R8,IF(récapitualif!$C$4=9,$R9,IF(récapitualif!$C$4=8,$R10,IF(récapitualif!$C$4=7,$R11,IF(récapitualif!$C$4=6,$R12,IF(récapitualif!$C$4=5,$R13,IF(récapitualif!$C$4=4,$R14,))))))))</f>
        <v>0</v>
      </c>
      <c r="AC19" s="156">
        <f>IF(récapitualif!$C$4=14,$R4,IF(récapitualif!$C$4=13,$R5,IF(récapitualif!$C$4=12,$R6,0)))</f>
        <v>0</v>
      </c>
      <c r="AD19" s="156"/>
    </row>
    <row r="20" spans="1:30" s="4" customFormat="1" x14ac:dyDescent="0.25">
      <c r="A20" s="10">
        <v>16</v>
      </c>
      <c r="B20" s="11">
        <f t="shared" si="2"/>
        <v>0</v>
      </c>
      <c r="C20" s="12">
        <f t="shared" si="13"/>
        <v>0</v>
      </c>
      <c r="D20" s="94">
        <f t="shared" si="1"/>
        <v>0</v>
      </c>
      <c r="E20" s="95">
        <f t="shared" si="3"/>
        <v>0</v>
      </c>
      <c r="F20" s="96">
        <f>récapitualif!$C$6*D20</f>
        <v>0</v>
      </c>
      <c r="G20" s="97">
        <f t="shared" si="4"/>
        <v>0</v>
      </c>
      <c r="H20" s="142"/>
      <c r="I20" s="143">
        <f t="shared" si="5"/>
        <v>0</v>
      </c>
      <c r="J20" s="96">
        <f>récapitualif!$G$4</f>
        <v>0</v>
      </c>
      <c r="K20" s="97">
        <f t="shared" si="6"/>
        <v>0</v>
      </c>
      <c r="L20" s="98">
        <f t="shared" si="7"/>
        <v>0</v>
      </c>
      <c r="M20" s="99">
        <f>récapitualif!$G$6*L20</f>
        <v>0</v>
      </c>
      <c r="N20" s="99">
        <f t="shared" si="10"/>
        <v>0</v>
      </c>
      <c r="O20" s="99">
        <f t="shared" si="8"/>
        <v>0</v>
      </c>
      <c r="P20" s="99">
        <f t="shared" si="11"/>
        <v>0</v>
      </c>
      <c r="Q20" s="99">
        <f t="shared" si="12"/>
        <v>0</v>
      </c>
      <c r="R20" s="53">
        <f t="shared" si="9"/>
        <v>0</v>
      </c>
      <c r="S20" s="70">
        <f>récapitualif!$G$6</f>
        <v>0</v>
      </c>
      <c r="U20" s="152">
        <v>20</v>
      </c>
      <c r="V20" s="153">
        <f t="shared" si="0"/>
        <v>1.75</v>
      </c>
      <c r="X20" s="94">
        <f>IF(récapitualif!$C$4=4,$V$4,IF(récapitualif!$C$4=5,$V$5,IF(récapitualif!$C$4=6,$V$6,IF(récapitualif!$C$4=7,$V$7,IF(récapitualif!$C$4=8,$V$8,IF(récapitualif!$C$4=9,$V$9,IF(récapitualif!$C$4=10,$V$10,IF(récapitualif!$C$4=11,$V$11,))))))))</f>
        <v>0</v>
      </c>
      <c r="Y20" s="161">
        <f>IF(récapitualif!$C$4=12,$V$12,IF(récapitualif!$C$4=13,$V$13,IF(récapitualif!$C$4=14,$V$14,IF(récapitualif!$C$4=15,$V$15,IF(récapitualif!$C$4=16,$V$16,IF(récapitualif!$C$4=17,$V$17,IF(récapitualif!$C$4=18,$V$18,IF(récapitualif!$C$4=19,$V$19,))))))))</f>
        <v>0</v>
      </c>
      <c r="Z20" s="161">
        <f>IF(récapitualif!$C$4=21,$V$21,IF(récapitualif!$C$4=22,$V$22,IF(récapitualif!$C$4=23,$V$23,IF(récapitualif!$C$4=24,$V$24,IF(récapitualif!$C$4=25,$V$25,IF(récapitualif!$C$4=26,$V$26,IF(récapitualif!$C$4=27,$V$27,IF(récapitualif!$C$4=20,$V$20,))))))))</f>
        <v>0</v>
      </c>
      <c r="AB20" s="156">
        <f>IF(récapitualif!$C$4=11,$R8,IF(récapitualif!$C$4=10,$R9,IF(récapitualif!$C$4=9,$R10,IF(récapitualif!$C$4=8,$R11,IF(récapitualif!$C$4=7,$R12,IF(récapitualif!$C$4=6,$R13,IF(récapitualif!$C$4=5,$R14,IF(récapitualif!$C$4=4,$R15,))))))))</f>
        <v>0</v>
      </c>
      <c r="AC20" s="156">
        <f>IF(récapitualif!$C$4=15,$R4,IF(récapitualif!$C$4=14,$R5,IF(récapitualif!$C$4=13,$R6,IF(récapitualif!$C$4=12,$R7,0))))</f>
        <v>0</v>
      </c>
      <c r="AD20" s="156"/>
    </row>
    <row r="21" spans="1:30" s="169" customFormat="1" ht="15.75" thickBot="1" x14ac:dyDescent="0.3">
      <c r="A21" s="16">
        <v>17</v>
      </c>
      <c r="B21" s="17">
        <f t="shared" si="2"/>
        <v>0</v>
      </c>
      <c r="C21" s="18">
        <f t="shared" si="13"/>
        <v>0</v>
      </c>
      <c r="D21" s="106">
        <f t="shared" si="1"/>
        <v>0</v>
      </c>
      <c r="E21" s="107">
        <f t="shared" si="3"/>
        <v>0</v>
      </c>
      <c r="F21" s="108">
        <f>récapitualif!$C$6*D21</f>
        <v>0</v>
      </c>
      <c r="G21" s="109">
        <f t="shared" si="4"/>
        <v>0</v>
      </c>
      <c r="H21" s="146"/>
      <c r="I21" s="147">
        <f t="shared" si="5"/>
        <v>0</v>
      </c>
      <c r="J21" s="108"/>
      <c r="K21" s="109">
        <f t="shared" si="6"/>
        <v>0</v>
      </c>
      <c r="L21" s="110">
        <f t="shared" si="7"/>
        <v>0</v>
      </c>
      <c r="M21" s="111">
        <f>récapitualif!$G$6*L21</f>
        <v>0</v>
      </c>
      <c r="N21" s="111">
        <f t="shared" si="10"/>
        <v>0</v>
      </c>
      <c r="O21" s="111">
        <f t="shared" si="8"/>
        <v>0</v>
      </c>
      <c r="P21" s="111">
        <f t="shared" si="11"/>
        <v>0</v>
      </c>
      <c r="Q21" s="111">
        <f t="shared" si="12"/>
        <v>0</v>
      </c>
      <c r="R21" s="61">
        <f t="shared" si="9"/>
        <v>0</v>
      </c>
      <c r="S21" s="72">
        <f>récapitualif!$G$6</f>
        <v>0</v>
      </c>
      <c r="U21" s="170">
        <v>21</v>
      </c>
      <c r="V21" s="171">
        <f t="shared" si="0"/>
        <v>1.6666666666666667</v>
      </c>
      <c r="X21" s="106">
        <f>IF(récapitualif!$C$4=4,$V$4,IF(récapitualif!$C$4=5,$V$5,IF(récapitualif!$C$4=6,$V$6,IF(récapitualif!$C$4=7,$V$7,IF(récapitualif!$C$4=8,$V$8,IF(récapitualif!$C$4=9,$V$9,IF(récapitualif!$C$4=10,$V$10,IF(récapitualif!$C$4=11,$V$11,))))))))</f>
        <v>0</v>
      </c>
      <c r="Y21" s="172">
        <f>IF(récapitualif!$C$4=12,$V$12,IF(récapitualif!$C$4=13,$V$13,IF(récapitualif!$C$4=14,$V$14,IF(récapitualif!$C$4=15,$V$15,IF(récapitualif!$C$4=16,$V$16,IF(récapitualif!$C$4=17,$V$17,IF(récapitualif!$C$4=18,$V$18,IF(récapitualif!$C$4=19,$V$19,))))))))</f>
        <v>0</v>
      </c>
      <c r="Z21" s="172">
        <f>IF(récapitualif!$C$4=21,$V$21,IF(récapitualif!$C$4=22,$V$22,IF(récapitualif!$C$4=23,$V$23,IF(récapitualif!$C$4=24,$V$24,IF(récapitualif!$C$4=25,$V$25,IF(récapitualif!$C$4=26,$V$26,IF(récapitualif!$C$4=27,$V$27,IF(récapitualif!$C$4=20,$V$20,))))))))</f>
        <v>0</v>
      </c>
      <c r="AB21" s="168">
        <f>IF(récapitualif!$C$4=11,$R9,IF(récapitualif!$C$4=10,$R10,IF(récapitualif!$C$4=9,$R11,IF(récapitualif!$C$4=8,$R12,IF(récapitualif!$C$4=7,$R13,IF(récapitualif!$C$4=6,$R14,IF(récapitualif!$C$4=5,$R15,IF(récapitualif!$C$4=4,$R16,))))))))</f>
        <v>0</v>
      </c>
      <c r="AC21" s="168">
        <f>IF(récapitualif!$C$4=16,$R4,IF(récapitualif!$C$4=15,$R5,IF(récapitualif!$C$4=14,$R6,IF(récapitualif!$C$4=13,$R7,IF(récapitualif!$C$4=12,$R8,0)))))</f>
        <v>0</v>
      </c>
      <c r="AD21" s="168"/>
    </row>
    <row r="22" spans="1:30" ht="15.75" thickTop="1" x14ac:dyDescent="0.25">
      <c r="A22" s="10">
        <v>18</v>
      </c>
      <c r="B22" s="11">
        <f t="shared" si="2"/>
        <v>0</v>
      </c>
      <c r="C22" s="12">
        <f t="shared" si="13"/>
        <v>0</v>
      </c>
      <c r="D22" s="94">
        <f t="shared" si="1"/>
        <v>0</v>
      </c>
      <c r="E22" s="95">
        <f t="shared" si="3"/>
        <v>0</v>
      </c>
      <c r="F22" s="96">
        <f>récapitualif!$C$6*D22</f>
        <v>0</v>
      </c>
      <c r="G22" s="97">
        <f t="shared" si="4"/>
        <v>0</v>
      </c>
      <c r="H22" s="144">
        <f>récapitualif!$G$2</f>
        <v>0</v>
      </c>
      <c r="I22" s="143">
        <f t="shared" si="5"/>
        <v>0</v>
      </c>
      <c r="J22" s="96"/>
      <c r="K22" s="97">
        <f t="shared" si="6"/>
        <v>0</v>
      </c>
      <c r="L22" s="98">
        <f t="shared" si="7"/>
        <v>0</v>
      </c>
      <c r="M22" s="99">
        <f>récapitualif!$G$6*L22</f>
        <v>0</v>
      </c>
      <c r="N22" s="99">
        <f t="shared" si="10"/>
        <v>0</v>
      </c>
      <c r="O22" s="99">
        <f t="shared" si="8"/>
        <v>0</v>
      </c>
      <c r="P22" s="99">
        <f t="shared" si="11"/>
        <v>0</v>
      </c>
      <c r="Q22" s="99">
        <f t="shared" si="12"/>
        <v>0</v>
      </c>
      <c r="R22" s="53">
        <f t="shared" si="9"/>
        <v>0</v>
      </c>
      <c r="S22" s="70">
        <f>récapitualif!$G$6</f>
        <v>0</v>
      </c>
      <c r="U22" s="152">
        <v>22</v>
      </c>
      <c r="V22" s="153">
        <f t="shared" si="0"/>
        <v>1.5909090909090908</v>
      </c>
      <c r="X22" s="94">
        <f>IF(récapitualif!$C$4=4,$V$4,IF(récapitualif!$C$4=5,$V$5,IF(récapitualif!$C$4=6,$V$6,IF(récapitualif!$C$4=7,$V$7,IF(récapitualif!$C$4=8,$V$8,IF(récapitualif!$C$4=9,$V$9,IF(récapitualif!$C$4=10,$V$10,IF(récapitualif!$C$4=11,$V$11,))))))))</f>
        <v>0</v>
      </c>
      <c r="Y22" s="157">
        <f>IF(récapitualif!$C$4=12,$V$12,IF(récapitualif!$C$4=13,$V$13,IF(récapitualif!$C$4=14,$V$14,IF(récapitualif!$C$4=15,$V$15,IF(récapitualif!$C$4=16,$V$16,IF(récapitualif!$C$4=17,$V$17,IF(récapitualif!$C$4=18,$V$18,IF(récapitualif!$C$4=19,$V$19,))))))))</f>
        <v>0</v>
      </c>
      <c r="Z22" s="157">
        <f>IF(récapitualif!$C$4=21,$V$21,IF(récapitualif!$C$4=22,$V$22,IF(récapitualif!$C$4=23,$V$23,IF(récapitualif!$C$4=24,$V$24,IF(récapitualif!$C$4=25,$V$25,IF(récapitualif!$C$4=26,$V$26,IF(récapitualif!$C$4=27,$V$27,IF(récapitualif!$C$4=20,$V$20,))))))))</f>
        <v>0</v>
      </c>
      <c r="AB22" s="156">
        <f>IF(récapitualif!$C$4=11,$R10,IF(récapitualif!$C$4=10,$R11,IF(récapitualif!$C$4=9,$R12,IF(récapitualif!$C$4=8,$R13,IF(récapitualif!$C$4=7,$R14,IF(récapitualif!$C$4=6,$R15,IF(récapitualif!$C$4=5,$R16,IF(récapitualif!$C$4=4,$R17,))))))))</f>
        <v>0</v>
      </c>
      <c r="AC22" s="156">
        <f>IF(récapitualif!$C$4=17,$R4,IF(récapitualif!$C$4=16,$R5,IF(récapitualif!$C$4=15,$R6,IF(récapitualif!$C$4=14,$R7,IF(récapitualif!$C$4=13,$R8,IF(récapitualif!$C$4=12,$R9,0))))))</f>
        <v>0</v>
      </c>
      <c r="AD22" s="156"/>
    </row>
    <row r="23" spans="1:30" ht="15.75" thickBot="1" x14ac:dyDescent="0.3">
      <c r="A23" s="10">
        <v>19</v>
      </c>
      <c r="B23" s="11">
        <f t="shared" si="2"/>
        <v>0</v>
      </c>
      <c r="C23" s="12">
        <f t="shared" si="13"/>
        <v>0</v>
      </c>
      <c r="D23" s="94">
        <f t="shared" si="1"/>
        <v>0</v>
      </c>
      <c r="E23" s="95">
        <f t="shared" si="3"/>
        <v>0</v>
      </c>
      <c r="F23" s="96">
        <f>récapitualif!$C$6*D23</f>
        <v>0</v>
      </c>
      <c r="G23" s="97">
        <f t="shared" si="4"/>
        <v>0</v>
      </c>
      <c r="H23" s="142"/>
      <c r="I23" s="143">
        <f t="shared" si="5"/>
        <v>0</v>
      </c>
      <c r="J23" s="96"/>
      <c r="K23" s="97">
        <f t="shared" si="6"/>
        <v>0</v>
      </c>
      <c r="L23" s="98">
        <f t="shared" si="7"/>
        <v>0</v>
      </c>
      <c r="M23" s="99">
        <f>récapitualif!$G$6*L23</f>
        <v>0</v>
      </c>
      <c r="N23" s="99">
        <f t="shared" si="10"/>
        <v>0</v>
      </c>
      <c r="O23" s="99">
        <f t="shared" si="8"/>
        <v>0</v>
      </c>
      <c r="P23" s="99">
        <f t="shared" si="11"/>
        <v>0</v>
      </c>
      <c r="Q23" s="99">
        <f t="shared" si="12"/>
        <v>0</v>
      </c>
      <c r="R23" s="53">
        <f t="shared" si="9"/>
        <v>0</v>
      </c>
      <c r="S23" s="70">
        <f>récapitualif!$G$6</f>
        <v>0</v>
      </c>
      <c r="U23" s="154">
        <v>23</v>
      </c>
      <c r="V23" s="155">
        <f t="shared" si="0"/>
        <v>1.5217391304347827</v>
      </c>
      <c r="X23" s="94">
        <f>IF(récapitualif!$C$4=4,$V$4,IF(récapitualif!$C$4=5,$V$5,IF(récapitualif!$C$4=6,$V$6,IF(récapitualif!$C$4=7,$V$7,IF(récapitualif!$C$4=8,$V$8,IF(récapitualif!$C$4=9,$V$9,IF(récapitualif!$C$4=10,$V$10,IF(récapitualif!$C$4=11,$V$11,))))))))</f>
        <v>0</v>
      </c>
      <c r="Y23" s="157">
        <f>IF(récapitualif!$C$4=12,$V$12,IF(récapitualif!$C$4=13,$V$13,IF(récapitualif!$C$4=14,$V$14,IF(récapitualif!$C$4=15,$V$15,IF(récapitualif!$C$4=16,$V$16,IF(récapitualif!$C$4=17,$V$17,IF(récapitualif!$C$4=18,$V$18,IF(récapitualif!$C$4=19,$V$19,))))))))</f>
        <v>0</v>
      </c>
      <c r="Z23" s="157">
        <f>IF(récapitualif!$C$4=21,$V$21,IF(récapitualif!$C$4=22,$V$22,IF(récapitualif!$C$4=23,$V$23,IF(récapitualif!$C$4=24,$V$24,IF(récapitualif!$C$4=25,$V$25,IF(récapitualif!$C$4=26,$V$26,IF(récapitualif!$C$4=27,$V$27,IF(récapitualif!$C$4=20,$V$20,))))))))</f>
        <v>0</v>
      </c>
      <c r="AB23" s="156">
        <f>IF(récapitualif!$C$4=11,$R11,IF(récapitualif!$C$4=10,$R12,IF(récapitualif!$C$4=9,$R13,IF(récapitualif!$C$4=8,$R14,IF(récapitualif!$C$4=7,$R15,IF(récapitualif!$C$4=6,$R16,IF(récapitualif!$C$4=5,$R17,IF(récapitualif!$C$4=4,$R18,))))))))</f>
        <v>0</v>
      </c>
      <c r="AC23" s="156">
        <f>IF(récapitualif!$C$4=18,$R4,IF(récapitualif!$C$4=17,$R5,IF(récapitualif!$C$4=16,$R6,IF(récapitualif!$C$4=15,$R7,IF(récapitualif!$C$4=14,$R8,IF(récapitualif!$C$4=13,$R9,IF(récapitualif!$C$4=12,$R10,0)))))))</f>
        <v>0</v>
      </c>
      <c r="AD23" s="156"/>
    </row>
    <row r="24" spans="1:30" x14ac:dyDescent="0.25">
      <c r="A24" s="10">
        <v>20</v>
      </c>
      <c r="B24" s="11">
        <f t="shared" si="2"/>
        <v>0</v>
      </c>
      <c r="C24" s="12">
        <f t="shared" si="13"/>
        <v>0</v>
      </c>
      <c r="D24" s="94">
        <f t="shared" si="1"/>
        <v>0</v>
      </c>
      <c r="E24" s="95">
        <f t="shared" si="3"/>
        <v>0</v>
      </c>
      <c r="F24" s="96">
        <f>récapitualif!$C$6*D24</f>
        <v>0</v>
      </c>
      <c r="G24" s="97">
        <f t="shared" si="4"/>
        <v>0</v>
      </c>
      <c r="H24" s="142"/>
      <c r="I24" s="143">
        <f t="shared" si="5"/>
        <v>0</v>
      </c>
      <c r="J24" s="96">
        <f>récapitualif!$G$4</f>
        <v>0</v>
      </c>
      <c r="K24" s="97">
        <f t="shared" si="6"/>
        <v>0</v>
      </c>
      <c r="L24" s="98">
        <f t="shared" si="7"/>
        <v>0</v>
      </c>
      <c r="M24" s="99">
        <f>récapitualif!$G$6*L24</f>
        <v>0</v>
      </c>
      <c r="N24" s="99">
        <f t="shared" si="10"/>
        <v>0</v>
      </c>
      <c r="O24" s="99">
        <f t="shared" si="8"/>
        <v>0</v>
      </c>
      <c r="P24" s="99">
        <f t="shared" si="11"/>
        <v>0</v>
      </c>
      <c r="Q24" s="99">
        <f t="shared" si="12"/>
        <v>0</v>
      </c>
      <c r="R24" s="53">
        <f t="shared" si="9"/>
        <v>0</v>
      </c>
      <c r="S24" s="70">
        <f>récapitualif!$G$6</f>
        <v>0</v>
      </c>
      <c r="U24" s="152">
        <v>24</v>
      </c>
      <c r="V24" s="153">
        <f>35/U24</f>
        <v>1.4583333333333333</v>
      </c>
      <c r="X24" s="94">
        <f>IF(récapitualif!$C$4=4,$V$4,IF(récapitualif!$C$4=5,$V$5,IF(récapitualif!$C$4=6,$V$6,IF(récapitualif!$C$4=7,$V$7,IF(récapitualif!$C$4=8,$V$8,IF(récapitualif!$C$4=9,$V$9,IF(récapitualif!$C$4=10,$V$10,IF(récapitualif!$C$4=11,$V$11,))))))))</f>
        <v>0</v>
      </c>
      <c r="Y24" s="157">
        <f>IF(récapitualif!$C$4=12,$V$12,IF(récapitualif!$C$4=13,$V$13,IF(récapitualif!$C$4=14,$V$14,IF(récapitualif!$C$4=15,$V$15,IF(récapitualif!$C$4=16,$V$16,IF(récapitualif!$C$4=17,$V$17,IF(récapitualif!$C$4=18,$V$18,IF(récapitualif!$C$4=19,$V$19,))))))))</f>
        <v>0</v>
      </c>
      <c r="Z24" s="157">
        <f>IF(récapitualif!$C$4=21,$V$21,IF(récapitualif!$C$4=22,$V$22,IF(récapitualif!$C$4=23,$V$23,IF(récapitualif!$C$4=24,$V$24,IF(récapitualif!$C$4=25,$V$25,IF(récapitualif!$C$4=26,$V$26,IF(récapitualif!$C$4=27,$V$27,IF(récapitualif!$C$4=20,$V$20,))))))))</f>
        <v>0</v>
      </c>
      <c r="AB24" s="156">
        <f>IF(récapitualif!$C$4=11,$R12,IF(récapitualif!$C$4=10,$R13,IF(récapitualif!$C$4=9,$R14,IF(récapitualif!$C$4=8,$R15,IF(récapitualif!$C$4=7,$R16,IF(récapitualif!$C$4=6,$R17,IF(récapitualif!$C$4=5,$R18,IF(récapitualif!$C$4=4,$R19,))))))))</f>
        <v>0</v>
      </c>
      <c r="AC24" s="156">
        <f>IF(récapitualif!$C$4=19,$R4,IF(récapitualif!$C$4=18,$R5,IF(récapitualif!$C$4=17,$R6,IF(récapitualif!$C$4=16,$R7,IF(récapitualif!$C$4=15,$R8,IF(récapitualif!$C$4=14,$R9,IF(récapitualif!$C$4=13,$R10,IF(récapitualif!$C$4=12,$R11,0))))))))</f>
        <v>0</v>
      </c>
      <c r="AD24" s="156"/>
    </row>
    <row r="25" spans="1:30" s="169" customFormat="1" ht="15.75" thickBot="1" x14ac:dyDescent="0.3">
      <c r="A25" s="16">
        <v>21</v>
      </c>
      <c r="B25" s="17">
        <f t="shared" si="2"/>
        <v>0</v>
      </c>
      <c r="C25" s="18">
        <f t="shared" si="13"/>
        <v>0</v>
      </c>
      <c r="D25" s="106">
        <f t="shared" si="1"/>
        <v>0</v>
      </c>
      <c r="E25" s="107">
        <f t="shared" si="3"/>
        <v>0</v>
      </c>
      <c r="F25" s="108">
        <f>récapitualif!$C$6*D25</f>
        <v>0</v>
      </c>
      <c r="G25" s="109">
        <f t="shared" si="4"/>
        <v>0</v>
      </c>
      <c r="H25" s="146"/>
      <c r="I25" s="147">
        <f t="shared" si="5"/>
        <v>0</v>
      </c>
      <c r="J25" s="108"/>
      <c r="K25" s="109">
        <f t="shared" si="6"/>
        <v>0</v>
      </c>
      <c r="L25" s="110">
        <f t="shared" si="7"/>
        <v>0</v>
      </c>
      <c r="M25" s="111">
        <f>récapitualif!$G$6*L25</f>
        <v>0</v>
      </c>
      <c r="N25" s="111">
        <f t="shared" si="10"/>
        <v>0</v>
      </c>
      <c r="O25" s="111">
        <f t="shared" si="8"/>
        <v>0</v>
      </c>
      <c r="P25" s="111">
        <f t="shared" si="11"/>
        <v>0</v>
      </c>
      <c r="Q25" s="111">
        <f t="shared" si="12"/>
        <v>0</v>
      </c>
      <c r="R25" s="61">
        <f t="shared" si="9"/>
        <v>0</v>
      </c>
      <c r="S25" s="72">
        <f>récapitualif!$G$6</f>
        <v>0</v>
      </c>
      <c r="U25" s="170">
        <v>25</v>
      </c>
      <c r="V25" s="171">
        <f>35/U25</f>
        <v>1.4</v>
      </c>
      <c r="X25" s="106">
        <f>IF(récapitualif!$C$4=4,$V$4,IF(récapitualif!$C$4=5,$V$5,IF(récapitualif!$C$4=6,$V$6,IF(récapitualif!$C$4=7,$V$7,IF(récapitualif!$C$4=8,$V$8,IF(récapitualif!$C$4=9,$V$9,IF(récapitualif!$C$4=10,$V$10,IF(récapitualif!$C$4=11,$V$11,))))))))</f>
        <v>0</v>
      </c>
      <c r="Y25" s="172">
        <f>IF(récapitualif!$C$4=12,$V$12,IF(récapitualif!$C$4=13,$V$13,IF(récapitualif!$C$4=14,$V$14,IF(récapitualif!$C$4=15,$V$15,IF(récapitualif!$C$4=16,$V$16,IF(récapitualif!$C$4=17,$V$17,IF(récapitualif!$C$4=18,$V$18,IF(récapitualif!$C$4=19,$V$19,))))))))</f>
        <v>0</v>
      </c>
      <c r="Z25" s="172">
        <f>IF(récapitualif!$C$4=21,$V$21,IF(récapitualif!$C$4=22,$V$22,IF(récapitualif!$C$4=23,$V$23,IF(récapitualif!$C$4=24,$V$24,IF(récapitualif!$C$4=25,$V$25,IF(récapitualif!$C$4=26,$V$26,IF(récapitualif!$C$4=27,$V$27,IF(récapitualif!$C$4=20,$V$20,))))))))</f>
        <v>0</v>
      </c>
      <c r="AB25" s="168">
        <f>IF(récapitualif!$C$4=11,$R13,IF(récapitualif!$C$4=10,$R14,IF(récapitualif!$C$4=9,$R15,IF(récapitualif!$C$4=8,$R16,IF(récapitualif!$C$4=7,$R17,IF(récapitualif!$C$4=6,$R18,IF(récapitualif!$C$4=5,$R19,IF(récapitualif!$C$4=4,$R20,))))))))</f>
        <v>0</v>
      </c>
      <c r="AC25" s="168">
        <f>IF(récapitualif!$C$4=19,$R5,IF(récapitualif!$C$4=18,$R6,IF(récapitualif!$C$4=17,$R7,IF(récapitualif!$C$4=16,$R8,IF(récapitualif!$C$4=15,$R9,IF(récapitualif!$C$4=14,$R10,IF(récapitualif!$C$4=13,$R11,IF(récapitualif!$C$4=12,$R12,0))))))))</f>
        <v>0</v>
      </c>
      <c r="AD25" s="168">
        <f>IF(récapitualif!$C$4=20,$R4,0)</f>
        <v>0</v>
      </c>
    </row>
    <row r="26" spans="1:30" s="4" customFormat="1" ht="15.75" thickTop="1" x14ac:dyDescent="0.25">
      <c r="A26" s="10">
        <v>22</v>
      </c>
      <c r="B26" s="11">
        <f t="shared" si="2"/>
        <v>0</v>
      </c>
      <c r="C26" s="12">
        <f t="shared" si="13"/>
        <v>0</v>
      </c>
      <c r="D26" s="94">
        <f t="shared" si="1"/>
        <v>0</v>
      </c>
      <c r="E26" s="95">
        <f t="shared" si="3"/>
        <v>0</v>
      </c>
      <c r="F26" s="96">
        <f>récapitualif!$C$6*D26</f>
        <v>0</v>
      </c>
      <c r="G26" s="97">
        <f t="shared" si="4"/>
        <v>0</v>
      </c>
      <c r="H26" s="144">
        <f>récapitualif!$G$2</f>
        <v>0</v>
      </c>
      <c r="I26" s="143">
        <f t="shared" si="5"/>
        <v>0</v>
      </c>
      <c r="J26" s="96"/>
      <c r="K26" s="97">
        <f t="shared" si="6"/>
        <v>0</v>
      </c>
      <c r="L26" s="98">
        <f t="shared" si="7"/>
        <v>0</v>
      </c>
      <c r="M26" s="99">
        <f>récapitualif!$G$6*L26</f>
        <v>0</v>
      </c>
      <c r="N26" s="99">
        <f t="shared" si="10"/>
        <v>0</v>
      </c>
      <c r="O26" s="99">
        <f t="shared" si="8"/>
        <v>0</v>
      </c>
      <c r="P26" s="99">
        <f t="shared" si="11"/>
        <v>0</v>
      </c>
      <c r="Q26" s="99">
        <f t="shared" si="12"/>
        <v>0</v>
      </c>
      <c r="R26" s="53">
        <f t="shared" si="9"/>
        <v>0</v>
      </c>
      <c r="S26" s="70">
        <f>récapitualif!$G$6</f>
        <v>0</v>
      </c>
      <c r="U26" s="152">
        <v>26</v>
      </c>
      <c r="V26" s="153">
        <f>35/U26</f>
        <v>1.3461538461538463</v>
      </c>
      <c r="X26" s="94">
        <f>IF(récapitualif!$C$4=4,$V$4,IF(récapitualif!$C$4=5,$V$5,IF(récapitualif!$C$4=6,$V$6,IF(récapitualif!$C$4=7,$V$7,IF(récapitualif!$C$4=8,$V$8,IF(récapitualif!$C$4=9,$V$9,IF(récapitualif!$C$4=10,$V$10,IF(récapitualif!$C$4=11,$V$11,))))))))</f>
        <v>0</v>
      </c>
      <c r="Y26" s="161">
        <f>IF(récapitualif!$C$4=12,$V$12,IF(récapitualif!$C$4=13,$V$13,IF(récapitualif!$C$4=14,$V$14,IF(récapitualif!$C$4=15,$V$15,IF(récapitualif!$C$4=16,$V$16,IF(récapitualif!$C$4=17,$V$17,IF(récapitualif!$C$4=18,$V$18,IF(récapitualif!$C$4=19,$V$19,))))))))</f>
        <v>0</v>
      </c>
      <c r="Z26" s="161">
        <f>IF(récapitualif!$C$4=21,$V$21,IF(récapitualif!$C$4=22,$V$22,IF(récapitualif!$C$4=23,$V$23,IF(récapitualif!$C$4=24,$V$24,IF(récapitualif!$C$4=25,$V$25,IF(récapitualif!$C$4=26,$V$26,IF(récapitualif!$C$4=27,$V$27,IF(récapitualif!$C$4=20,$V$20,))))))))</f>
        <v>0</v>
      </c>
      <c r="AB26" s="156">
        <f>IF(récapitualif!$C$4=11,$R14,IF(récapitualif!$C$4=10,$R15,IF(récapitualif!$C$4=9,$R16,IF(récapitualif!$C$4=8,$R17,IF(récapitualif!$C$4=7,$R18,IF(récapitualif!$C$4=6,$R19,IF(récapitualif!$C$4=5,$R20,IF(récapitualif!$C$4=4,$R21,))))))))</f>
        <v>0</v>
      </c>
      <c r="AC26" s="156">
        <f>IF(récapitualif!$C$4=19,$R6,IF(récapitualif!$C$4=18,$R7,IF(récapitualif!$C$4=17,$R8,IF(récapitualif!$C$4=16,$R9,IF(récapitualif!$C$4=15,$R10,IF(récapitualif!$C$4=14,$R11,IF(récapitualif!$C$4=13,$R12,IF(récapitualif!$C$4=12,$R13,0))))))))</f>
        <v>0</v>
      </c>
      <c r="AD26" s="156">
        <f>IF(récapitualif!$C$4=21,$R4,IF(récapitualif!$C$4=20,$R5,0))</f>
        <v>0</v>
      </c>
    </row>
    <row r="27" spans="1:30" s="4" customFormat="1" ht="15.75" thickBot="1" x14ac:dyDescent="0.3">
      <c r="A27" s="10">
        <v>23</v>
      </c>
      <c r="B27" s="11">
        <f t="shared" si="2"/>
        <v>0</v>
      </c>
      <c r="C27" s="12">
        <f t="shared" si="13"/>
        <v>0</v>
      </c>
      <c r="D27" s="94">
        <f t="shared" si="1"/>
        <v>0</v>
      </c>
      <c r="E27" s="95">
        <f t="shared" si="3"/>
        <v>0</v>
      </c>
      <c r="F27" s="96">
        <f>récapitualif!$C$6*D27</f>
        <v>0</v>
      </c>
      <c r="G27" s="97">
        <f t="shared" si="4"/>
        <v>0</v>
      </c>
      <c r="H27" s="142"/>
      <c r="I27" s="143">
        <f t="shared" si="5"/>
        <v>0</v>
      </c>
      <c r="J27" s="96"/>
      <c r="K27" s="97">
        <f t="shared" si="6"/>
        <v>0</v>
      </c>
      <c r="L27" s="98">
        <f t="shared" si="7"/>
        <v>0</v>
      </c>
      <c r="M27" s="99">
        <f>récapitualif!$G$6*L27</f>
        <v>0</v>
      </c>
      <c r="N27" s="99">
        <f t="shared" si="10"/>
        <v>0</v>
      </c>
      <c r="O27" s="99">
        <f t="shared" si="8"/>
        <v>0</v>
      </c>
      <c r="P27" s="99">
        <f t="shared" si="11"/>
        <v>0</v>
      </c>
      <c r="Q27" s="99">
        <f t="shared" si="12"/>
        <v>0</v>
      </c>
      <c r="R27" s="53">
        <f t="shared" si="9"/>
        <v>0</v>
      </c>
      <c r="S27" s="70">
        <f>récapitualif!$G$6</f>
        <v>0</v>
      </c>
      <c r="U27" s="154">
        <v>27</v>
      </c>
      <c r="V27" s="155">
        <f>35/U27</f>
        <v>1.2962962962962963</v>
      </c>
      <c r="X27" s="94">
        <f>IF(récapitualif!$C$4=4,$V$4,IF(récapitualif!$C$4=5,$V$5,IF(récapitualif!$C$4=6,$V$6,IF(récapitualif!$C$4=7,$V$7,IF(récapitualif!$C$4=8,$V$8,IF(récapitualif!$C$4=9,$V$9,IF(récapitualif!$C$4=10,$V$10,IF(récapitualif!$C$4=11,$V$11,))))))))</f>
        <v>0</v>
      </c>
      <c r="Y27" s="161">
        <f>IF(récapitualif!$C$4=12,$V$12,IF(récapitualif!$C$4=13,$V$13,IF(récapitualif!$C$4=14,$V$14,IF(récapitualif!$C$4=15,$V$15,IF(récapitualif!$C$4=16,$V$16,IF(récapitualif!$C$4=17,$V$17,IF(récapitualif!$C$4=18,$V$18,IF(récapitualif!$C$4=19,$V$19,))))))))</f>
        <v>0</v>
      </c>
      <c r="Z27" s="161">
        <f>IF(récapitualif!$C$4=21,$V$21,IF(récapitualif!$C$4=22,$V$22,IF(récapitualif!$C$4=23,$V$23,IF(récapitualif!$C$4=24,$V$24,IF(récapitualif!$C$4=25,$V$25,IF(récapitualif!$C$4=26,$V$26,IF(récapitualif!$C$4=27,$V$27,IF(récapitualif!$C$4=20,$V$20,))))))))</f>
        <v>0</v>
      </c>
      <c r="AB27" s="156">
        <f>IF(récapitualif!$C$4=11,$R15,IF(récapitualif!$C$4=10,$R16,IF(récapitualif!$C$4=9,$R17,IF(récapitualif!$C$4=8,$R18,IF(récapitualif!$C$4=7,$R19,IF(récapitualif!$C$4=6,$R20,IF(récapitualif!$C$4=5,$R21,IF(récapitualif!$C$4=4,$R22,))))))))</f>
        <v>0</v>
      </c>
      <c r="AC27" s="156">
        <f>IF(récapitualif!$C$4=19,$R7,IF(récapitualif!$C$4=18,$R8,IF(récapitualif!$C$4=17,$R9,IF(récapitualif!$C$4=16,$R10,IF(récapitualif!$C$4=15,$R11,IF(récapitualif!$C$4=14,$R12,IF(récapitualif!$C$4=13,$R13,IF(récapitualif!$C$4=12,$R14,0))))))))</f>
        <v>0</v>
      </c>
      <c r="AD27" s="156">
        <f>IF(récapitualif!$C$4=22,$R4,IF(récapitualif!$C$4=21,$R5,IF(récapitualif!$C$4=20,$R6,0)))</f>
        <v>0</v>
      </c>
    </row>
    <row r="28" spans="1:30" s="4" customFormat="1" x14ac:dyDescent="0.25">
      <c r="A28" s="10">
        <v>24</v>
      </c>
      <c r="B28" s="11">
        <f t="shared" si="2"/>
        <v>0</v>
      </c>
      <c r="C28" s="12">
        <f t="shared" si="13"/>
        <v>0</v>
      </c>
      <c r="D28" s="94">
        <f t="shared" si="1"/>
        <v>0</v>
      </c>
      <c r="E28" s="95">
        <f t="shared" si="3"/>
        <v>0</v>
      </c>
      <c r="F28" s="96">
        <f>récapitualif!$C$6*D28</f>
        <v>0</v>
      </c>
      <c r="G28" s="97">
        <f t="shared" si="4"/>
        <v>0</v>
      </c>
      <c r="H28" s="142"/>
      <c r="I28" s="143">
        <f t="shared" si="5"/>
        <v>0</v>
      </c>
      <c r="J28" s="96"/>
      <c r="K28" s="97">
        <f t="shared" si="6"/>
        <v>0</v>
      </c>
      <c r="L28" s="98">
        <f t="shared" si="7"/>
        <v>0</v>
      </c>
      <c r="M28" s="99">
        <f>récapitualif!$G$6*L28</f>
        <v>0</v>
      </c>
      <c r="N28" s="99">
        <f t="shared" si="10"/>
        <v>0</v>
      </c>
      <c r="O28" s="99">
        <f t="shared" si="8"/>
        <v>0</v>
      </c>
      <c r="P28" s="99">
        <f t="shared" si="11"/>
        <v>0</v>
      </c>
      <c r="Q28" s="99">
        <f t="shared" si="12"/>
        <v>0</v>
      </c>
      <c r="R28" s="53">
        <f t="shared" si="9"/>
        <v>0</v>
      </c>
      <c r="S28" s="70">
        <f>récapitualif!$G$6</f>
        <v>0</v>
      </c>
      <c r="U28" s="152">
        <v>28</v>
      </c>
      <c r="V28" s="153">
        <f>35/U28</f>
        <v>1.25</v>
      </c>
      <c r="X28" s="94">
        <f>IF(récapitualif!$C$4=4,$V$4,IF(récapitualif!$C$4=5,$V$5,IF(récapitualif!$C$4=6,$V$6,IF(récapitualif!$C$4=7,$V$7,IF(récapitualif!$C$4=8,$V$8,IF(récapitualif!$C$4=9,$V$9,IF(récapitualif!$C$4=10,$V$10,IF(récapitualif!$C$4=11,$V$11,))))))))</f>
        <v>0</v>
      </c>
      <c r="Y28" s="161">
        <f>IF(récapitualif!$C$4=12,$V$12,IF(récapitualif!$C$4=13,$V$13,IF(récapitualif!$C$4=14,$V$14,IF(récapitualif!$C$4=15,$V$15,IF(récapitualif!$C$4=16,$V$16,IF(récapitualif!$C$4=17,$V$17,IF(récapitualif!$C$4=18,$V$18,IF(récapitualif!$C$4=19,$V$19,))))))))</f>
        <v>0</v>
      </c>
      <c r="Z28" s="161">
        <f>IF(récapitualif!$C$4=21,$V$21,IF(récapitualif!$C$4=22,$V$22,IF(récapitualif!$C$4=23,$V$23,IF(récapitualif!$C$4=24,$V$24,IF(récapitualif!$C$4=25,$V$25,IF(récapitualif!$C$4=26,$V$26,IF(récapitualif!$C$4=27,$V$27,IF(récapitualif!$C$4=20,$V$20,))))))))</f>
        <v>0</v>
      </c>
      <c r="AB28" s="156">
        <f>IF(récapitualif!$C$4=11,$R16,IF(récapitualif!$C$4=10,$R17,IF(récapitualif!$C$4=9,$R18,IF(récapitualif!$C$4=8,$R19,IF(récapitualif!$C$4=7,$R20,IF(récapitualif!$C$4=6,$R21,IF(récapitualif!$C$4=5,$R22,IF(récapitualif!$C$4=4,$R23,))))))))</f>
        <v>0</v>
      </c>
      <c r="AC28" s="156">
        <f>IF(récapitualif!$C$4=19,$R8,IF(récapitualif!$C$4=18,$R9,IF(récapitualif!$C$4=17,$R10,IF(récapitualif!$C$4=16,$R11,IF(récapitualif!$C$4=15,$R12,IF(récapitualif!$C$4=14,$R13,IF(récapitualif!$C$4=13,$R14,IF(récapitualif!$C$4=12,$R15,0))))))))</f>
        <v>0</v>
      </c>
      <c r="AD28" s="156">
        <f>IF(récapitualif!$C$4=23,$R4,IF(récapitualif!$C$4=22,$R5,IF(récapitualif!$C$4=21,$R6,IF(récapitualif!$C$4=20,$R7,0))))</f>
        <v>0</v>
      </c>
    </row>
    <row r="29" spans="1:30" s="4" customFormat="1" x14ac:dyDescent="0.25">
      <c r="A29" s="10">
        <v>25</v>
      </c>
      <c r="B29" s="11">
        <f t="shared" si="2"/>
        <v>0</v>
      </c>
      <c r="C29" s="12">
        <f t="shared" si="13"/>
        <v>0</v>
      </c>
      <c r="D29" s="94">
        <f t="shared" si="1"/>
        <v>0</v>
      </c>
      <c r="E29" s="95">
        <f t="shared" si="3"/>
        <v>0</v>
      </c>
      <c r="F29" s="96">
        <f>récapitualif!$C$6*D29</f>
        <v>0</v>
      </c>
      <c r="G29" s="97">
        <f t="shared" si="4"/>
        <v>0</v>
      </c>
      <c r="H29" s="142"/>
      <c r="I29" s="143">
        <f t="shared" si="5"/>
        <v>0</v>
      </c>
      <c r="J29" s="96">
        <f>récapitualif!$G$4</f>
        <v>0</v>
      </c>
      <c r="K29" s="97">
        <f t="shared" si="6"/>
        <v>0</v>
      </c>
      <c r="L29" s="98">
        <f t="shared" si="7"/>
        <v>0</v>
      </c>
      <c r="M29" s="99">
        <f>récapitualif!$G$6*L29</f>
        <v>0</v>
      </c>
      <c r="N29" s="99">
        <f t="shared" si="10"/>
        <v>0</v>
      </c>
      <c r="O29" s="99">
        <f t="shared" si="8"/>
        <v>0</v>
      </c>
      <c r="P29" s="99">
        <f t="shared" si="11"/>
        <v>0</v>
      </c>
      <c r="Q29" s="99">
        <f t="shared" si="12"/>
        <v>0</v>
      </c>
      <c r="R29" s="53">
        <f t="shared" si="9"/>
        <v>0</v>
      </c>
      <c r="S29" s="70">
        <f>récapitualif!$G$6</f>
        <v>0</v>
      </c>
      <c r="X29" s="94">
        <f>IF(récapitualif!$C$4=4,$V$4,IF(récapitualif!$C$4=5,$V$5,IF(récapitualif!$C$4=6,$V$6,IF(récapitualif!$C$4=7,$V$7,IF(récapitualif!$C$4=8,$V$8,IF(récapitualif!$C$4=9,$V$9,IF(récapitualif!$C$4=10,$V$10,IF(récapitualif!$C$4=11,$V$11,))))))))</f>
        <v>0</v>
      </c>
      <c r="Y29" s="161">
        <f>IF(récapitualif!$C$4=12,$V$12,IF(récapitualif!$C$4=13,$V$13,IF(récapitualif!$C$4=14,$V$14,IF(récapitualif!$C$4=15,$V$15,IF(récapitualif!$C$4=16,$V$16,IF(récapitualif!$C$4=17,$V$17,IF(récapitualif!$C$4=18,$V$18,IF(récapitualif!$C$4=19,$V$19,))))))))</f>
        <v>0</v>
      </c>
      <c r="Z29" s="161">
        <f>IF(récapitualif!$C$4=21,$V$21,IF(récapitualif!$C$4=22,$V$22,IF(récapitualif!$C$4=23,$V$23,IF(récapitualif!$C$4=24,$V$24,IF(récapitualif!$C$4=25,$V$25,IF(récapitualif!$C$4=26,$V$26,IF(récapitualif!$C$4=27,$V$27,IF(récapitualif!$C$4=20,$V$20,))))))))</f>
        <v>0</v>
      </c>
      <c r="AB29" s="156">
        <f>IF(récapitualif!$C$4=11,$R17,IF(récapitualif!$C$4=10,$R18,IF(récapitualif!$C$4=9,$R19,IF(récapitualif!$C$4=8,$R20,IF(récapitualif!$C$4=7,$R21,IF(récapitualif!$C$4=6,$R22,IF(récapitualif!$C$4=5,$R23,IF(récapitualif!$C$4=4,$R24,))))))))</f>
        <v>0</v>
      </c>
      <c r="AC29" s="156">
        <f>IF(récapitualif!$C$4=19,$R9,IF(récapitualif!$C$4=18,$R10,IF(récapitualif!$C$4=17,$R11,IF(récapitualif!$C$4=16,$R12,IF(récapitualif!$C$4=15,$R13,IF(récapitualif!$C$4=14,$R14,IF(récapitualif!$C$4=13,$R15,IF(récapitualif!$C$4=12,$R16,0))))))))</f>
        <v>0</v>
      </c>
      <c r="AD29" s="156">
        <f>IF(récapitualif!$C$4=24,$R4,IF(récapitualif!$C$4=23,$R5,IF(récapitualif!$C$4=22,$R6,IF(récapitualif!$C$4=21,$R7,IF(récapitualif!$C$4=20,$R8,0)))))</f>
        <v>0</v>
      </c>
    </row>
    <row r="30" spans="1:30" s="169" customFormat="1" ht="15.75" thickBot="1" x14ac:dyDescent="0.3">
      <c r="A30" s="16">
        <v>26</v>
      </c>
      <c r="B30" s="17">
        <f t="shared" si="2"/>
        <v>0</v>
      </c>
      <c r="C30" s="18">
        <f t="shared" si="13"/>
        <v>0</v>
      </c>
      <c r="D30" s="106">
        <f t="shared" si="1"/>
        <v>0</v>
      </c>
      <c r="E30" s="107">
        <f t="shared" si="3"/>
        <v>0</v>
      </c>
      <c r="F30" s="108">
        <f>récapitualif!$C$6*D30</f>
        <v>0</v>
      </c>
      <c r="G30" s="109">
        <f t="shared" si="4"/>
        <v>0</v>
      </c>
      <c r="H30" s="146"/>
      <c r="I30" s="147">
        <f t="shared" si="5"/>
        <v>0</v>
      </c>
      <c r="J30" s="108"/>
      <c r="K30" s="109">
        <f t="shared" si="6"/>
        <v>0</v>
      </c>
      <c r="L30" s="110">
        <f t="shared" si="7"/>
        <v>0</v>
      </c>
      <c r="M30" s="111">
        <f>récapitualif!$G$6*L30</f>
        <v>0</v>
      </c>
      <c r="N30" s="111">
        <f t="shared" si="10"/>
        <v>0</v>
      </c>
      <c r="O30" s="111">
        <f t="shared" si="8"/>
        <v>0</v>
      </c>
      <c r="P30" s="111">
        <f t="shared" si="11"/>
        <v>0</v>
      </c>
      <c r="Q30" s="111">
        <f t="shared" si="12"/>
        <v>0</v>
      </c>
      <c r="R30" s="61">
        <f t="shared" si="9"/>
        <v>0</v>
      </c>
      <c r="S30" s="72">
        <f>récapitualif!$G$6</f>
        <v>0</v>
      </c>
      <c r="X30" s="106">
        <f>IF(récapitualif!$C$4=4,$V$4,IF(récapitualif!$C$4=5,$V$5,IF(récapitualif!$C$4=6,$V$6,IF(récapitualif!$C$4=7,$V$7,IF(récapitualif!$C$4=8,$V$8,IF(récapitualif!$C$4=9,$V$9,IF(récapitualif!$C$4=10,$V$10,IF(récapitualif!$C$4=11,$V$11,))))))))</f>
        <v>0</v>
      </c>
      <c r="Y30" s="172">
        <f>IF(récapitualif!$C$4=12,$V$12,IF(récapitualif!$C$4=13,$V$13,IF(récapitualif!$C$4=14,$V$14,IF(récapitualif!$C$4=15,$V$15,IF(récapitualif!$C$4=16,$V$16,IF(récapitualif!$C$4=17,$V$17,IF(récapitualif!$C$4=18,$V$18,IF(récapitualif!$C$4=19,$V$19,))))))))</f>
        <v>0</v>
      </c>
      <c r="Z30" s="172">
        <f>IF(récapitualif!$C$4=21,$V$21,IF(récapitualif!$C$4=22,$V$22,IF(récapitualif!$C$4=23,$V$23,IF(récapitualif!$C$4=24,$V$24,IF(récapitualif!$C$4=25,$V$25,IF(récapitualif!$C$4=26,$V$26,IF(récapitualif!$C$4=27,$V$27,IF(récapitualif!$C$4=20,$V$20,))))))))</f>
        <v>0</v>
      </c>
      <c r="AB30" s="168">
        <f>IF(récapitualif!$C$4=11,$R18,IF(récapitualif!$C$4=10,$R19,IF(récapitualif!$C$4=9,$R20,IF(récapitualif!$C$4=8,$R21,IF(récapitualif!$C$4=7,$R22,IF(récapitualif!$C$4=6,$R23,IF(récapitualif!$C$4=5,$R24,IF(récapitualif!$C$4=4,$R25,))))))))</f>
        <v>0</v>
      </c>
      <c r="AC30" s="168">
        <f>IF(récapitualif!$C$4=19,$R10,IF(récapitualif!$C$4=18,$R11,IF(récapitualif!$C$4=17,$R12,IF(récapitualif!$C$4=16,$R13,IF(récapitualif!$C$4=15,$R14,IF(récapitualif!$C$4=14,$R15,IF(récapitualif!$C$4=13,$R16,IF(récapitualif!$C$4=12,$R17,0))))))))</f>
        <v>0</v>
      </c>
      <c r="AD30" s="168">
        <f>IF(récapitualif!$C$4=25,$R4,IF(récapitualif!$C$4=24,$R5,IF(récapitualif!$C$4=23,$R6,IF(récapitualif!$C$4=22,$R7,IF(récapitualif!$C$4=21,$R8,IF(récapitualif!$C$4=20,$R9,0))))))</f>
        <v>0</v>
      </c>
    </row>
    <row r="31" spans="1:30" ht="15.75" thickTop="1" x14ac:dyDescent="0.25">
      <c r="A31" s="10">
        <v>27</v>
      </c>
      <c r="B31" s="11">
        <f t="shared" si="2"/>
        <v>0</v>
      </c>
      <c r="C31" s="12">
        <f t="shared" si="13"/>
        <v>0</v>
      </c>
      <c r="D31" s="94">
        <f t="shared" si="1"/>
        <v>0</v>
      </c>
      <c r="E31" s="95">
        <f t="shared" si="3"/>
        <v>0</v>
      </c>
      <c r="F31" s="96">
        <f>récapitualif!$C$6*D31</f>
        <v>0</v>
      </c>
      <c r="G31" s="97">
        <f t="shared" si="4"/>
        <v>0</v>
      </c>
      <c r="H31" s="144">
        <f>récapitualif!$G$2</f>
        <v>0</v>
      </c>
      <c r="I31" s="143">
        <f t="shared" si="5"/>
        <v>0</v>
      </c>
      <c r="J31" s="96"/>
      <c r="K31" s="97">
        <f t="shared" si="6"/>
        <v>0</v>
      </c>
      <c r="L31" s="98">
        <f t="shared" si="7"/>
        <v>0</v>
      </c>
      <c r="M31" s="99">
        <f>récapitualif!$G$6*L31</f>
        <v>0</v>
      </c>
      <c r="N31" s="99">
        <f t="shared" si="10"/>
        <v>0</v>
      </c>
      <c r="O31" s="99">
        <f t="shared" si="8"/>
        <v>0</v>
      </c>
      <c r="P31" s="99">
        <f t="shared" si="11"/>
        <v>0</v>
      </c>
      <c r="Q31" s="99">
        <f t="shared" si="12"/>
        <v>0</v>
      </c>
      <c r="R31" s="53">
        <f t="shared" si="9"/>
        <v>0</v>
      </c>
      <c r="S31" s="70">
        <f>récapitualif!$G$6</f>
        <v>0</v>
      </c>
      <c r="X31" s="94">
        <f>IF(récapitualif!$C$4=4,$V$4,IF(récapitualif!$C$4=5,$V$5,IF(récapitualif!$C$4=6,$V$6,IF(récapitualif!$C$4=7,$V$7,IF(récapitualif!$C$4=8,$V$8,IF(récapitualif!$C$4=9,$V$9,IF(récapitualif!$C$4=10,$V$10,IF(récapitualif!$C$4=11,$V$11,))))))))</f>
        <v>0</v>
      </c>
      <c r="Y31" s="157">
        <f>IF(récapitualif!$C$4=12,$V$12,IF(récapitualif!$C$4=13,$V$13,IF(récapitualif!$C$4=14,$V$14,IF(récapitualif!$C$4=15,$V$15,IF(récapitualif!$C$4=16,$V$16,IF(récapitualif!$C$4=17,$V$17,IF(récapitualif!$C$4=18,$V$18,IF(récapitualif!$C$4=19,$V$19,))))))))</f>
        <v>0</v>
      </c>
      <c r="Z31" s="157">
        <f>IF(récapitualif!$C$4=21,$V$21,IF(récapitualif!$C$4=22,$V$22,IF(récapitualif!$C$4=23,$V$23,IF(récapitualif!$C$4=24,$V$24,IF(récapitualif!$C$4=25,$V$25,IF(récapitualif!$C$4=26,$V$26,IF(récapitualif!$C$4=27,$V$27,IF(récapitualif!$C$4=20,$V$20,))))))))</f>
        <v>0</v>
      </c>
      <c r="AB31" s="156">
        <f>IF(récapitualif!$C$4=11,$R19,IF(récapitualif!$C$4=10,$R20,IF(récapitualif!$C$4=9,$R21,IF(récapitualif!$C$4=8,$R22,IF(récapitualif!$C$4=7,$R23,IF(récapitualif!$C$4=6,$R24,IF(récapitualif!$C$4=5,$R25,IF(récapitualif!$C$4=4,$R26,))))))))</f>
        <v>0</v>
      </c>
      <c r="AC31" s="156">
        <f>IF(récapitualif!$C$4=19,$R11,IF(récapitualif!$C$4=18,$R12,IF(récapitualif!$C$4=17,$R13,IF(récapitualif!$C$4=16,$R14,IF(récapitualif!$C$4=15,$R15,IF(récapitualif!$C$4=14,$R16,IF(récapitualif!$C$4=13,$R17,IF(récapitualif!$C$4=12,$R18,0))))))))</f>
        <v>0</v>
      </c>
      <c r="AD31" s="156">
        <f>IF(récapitualif!$C$4=26,$R4,IF(récapitualif!$C$4=25,$R5,IF(récapitualif!$C$4=24,$R6,IF(récapitualif!$C$4=23,$R7,IF(récapitualif!$C$4=22,$R8,IF(récapitualif!$C$4=21,$R9,IF(récapitualif!$C$4=20,$R10,0)))))))</f>
        <v>0</v>
      </c>
    </row>
    <row r="32" spans="1:30" x14ac:dyDescent="0.25">
      <c r="A32" s="10">
        <v>28</v>
      </c>
      <c r="B32" s="11">
        <f t="shared" si="2"/>
        <v>0</v>
      </c>
      <c r="C32" s="12">
        <f t="shared" si="13"/>
        <v>0</v>
      </c>
      <c r="D32" s="94">
        <f t="shared" si="1"/>
        <v>0</v>
      </c>
      <c r="E32" s="95">
        <f t="shared" si="3"/>
        <v>0</v>
      </c>
      <c r="F32" s="96">
        <f>récapitualif!$C$6*D32</f>
        <v>0</v>
      </c>
      <c r="G32" s="97">
        <f t="shared" si="4"/>
        <v>0</v>
      </c>
      <c r="H32" s="142"/>
      <c r="I32" s="143">
        <f t="shared" si="5"/>
        <v>0</v>
      </c>
      <c r="J32" s="96"/>
      <c r="K32" s="97">
        <f t="shared" si="6"/>
        <v>0</v>
      </c>
      <c r="L32" s="98">
        <f t="shared" si="7"/>
        <v>0</v>
      </c>
      <c r="M32" s="99">
        <f>récapitualif!$G$6*L32</f>
        <v>0</v>
      </c>
      <c r="N32" s="99">
        <f t="shared" si="10"/>
        <v>0</v>
      </c>
      <c r="O32" s="99">
        <f t="shared" si="8"/>
        <v>0</v>
      </c>
      <c r="P32" s="99">
        <f t="shared" si="11"/>
        <v>0</v>
      </c>
      <c r="Q32" s="99">
        <f t="shared" si="12"/>
        <v>0</v>
      </c>
      <c r="R32" s="53">
        <f t="shared" si="9"/>
        <v>0</v>
      </c>
      <c r="S32" s="70">
        <f>récapitualif!$G$6</f>
        <v>0</v>
      </c>
      <c r="X32" s="94">
        <f>IF(récapitualif!$C$4=4,$V$4,IF(récapitualif!$C$4=5,$V$5,IF(récapitualif!$C$4=6,$V$6,IF(récapitualif!$C$4=7,$V$7,IF(récapitualif!$C$4=8,$V$8,IF(récapitualif!$C$4=9,$V$9,IF(récapitualif!$C$4=10,$V$10,IF(récapitualif!$C$4=11,$V$11,))))))))</f>
        <v>0</v>
      </c>
      <c r="Y32" s="157">
        <f>IF(récapitualif!$C$4=12,$V$12,IF(récapitualif!$C$4=13,$V$13,IF(récapitualif!$C$4=14,$V$14,IF(récapitualif!$C$4=15,$V$15,IF(récapitualif!$C$4=16,$V$16,IF(récapitualif!$C$4=17,$V$17,IF(récapitualif!$C$4=18,$V$18,IF(récapitualif!$C$4=19,$V$19,))))))))</f>
        <v>0</v>
      </c>
      <c r="Z32" s="157">
        <f>IF(récapitualif!$C$4=21,$V$21,IF(récapitualif!$C$4=22,$V$22,IF(récapitualif!$C$4=23,$V$23,IF(récapitualif!$C$4=24,$V$24,IF(récapitualif!$C$4=25,$V$25,IF(récapitualif!$C$4=26,$V$26,IF(récapitualif!$C$4=27,$V$27,IF(récapitualif!$C$4=20,$V$20,))))))))</f>
        <v>0</v>
      </c>
      <c r="AB32" s="156">
        <f>IF(récapitualif!$C$4=11,$R20,IF(récapitualif!$C$4=10,$R21,IF(récapitualif!$C$4=9,$R22,IF(récapitualif!$C$4=8,$R23,IF(récapitualif!$C$4=7,$R24,IF(récapitualif!$C$4=6,$R25,IF(récapitualif!$C$4=5,$R26,IF(récapitualif!$C$4=4,$R27,))))))))</f>
        <v>0</v>
      </c>
      <c r="AC32" s="156">
        <f>IF(récapitualif!$C$4=19,$R12,IF(récapitualif!$C$4=18,$R13,IF(récapitualif!$C$4=17,$R14,IF(récapitualif!$C$4=16,$R15,IF(récapitualif!$C$4=15,$R16,IF(récapitualif!$C$4=14,$R17,IF(récapitualif!$C$4=13,$R18,IF(récapitualif!$C$4=12,$R19,0))))))))</f>
        <v>0</v>
      </c>
      <c r="AD32" s="156">
        <f>IF(récapitualif!$C$4=27,$R4,IF(récapitualif!$C$4=26,$R5,IF(récapitualif!$C$4=25,$R6,IF(récapitualif!$C$4=24,$R7,IF(récapitualif!$C$4=23,$R8,IF(récapitualif!$C$4=22,$R9,IF(récapitualif!$C$4=21,$R10,IF(récapitualif!$C$4=20,$R11,))))))))</f>
        <v>0</v>
      </c>
    </row>
    <row r="33" spans="1:30" s="4" customFormat="1" x14ac:dyDescent="0.25">
      <c r="A33" s="10">
        <v>29</v>
      </c>
      <c r="B33" s="11">
        <f t="shared" si="2"/>
        <v>0</v>
      </c>
      <c r="C33" s="12">
        <f t="shared" si="13"/>
        <v>0</v>
      </c>
      <c r="D33" s="94">
        <f t="shared" si="1"/>
        <v>0</v>
      </c>
      <c r="E33" s="95">
        <f t="shared" si="3"/>
        <v>0</v>
      </c>
      <c r="F33" s="96">
        <f>récapitualif!$C$6*D33</f>
        <v>0</v>
      </c>
      <c r="G33" s="97">
        <f t="shared" si="4"/>
        <v>0</v>
      </c>
      <c r="H33" s="142"/>
      <c r="I33" s="143">
        <f t="shared" si="5"/>
        <v>0</v>
      </c>
      <c r="J33" s="96">
        <f>récapitualif!$G$4</f>
        <v>0</v>
      </c>
      <c r="K33" s="97">
        <f t="shared" si="6"/>
        <v>0</v>
      </c>
      <c r="L33" s="98">
        <f t="shared" si="7"/>
        <v>0</v>
      </c>
      <c r="M33" s="99">
        <f>récapitualif!$G$6*L33</f>
        <v>0</v>
      </c>
      <c r="N33" s="99">
        <f t="shared" si="10"/>
        <v>0</v>
      </c>
      <c r="O33" s="99">
        <f t="shared" si="8"/>
        <v>0</v>
      </c>
      <c r="P33" s="99">
        <f t="shared" si="11"/>
        <v>0</v>
      </c>
      <c r="Q33" s="99">
        <f t="shared" si="12"/>
        <v>0</v>
      </c>
      <c r="R33" s="53">
        <f t="shared" si="9"/>
        <v>0</v>
      </c>
      <c r="S33" s="70">
        <f>récapitualif!$G$6</f>
        <v>0</v>
      </c>
      <c r="X33" s="94">
        <f>IF(récapitualif!$C$4=4,$V$4,IF(récapitualif!$C$4=5,$V$5,IF(récapitualif!$C$4=6,$V$6,IF(récapitualif!$C$4=7,$V$7,IF(récapitualif!$C$4=8,$V$8,IF(récapitualif!$C$4=9,$V$9,IF(récapitualif!$C$4=10,$V$10,IF(récapitualif!$C$4=11,$V$11,))))))))</f>
        <v>0</v>
      </c>
      <c r="Y33" s="161">
        <f>IF(récapitualif!$C$4=12,$V$12,IF(récapitualif!$C$4=13,$V$13,IF(récapitualif!$C$4=14,$V$14,IF(récapitualif!$C$4=15,$V$15,IF(récapitualif!$C$4=16,$V$16,IF(récapitualif!$C$4=17,$V$17,IF(récapitualif!$C$4=18,$V$18,IF(récapitualif!$C$4=19,$V$19,))))))))</f>
        <v>0</v>
      </c>
      <c r="Z33" s="161">
        <f>IF(récapitualif!$C$4=21,$V$21,IF(récapitualif!$C$4=22,$V$22,IF(récapitualif!$C$4=23,$V$23,IF(récapitualif!$C$4=24,$V$24,IF(récapitualif!$C$4=25,$V$25,IF(récapitualif!$C$4=26,$V$26,IF(récapitualif!$C$4=27,$V$27,IF(récapitualif!$C$4=20,$V$20,))))))))</f>
        <v>0</v>
      </c>
      <c r="AB33" s="156">
        <f>IF(récapitualif!$C$4=11,$R21,IF(récapitualif!$C$4=10,$R22,IF(récapitualif!$C$4=9,$R23,IF(récapitualif!$C$4=8,$R24,IF(récapitualif!$C$4=7,$R25,IF(récapitualif!$C$4=6,$R26,IF(récapitualif!$C$4=5,$R27,IF(récapitualif!$C$4=4,$R28,))))))))</f>
        <v>0</v>
      </c>
      <c r="AC33" s="156">
        <f>IF(récapitualif!$C$4=19,$R13,IF(récapitualif!$C$4=18,$R14,IF(récapitualif!$C$4=17,$R15,IF(récapitualif!$C$4=16,$R16,IF(récapitualif!$C$4=15,$R17,IF(récapitualif!$C$4=14,$R18,IF(récapitualif!$C$4=13,$R19,IF(récapitualif!$C$4=12,$R20,0))))))))</f>
        <v>0</v>
      </c>
      <c r="AD33" s="156">
        <f>IF(récapitualif!$C$4=27,$R5,IF(récapitualif!$C$4=26,$R6,IF(récapitualif!$C$4=25,$R7,IF(récapitualif!$C$4=24,$R8,IF(récapitualif!$C$4=23,$R9,IF(récapitualif!$C$4=22,$R10,IF(récapitualif!$C$4=21,$R11,IF(récapitualif!$C$4=20,$R12,))))))))</f>
        <v>0</v>
      </c>
    </row>
    <row r="34" spans="1:30" s="4" customFormat="1" ht="15.75" thickBot="1" x14ac:dyDescent="0.3">
      <c r="A34" s="10">
        <v>30</v>
      </c>
      <c r="B34" s="11">
        <f t="shared" si="2"/>
        <v>0</v>
      </c>
      <c r="C34" s="12">
        <f t="shared" si="13"/>
        <v>0</v>
      </c>
      <c r="D34" s="94">
        <f t="shared" si="1"/>
        <v>0</v>
      </c>
      <c r="E34" s="95">
        <f t="shared" si="3"/>
        <v>0</v>
      </c>
      <c r="F34" s="96">
        <f>récapitualif!$C$6*D34</f>
        <v>0</v>
      </c>
      <c r="G34" s="97">
        <f t="shared" si="4"/>
        <v>0</v>
      </c>
      <c r="H34" s="142"/>
      <c r="I34" s="143">
        <f t="shared" si="5"/>
        <v>0</v>
      </c>
      <c r="J34" s="96"/>
      <c r="K34" s="97">
        <f t="shared" si="6"/>
        <v>0</v>
      </c>
      <c r="L34" s="98">
        <f t="shared" si="7"/>
        <v>0</v>
      </c>
      <c r="M34" s="99">
        <f>récapitualif!$G$6*L34</f>
        <v>0</v>
      </c>
      <c r="N34" s="99">
        <f t="shared" si="10"/>
        <v>0</v>
      </c>
      <c r="O34" s="99">
        <f t="shared" si="8"/>
        <v>0</v>
      </c>
      <c r="P34" s="99">
        <f t="shared" si="11"/>
        <v>0</v>
      </c>
      <c r="Q34" s="99">
        <f t="shared" si="12"/>
        <v>0</v>
      </c>
      <c r="R34" s="53">
        <f t="shared" si="9"/>
        <v>0</v>
      </c>
      <c r="S34" s="70">
        <f>récapitualif!$G$6</f>
        <v>0</v>
      </c>
      <c r="X34" s="94">
        <f>IF(récapitualif!$C$4=4,$V$4,IF(récapitualif!$C$4=5,$V$5,IF(récapitualif!$C$4=6,$V$6,IF(récapitualif!$C$4=7,$V$7,IF(récapitualif!$C$4=8,$V$8,IF(récapitualif!$C$4=9,$V$9,IF(récapitualif!$C$4=10,$V$10,IF(récapitualif!$C$4=11,$V$11,))))))))</f>
        <v>0</v>
      </c>
      <c r="Y34" s="161">
        <f>IF(récapitualif!$C$4=12,$V$12,IF(récapitualif!$C$4=13,$V$13,IF(récapitualif!$C$4=14,$V$14,IF(récapitualif!$C$4=15,$V$15,IF(récapitualif!$C$4=16,$V$16,IF(récapitualif!$C$4=17,$V$17,IF(récapitualif!$C$4=18,$V$18,IF(récapitualif!$C$4=19,$V$19,))))))))</f>
        <v>0</v>
      </c>
      <c r="Z34" s="161">
        <f>IF(récapitualif!$C$4=21,$V$21,IF(récapitualif!$C$4=22,$V$22,IF(récapitualif!$C$4=23,$V$23,IF(récapitualif!$C$4=24,$V$24,IF(récapitualif!$C$4=25,$V$25,IF(récapitualif!$C$4=26,$V$26,IF(récapitualif!$C$4=27,$V$27,IF(récapitualif!$C$4=20,$V$20,))))))))</f>
        <v>0</v>
      </c>
      <c r="AB34" s="156">
        <f>IF(récapitualif!$C$4=11,$R22,IF(récapitualif!$C$4=10,$R23,IF(récapitualif!$C$4=9,$R24,IF(récapitualif!$C$4=8,$R25,IF(récapitualif!$C$4=7,$R26,IF(récapitualif!$C$4=6,$R27,IF(récapitualif!$C$4=5,$R28,IF(récapitualif!$C$4=4,$R29,))))))))</f>
        <v>0</v>
      </c>
      <c r="AC34" s="156">
        <f>IF(récapitualif!$C$4=19,$R14,IF(récapitualif!$C$4=18,$R15,IF(récapitualif!$C$4=17,$R16,IF(récapitualif!$C$4=16,$R17,IF(récapitualif!$C$4=15,$R18,IF(récapitualif!$C$4=14,$R19,IF(récapitualif!$C$4=13,$R20,IF(récapitualif!$C$4=12,$R21,0))))))))</f>
        <v>0</v>
      </c>
      <c r="AD34" s="156">
        <f>IF(récapitualif!$C$4=27,$R6,IF(récapitualif!$C$4=26,$R7,IF(récapitualif!$C$4=25,$R8,IF(récapitualif!$C$4=24,$R9,IF(récapitualif!$C$4=23,$R10,IF(récapitualif!$C$4=22,$R11,IF(récapitualif!$C$4=21,$R12,IF(récapitualif!$C$4=20,$R13,))))))))</f>
        <v>0</v>
      </c>
    </row>
    <row r="35" spans="1:30" s="3" customFormat="1" ht="15.75" thickTop="1" x14ac:dyDescent="0.25">
      <c r="A35" s="13">
        <v>31</v>
      </c>
      <c r="B35" s="130">
        <f t="shared" si="2"/>
        <v>0</v>
      </c>
      <c r="C35" s="15">
        <f t="shared" si="13"/>
        <v>0</v>
      </c>
      <c r="D35" s="100">
        <f t="shared" si="1"/>
        <v>0</v>
      </c>
      <c r="E35" s="101">
        <f t="shared" si="3"/>
        <v>0</v>
      </c>
      <c r="F35" s="102">
        <f>récapitualif!$C$6*D35</f>
        <v>0</v>
      </c>
      <c r="G35" s="103">
        <f t="shared" si="4"/>
        <v>0</v>
      </c>
      <c r="H35" s="144">
        <f>récapitualif!$G$2</f>
        <v>0</v>
      </c>
      <c r="I35" s="145">
        <f t="shared" si="5"/>
        <v>0</v>
      </c>
      <c r="J35" s="102"/>
      <c r="K35" s="103">
        <f t="shared" si="6"/>
        <v>0</v>
      </c>
      <c r="L35" s="104">
        <f t="shared" si="7"/>
        <v>0</v>
      </c>
      <c r="M35" s="105">
        <f>récapitualif!$G$6*L35</f>
        <v>0</v>
      </c>
      <c r="N35" s="105">
        <f t="shared" si="10"/>
        <v>0</v>
      </c>
      <c r="O35" s="105">
        <f t="shared" si="8"/>
        <v>0</v>
      </c>
      <c r="P35" s="105">
        <f t="shared" si="11"/>
        <v>0</v>
      </c>
      <c r="Q35" s="105">
        <f t="shared" si="12"/>
        <v>0</v>
      </c>
      <c r="R35" s="59">
        <f t="shared" si="9"/>
        <v>0</v>
      </c>
      <c r="S35" s="71">
        <f>récapitualif!$G$6</f>
        <v>0</v>
      </c>
      <c r="X35" s="100">
        <f>IF(récapitualif!$C$4=4,$V$4,IF(récapitualif!$C$4=5,$V$5,IF(récapitualif!$C$4=6,$V$6,IF(récapitualif!$C$4=7,$V$7,IF(récapitualif!$C$4=8,$V$8,IF(récapitualif!$C$4=9,$V$9,IF(récapitualif!$C$4=10,$V$10,IF(récapitualif!$C$4=11,$V$11,))))))))</f>
        <v>0</v>
      </c>
      <c r="Y35" s="160">
        <f>IF(récapitualif!$C$4=12,$V$12,IF(récapitualif!$C$4=13,$V$13,IF(récapitualif!$C$4=14,$V$14,IF(récapitualif!$C$4=15,$V$15,IF(récapitualif!$C$4=16,$V$16,IF(récapitualif!$C$4=17,$V$17,IF(récapitualif!$C$4=18,$V$18,IF(récapitualif!$C$4=19,$V$19,))))))))</f>
        <v>0</v>
      </c>
      <c r="Z35" s="160">
        <f>IF(récapitualif!$C$4=21,$V$21,IF(récapitualif!$C$4=22,$V$22,IF(récapitualif!$C$4=23,$V$23,IF(récapitualif!$C$4=24,$V$24,IF(récapitualif!$C$4=25,$V$25,IF(récapitualif!$C$4=26,$V$26,IF(récapitualif!$C$4=27,$V$27,IF(récapitualif!$C$4=20,$V$20,))))))))</f>
        <v>0</v>
      </c>
      <c r="AB35" s="167">
        <f>IF(récapitualif!$C$4=11,$R23,IF(récapitualif!$C$4=10,$R24,IF(récapitualif!$C$4=9,$R25,IF(récapitualif!$C$4=8,$R26,IF(récapitualif!$C$4=7,$R27,IF(récapitualif!$C$4=6,$R28,IF(récapitualif!$C$4=5,$R29,IF(récapitualif!$C$4=4,$R30,))))))))</f>
        <v>0</v>
      </c>
      <c r="AC35" s="167">
        <f>IF(récapitualif!$C$4=19,$R15,IF(récapitualif!$C$4=18,$R16,IF(récapitualif!$C$4=17,$R17,IF(récapitualif!$C$4=16,$R18,IF(récapitualif!$C$4=15,$R19,IF(récapitualif!$C$4=14,$R20,IF(récapitualif!$C$4=13,$R21,IF(récapitualif!$C$4=12,$R22,0))))))))</f>
        <v>0</v>
      </c>
      <c r="AD35" s="167">
        <f>IF(récapitualif!$C$4=27,$R7,IF(récapitualif!$C$4=26,$R8,IF(récapitualif!$C$4=25,$R9,IF(récapitualif!$C$4=24,$R10,IF(récapitualif!$C$4=23,$R11,IF(récapitualif!$C$4=22,$R12,IF(récapitualif!$C$4=21,$R13,IF(récapitualif!$C$4=20,$R14,))))))))</f>
        <v>0</v>
      </c>
    </row>
    <row r="36" spans="1:30" s="4" customFormat="1" x14ac:dyDescent="0.25">
      <c r="A36" s="10">
        <v>32</v>
      </c>
      <c r="B36" s="11">
        <f t="shared" si="2"/>
        <v>0</v>
      </c>
      <c r="C36" s="12">
        <f t="shared" si="13"/>
        <v>0</v>
      </c>
      <c r="D36" s="94">
        <f t="shared" si="1"/>
        <v>0</v>
      </c>
      <c r="E36" s="95">
        <f t="shared" si="3"/>
        <v>0</v>
      </c>
      <c r="F36" s="96">
        <f>récapitualif!$C$6*D36</f>
        <v>0</v>
      </c>
      <c r="G36" s="97">
        <f t="shared" si="4"/>
        <v>0</v>
      </c>
      <c r="H36" s="142"/>
      <c r="I36" s="143">
        <f t="shared" si="5"/>
        <v>0</v>
      </c>
      <c r="J36" s="96"/>
      <c r="K36" s="97">
        <f t="shared" si="6"/>
        <v>0</v>
      </c>
      <c r="L36" s="98">
        <f t="shared" si="7"/>
        <v>0</v>
      </c>
      <c r="M36" s="99">
        <f>récapitualif!$G$6*L36</f>
        <v>0</v>
      </c>
      <c r="N36" s="99">
        <f t="shared" si="10"/>
        <v>0</v>
      </c>
      <c r="O36" s="99">
        <f t="shared" si="8"/>
        <v>0</v>
      </c>
      <c r="P36" s="99">
        <f t="shared" si="11"/>
        <v>0</v>
      </c>
      <c r="Q36" s="99">
        <f t="shared" si="12"/>
        <v>0</v>
      </c>
      <c r="R36" s="53">
        <f t="shared" si="9"/>
        <v>0</v>
      </c>
      <c r="S36" s="70">
        <f>récapitualif!$G$6</f>
        <v>0</v>
      </c>
      <c r="X36" s="94">
        <f>IF(récapitualif!$C$4=4,$V$4,IF(récapitualif!$C$4=5,$V$5,IF(récapitualif!$C$4=6,$V$6,IF(récapitualif!$C$4=7,$V$7,IF(récapitualif!$C$4=8,$V$8,IF(récapitualif!$C$4=9,$V$9,IF(récapitualif!$C$4=10,$V$10,IF(récapitualif!$C$4=11,$V$11,))))))))</f>
        <v>0</v>
      </c>
      <c r="Y36" s="161">
        <f>IF(récapitualif!$C$4=12,$V$12,IF(récapitualif!$C$4=13,$V$13,IF(récapitualif!$C$4=14,$V$14,IF(récapitualif!$C$4=15,$V$15,IF(récapitualif!$C$4=16,$V$16,IF(récapitualif!$C$4=17,$V$17,IF(récapitualif!$C$4=18,$V$18,IF(récapitualif!$C$4=19,$V$19,))))))))</f>
        <v>0</v>
      </c>
      <c r="Z36" s="161">
        <f>IF(récapitualif!$C$4=21,$V$21,IF(récapitualif!$C$4=22,$V$22,IF(récapitualif!$C$4=23,$V$23,IF(récapitualif!$C$4=24,$V$24,IF(récapitualif!$C$4=25,$V$25,IF(récapitualif!$C$4=26,$V$26,IF(récapitualif!$C$4=27,$V$27,IF(récapitualif!$C$4=20,$V$20,))))))))</f>
        <v>0</v>
      </c>
      <c r="AB36" s="156">
        <f>IF(récapitualif!$C$4=11,$R24,IF(récapitualif!$C$4=10,$R25,IF(récapitualif!$C$4=9,$R26,IF(récapitualif!$C$4=8,$R27,IF(récapitualif!$C$4=7,$R28,IF(récapitualif!$C$4=6,$R29,IF(récapitualif!$C$4=5,$R30,IF(récapitualif!$C$4=4,$R31,))))))))</f>
        <v>0</v>
      </c>
      <c r="AC36" s="156">
        <f>IF(récapitualif!$C$4=19,$R16,IF(récapitualif!$C$4=18,$R17,IF(récapitualif!$C$4=17,$R18,IF(récapitualif!$C$4=16,$R19,IF(récapitualif!$C$4=15,$R20,IF(récapitualif!$C$4=14,$R21,IF(récapitualif!$C$4=13,$R22,IF(récapitualif!$C$4=12,$R23,0))))))))</f>
        <v>0</v>
      </c>
      <c r="AD36" s="156">
        <f>IF(récapitualif!$C$4=27,$R8,IF(récapitualif!$C$4=26,$R9,IF(récapitualif!$C$4=25,$R10,IF(récapitualif!$C$4=24,$R11,IF(récapitualif!$C$4=23,$R12,IF(récapitualif!$C$4=22,$R13,IF(récapitualif!$C$4=21,$R14,IF(récapitualif!$C$4=20,$R15,))))))))</f>
        <v>0</v>
      </c>
    </row>
    <row r="37" spans="1:30" s="4" customFormat="1" x14ac:dyDescent="0.25">
      <c r="A37" s="10">
        <v>33</v>
      </c>
      <c r="B37" s="11">
        <f t="shared" si="2"/>
        <v>0</v>
      </c>
      <c r="C37" s="12">
        <f t="shared" si="13"/>
        <v>0</v>
      </c>
      <c r="D37" s="94">
        <f t="shared" ref="D37:D68" si="14">SUM(X37:Z37)*B37</f>
        <v>0</v>
      </c>
      <c r="E37" s="95">
        <f t="shared" si="3"/>
        <v>0</v>
      </c>
      <c r="F37" s="96">
        <f>récapitualif!$C$6*D37</f>
        <v>0</v>
      </c>
      <c r="G37" s="97">
        <f t="shared" si="4"/>
        <v>0</v>
      </c>
      <c r="H37" s="142"/>
      <c r="I37" s="143">
        <f t="shared" si="5"/>
        <v>0</v>
      </c>
      <c r="J37" s="96">
        <f>récapitualif!$G$4</f>
        <v>0</v>
      </c>
      <c r="K37" s="97">
        <f t="shared" si="6"/>
        <v>0</v>
      </c>
      <c r="L37" s="98">
        <f t="shared" si="7"/>
        <v>0</v>
      </c>
      <c r="M37" s="99">
        <f>récapitualif!$G$6*L37</f>
        <v>0</v>
      </c>
      <c r="N37" s="99">
        <f t="shared" si="10"/>
        <v>0</v>
      </c>
      <c r="O37" s="99">
        <f t="shared" si="8"/>
        <v>0</v>
      </c>
      <c r="P37" s="99">
        <f t="shared" si="11"/>
        <v>0</v>
      </c>
      <c r="Q37" s="99">
        <f t="shared" si="12"/>
        <v>0</v>
      </c>
      <c r="R37" s="53">
        <f t="shared" si="9"/>
        <v>0</v>
      </c>
      <c r="S37" s="70">
        <f>récapitualif!$G$6</f>
        <v>0</v>
      </c>
      <c r="X37" s="94">
        <f>IF(récapitualif!$C$4=4,$V$4,IF(récapitualif!$C$4=5,$V$5,IF(récapitualif!$C$4=6,$V$6,IF(récapitualif!$C$4=7,$V$7,IF(récapitualif!$C$4=8,$V$8,IF(récapitualif!$C$4=9,$V$9,IF(récapitualif!$C$4=10,$V$10,IF(récapitualif!$C$4=11,$V$11,))))))))</f>
        <v>0</v>
      </c>
      <c r="Y37" s="161">
        <f>IF(récapitualif!$C$4=12,$V$12,IF(récapitualif!$C$4=13,$V$13,IF(récapitualif!$C$4=14,$V$14,IF(récapitualif!$C$4=15,$V$15,IF(récapitualif!$C$4=16,$V$16,IF(récapitualif!$C$4=17,$V$17,IF(récapitualif!$C$4=18,$V$18,IF(récapitualif!$C$4=19,$V$19,))))))))</f>
        <v>0</v>
      </c>
      <c r="Z37" s="161">
        <f>IF(récapitualif!$C$4=21,$V$21,IF(récapitualif!$C$4=22,$V$22,IF(récapitualif!$C$4=23,$V$23,IF(récapitualif!$C$4=24,$V$24,IF(récapitualif!$C$4=25,$V$25,IF(récapitualif!$C$4=26,$V$26,IF(récapitualif!$C$4=27,$V$27,IF(récapitualif!$C$4=20,$V$20,))))))))</f>
        <v>0</v>
      </c>
      <c r="AB37" s="156">
        <f>IF(récapitualif!$C$4=11,$R25,IF(récapitualif!$C$4=10,$R26,IF(récapitualif!$C$4=9,$R27,IF(récapitualif!$C$4=8,$R28,IF(récapitualif!$C$4=7,$R29,IF(récapitualif!$C$4=6,$R30,IF(récapitualif!$C$4=5,$R31,IF(récapitualif!$C$4=4,$R32,))))))))</f>
        <v>0</v>
      </c>
      <c r="AC37" s="156">
        <f>IF(récapitualif!$C$4=19,$R17,IF(récapitualif!$C$4=18,$R18,IF(récapitualif!$C$4=17,$R19,IF(récapitualif!$C$4=16,$R20,IF(récapitualif!$C$4=15,$R21,IF(récapitualif!$C$4=14,$R22,IF(récapitualif!$C$4=13,$R23,IF(récapitualif!$C$4=12,$R24,0))))))))</f>
        <v>0</v>
      </c>
      <c r="AD37" s="156">
        <f>IF(récapitualif!$C$4=27,$R9,IF(récapitualif!$C$4=26,$R10,IF(récapitualif!$C$4=25,$R11,IF(récapitualif!$C$4=24,$R12,IF(récapitualif!$C$4=23,$R13,IF(récapitualif!$C$4=22,$R14,IF(récapitualif!$C$4=21,$R15,IF(récapitualif!$C$4=20,$R16,))))))))</f>
        <v>0</v>
      </c>
    </row>
    <row r="38" spans="1:30" ht="15.75" thickBot="1" x14ac:dyDescent="0.3">
      <c r="A38" s="10">
        <v>34</v>
      </c>
      <c r="B38" s="11">
        <f t="shared" ref="B38:B69" si="15">B37+R37-C38</f>
        <v>0</v>
      </c>
      <c r="C38" s="12">
        <f t="shared" si="13"/>
        <v>0</v>
      </c>
      <c r="D38" s="94">
        <f t="shared" si="14"/>
        <v>0</v>
      </c>
      <c r="E38" s="95">
        <f t="shared" ref="E38:E69" si="16">E37+D38</f>
        <v>0</v>
      </c>
      <c r="F38" s="96">
        <f>récapitualif!$C$6*D38</f>
        <v>0</v>
      </c>
      <c r="G38" s="97">
        <f t="shared" ref="G38:G69" si="17">G37+F38</f>
        <v>0</v>
      </c>
      <c r="H38" s="142"/>
      <c r="I38" s="143">
        <f t="shared" ref="I38:I69" si="18">I37+H38</f>
        <v>0</v>
      </c>
      <c r="J38" s="96"/>
      <c r="K38" s="97">
        <f t="shared" ref="K38:K69" si="19">K37+J38</f>
        <v>0</v>
      </c>
      <c r="L38" s="98">
        <f t="shared" si="7"/>
        <v>0</v>
      </c>
      <c r="M38" s="99">
        <f>récapitualif!$G$6*L38</f>
        <v>0</v>
      </c>
      <c r="N38" s="99">
        <f t="shared" si="10"/>
        <v>0</v>
      </c>
      <c r="O38" s="99">
        <f t="shared" ref="O38:O69" si="20">N38+O37-25*R38</f>
        <v>0</v>
      </c>
      <c r="P38" s="99">
        <f t="shared" si="11"/>
        <v>0</v>
      </c>
      <c r="Q38" s="99">
        <f t="shared" si="12"/>
        <v>0</v>
      </c>
      <c r="R38" s="53">
        <f t="shared" ref="R38:R69" si="21">TRUNC((N38+O37)/25)</f>
        <v>0</v>
      </c>
      <c r="S38" s="70">
        <f>récapitualif!$G$6</f>
        <v>0</v>
      </c>
      <c r="X38" s="94">
        <f>IF(récapitualif!$C$4=4,$V$4,IF(récapitualif!$C$4=5,$V$5,IF(récapitualif!$C$4=6,$V$6,IF(récapitualif!$C$4=7,$V$7,IF(récapitualif!$C$4=8,$V$8,IF(récapitualif!$C$4=9,$V$9,IF(récapitualif!$C$4=10,$V$10,IF(récapitualif!$C$4=11,$V$11,))))))))</f>
        <v>0</v>
      </c>
      <c r="Y38" s="157">
        <f>IF(récapitualif!$C$4=12,$V$12,IF(récapitualif!$C$4=13,$V$13,IF(récapitualif!$C$4=14,$V$14,IF(récapitualif!$C$4=15,$V$15,IF(récapitualif!$C$4=16,$V$16,IF(récapitualif!$C$4=17,$V$17,IF(récapitualif!$C$4=18,$V$18,IF(récapitualif!$C$4=19,$V$19,))))))))</f>
        <v>0</v>
      </c>
      <c r="Z38" s="157">
        <f>IF(récapitualif!$C$4=21,$V$21,IF(récapitualif!$C$4=22,$V$22,IF(récapitualif!$C$4=23,$V$23,IF(récapitualif!$C$4=24,$V$24,IF(récapitualif!$C$4=25,$V$25,IF(récapitualif!$C$4=26,$V$26,IF(récapitualif!$C$4=27,$V$27,IF(récapitualif!$C$4=20,$V$20,))))))))</f>
        <v>0</v>
      </c>
      <c r="AB38" s="156">
        <f>IF(récapitualif!$C$4=11,$R26,IF(récapitualif!$C$4=10,$R27,IF(récapitualif!$C$4=9,$R28,IF(récapitualif!$C$4=8,$R29,IF(récapitualif!$C$4=7,$R30,IF(récapitualif!$C$4=6,$R31,IF(récapitualif!$C$4=5,$R32,IF(récapitualif!$C$4=4,$R33,))))))))</f>
        <v>0</v>
      </c>
      <c r="AC38" s="156">
        <f>IF(récapitualif!$C$4=19,$R18,IF(récapitualif!$C$4=18,$R19,IF(récapitualif!$C$4=17,$R20,IF(récapitualif!$C$4=16,$R21,IF(récapitualif!$C$4=15,$R22,IF(récapitualif!$C$4=14,$R23,IF(récapitualif!$C$4=13,$R24,IF(récapitualif!$C$4=12,$R25,0))))))))</f>
        <v>0</v>
      </c>
      <c r="AD38" s="156">
        <f>IF(récapitualif!$C$4=27,$R10,IF(récapitualif!$C$4=26,$R11,IF(récapitualif!$C$4=25,$R12,IF(récapitualif!$C$4=24,$R13,IF(récapitualif!$C$4=23,$R14,IF(récapitualif!$C$4=22,$R15,IF(récapitualif!$C$4=21,$R16,IF(récapitualif!$C$4=20,$R17,))))))))</f>
        <v>0</v>
      </c>
    </row>
    <row r="39" spans="1:30" s="3" customFormat="1" ht="15.75" thickTop="1" x14ac:dyDescent="0.25">
      <c r="A39" s="13">
        <v>35</v>
      </c>
      <c r="B39" s="130">
        <f t="shared" si="15"/>
        <v>0</v>
      </c>
      <c r="C39" s="15">
        <f t="shared" si="13"/>
        <v>0</v>
      </c>
      <c r="D39" s="100">
        <f t="shared" si="14"/>
        <v>0</v>
      </c>
      <c r="E39" s="101">
        <f t="shared" si="16"/>
        <v>0</v>
      </c>
      <c r="F39" s="102">
        <f>récapitualif!$C$6*D39</f>
        <v>0</v>
      </c>
      <c r="G39" s="103">
        <f t="shared" si="17"/>
        <v>0</v>
      </c>
      <c r="H39" s="144">
        <f>récapitualif!$G$2</f>
        <v>0</v>
      </c>
      <c r="I39" s="145">
        <f t="shared" si="18"/>
        <v>0</v>
      </c>
      <c r="J39" s="102"/>
      <c r="K39" s="103">
        <f t="shared" si="19"/>
        <v>0</v>
      </c>
      <c r="L39" s="104">
        <f t="shared" si="7"/>
        <v>0</v>
      </c>
      <c r="M39" s="105">
        <f>récapitualif!$G$6*L39</f>
        <v>0</v>
      </c>
      <c r="N39" s="105">
        <f t="shared" si="10"/>
        <v>0</v>
      </c>
      <c r="O39" s="105">
        <f t="shared" si="20"/>
        <v>0</v>
      </c>
      <c r="P39" s="105">
        <f t="shared" si="11"/>
        <v>0</v>
      </c>
      <c r="Q39" s="105">
        <f t="shared" si="12"/>
        <v>0</v>
      </c>
      <c r="R39" s="59">
        <f t="shared" si="21"/>
        <v>0</v>
      </c>
      <c r="S39" s="71">
        <f>récapitualif!$G$6</f>
        <v>0</v>
      </c>
      <c r="X39" s="100">
        <f>IF(récapitualif!$C$4=4,$V$4,IF(récapitualif!$C$4=5,$V$5,IF(récapitualif!$C$4=6,$V$6,IF(récapitualif!$C$4=7,$V$7,IF(récapitualif!$C$4=8,$V$8,IF(récapitualif!$C$4=9,$V$9,IF(récapitualif!$C$4=10,$V$10,IF(récapitualif!$C$4=11,$V$11,))))))))</f>
        <v>0</v>
      </c>
      <c r="Y39" s="160">
        <f>IF(récapitualif!$C$4=12,$V$12,IF(récapitualif!$C$4=13,$V$13,IF(récapitualif!$C$4=14,$V$14,IF(récapitualif!$C$4=15,$V$15,IF(récapitualif!$C$4=16,$V$16,IF(récapitualif!$C$4=17,$V$17,IF(récapitualif!$C$4=18,$V$18,IF(récapitualif!$C$4=19,$V$19,))))))))</f>
        <v>0</v>
      </c>
      <c r="Z39" s="160">
        <f>IF(récapitualif!$C$4=21,$V$21,IF(récapitualif!$C$4=22,$V$22,IF(récapitualif!$C$4=23,$V$23,IF(récapitualif!$C$4=24,$V$24,IF(récapitualif!$C$4=25,$V$25,IF(récapitualif!$C$4=26,$V$26,IF(récapitualif!$C$4=27,$V$27,IF(récapitualif!$C$4=20,$V$20,))))))))</f>
        <v>0</v>
      </c>
      <c r="AB39" s="167">
        <f>IF(récapitualif!$C$4=11,$R27,IF(récapitualif!$C$4=10,$R28,IF(récapitualif!$C$4=9,$R29,IF(récapitualif!$C$4=8,$R30,IF(récapitualif!$C$4=7,$R31,IF(récapitualif!$C$4=6,$R32,IF(récapitualif!$C$4=5,$R33,IF(récapitualif!$C$4=4,$R34,))))))))</f>
        <v>0</v>
      </c>
      <c r="AC39" s="167">
        <f>IF(récapitualif!$C$4=19,$R19,IF(récapitualif!$C$4=18,$R20,IF(récapitualif!$C$4=17,$R21,IF(récapitualif!$C$4=16,$R22,IF(récapitualif!$C$4=15,$R23,IF(récapitualif!$C$4=14,$R24,IF(récapitualif!$C$4=13,$R25,IF(récapitualif!$C$4=12,$R26,0))))))))</f>
        <v>0</v>
      </c>
      <c r="AD39" s="167">
        <f>IF(récapitualif!$C$4=27,$R11,IF(récapitualif!$C$4=26,$R12,IF(récapitualif!$C$4=25,$R13,IF(récapitualif!$C$4=24,$R14,IF(récapitualif!$C$4=23,$R15,IF(récapitualif!$C$4=22,$R16,IF(récapitualif!$C$4=21,$R17,IF(récapitualif!$C$4=20,$R18,))))))))</f>
        <v>0</v>
      </c>
    </row>
    <row r="40" spans="1:30" s="125" customFormat="1" x14ac:dyDescent="0.25">
      <c r="A40" s="118">
        <v>36</v>
      </c>
      <c r="B40" s="119">
        <f t="shared" si="15"/>
        <v>0</v>
      </c>
      <c r="C40" s="120">
        <f t="shared" si="13"/>
        <v>0</v>
      </c>
      <c r="D40" s="121">
        <f t="shared" si="14"/>
        <v>0</v>
      </c>
      <c r="E40" s="115">
        <f t="shared" si="16"/>
        <v>0</v>
      </c>
      <c r="F40" s="122">
        <f>récapitualif!$C$6*D40</f>
        <v>0</v>
      </c>
      <c r="G40" s="115">
        <f t="shared" si="17"/>
        <v>0</v>
      </c>
      <c r="H40" s="122"/>
      <c r="I40" s="115">
        <f t="shared" si="18"/>
        <v>0</v>
      </c>
      <c r="J40" s="122"/>
      <c r="K40" s="115">
        <f t="shared" si="19"/>
        <v>0</v>
      </c>
      <c r="L40" s="123">
        <f t="shared" si="7"/>
        <v>0</v>
      </c>
      <c r="M40" s="115">
        <f>récapitualif!$G$6*L40</f>
        <v>0</v>
      </c>
      <c r="N40" s="115">
        <f t="shared" si="10"/>
        <v>0</v>
      </c>
      <c r="O40" s="115">
        <f t="shared" si="20"/>
        <v>0</v>
      </c>
      <c r="P40" s="115">
        <f t="shared" si="11"/>
        <v>0</v>
      </c>
      <c r="Q40" s="115">
        <f t="shared" si="12"/>
        <v>0</v>
      </c>
      <c r="R40" s="53">
        <f t="shared" si="21"/>
        <v>0</v>
      </c>
      <c r="S40" s="124">
        <f>récapitualif!$G$6</f>
        <v>0</v>
      </c>
      <c r="X40" s="94">
        <f>IF(récapitualif!$C$4=4,$V$4,IF(récapitualif!$C$4=5,$V$5,IF(récapitualif!$C$4=6,$V$6,IF(récapitualif!$C$4=7,$V$7,IF(récapitualif!$C$4=8,$V$8,IF(récapitualif!$C$4=9,$V$9,IF(récapitualif!$C$4=10,$V$10,IF(récapitualif!$C$4=11,$V$11,))))))))</f>
        <v>0</v>
      </c>
      <c r="Y40" s="157">
        <f>IF(récapitualif!$C$4=12,$V$12,IF(récapitualif!$C$4=13,$V$13,IF(récapitualif!$C$4=14,$V$14,IF(récapitualif!$C$4=15,$V$15,IF(récapitualif!$C$4=16,$V$16,IF(récapitualif!$C$4=17,$V$17,IF(récapitualif!$C$4=18,$V$18,IF(récapitualif!$C$4=19,$V$19,))))))))</f>
        <v>0</v>
      </c>
      <c r="Z40" s="157">
        <f>IF(récapitualif!$C$4=21,$V$21,IF(récapitualif!$C$4=22,$V$22,IF(récapitualif!$C$4=23,$V$23,IF(récapitualif!$C$4=24,$V$24,IF(récapitualif!$C$4=25,$V$25,IF(récapitualif!$C$4=26,$V$26,IF(récapitualif!$C$4=27,$V$27,IF(récapitualif!$C$4=20,$V$20,))))))))</f>
        <v>0</v>
      </c>
      <c r="AB40" s="156">
        <f>IF(récapitualif!$C$4=11,$R28,IF(récapitualif!$C$4=10,$R29,IF(récapitualif!$C$4=9,$R30,IF(récapitualif!$C$4=8,$R31,IF(récapitualif!$C$4=7,$R32,IF(récapitualif!$C$4=6,$R33,IF(récapitualif!$C$4=5,$R34,IF(récapitualif!$C$4=4,$R35,))))))))</f>
        <v>0</v>
      </c>
      <c r="AC40" s="156">
        <f>IF(récapitualif!$C$4=19,$R20,IF(récapitualif!$C$4=18,$R21,IF(récapitualif!$C$4=17,$R22,IF(récapitualif!$C$4=16,$R23,IF(récapitualif!$C$4=15,$R24,IF(récapitualif!$C$4=14,$R25,IF(récapitualif!$C$4=13,$R26,IF(récapitualif!$C$4=12,$R27,0))))))))</f>
        <v>0</v>
      </c>
      <c r="AD40" s="156">
        <f>IF(récapitualif!$C$4=27,$R12,IF(récapitualif!$C$4=26,$R13,IF(récapitualif!$C$4=25,$R14,IF(récapitualif!$C$4=24,$R15,IF(récapitualif!$C$4=23,$R16,IF(récapitualif!$C$4=22,$R17,IF(récapitualif!$C$4=21,$R18,IF(récapitualif!$C$4=20,$R19,))))))))</f>
        <v>0</v>
      </c>
    </row>
    <row r="41" spans="1:30" s="4" customFormat="1" x14ac:dyDescent="0.25">
      <c r="A41" s="10">
        <v>37</v>
      </c>
      <c r="B41" s="11">
        <f t="shared" si="15"/>
        <v>0</v>
      </c>
      <c r="C41" s="12">
        <f t="shared" si="13"/>
        <v>0</v>
      </c>
      <c r="D41" s="94">
        <f t="shared" si="14"/>
        <v>0</v>
      </c>
      <c r="E41" s="95">
        <f t="shared" si="16"/>
        <v>0</v>
      </c>
      <c r="F41" s="96">
        <f>récapitualif!$C$6*D41</f>
        <v>0</v>
      </c>
      <c r="G41" s="97">
        <f t="shared" si="17"/>
        <v>0</v>
      </c>
      <c r="H41" s="142"/>
      <c r="I41" s="143">
        <f t="shared" si="18"/>
        <v>0</v>
      </c>
      <c r="J41" s="96"/>
      <c r="K41" s="97">
        <f t="shared" si="19"/>
        <v>0</v>
      </c>
      <c r="L41" s="98">
        <f t="shared" si="7"/>
        <v>0</v>
      </c>
      <c r="M41" s="99">
        <f>récapitualif!$G$6*L41</f>
        <v>0</v>
      </c>
      <c r="N41" s="99">
        <f t="shared" si="10"/>
        <v>0</v>
      </c>
      <c r="O41" s="99">
        <f t="shared" si="20"/>
        <v>0</v>
      </c>
      <c r="P41" s="99">
        <f t="shared" si="11"/>
        <v>0</v>
      </c>
      <c r="Q41" s="99">
        <f t="shared" si="12"/>
        <v>0</v>
      </c>
      <c r="R41" s="53">
        <f t="shared" si="21"/>
        <v>0</v>
      </c>
      <c r="S41" s="70">
        <f>récapitualif!$G$6</f>
        <v>0</v>
      </c>
      <c r="X41" s="94">
        <f>IF(récapitualif!$C$4=4,$V$4,IF(récapitualif!$C$4=5,$V$5,IF(récapitualif!$C$4=6,$V$6,IF(récapitualif!$C$4=7,$V$7,IF(récapitualif!$C$4=8,$V$8,IF(récapitualif!$C$4=9,$V$9,IF(récapitualif!$C$4=10,$V$10,IF(récapitualif!$C$4=11,$V$11,))))))))</f>
        <v>0</v>
      </c>
      <c r="Y41" s="161">
        <f>IF(récapitualif!$C$4=12,$V$12,IF(récapitualif!$C$4=13,$V$13,IF(récapitualif!$C$4=14,$V$14,IF(récapitualif!$C$4=15,$V$15,IF(récapitualif!$C$4=16,$V$16,IF(récapitualif!$C$4=17,$V$17,IF(récapitualif!$C$4=18,$V$18,IF(récapitualif!$C$4=19,$V$19,))))))))</f>
        <v>0</v>
      </c>
      <c r="Z41" s="161">
        <f>IF(récapitualif!$C$4=21,$V$21,IF(récapitualif!$C$4=22,$V$22,IF(récapitualif!$C$4=23,$V$23,IF(récapitualif!$C$4=24,$V$24,IF(récapitualif!$C$4=25,$V$25,IF(récapitualif!$C$4=26,$V$26,IF(récapitualif!$C$4=27,$V$27,IF(récapitualif!$C$4=20,$V$20,))))))))</f>
        <v>0</v>
      </c>
      <c r="AB41" s="156">
        <f>IF(récapitualif!$C$4=11,$R29,IF(récapitualif!$C$4=10,$R30,IF(récapitualif!$C$4=9,$R31,IF(récapitualif!$C$4=8,$R32,IF(récapitualif!$C$4=7,$R33,IF(récapitualif!$C$4=6,$R34,IF(récapitualif!$C$4=5,$R35,IF(récapitualif!$C$4=4,$R36,))))))))</f>
        <v>0</v>
      </c>
      <c r="AC41" s="156">
        <f>IF(récapitualif!$C$4=19,$R21,IF(récapitualif!$C$4=18,$R22,IF(récapitualif!$C$4=17,$R23,IF(récapitualif!$C$4=16,$R24,IF(récapitualif!$C$4=15,$R25,IF(récapitualif!$C$4=14,$R26,IF(récapitualif!$C$4=13,$R27,IF(récapitualif!$C$4=12,$R28,0))))))))</f>
        <v>0</v>
      </c>
      <c r="AD41" s="156">
        <f>IF(récapitualif!$C$4=27,$R13,IF(récapitualif!$C$4=26,$R14,IF(récapitualif!$C$4=25,$R15,IF(récapitualif!$C$4=24,$R16,IF(récapitualif!$C$4=23,$R17,IF(récapitualif!$C$4=22,$R18,IF(récapitualif!$C$4=21,$R19,IF(récapitualif!$C$4=20,$R20,))))))))</f>
        <v>0</v>
      </c>
    </row>
    <row r="42" spans="1:30" s="4" customFormat="1" x14ac:dyDescent="0.25">
      <c r="A42" s="10">
        <v>38</v>
      </c>
      <c r="B42" s="11">
        <f t="shared" si="15"/>
        <v>0</v>
      </c>
      <c r="C42" s="12">
        <f t="shared" si="13"/>
        <v>0</v>
      </c>
      <c r="D42" s="94">
        <f t="shared" si="14"/>
        <v>0</v>
      </c>
      <c r="E42" s="95">
        <f t="shared" si="16"/>
        <v>0</v>
      </c>
      <c r="F42" s="96">
        <f>récapitualif!$C$6*D42</f>
        <v>0</v>
      </c>
      <c r="G42" s="97">
        <f t="shared" si="17"/>
        <v>0</v>
      </c>
      <c r="H42" s="142"/>
      <c r="I42" s="143">
        <f t="shared" si="18"/>
        <v>0</v>
      </c>
      <c r="J42" s="96">
        <f>récapitualif!$G$4</f>
        <v>0</v>
      </c>
      <c r="K42" s="97">
        <f t="shared" si="19"/>
        <v>0</v>
      </c>
      <c r="L42" s="98">
        <f t="shared" si="7"/>
        <v>0</v>
      </c>
      <c r="M42" s="99">
        <f>récapitualif!$G$6*L42</f>
        <v>0</v>
      </c>
      <c r="N42" s="99">
        <f t="shared" si="10"/>
        <v>0</v>
      </c>
      <c r="O42" s="99">
        <f t="shared" si="20"/>
        <v>0</v>
      </c>
      <c r="P42" s="99">
        <f t="shared" si="11"/>
        <v>0</v>
      </c>
      <c r="Q42" s="99">
        <f t="shared" si="12"/>
        <v>0</v>
      </c>
      <c r="R42" s="53">
        <f t="shared" si="21"/>
        <v>0</v>
      </c>
      <c r="S42" s="70">
        <f>récapitualif!$G$6</f>
        <v>0</v>
      </c>
      <c r="X42" s="94">
        <f>IF(récapitualif!$C$4=4,$V$4,IF(récapitualif!$C$4=5,$V$5,IF(récapitualif!$C$4=6,$V$6,IF(récapitualif!$C$4=7,$V$7,IF(récapitualif!$C$4=8,$V$8,IF(récapitualif!$C$4=9,$V$9,IF(récapitualif!$C$4=10,$V$10,IF(récapitualif!$C$4=11,$V$11,))))))))</f>
        <v>0</v>
      </c>
      <c r="Y42" s="161">
        <f>IF(récapitualif!$C$4=12,$V$12,IF(récapitualif!$C$4=13,$V$13,IF(récapitualif!$C$4=14,$V$14,IF(récapitualif!$C$4=15,$V$15,IF(récapitualif!$C$4=16,$V$16,IF(récapitualif!$C$4=17,$V$17,IF(récapitualif!$C$4=18,$V$18,IF(récapitualif!$C$4=19,$V$19,))))))))</f>
        <v>0</v>
      </c>
      <c r="Z42" s="161">
        <f>IF(récapitualif!$C$4=21,$V$21,IF(récapitualif!$C$4=22,$V$22,IF(récapitualif!$C$4=23,$V$23,IF(récapitualif!$C$4=24,$V$24,IF(récapitualif!$C$4=25,$V$25,IF(récapitualif!$C$4=26,$V$26,IF(récapitualif!$C$4=27,$V$27,IF(récapitualif!$C$4=20,$V$20,))))))))</f>
        <v>0</v>
      </c>
      <c r="AB42" s="156">
        <f>IF(récapitualif!$C$4=11,$R30,IF(récapitualif!$C$4=10,$R31,IF(récapitualif!$C$4=9,$R32,IF(récapitualif!$C$4=8,$R33,IF(récapitualif!$C$4=7,$R34,IF(récapitualif!$C$4=6,$R35,IF(récapitualif!$C$4=5,$R36,IF(récapitualif!$C$4=4,$R37,))))))))</f>
        <v>0</v>
      </c>
      <c r="AC42" s="156">
        <f>IF(récapitualif!$C$4=19,$R22,IF(récapitualif!$C$4=18,$R23,IF(récapitualif!$C$4=17,$R24,IF(récapitualif!$C$4=16,$R25,IF(récapitualif!$C$4=15,$R26,IF(récapitualif!$C$4=14,$R27,IF(récapitualif!$C$4=13,$R28,IF(récapitualif!$C$4=12,$R29,0))))))))</f>
        <v>0</v>
      </c>
      <c r="AD42" s="156">
        <f>IF(récapitualif!$C$4=27,$R14,IF(récapitualif!$C$4=26,$R15,IF(récapitualif!$C$4=25,$R16,IF(récapitualif!$C$4=24,$R17,IF(récapitualif!$C$4=23,$R18,IF(récapitualif!$C$4=22,$R19,IF(récapitualif!$C$4=21,$R20,IF(récapitualif!$C$4=20,$R21,))))))))</f>
        <v>0</v>
      </c>
    </row>
    <row r="43" spans="1:30" s="4" customFormat="1" ht="15.75" thickBot="1" x14ac:dyDescent="0.3">
      <c r="A43" s="10">
        <v>39</v>
      </c>
      <c r="B43" s="11">
        <f t="shared" si="15"/>
        <v>0</v>
      </c>
      <c r="C43" s="12">
        <f t="shared" si="13"/>
        <v>0</v>
      </c>
      <c r="D43" s="94">
        <f t="shared" si="14"/>
        <v>0</v>
      </c>
      <c r="E43" s="95">
        <f t="shared" si="16"/>
        <v>0</v>
      </c>
      <c r="F43" s="96">
        <f>récapitualif!$C$6*D43</f>
        <v>0</v>
      </c>
      <c r="G43" s="97">
        <f t="shared" si="17"/>
        <v>0</v>
      </c>
      <c r="H43" s="142"/>
      <c r="I43" s="143">
        <f t="shared" si="18"/>
        <v>0</v>
      </c>
      <c r="J43" s="96"/>
      <c r="K43" s="97">
        <f t="shared" si="19"/>
        <v>0</v>
      </c>
      <c r="L43" s="98">
        <f t="shared" si="7"/>
        <v>0</v>
      </c>
      <c r="M43" s="99">
        <f>récapitualif!$G$6*L43</f>
        <v>0</v>
      </c>
      <c r="N43" s="99">
        <f t="shared" si="10"/>
        <v>0</v>
      </c>
      <c r="O43" s="99">
        <f t="shared" si="20"/>
        <v>0</v>
      </c>
      <c r="P43" s="99">
        <f t="shared" si="11"/>
        <v>0</v>
      </c>
      <c r="Q43" s="99">
        <f t="shared" si="12"/>
        <v>0</v>
      </c>
      <c r="R43" s="53">
        <f t="shared" si="21"/>
        <v>0</v>
      </c>
      <c r="S43" s="70">
        <f>récapitualif!$G$6</f>
        <v>0</v>
      </c>
      <c r="X43" s="94">
        <f>IF(récapitualif!$C$4=4,$V$4,IF(récapitualif!$C$4=5,$V$5,IF(récapitualif!$C$4=6,$V$6,IF(récapitualif!$C$4=7,$V$7,IF(récapitualif!$C$4=8,$V$8,IF(récapitualif!$C$4=9,$V$9,IF(récapitualif!$C$4=10,$V$10,IF(récapitualif!$C$4=11,$V$11,))))))))</f>
        <v>0</v>
      </c>
      <c r="Y43" s="161">
        <f>IF(récapitualif!$C$4=12,$V$12,IF(récapitualif!$C$4=13,$V$13,IF(récapitualif!$C$4=14,$V$14,IF(récapitualif!$C$4=15,$V$15,IF(récapitualif!$C$4=16,$V$16,IF(récapitualif!$C$4=17,$V$17,IF(récapitualif!$C$4=18,$V$18,IF(récapitualif!$C$4=19,$V$19,))))))))</f>
        <v>0</v>
      </c>
      <c r="Z43" s="161">
        <f>IF(récapitualif!$C$4=21,$V$21,IF(récapitualif!$C$4=22,$V$22,IF(récapitualif!$C$4=23,$V$23,IF(récapitualif!$C$4=24,$V$24,IF(récapitualif!$C$4=25,$V$25,IF(récapitualif!$C$4=26,$V$26,IF(récapitualif!$C$4=27,$V$27,IF(récapitualif!$C$4=20,$V$20,))))))))</f>
        <v>0</v>
      </c>
      <c r="AB43" s="156">
        <f>IF(récapitualif!$C$4=11,$R31,IF(récapitualif!$C$4=10,$R32,IF(récapitualif!$C$4=9,$R33,IF(récapitualif!$C$4=8,$R34,IF(récapitualif!$C$4=7,$R35,IF(récapitualif!$C$4=6,$R36,IF(récapitualif!$C$4=5,$R37,IF(récapitualif!$C$4=4,$R38,))))))))</f>
        <v>0</v>
      </c>
      <c r="AC43" s="156">
        <f>IF(récapitualif!$C$4=19,$R23,IF(récapitualif!$C$4=18,$R24,IF(récapitualif!$C$4=17,$R25,IF(récapitualif!$C$4=16,$R26,IF(récapitualif!$C$4=15,$R27,IF(récapitualif!$C$4=14,$R28,IF(récapitualif!$C$4=13,$R29,IF(récapitualif!$C$4=12,$R30,0))))))))</f>
        <v>0</v>
      </c>
      <c r="AD43" s="156">
        <f>IF(récapitualif!$C$4=27,$R15,IF(récapitualif!$C$4=26,$R16,IF(récapitualif!$C$4=25,$R17,IF(récapitualif!$C$4=24,$R18,IF(récapitualif!$C$4=23,$R19,IF(récapitualif!$C$4=22,$R20,IF(récapitualif!$C$4=21,$R21,IF(récapitualif!$C$4=20,$R22,))))))))</f>
        <v>0</v>
      </c>
    </row>
    <row r="44" spans="1:30" s="3" customFormat="1" ht="15.75" thickTop="1" x14ac:dyDescent="0.25">
      <c r="A44" s="13">
        <v>40</v>
      </c>
      <c r="B44" s="130">
        <f t="shared" si="15"/>
        <v>0</v>
      </c>
      <c r="C44" s="15">
        <f t="shared" si="13"/>
        <v>0</v>
      </c>
      <c r="D44" s="100">
        <f t="shared" si="14"/>
        <v>0</v>
      </c>
      <c r="E44" s="101">
        <f t="shared" si="16"/>
        <v>0</v>
      </c>
      <c r="F44" s="102">
        <f>récapitualif!$C$6*D44</f>
        <v>0</v>
      </c>
      <c r="G44" s="103">
        <f t="shared" si="17"/>
        <v>0</v>
      </c>
      <c r="H44" s="144">
        <f>récapitualif!$G$2</f>
        <v>0</v>
      </c>
      <c r="I44" s="145">
        <f t="shared" si="18"/>
        <v>0</v>
      </c>
      <c r="J44" s="102"/>
      <c r="K44" s="103">
        <f t="shared" si="19"/>
        <v>0</v>
      </c>
      <c r="L44" s="104">
        <f t="shared" si="7"/>
        <v>0</v>
      </c>
      <c r="M44" s="105">
        <f>récapitualif!$G$6*L44</f>
        <v>0</v>
      </c>
      <c r="N44" s="105">
        <f t="shared" si="10"/>
        <v>0</v>
      </c>
      <c r="O44" s="105">
        <f t="shared" si="20"/>
        <v>0</v>
      </c>
      <c r="P44" s="105">
        <f t="shared" si="11"/>
        <v>0</v>
      </c>
      <c r="Q44" s="105">
        <f t="shared" si="12"/>
        <v>0</v>
      </c>
      <c r="R44" s="59">
        <f t="shared" si="21"/>
        <v>0</v>
      </c>
      <c r="S44" s="71">
        <f>récapitualif!$G$6</f>
        <v>0</v>
      </c>
      <c r="X44" s="100">
        <f>IF(récapitualif!$C$4=4,$V$4,IF(récapitualif!$C$4=5,$V$5,IF(récapitualif!$C$4=6,$V$6,IF(récapitualif!$C$4=7,$V$7,IF(récapitualif!$C$4=8,$V$8,IF(récapitualif!$C$4=9,$V$9,IF(récapitualif!$C$4=10,$V$10,IF(récapitualif!$C$4=11,$V$11,))))))))</f>
        <v>0</v>
      </c>
      <c r="Y44" s="160">
        <f>IF(récapitualif!$C$4=12,$V$12,IF(récapitualif!$C$4=13,$V$13,IF(récapitualif!$C$4=14,$V$14,IF(récapitualif!$C$4=15,$V$15,IF(récapitualif!$C$4=16,$V$16,IF(récapitualif!$C$4=17,$V$17,IF(récapitualif!$C$4=18,$V$18,IF(récapitualif!$C$4=19,$V$19,))))))))</f>
        <v>0</v>
      </c>
      <c r="Z44" s="160">
        <f>IF(récapitualif!$C$4=21,$V$21,IF(récapitualif!$C$4=22,$V$22,IF(récapitualif!$C$4=23,$V$23,IF(récapitualif!$C$4=24,$V$24,IF(récapitualif!$C$4=25,$V$25,IF(récapitualif!$C$4=26,$V$26,IF(récapitualif!$C$4=27,$V$27,IF(récapitualif!$C$4=20,$V$20,))))))))</f>
        <v>0</v>
      </c>
      <c r="AB44" s="167">
        <f>IF(récapitualif!$C$4=11,$R32,IF(récapitualif!$C$4=10,$R33,IF(récapitualif!$C$4=9,$R34,IF(récapitualif!$C$4=8,$R35,IF(récapitualif!$C$4=7,$R36,IF(récapitualif!$C$4=6,$R37,IF(récapitualif!$C$4=5,$R38,IF(récapitualif!$C$4=4,$R39,))))))))</f>
        <v>0</v>
      </c>
      <c r="AC44" s="167">
        <f>IF(récapitualif!$C$4=19,$R24,IF(récapitualif!$C$4=18,$R25,IF(récapitualif!$C$4=17,$R26,IF(récapitualif!$C$4=16,$R27,IF(récapitualif!$C$4=15,$R28,IF(récapitualif!$C$4=14,$R29,IF(récapitualif!$C$4=13,$R30,IF(récapitualif!$C$4=12,$R31,0))))))))</f>
        <v>0</v>
      </c>
      <c r="AD44" s="167">
        <f>IF(récapitualif!$C$4=27,$R16,IF(récapitualif!$C$4=26,$R17,IF(récapitualif!$C$4=25,$R18,IF(récapitualif!$C$4=24,$R19,IF(récapitualif!$C$4=23,$R20,IF(récapitualif!$C$4=22,$R21,IF(récapitualif!$C$4=21,$R22,IF(récapitualif!$C$4=20,$R23,))))))))</f>
        <v>0</v>
      </c>
    </row>
    <row r="45" spans="1:30" x14ac:dyDescent="0.25">
      <c r="A45" s="10">
        <v>41</v>
      </c>
      <c r="B45" s="11">
        <f t="shared" si="15"/>
        <v>0</v>
      </c>
      <c r="C45" s="12">
        <f t="shared" si="13"/>
        <v>0</v>
      </c>
      <c r="D45" s="94">
        <f t="shared" si="14"/>
        <v>0</v>
      </c>
      <c r="E45" s="95">
        <f t="shared" si="16"/>
        <v>0</v>
      </c>
      <c r="F45" s="96">
        <f>récapitualif!$C$6*D45</f>
        <v>0</v>
      </c>
      <c r="G45" s="97">
        <f t="shared" si="17"/>
        <v>0</v>
      </c>
      <c r="H45" s="142"/>
      <c r="I45" s="143">
        <f t="shared" si="18"/>
        <v>0</v>
      </c>
      <c r="J45" s="96"/>
      <c r="K45" s="97">
        <f t="shared" si="19"/>
        <v>0</v>
      </c>
      <c r="L45" s="98">
        <f t="shared" si="7"/>
        <v>0</v>
      </c>
      <c r="M45" s="99">
        <f>récapitualif!$G$6*L45</f>
        <v>0</v>
      </c>
      <c r="N45" s="99">
        <f t="shared" si="10"/>
        <v>0</v>
      </c>
      <c r="O45" s="99">
        <f t="shared" si="20"/>
        <v>0</v>
      </c>
      <c r="P45" s="99">
        <f t="shared" si="11"/>
        <v>0</v>
      </c>
      <c r="Q45" s="99">
        <f t="shared" si="12"/>
        <v>0</v>
      </c>
      <c r="R45" s="53">
        <f t="shared" si="21"/>
        <v>0</v>
      </c>
      <c r="S45" s="70">
        <f>récapitualif!$G$6</f>
        <v>0</v>
      </c>
      <c r="X45" s="94">
        <f>IF(récapitualif!$C$4=4,$V$4,IF(récapitualif!$C$4=5,$V$5,IF(récapitualif!$C$4=6,$V$6,IF(récapitualif!$C$4=7,$V$7,IF(récapitualif!$C$4=8,$V$8,IF(récapitualif!$C$4=9,$V$9,IF(récapitualif!$C$4=10,$V$10,IF(récapitualif!$C$4=11,$V$11,))))))))</f>
        <v>0</v>
      </c>
      <c r="Y45" s="157">
        <f>IF(récapitualif!$C$4=12,$V$12,IF(récapitualif!$C$4=13,$V$13,IF(récapitualif!$C$4=14,$V$14,IF(récapitualif!$C$4=15,$V$15,IF(récapitualif!$C$4=16,$V$16,IF(récapitualif!$C$4=17,$V$17,IF(récapitualif!$C$4=18,$V$18,IF(récapitualif!$C$4=19,$V$19,))))))))</f>
        <v>0</v>
      </c>
      <c r="Z45" s="157">
        <f>IF(récapitualif!$C$4=21,$V$21,IF(récapitualif!$C$4=22,$V$22,IF(récapitualif!$C$4=23,$V$23,IF(récapitualif!$C$4=24,$V$24,IF(récapitualif!$C$4=25,$V$25,IF(récapitualif!$C$4=26,$V$26,IF(récapitualif!$C$4=27,$V$27,IF(récapitualif!$C$4=20,$V$20,))))))))</f>
        <v>0</v>
      </c>
      <c r="AB45" s="156">
        <f>IF(récapitualif!$C$4=11,$R33,IF(récapitualif!$C$4=10,$R34,IF(récapitualif!$C$4=9,$R35,IF(récapitualif!$C$4=8,$R36,IF(récapitualif!$C$4=7,$R37,IF(récapitualif!$C$4=6,$R38,IF(récapitualif!$C$4=5,$R39,IF(récapitualif!$C$4=4,$R40,))))))))</f>
        <v>0</v>
      </c>
      <c r="AC45" s="156">
        <f>IF(récapitualif!$C$4=19,$R25,IF(récapitualif!$C$4=18,$R26,IF(récapitualif!$C$4=17,$R27,IF(récapitualif!$C$4=16,$R28,IF(récapitualif!$C$4=15,$R29,IF(récapitualif!$C$4=14,$R30,IF(récapitualif!$C$4=13,$R31,IF(récapitualif!$C$4=12,$R32,0))))))))</f>
        <v>0</v>
      </c>
      <c r="AD45" s="156">
        <f>IF(récapitualif!$C$4=27,$R17,IF(récapitualif!$C$4=26,$R18,IF(récapitualif!$C$4=25,$R19,IF(récapitualif!$C$4=24,$R20,IF(récapitualif!$C$4=23,$R21,IF(récapitualif!$C$4=22,$R22,IF(récapitualif!$C$4=21,$R23,IF(récapitualif!$C$4=20,$R24,))))))))</f>
        <v>0</v>
      </c>
    </row>
    <row r="46" spans="1:30" x14ac:dyDescent="0.25">
      <c r="A46" s="10">
        <v>42</v>
      </c>
      <c r="B46" s="11">
        <f t="shared" si="15"/>
        <v>0</v>
      </c>
      <c r="C46" s="12">
        <f t="shared" si="13"/>
        <v>0</v>
      </c>
      <c r="D46" s="94">
        <f t="shared" si="14"/>
        <v>0</v>
      </c>
      <c r="E46" s="95">
        <f t="shared" si="16"/>
        <v>0</v>
      </c>
      <c r="F46" s="96">
        <f>récapitualif!$C$6*D46</f>
        <v>0</v>
      </c>
      <c r="G46" s="97">
        <f t="shared" si="17"/>
        <v>0</v>
      </c>
      <c r="H46" s="142"/>
      <c r="I46" s="143">
        <f t="shared" si="18"/>
        <v>0</v>
      </c>
      <c r="J46" s="96">
        <f>récapitualif!$G$4</f>
        <v>0</v>
      </c>
      <c r="K46" s="97">
        <f t="shared" si="19"/>
        <v>0</v>
      </c>
      <c r="L46" s="98">
        <f t="shared" si="7"/>
        <v>0</v>
      </c>
      <c r="M46" s="99">
        <f>récapitualif!$G$6*L46</f>
        <v>0</v>
      </c>
      <c r="N46" s="99">
        <f t="shared" si="10"/>
        <v>0</v>
      </c>
      <c r="O46" s="99">
        <f t="shared" si="20"/>
        <v>0</v>
      </c>
      <c r="P46" s="99">
        <f t="shared" si="11"/>
        <v>0</v>
      </c>
      <c r="Q46" s="99">
        <f t="shared" si="12"/>
        <v>0</v>
      </c>
      <c r="R46" s="53">
        <f t="shared" si="21"/>
        <v>0</v>
      </c>
      <c r="S46" s="70">
        <f>récapitualif!$G$6</f>
        <v>0</v>
      </c>
      <c r="X46" s="94">
        <f>IF(récapitualif!$C$4=4,$V$4,IF(récapitualif!$C$4=5,$V$5,IF(récapitualif!$C$4=6,$V$6,IF(récapitualif!$C$4=7,$V$7,IF(récapitualif!$C$4=8,$V$8,IF(récapitualif!$C$4=9,$V$9,IF(récapitualif!$C$4=10,$V$10,IF(récapitualif!$C$4=11,$V$11,))))))))</f>
        <v>0</v>
      </c>
      <c r="Y46" s="157">
        <f>IF(récapitualif!$C$4=12,$V$12,IF(récapitualif!$C$4=13,$V$13,IF(récapitualif!$C$4=14,$V$14,IF(récapitualif!$C$4=15,$V$15,IF(récapitualif!$C$4=16,$V$16,IF(récapitualif!$C$4=17,$V$17,IF(récapitualif!$C$4=18,$V$18,IF(récapitualif!$C$4=19,$V$19,))))))))</f>
        <v>0</v>
      </c>
      <c r="Z46" s="157">
        <f>IF(récapitualif!$C$4=21,$V$21,IF(récapitualif!$C$4=22,$V$22,IF(récapitualif!$C$4=23,$V$23,IF(récapitualif!$C$4=24,$V$24,IF(récapitualif!$C$4=25,$V$25,IF(récapitualif!$C$4=26,$V$26,IF(récapitualif!$C$4=27,$V$27,IF(récapitualif!$C$4=20,$V$20,))))))))</f>
        <v>0</v>
      </c>
      <c r="AB46" s="156">
        <f>IF(récapitualif!$C$4=11,$R34,IF(récapitualif!$C$4=10,$R35,IF(récapitualif!$C$4=9,$R36,IF(récapitualif!$C$4=8,$R37,IF(récapitualif!$C$4=7,$R38,IF(récapitualif!$C$4=6,$R39,IF(récapitualif!$C$4=5,$R40,IF(récapitualif!$C$4=4,$R41,))))))))</f>
        <v>0</v>
      </c>
      <c r="AC46" s="156">
        <f>IF(récapitualif!$C$4=19,$R26,IF(récapitualif!$C$4=18,$R27,IF(récapitualif!$C$4=17,$R28,IF(récapitualif!$C$4=16,$R29,IF(récapitualif!$C$4=15,$R30,IF(récapitualif!$C$4=14,$R31,IF(récapitualif!$C$4=13,$R32,IF(récapitualif!$C$4=12,$R33,0))))))))</f>
        <v>0</v>
      </c>
      <c r="AD46" s="156">
        <f>IF(récapitualif!$C$4=27,$R18,IF(récapitualif!$C$4=26,$R19,IF(récapitualif!$C$4=25,$R20,IF(récapitualif!$C$4=24,$R21,IF(récapitualif!$C$4=23,$R22,IF(récapitualif!$C$4=22,$R23,IF(récapitualif!$C$4=21,$R24,IF(récapitualif!$C$4=20,$R25,))))))))</f>
        <v>0</v>
      </c>
    </row>
    <row r="47" spans="1:30" ht="15.75" thickBot="1" x14ac:dyDescent="0.3">
      <c r="A47" s="10">
        <v>43</v>
      </c>
      <c r="B47" s="11">
        <f t="shared" si="15"/>
        <v>0</v>
      </c>
      <c r="C47" s="12">
        <f t="shared" si="13"/>
        <v>0</v>
      </c>
      <c r="D47" s="94">
        <f t="shared" si="14"/>
        <v>0</v>
      </c>
      <c r="E47" s="95">
        <f t="shared" si="16"/>
        <v>0</v>
      </c>
      <c r="F47" s="96">
        <f>récapitualif!$C$6*D47</f>
        <v>0</v>
      </c>
      <c r="G47" s="97">
        <f t="shared" si="17"/>
        <v>0</v>
      </c>
      <c r="H47" s="142"/>
      <c r="I47" s="143">
        <f t="shared" si="18"/>
        <v>0</v>
      </c>
      <c r="J47" s="96"/>
      <c r="K47" s="97">
        <f t="shared" si="19"/>
        <v>0</v>
      </c>
      <c r="L47" s="98">
        <f t="shared" si="7"/>
        <v>0</v>
      </c>
      <c r="M47" s="99">
        <f>récapitualif!$G$6*L47</f>
        <v>0</v>
      </c>
      <c r="N47" s="99">
        <f t="shared" si="10"/>
        <v>0</v>
      </c>
      <c r="O47" s="99">
        <f t="shared" si="20"/>
        <v>0</v>
      </c>
      <c r="P47" s="99">
        <f t="shared" si="11"/>
        <v>0</v>
      </c>
      <c r="Q47" s="99">
        <f t="shared" si="12"/>
        <v>0</v>
      </c>
      <c r="R47" s="53">
        <f t="shared" si="21"/>
        <v>0</v>
      </c>
      <c r="S47" s="70">
        <f>récapitualif!$G$6</f>
        <v>0</v>
      </c>
      <c r="X47" s="94">
        <f>IF(récapitualif!$C$4=4,$V$4,IF(récapitualif!$C$4=5,$V$5,IF(récapitualif!$C$4=6,$V$6,IF(récapitualif!$C$4=7,$V$7,IF(récapitualif!$C$4=8,$V$8,IF(récapitualif!$C$4=9,$V$9,IF(récapitualif!$C$4=10,$V$10,IF(récapitualif!$C$4=11,$V$11,))))))))</f>
        <v>0</v>
      </c>
      <c r="Y47" s="157">
        <f>IF(récapitualif!$C$4=12,$V$12,IF(récapitualif!$C$4=13,$V$13,IF(récapitualif!$C$4=14,$V$14,IF(récapitualif!$C$4=15,$V$15,IF(récapitualif!$C$4=16,$V$16,IF(récapitualif!$C$4=17,$V$17,IF(récapitualif!$C$4=18,$V$18,IF(récapitualif!$C$4=19,$V$19,))))))))</f>
        <v>0</v>
      </c>
      <c r="Z47" s="157">
        <f>IF(récapitualif!$C$4=21,$V$21,IF(récapitualif!$C$4=22,$V$22,IF(récapitualif!$C$4=23,$V$23,IF(récapitualif!$C$4=24,$V$24,IF(récapitualif!$C$4=25,$V$25,IF(récapitualif!$C$4=26,$V$26,IF(récapitualif!$C$4=27,$V$27,IF(récapitualif!$C$4=20,$V$20,))))))))</f>
        <v>0</v>
      </c>
      <c r="AB47" s="156">
        <f>IF(récapitualif!$C$4=11,$R35,IF(récapitualif!$C$4=10,$R36,IF(récapitualif!$C$4=9,$R37,IF(récapitualif!$C$4=8,$R38,IF(récapitualif!$C$4=7,$R39,IF(récapitualif!$C$4=6,$R40,IF(récapitualif!$C$4=5,$R41,IF(récapitualif!$C$4=4,$R42,))))))))</f>
        <v>0</v>
      </c>
      <c r="AC47" s="156">
        <f>IF(récapitualif!$C$4=19,$R27,IF(récapitualif!$C$4=18,$R28,IF(récapitualif!$C$4=17,$R29,IF(récapitualif!$C$4=16,$R30,IF(récapitualif!$C$4=15,$R31,IF(récapitualif!$C$4=14,$R32,IF(récapitualif!$C$4=13,$R33,IF(récapitualif!$C$4=12,$R34,0))))))))</f>
        <v>0</v>
      </c>
      <c r="AD47" s="156">
        <f>IF(récapitualif!$C$4=27,$R19,IF(récapitualif!$C$4=26,$R20,IF(récapitualif!$C$4=25,$R21,IF(récapitualif!$C$4=24,$R22,IF(récapitualif!$C$4=23,$R23,IF(récapitualif!$C$4=22,$R24,IF(récapitualif!$C$4=21,$R25,IF(récapitualif!$C$4=20,$R26,))))))))</f>
        <v>0</v>
      </c>
    </row>
    <row r="48" spans="1:30" s="3" customFormat="1" ht="15.75" thickTop="1" x14ac:dyDescent="0.25">
      <c r="A48" s="13">
        <v>44</v>
      </c>
      <c r="B48" s="130">
        <f t="shared" si="15"/>
        <v>0</v>
      </c>
      <c r="C48" s="15">
        <f t="shared" si="13"/>
        <v>0</v>
      </c>
      <c r="D48" s="100">
        <f t="shared" si="14"/>
        <v>0</v>
      </c>
      <c r="E48" s="101">
        <f t="shared" si="16"/>
        <v>0</v>
      </c>
      <c r="F48" s="102">
        <f>récapitualif!$C$6*D48</f>
        <v>0</v>
      </c>
      <c r="G48" s="103">
        <f t="shared" si="17"/>
        <v>0</v>
      </c>
      <c r="H48" s="144">
        <f>récapitualif!$G$2</f>
        <v>0</v>
      </c>
      <c r="I48" s="145">
        <f t="shared" si="18"/>
        <v>0</v>
      </c>
      <c r="J48" s="102"/>
      <c r="K48" s="103">
        <f t="shared" si="19"/>
        <v>0</v>
      </c>
      <c r="L48" s="104">
        <f t="shared" si="7"/>
        <v>0</v>
      </c>
      <c r="M48" s="105">
        <f>récapitualif!$G$6*L48</f>
        <v>0</v>
      </c>
      <c r="N48" s="105">
        <f t="shared" si="10"/>
        <v>0</v>
      </c>
      <c r="O48" s="105">
        <f t="shared" si="20"/>
        <v>0</v>
      </c>
      <c r="P48" s="105">
        <f t="shared" si="11"/>
        <v>0</v>
      </c>
      <c r="Q48" s="105">
        <f t="shared" si="12"/>
        <v>0</v>
      </c>
      <c r="R48" s="59">
        <f t="shared" si="21"/>
        <v>0</v>
      </c>
      <c r="S48" s="71">
        <f>récapitualif!$G$6</f>
        <v>0</v>
      </c>
      <c r="X48" s="100">
        <f>IF(récapitualif!$C$4=4,$V$4,IF(récapitualif!$C$4=5,$V$5,IF(récapitualif!$C$4=6,$V$6,IF(récapitualif!$C$4=7,$V$7,IF(récapitualif!$C$4=8,$V$8,IF(récapitualif!$C$4=9,$V$9,IF(récapitualif!$C$4=10,$V$10,IF(récapitualif!$C$4=11,$V$11,))))))))</f>
        <v>0</v>
      </c>
      <c r="Y48" s="160">
        <f>IF(récapitualif!$C$4=12,$V$12,IF(récapitualif!$C$4=13,$V$13,IF(récapitualif!$C$4=14,$V$14,IF(récapitualif!$C$4=15,$V$15,IF(récapitualif!$C$4=16,$V$16,IF(récapitualif!$C$4=17,$V$17,IF(récapitualif!$C$4=18,$V$18,IF(récapitualif!$C$4=19,$V$19,))))))))</f>
        <v>0</v>
      </c>
      <c r="Z48" s="160">
        <f>IF(récapitualif!$C$4=21,$V$21,IF(récapitualif!$C$4=22,$V$22,IF(récapitualif!$C$4=23,$V$23,IF(récapitualif!$C$4=24,$V$24,IF(récapitualif!$C$4=25,$V$25,IF(récapitualif!$C$4=26,$V$26,IF(récapitualif!$C$4=27,$V$27,IF(récapitualif!$C$4=20,$V$20,))))))))</f>
        <v>0</v>
      </c>
      <c r="AB48" s="167">
        <f>IF(récapitualif!$C$4=11,$R36,IF(récapitualif!$C$4=10,$R37,IF(récapitualif!$C$4=9,$R38,IF(récapitualif!$C$4=8,$R39,IF(récapitualif!$C$4=7,$R40,IF(récapitualif!$C$4=6,$R41,IF(récapitualif!$C$4=5,$R42,IF(récapitualif!$C$4=4,$R43,))))))))</f>
        <v>0</v>
      </c>
      <c r="AC48" s="167">
        <f>IF(récapitualif!$C$4=19,$R28,IF(récapitualif!$C$4=18,$R29,IF(récapitualif!$C$4=17,$R30,IF(récapitualif!$C$4=16,$R31,IF(récapitualif!$C$4=15,$R32,IF(récapitualif!$C$4=14,$R33,IF(récapitualif!$C$4=13,$R34,IF(récapitualif!$C$4=12,$R35,0))))))))</f>
        <v>0</v>
      </c>
      <c r="AD48" s="167">
        <f>IF(récapitualif!$C$4=27,$R20,IF(récapitualif!$C$4=26,$R21,IF(récapitualif!$C$4=25,$R22,IF(récapitualif!$C$4=24,$R23,IF(récapitualif!$C$4=23,$R24,IF(récapitualif!$C$4=22,$R25,IF(récapitualif!$C$4=21,$R26,IF(récapitualif!$C$4=20,$R27,))))))))</f>
        <v>0</v>
      </c>
    </row>
    <row r="49" spans="1:30" s="4" customFormat="1" x14ac:dyDescent="0.25">
      <c r="A49" s="10">
        <v>45</v>
      </c>
      <c r="B49" s="11">
        <f t="shared" si="15"/>
        <v>0</v>
      </c>
      <c r="C49" s="12">
        <f t="shared" si="13"/>
        <v>0</v>
      </c>
      <c r="D49" s="94">
        <f t="shared" si="14"/>
        <v>0</v>
      </c>
      <c r="E49" s="95">
        <f t="shared" si="16"/>
        <v>0</v>
      </c>
      <c r="F49" s="96">
        <f>récapitualif!$C$6*D49</f>
        <v>0</v>
      </c>
      <c r="G49" s="97">
        <f t="shared" si="17"/>
        <v>0</v>
      </c>
      <c r="H49" s="142"/>
      <c r="I49" s="143">
        <f t="shared" si="18"/>
        <v>0</v>
      </c>
      <c r="J49" s="96"/>
      <c r="K49" s="97">
        <f t="shared" si="19"/>
        <v>0</v>
      </c>
      <c r="L49" s="98">
        <f t="shared" si="7"/>
        <v>0</v>
      </c>
      <c r="M49" s="99">
        <f>récapitualif!$G$6*L49</f>
        <v>0</v>
      </c>
      <c r="N49" s="99">
        <f t="shared" si="10"/>
        <v>0</v>
      </c>
      <c r="O49" s="99">
        <f t="shared" si="20"/>
        <v>0</v>
      </c>
      <c r="P49" s="99">
        <f t="shared" si="11"/>
        <v>0</v>
      </c>
      <c r="Q49" s="99">
        <f t="shared" si="12"/>
        <v>0</v>
      </c>
      <c r="R49" s="53">
        <f t="shared" si="21"/>
        <v>0</v>
      </c>
      <c r="S49" s="70">
        <f>récapitualif!$G$6</f>
        <v>0</v>
      </c>
      <c r="X49" s="94">
        <f>IF(récapitualif!$C$4=4,$V$4,IF(récapitualif!$C$4=5,$V$5,IF(récapitualif!$C$4=6,$V$6,IF(récapitualif!$C$4=7,$V$7,IF(récapitualif!$C$4=8,$V$8,IF(récapitualif!$C$4=9,$V$9,IF(récapitualif!$C$4=10,$V$10,IF(récapitualif!$C$4=11,$V$11,))))))))</f>
        <v>0</v>
      </c>
      <c r="Y49" s="161">
        <f>IF(récapitualif!$C$4=12,$V$12,IF(récapitualif!$C$4=13,$V$13,IF(récapitualif!$C$4=14,$V$14,IF(récapitualif!$C$4=15,$V$15,IF(récapitualif!$C$4=16,$V$16,IF(récapitualif!$C$4=17,$V$17,IF(récapitualif!$C$4=18,$V$18,IF(récapitualif!$C$4=19,$V$19,))))))))</f>
        <v>0</v>
      </c>
      <c r="Z49" s="161">
        <f>IF(récapitualif!$C$4=21,$V$21,IF(récapitualif!$C$4=22,$V$22,IF(récapitualif!$C$4=23,$V$23,IF(récapitualif!$C$4=24,$V$24,IF(récapitualif!$C$4=25,$V$25,IF(récapitualif!$C$4=26,$V$26,IF(récapitualif!$C$4=27,$V$27,IF(récapitualif!$C$4=20,$V$20,))))))))</f>
        <v>0</v>
      </c>
      <c r="AB49" s="156">
        <f>IF(récapitualif!$C$4=11,$R37,IF(récapitualif!$C$4=10,$R38,IF(récapitualif!$C$4=9,$R39,IF(récapitualif!$C$4=8,$R40,IF(récapitualif!$C$4=7,$R41,IF(récapitualif!$C$4=6,$R42,IF(récapitualif!$C$4=5,$R43,IF(récapitualif!$C$4=4,$R44,))))))))</f>
        <v>0</v>
      </c>
      <c r="AC49" s="156">
        <f>IF(récapitualif!$C$4=19,$R29,IF(récapitualif!$C$4=18,$R30,IF(récapitualif!$C$4=17,$R31,IF(récapitualif!$C$4=16,$R32,IF(récapitualif!$C$4=15,$R33,IF(récapitualif!$C$4=14,$R34,IF(récapitualif!$C$4=13,$R35,IF(récapitualif!$C$4=12,$R36,0))))))))</f>
        <v>0</v>
      </c>
      <c r="AD49" s="156">
        <f>IF(récapitualif!$C$4=27,$R21,IF(récapitualif!$C$4=26,$R22,IF(récapitualif!$C$4=25,$R23,IF(récapitualif!$C$4=24,$R24,IF(récapitualif!$C$4=23,$R25,IF(récapitualif!$C$4=22,$R26,IF(récapitualif!$C$4=21,$R27,IF(récapitualif!$C$4=20,$R28,))))))))</f>
        <v>0</v>
      </c>
    </row>
    <row r="50" spans="1:30" s="4" customFormat="1" x14ac:dyDescent="0.25">
      <c r="A50" s="10">
        <v>46</v>
      </c>
      <c r="B50" s="11">
        <f t="shared" si="15"/>
        <v>0</v>
      </c>
      <c r="C50" s="12">
        <f t="shared" si="13"/>
        <v>0</v>
      </c>
      <c r="D50" s="94">
        <f t="shared" si="14"/>
        <v>0</v>
      </c>
      <c r="E50" s="95">
        <f t="shared" si="16"/>
        <v>0</v>
      </c>
      <c r="F50" s="96">
        <f>récapitualif!$C$6*D50</f>
        <v>0</v>
      </c>
      <c r="G50" s="97">
        <f t="shared" si="17"/>
        <v>0</v>
      </c>
      <c r="H50" s="142"/>
      <c r="I50" s="143">
        <f t="shared" si="18"/>
        <v>0</v>
      </c>
      <c r="J50" s="96">
        <f>récapitualif!$G$4</f>
        <v>0</v>
      </c>
      <c r="K50" s="97">
        <f t="shared" si="19"/>
        <v>0</v>
      </c>
      <c r="L50" s="98">
        <f t="shared" si="7"/>
        <v>0</v>
      </c>
      <c r="M50" s="99">
        <f>récapitualif!$G$6*L50</f>
        <v>0</v>
      </c>
      <c r="N50" s="99">
        <f t="shared" si="10"/>
        <v>0</v>
      </c>
      <c r="O50" s="99">
        <f t="shared" si="20"/>
        <v>0</v>
      </c>
      <c r="P50" s="99">
        <f t="shared" si="11"/>
        <v>0</v>
      </c>
      <c r="Q50" s="99">
        <f t="shared" si="12"/>
        <v>0</v>
      </c>
      <c r="R50" s="53">
        <f t="shared" si="21"/>
        <v>0</v>
      </c>
      <c r="S50" s="70">
        <f>récapitualif!$G$6</f>
        <v>0</v>
      </c>
      <c r="X50" s="94">
        <f>IF(récapitualif!$C$4=4,$V$4,IF(récapitualif!$C$4=5,$V$5,IF(récapitualif!$C$4=6,$V$6,IF(récapitualif!$C$4=7,$V$7,IF(récapitualif!$C$4=8,$V$8,IF(récapitualif!$C$4=9,$V$9,IF(récapitualif!$C$4=10,$V$10,IF(récapitualif!$C$4=11,$V$11,))))))))</f>
        <v>0</v>
      </c>
      <c r="Y50" s="161">
        <f>IF(récapitualif!$C$4=12,$V$12,IF(récapitualif!$C$4=13,$V$13,IF(récapitualif!$C$4=14,$V$14,IF(récapitualif!$C$4=15,$V$15,IF(récapitualif!$C$4=16,$V$16,IF(récapitualif!$C$4=17,$V$17,IF(récapitualif!$C$4=18,$V$18,IF(récapitualif!$C$4=19,$V$19,))))))))</f>
        <v>0</v>
      </c>
      <c r="Z50" s="161">
        <f>IF(récapitualif!$C$4=21,$V$21,IF(récapitualif!$C$4=22,$V$22,IF(récapitualif!$C$4=23,$V$23,IF(récapitualif!$C$4=24,$V$24,IF(récapitualif!$C$4=25,$V$25,IF(récapitualif!$C$4=26,$V$26,IF(récapitualif!$C$4=27,$V$27,IF(récapitualif!$C$4=20,$V$20,))))))))</f>
        <v>0</v>
      </c>
      <c r="AB50" s="156">
        <f>IF(récapitualif!$C$4=11,$R38,IF(récapitualif!$C$4=10,$R39,IF(récapitualif!$C$4=9,$R40,IF(récapitualif!$C$4=8,$R41,IF(récapitualif!$C$4=7,$R42,IF(récapitualif!$C$4=6,$R43,IF(récapitualif!$C$4=5,$R44,IF(récapitualif!$C$4=4,$R45,))))))))</f>
        <v>0</v>
      </c>
      <c r="AC50" s="156">
        <f>IF(récapitualif!$C$4=19,$R30,IF(récapitualif!$C$4=18,$R31,IF(récapitualif!$C$4=17,$R32,IF(récapitualif!$C$4=16,$R33,IF(récapitualif!$C$4=15,$R34,IF(récapitualif!$C$4=14,$R35,IF(récapitualif!$C$4=13,$R36,IF(récapitualif!$C$4=12,$R37,0))))))))</f>
        <v>0</v>
      </c>
      <c r="AD50" s="156">
        <f>IF(récapitualif!$C$4=27,$R22,IF(récapitualif!$C$4=26,$R23,IF(récapitualif!$C$4=25,$R24,IF(récapitualif!$C$4=24,$R25,IF(récapitualif!$C$4=23,$R26,IF(récapitualif!$C$4=22,$R27,IF(récapitualif!$C$4=21,$R28,IF(récapitualif!$C$4=20,$R29,))))))))</f>
        <v>0</v>
      </c>
    </row>
    <row r="51" spans="1:30" s="4" customFormat="1" ht="15.75" thickBot="1" x14ac:dyDescent="0.3">
      <c r="A51" s="10">
        <v>47</v>
      </c>
      <c r="B51" s="11">
        <f t="shared" si="15"/>
        <v>0</v>
      </c>
      <c r="C51" s="12">
        <f t="shared" si="13"/>
        <v>0</v>
      </c>
      <c r="D51" s="94">
        <f t="shared" si="14"/>
        <v>0</v>
      </c>
      <c r="E51" s="95">
        <f t="shared" si="16"/>
        <v>0</v>
      </c>
      <c r="F51" s="96">
        <f>récapitualif!$C$6*D51</f>
        <v>0</v>
      </c>
      <c r="G51" s="97">
        <f t="shared" si="17"/>
        <v>0</v>
      </c>
      <c r="H51" s="142"/>
      <c r="I51" s="143">
        <f t="shared" si="18"/>
        <v>0</v>
      </c>
      <c r="J51" s="96"/>
      <c r="K51" s="97">
        <f t="shared" si="19"/>
        <v>0</v>
      </c>
      <c r="L51" s="98">
        <f t="shared" si="7"/>
        <v>0</v>
      </c>
      <c r="M51" s="99">
        <f>récapitualif!$G$6*L51</f>
        <v>0</v>
      </c>
      <c r="N51" s="99">
        <f t="shared" si="10"/>
        <v>0</v>
      </c>
      <c r="O51" s="99">
        <f t="shared" si="20"/>
        <v>0</v>
      </c>
      <c r="P51" s="99">
        <f t="shared" si="11"/>
        <v>0</v>
      </c>
      <c r="Q51" s="99">
        <f t="shared" si="12"/>
        <v>0</v>
      </c>
      <c r="R51" s="53">
        <f t="shared" si="21"/>
        <v>0</v>
      </c>
      <c r="S51" s="70">
        <f>récapitualif!$G$6</f>
        <v>0</v>
      </c>
      <c r="X51" s="94">
        <f>IF(récapitualif!$C$4=4,$V$4,IF(récapitualif!$C$4=5,$V$5,IF(récapitualif!$C$4=6,$V$6,IF(récapitualif!$C$4=7,$V$7,IF(récapitualif!$C$4=8,$V$8,IF(récapitualif!$C$4=9,$V$9,IF(récapitualif!$C$4=10,$V$10,IF(récapitualif!$C$4=11,$V$11,))))))))</f>
        <v>0</v>
      </c>
      <c r="Y51" s="161">
        <f>IF(récapitualif!$C$4=12,$V$12,IF(récapitualif!$C$4=13,$V$13,IF(récapitualif!$C$4=14,$V$14,IF(récapitualif!$C$4=15,$V$15,IF(récapitualif!$C$4=16,$V$16,IF(récapitualif!$C$4=17,$V$17,IF(récapitualif!$C$4=18,$V$18,IF(récapitualif!$C$4=19,$V$19,))))))))</f>
        <v>0</v>
      </c>
      <c r="Z51" s="161">
        <f>IF(récapitualif!$C$4=21,$V$21,IF(récapitualif!$C$4=22,$V$22,IF(récapitualif!$C$4=23,$V$23,IF(récapitualif!$C$4=24,$V$24,IF(récapitualif!$C$4=25,$V$25,IF(récapitualif!$C$4=26,$V$26,IF(récapitualif!$C$4=27,$V$27,IF(récapitualif!$C$4=20,$V$20,))))))))</f>
        <v>0</v>
      </c>
      <c r="AB51" s="156">
        <f>IF(récapitualif!$C$4=11,$R39,IF(récapitualif!$C$4=10,$R40,IF(récapitualif!$C$4=9,$R41,IF(récapitualif!$C$4=8,$R42,IF(récapitualif!$C$4=7,$R43,IF(récapitualif!$C$4=6,$R44,IF(récapitualif!$C$4=5,$R45,IF(récapitualif!$C$4=4,$R46,))))))))</f>
        <v>0</v>
      </c>
      <c r="AC51" s="156">
        <f>IF(récapitualif!$C$4=19,$R31,IF(récapitualif!$C$4=18,$R32,IF(récapitualif!$C$4=17,$R33,IF(récapitualif!$C$4=16,$R34,IF(récapitualif!$C$4=15,$R35,IF(récapitualif!$C$4=14,$R36,IF(récapitualif!$C$4=13,$R37,IF(récapitualif!$C$4=12,$R38,0))))))))</f>
        <v>0</v>
      </c>
      <c r="AD51" s="156">
        <f>IF(récapitualif!$C$4=27,$R23,IF(récapitualif!$C$4=26,$R24,IF(récapitualif!$C$4=25,$R25,IF(récapitualif!$C$4=24,$R26,IF(récapitualif!$C$4=23,$R27,IF(récapitualif!$C$4=22,$R28,IF(récapitualif!$C$4=21,$R29,IF(récapitualif!$C$4=20,$R30,))))))))</f>
        <v>0</v>
      </c>
    </row>
    <row r="52" spans="1:30" s="3" customFormat="1" ht="15.75" thickTop="1" x14ac:dyDescent="0.25">
      <c r="A52" s="13">
        <v>48</v>
      </c>
      <c r="B52" s="130">
        <f t="shared" si="15"/>
        <v>0</v>
      </c>
      <c r="C52" s="15">
        <f t="shared" si="13"/>
        <v>0</v>
      </c>
      <c r="D52" s="100">
        <f t="shared" si="14"/>
        <v>0</v>
      </c>
      <c r="E52" s="101">
        <f t="shared" si="16"/>
        <v>0</v>
      </c>
      <c r="F52" s="102">
        <f>récapitualif!$C$6*D52</f>
        <v>0</v>
      </c>
      <c r="G52" s="103">
        <f t="shared" si="17"/>
        <v>0</v>
      </c>
      <c r="H52" s="144">
        <f>récapitualif!$G$2</f>
        <v>0</v>
      </c>
      <c r="I52" s="145">
        <f t="shared" si="18"/>
        <v>0</v>
      </c>
      <c r="J52" s="102"/>
      <c r="K52" s="103">
        <f t="shared" si="19"/>
        <v>0</v>
      </c>
      <c r="L52" s="104">
        <f t="shared" si="7"/>
        <v>0</v>
      </c>
      <c r="M52" s="105">
        <f>récapitualif!$G$6*L52</f>
        <v>0</v>
      </c>
      <c r="N52" s="105">
        <f t="shared" si="10"/>
        <v>0</v>
      </c>
      <c r="O52" s="105">
        <f t="shared" si="20"/>
        <v>0</v>
      </c>
      <c r="P52" s="105">
        <f t="shared" si="11"/>
        <v>0</v>
      </c>
      <c r="Q52" s="105">
        <f t="shared" si="12"/>
        <v>0</v>
      </c>
      <c r="R52" s="59">
        <f t="shared" si="21"/>
        <v>0</v>
      </c>
      <c r="S52" s="71">
        <f>récapitualif!$G$6</f>
        <v>0</v>
      </c>
      <c r="X52" s="100">
        <f>IF(récapitualif!$C$4=4,$V$4,IF(récapitualif!$C$4=5,$V$5,IF(récapitualif!$C$4=6,$V$6,IF(récapitualif!$C$4=7,$V$7,IF(récapitualif!$C$4=8,$V$8,IF(récapitualif!$C$4=9,$V$9,IF(récapitualif!$C$4=10,$V$10,IF(récapitualif!$C$4=11,$V$11,))))))))</f>
        <v>0</v>
      </c>
      <c r="Y52" s="160">
        <f>IF(récapitualif!$C$4=12,$V$12,IF(récapitualif!$C$4=13,$V$13,IF(récapitualif!$C$4=14,$V$14,IF(récapitualif!$C$4=15,$V$15,IF(récapitualif!$C$4=16,$V$16,IF(récapitualif!$C$4=17,$V$17,IF(récapitualif!$C$4=18,$V$18,IF(récapitualif!$C$4=19,$V$19,))))))))</f>
        <v>0</v>
      </c>
      <c r="Z52" s="160">
        <f>IF(récapitualif!$C$4=21,$V$21,IF(récapitualif!$C$4=22,$V$22,IF(récapitualif!$C$4=23,$V$23,IF(récapitualif!$C$4=24,$V$24,IF(récapitualif!$C$4=25,$V$25,IF(récapitualif!$C$4=26,$V$26,IF(récapitualif!$C$4=27,$V$27,IF(récapitualif!$C$4=20,$V$20,))))))))</f>
        <v>0</v>
      </c>
      <c r="AB52" s="167">
        <f>IF(récapitualif!$C$4=11,$R40,IF(récapitualif!$C$4=10,$R41,IF(récapitualif!$C$4=9,$R42,IF(récapitualif!$C$4=8,$R43,IF(récapitualif!$C$4=7,$R44,IF(récapitualif!$C$4=6,$R45,IF(récapitualif!$C$4=5,$R46,IF(récapitualif!$C$4=4,$R47,))))))))</f>
        <v>0</v>
      </c>
      <c r="AC52" s="167">
        <f>IF(récapitualif!$C$4=19,$R32,IF(récapitualif!$C$4=18,$R33,IF(récapitualif!$C$4=17,$R34,IF(récapitualif!$C$4=16,$R35,IF(récapitualif!$C$4=15,$R36,IF(récapitualif!$C$4=14,$R37,IF(récapitualif!$C$4=13,$R38,IF(récapitualif!$C$4=12,$R39,0))))))))</f>
        <v>0</v>
      </c>
      <c r="AD52" s="167">
        <f>IF(récapitualif!$C$4=27,$R24,IF(récapitualif!$C$4=26,$R25,IF(récapitualif!$C$4=25,$R26,IF(récapitualif!$C$4=24,$R27,IF(récapitualif!$C$4=23,$R28,IF(récapitualif!$C$4=22,$R29,IF(récapitualif!$C$4=21,$R30,IF(récapitualif!$C$4=20,$R31,))))))))</f>
        <v>0</v>
      </c>
    </row>
    <row r="53" spans="1:30" ht="13.5" customHeight="1" x14ac:dyDescent="0.25">
      <c r="A53" s="10">
        <v>49</v>
      </c>
      <c r="B53" s="11">
        <f t="shared" si="15"/>
        <v>0</v>
      </c>
      <c r="C53" s="12">
        <f t="shared" si="13"/>
        <v>0</v>
      </c>
      <c r="D53" s="94">
        <f t="shared" si="14"/>
        <v>0</v>
      </c>
      <c r="E53" s="95">
        <f t="shared" si="16"/>
        <v>0</v>
      </c>
      <c r="F53" s="96">
        <f>récapitualif!$C$6*D53</f>
        <v>0</v>
      </c>
      <c r="G53" s="97">
        <f t="shared" si="17"/>
        <v>0</v>
      </c>
      <c r="H53" s="142"/>
      <c r="I53" s="143">
        <f t="shared" si="18"/>
        <v>0</v>
      </c>
      <c r="J53" s="96"/>
      <c r="K53" s="97">
        <f t="shared" si="19"/>
        <v>0</v>
      </c>
      <c r="L53" s="98">
        <f t="shared" si="7"/>
        <v>0</v>
      </c>
      <c r="M53" s="99">
        <f>récapitualif!$G$6*L53</f>
        <v>0</v>
      </c>
      <c r="N53" s="99">
        <f t="shared" si="10"/>
        <v>0</v>
      </c>
      <c r="O53" s="99">
        <f t="shared" si="20"/>
        <v>0</v>
      </c>
      <c r="P53" s="99">
        <f t="shared" si="11"/>
        <v>0</v>
      </c>
      <c r="Q53" s="99">
        <f t="shared" si="12"/>
        <v>0</v>
      </c>
      <c r="R53" s="53">
        <f t="shared" si="21"/>
        <v>0</v>
      </c>
      <c r="S53" s="70">
        <f>récapitualif!$G$6</f>
        <v>0</v>
      </c>
      <c r="X53" s="94">
        <f>IF(récapitualif!$C$4=4,$V$4,IF(récapitualif!$C$4=5,$V$5,IF(récapitualif!$C$4=6,$V$6,IF(récapitualif!$C$4=7,$V$7,IF(récapitualif!$C$4=8,$V$8,IF(récapitualif!$C$4=9,$V$9,IF(récapitualif!$C$4=10,$V$10,IF(récapitualif!$C$4=11,$V$11,))))))))</f>
        <v>0</v>
      </c>
      <c r="Y53" s="157">
        <f>IF(récapitualif!$C$4=12,$V$12,IF(récapitualif!$C$4=13,$V$13,IF(récapitualif!$C$4=14,$V$14,IF(récapitualif!$C$4=15,$V$15,IF(récapitualif!$C$4=16,$V$16,IF(récapitualif!$C$4=17,$V$17,IF(récapitualif!$C$4=18,$V$18,IF(récapitualif!$C$4=19,$V$19,))))))))</f>
        <v>0</v>
      </c>
      <c r="Z53" s="157">
        <f>IF(récapitualif!$C$4=21,$V$21,IF(récapitualif!$C$4=22,$V$22,IF(récapitualif!$C$4=23,$V$23,IF(récapitualif!$C$4=24,$V$24,IF(récapitualif!$C$4=25,$V$25,IF(récapitualif!$C$4=26,$V$26,IF(récapitualif!$C$4=27,$V$27,IF(récapitualif!$C$4=20,$V$20,))))))))</f>
        <v>0</v>
      </c>
      <c r="AB53" s="156">
        <f>IF(récapitualif!$C$4=11,$R41,IF(récapitualif!$C$4=10,$R42,IF(récapitualif!$C$4=9,$R43,IF(récapitualif!$C$4=8,$R44,IF(récapitualif!$C$4=7,$R45,IF(récapitualif!$C$4=6,$R46,IF(récapitualif!$C$4=5,$R47,IF(récapitualif!$C$4=4,$R48,))))))))</f>
        <v>0</v>
      </c>
      <c r="AC53" s="156">
        <f>IF(récapitualif!$C$4=19,$R33,IF(récapitualif!$C$4=18,$R34,IF(récapitualif!$C$4=17,$R35,IF(récapitualif!$C$4=16,$R36,IF(récapitualif!$C$4=15,$R37,IF(récapitualif!$C$4=14,$R38,IF(récapitualif!$C$4=13,$R39,IF(récapitualif!$C$4=12,$R40,0))))))))</f>
        <v>0</v>
      </c>
      <c r="AD53" s="156">
        <f>IF(récapitualif!$C$4=27,$R25,IF(récapitualif!$C$4=26,$R26,IF(récapitualif!$C$4=25,$R27,IF(récapitualif!$C$4=24,$R28,IF(récapitualif!$C$4=23,$R29,IF(récapitualif!$C$4=22,$R30,IF(récapitualif!$C$4=21,$R31,IF(récapitualif!$C$4=20,$R32,))))))))</f>
        <v>0</v>
      </c>
    </row>
    <row r="54" spans="1:30" ht="13.5" customHeight="1" x14ac:dyDescent="0.25">
      <c r="A54" s="10">
        <v>50</v>
      </c>
      <c r="B54" s="11">
        <f t="shared" si="15"/>
        <v>0</v>
      </c>
      <c r="C54" s="12">
        <f t="shared" si="13"/>
        <v>0</v>
      </c>
      <c r="D54" s="94">
        <f t="shared" si="14"/>
        <v>0</v>
      </c>
      <c r="E54" s="95">
        <f t="shared" si="16"/>
        <v>0</v>
      </c>
      <c r="F54" s="96">
        <f>récapitualif!$C$6*D54</f>
        <v>0</v>
      </c>
      <c r="G54" s="97">
        <f t="shared" si="17"/>
        <v>0</v>
      </c>
      <c r="H54" s="142"/>
      <c r="I54" s="143">
        <f t="shared" si="18"/>
        <v>0</v>
      </c>
      <c r="J54" s="96"/>
      <c r="K54" s="97">
        <f t="shared" si="19"/>
        <v>0</v>
      </c>
      <c r="L54" s="98">
        <f t="shared" si="7"/>
        <v>0</v>
      </c>
      <c r="M54" s="99">
        <f>récapitualif!$G$6*L54</f>
        <v>0</v>
      </c>
      <c r="N54" s="99">
        <f t="shared" si="10"/>
        <v>0</v>
      </c>
      <c r="O54" s="99">
        <f t="shared" si="20"/>
        <v>0</v>
      </c>
      <c r="P54" s="99">
        <f t="shared" si="11"/>
        <v>0</v>
      </c>
      <c r="Q54" s="99">
        <f t="shared" si="12"/>
        <v>0</v>
      </c>
      <c r="R54" s="53">
        <f t="shared" si="21"/>
        <v>0</v>
      </c>
      <c r="S54" s="70">
        <f>récapitualif!$G$6</f>
        <v>0</v>
      </c>
      <c r="X54" s="94">
        <f>IF(récapitualif!$C$4=4,$V$4,IF(récapitualif!$C$4=5,$V$5,IF(récapitualif!$C$4=6,$V$6,IF(récapitualif!$C$4=7,$V$7,IF(récapitualif!$C$4=8,$V$8,IF(récapitualif!$C$4=9,$V$9,IF(récapitualif!$C$4=10,$V$10,IF(récapitualif!$C$4=11,$V$11,))))))))</f>
        <v>0</v>
      </c>
      <c r="Y54" s="157">
        <f>IF(récapitualif!$C$4=12,$V$12,IF(récapitualif!$C$4=13,$V$13,IF(récapitualif!$C$4=14,$V$14,IF(récapitualif!$C$4=15,$V$15,IF(récapitualif!$C$4=16,$V$16,IF(récapitualif!$C$4=17,$V$17,IF(récapitualif!$C$4=18,$V$18,IF(récapitualif!$C$4=19,$V$19,))))))))</f>
        <v>0</v>
      </c>
      <c r="Z54" s="157">
        <f>IF(récapitualif!$C$4=21,$V$21,IF(récapitualif!$C$4=22,$V$22,IF(récapitualif!$C$4=23,$V$23,IF(récapitualif!$C$4=24,$V$24,IF(récapitualif!$C$4=25,$V$25,IF(récapitualif!$C$4=26,$V$26,IF(récapitualif!$C$4=27,$V$27,IF(récapitualif!$C$4=20,$V$20,))))))))</f>
        <v>0</v>
      </c>
      <c r="AB54" s="156">
        <f>IF(récapitualif!$C$4=11,$R42,IF(récapitualif!$C$4=10,$R43,IF(récapitualif!$C$4=9,$R44,IF(récapitualif!$C$4=8,$R45,IF(récapitualif!$C$4=7,$R46,IF(récapitualif!$C$4=6,$R47,IF(récapitualif!$C$4=5,$R48,IF(récapitualif!$C$4=4,$R49,))))))))</f>
        <v>0</v>
      </c>
      <c r="AC54" s="156">
        <f>IF(récapitualif!$C$4=19,$R34,IF(récapitualif!$C$4=18,$R35,IF(récapitualif!$C$4=17,$R36,IF(récapitualif!$C$4=16,$R37,IF(récapitualif!$C$4=15,$R38,IF(récapitualif!$C$4=14,$R39,IF(récapitualif!$C$4=13,$R40,IF(récapitualif!$C$4=12,$R41,0))))))))</f>
        <v>0</v>
      </c>
      <c r="AD54" s="156">
        <f>IF(récapitualif!$C$4=27,$R26,IF(récapitualif!$C$4=26,$R27,IF(récapitualif!$C$4=25,$R28,IF(récapitualif!$C$4=24,$R29,IF(récapitualif!$C$4=23,$R30,IF(récapitualif!$C$4=22,$R31,IF(récapitualif!$C$4=21,$R32,IF(récapitualif!$C$4=20,$R33,))))))))</f>
        <v>0</v>
      </c>
    </row>
    <row r="55" spans="1:30" ht="13.5" customHeight="1" x14ac:dyDescent="0.25">
      <c r="A55" s="10">
        <v>51</v>
      </c>
      <c r="B55" s="11">
        <f t="shared" si="15"/>
        <v>0</v>
      </c>
      <c r="C55" s="12">
        <f t="shared" si="13"/>
        <v>0</v>
      </c>
      <c r="D55" s="94">
        <f t="shared" si="14"/>
        <v>0</v>
      </c>
      <c r="E55" s="95">
        <f t="shared" si="16"/>
        <v>0</v>
      </c>
      <c r="F55" s="96">
        <f>récapitualif!$C$6*D55</f>
        <v>0</v>
      </c>
      <c r="G55" s="97">
        <f t="shared" si="17"/>
        <v>0</v>
      </c>
      <c r="H55" s="142"/>
      <c r="I55" s="143">
        <f t="shared" si="18"/>
        <v>0</v>
      </c>
      <c r="J55" s="96">
        <f>récapitualif!$G$4</f>
        <v>0</v>
      </c>
      <c r="K55" s="97">
        <f t="shared" si="19"/>
        <v>0</v>
      </c>
      <c r="L55" s="98">
        <f t="shared" si="7"/>
        <v>0</v>
      </c>
      <c r="M55" s="99">
        <f>récapitualif!$G$6*L55</f>
        <v>0</v>
      </c>
      <c r="N55" s="99">
        <f t="shared" si="10"/>
        <v>0</v>
      </c>
      <c r="O55" s="99">
        <f t="shared" si="20"/>
        <v>0</v>
      </c>
      <c r="P55" s="99">
        <f t="shared" si="11"/>
        <v>0</v>
      </c>
      <c r="Q55" s="99">
        <f t="shared" si="12"/>
        <v>0</v>
      </c>
      <c r="R55" s="53">
        <f t="shared" si="21"/>
        <v>0</v>
      </c>
      <c r="S55" s="70">
        <f>récapitualif!$G$6</f>
        <v>0</v>
      </c>
      <c r="X55" s="94">
        <f>IF(récapitualif!$C$4=4,$V$4,IF(récapitualif!$C$4=5,$V$5,IF(récapitualif!$C$4=6,$V$6,IF(récapitualif!$C$4=7,$V$7,IF(récapitualif!$C$4=8,$V$8,IF(récapitualif!$C$4=9,$V$9,IF(récapitualif!$C$4=10,$V$10,IF(récapitualif!$C$4=11,$V$11,))))))))</f>
        <v>0</v>
      </c>
      <c r="Y55" s="157">
        <f>IF(récapitualif!$C$4=12,$V$12,IF(récapitualif!$C$4=13,$V$13,IF(récapitualif!$C$4=14,$V$14,IF(récapitualif!$C$4=15,$V$15,IF(récapitualif!$C$4=16,$V$16,IF(récapitualif!$C$4=17,$V$17,IF(récapitualif!$C$4=18,$V$18,IF(récapitualif!$C$4=19,$V$19,))))))))</f>
        <v>0</v>
      </c>
      <c r="Z55" s="157">
        <f>IF(récapitualif!$C$4=21,$V$21,IF(récapitualif!$C$4=22,$V$22,IF(récapitualif!$C$4=23,$V$23,IF(récapitualif!$C$4=24,$V$24,IF(récapitualif!$C$4=25,$V$25,IF(récapitualif!$C$4=26,$V$26,IF(récapitualif!$C$4=27,$V$27,IF(récapitualif!$C$4=20,$V$20,))))))))</f>
        <v>0</v>
      </c>
      <c r="AB55" s="156">
        <f>IF(récapitualif!$C$4=11,$R43,IF(récapitualif!$C$4=10,$R44,IF(récapitualif!$C$4=9,$R45,IF(récapitualif!$C$4=8,$R46,IF(récapitualif!$C$4=7,$R47,IF(récapitualif!$C$4=6,$R48,IF(récapitualif!$C$4=5,$R49,IF(récapitualif!$C$4=4,$R50,))))))))</f>
        <v>0</v>
      </c>
      <c r="AC55" s="156">
        <f>IF(récapitualif!$C$4=19,$R35,IF(récapitualif!$C$4=18,$R36,IF(récapitualif!$C$4=17,$R37,IF(récapitualif!$C$4=16,$R38,IF(récapitualif!$C$4=15,$R39,IF(récapitualif!$C$4=14,$R40,IF(récapitualif!$C$4=13,$R41,IF(récapitualif!$C$4=12,$R42,0))))))))</f>
        <v>0</v>
      </c>
      <c r="AD55" s="156">
        <f>IF(récapitualif!$C$4=27,$R27,IF(récapitualif!$C$4=26,$R28,IF(récapitualif!$C$4=25,$R29,IF(récapitualif!$C$4=24,$R30,IF(récapitualif!$C$4=23,$R31,IF(récapitualif!$C$4=22,$R32,IF(récapitualif!$C$4=21,$R33,IF(récapitualif!$C$4=20,$R34,))))))))</f>
        <v>0</v>
      </c>
    </row>
    <row r="56" spans="1:30" s="87" customFormat="1" ht="13.5" customHeight="1" thickBot="1" x14ac:dyDescent="0.3">
      <c r="A56" s="83">
        <v>52</v>
      </c>
      <c r="B56" s="84">
        <f t="shared" si="15"/>
        <v>0</v>
      </c>
      <c r="C56" s="85">
        <f t="shared" si="13"/>
        <v>0</v>
      </c>
      <c r="D56" s="112">
        <f t="shared" si="14"/>
        <v>0</v>
      </c>
      <c r="E56" s="113">
        <f t="shared" si="16"/>
        <v>0</v>
      </c>
      <c r="F56" s="114">
        <f>récapitualif!$C$6*D56</f>
        <v>0</v>
      </c>
      <c r="G56" s="113">
        <f t="shared" si="17"/>
        <v>0</v>
      </c>
      <c r="H56" s="114"/>
      <c r="I56" s="113">
        <f t="shared" si="18"/>
        <v>0</v>
      </c>
      <c r="J56" s="114"/>
      <c r="K56" s="113">
        <f t="shared" si="19"/>
        <v>0</v>
      </c>
      <c r="L56" s="116">
        <f t="shared" si="7"/>
        <v>0</v>
      </c>
      <c r="M56" s="113">
        <f>récapitualif!$G$6*L56</f>
        <v>0</v>
      </c>
      <c r="N56" s="113">
        <f t="shared" si="10"/>
        <v>0</v>
      </c>
      <c r="O56" s="113">
        <f t="shared" si="20"/>
        <v>0</v>
      </c>
      <c r="P56" s="113">
        <f t="shared" si="11"/>
        <v>0</v>
      </c>
      <c r="Q56" s="113">
        <f t="shared" si="12"/>
        <v>0</v>
      </c>
      <c r="R56" s="53">
        <f t="shared" si="21"/>
        <v>0</v>
      </c>
      <c r="S56" s="86">
        <f>récapitualif!$G$6</f>
        <v>0</v>
      </c>
      <c r="X56" s="106">
        <f>IF(récapitualif!$C$4=4,$V$4,IF(récapitualif!$C$4=5,$V$5,IF(récapitualif!$C$4=6,$V$6,IF(récapitualif!$C$4=7,$V$7,IF(récapitualif!$C$4=8,$V$8,IF(récapitualif!$C$4=9,$V$9,IF(récapitualif!$C$4=10,$V$10,IF(récapitualif!$C$4=11,$V$11,))))))))</f>
        <v>0</v>
      </c>
      <c r="Y56" s="162">
        <f>IF(récapitualif!$C$4=12,$V$12,IF(récapitualif!$C$4=13,$V$13,IF(récapitualif!$C$4=14,$V$14,IF(récapitualif!$C$4=15,$V$15,IF(récapitualif!$C$4=16,$V$16,IF(récapitualif!$C$4=17,$V$17,IF(récapitualif!$C$4=18,$V$18,IF(récapitualif!$C$4=19,$V$19,))))))))</f>
        <v>0</v>
      </c>
      <c r="Z56" s="162">
        <f>IF(récapitualif!$C$4=21,$V$21,IF(récapitualif!$C$4=22,$V$22,IF(récapitualif!$C$4=23,$V$23,IF(récapitualif!$C$4=24,$V$24,IF(récapitualif!$C$4=25,$V$25,IF(récapitualif!$C$4=26,$V$26,IF(récapitualif!$C$4=27,$V$27,IF(récapitualif!$C$4=20,$V$20,))))))))</f>
        <v>0</v>
      </c>
      <c r="AB56" s="156">
        <f>IF(récapitualif!$C$4=11,$R44,IF(récapitualif!$C$4=10,$R45,IF(récapitualif!$C$4=9,$R46,IF(récapitualif!$C$4=8,$R47,IF(récapitualif!$C$4=7,$R48,IF(récapitualif!$C$4=6,$R49,IF(récapitualif!$C$4=5,$R50,IF(récapitualif!$C$4=4,$R51,))))))))</f>
        <v>0</v>
      </c>
      <c r="AC56" s="156">
        <f>IF(récapitualif!$C$4=19,$R36,IF(récapitualif!$C$4=18,$R37,IF(récapitualif!$C$4=17,$R38,IF(récapitualif!$C$4=16,$R39,IF(récapitualif!$C$4=15,$R40,IF(récapitualif!$C$4=14,$R41,IF(récapitualif!$C$4=13,$R42,IF(récapitualif!$C$4=12,$R43,0))))))))</f>
        <v>0</v>
      </c>
      <c r="AD56" s="156">
        <f>IF(récapitualif!$C$4=27,$R28,IF(récapitualif!$C$4=26,$R29,IF(récapitualif!$C$4=25,$R30,IF(récapitualif!$C$4=24,$R31,IF(récapitualif!$C$4=23,$R32,IF(récapitualif!$C$4=22,$R33,IF(récapitualif!$C$4=21,$R34,IF(récapitualif!$C$4=20,$R35,))))))))</f>
        <v>0</v>
      </c>
    </row>
    <row r="57" spans="1:30" s="2" customFormat="1" ht="13.5" customHeight="1" thickTop="1" x14ac:dyDescent="0.25">
      <c r="A57" s="10">
        <v>53</v>
      </c>
      <c r="B57" s="11">
        <f t="shared" si="15"/>
        <v>0</v>
      </c>
      <c r="C57" s="12">
        <f t="shared" si="13"/>
        <v>0</v>
      </c>
      <c r="D57" s="94">
        <f t="shared" si="14"/>
        <v>0</v>
      </c>
      <c r="E57" s="95">
        <f t="shared" si="16"/>
        <v>0</v>
      </c>
      <c r="F57" s="96">
        <f>récapitualif!$C$6*D57</f>
        <v>0</v>
      </c>
      <c r="G57" s="97">
        <f t="shared" si="17"/>
        <v>0</v>
      </c>
      <c r="H57" s="144">
        <f>récapitualif!$G$2</f>
        <v>0</v>
      </c>
      <c r="I57" s="143">
        <f t="shared" si="18"/>
        <v>0</v>
      </c>
      <c r="J57" s="96"/>
      <c r="K57" s="97">
        <f t="shared" si="19"/>
        <v>0</v>
      </c>
      <c r="L57" s="98">
        <f t="shared" si="7"/>
        <v>0</v>
      </c>
      <c r="M57" s="99">
        <f>récapitualif!$G$6*L57</f>
        <v>0</v>
      </c>
      <c r="N57" s="99">
        <f t="shared" si="10"/>
        <v>0</v>
      </c>
      <c r="O57" s="99">
        <f t="shared" si="20"/>
        <v>0</v>
      </c>
      <c r="P57" s="99">
        <f t="shared" si="11"/>
        <v>0</v>
      </c>
      <c r="Q57" s="99">
        <f t="shared" si="12"/>
        <v>0</v>
      </c>
      <c r="R57" s="53">
        <f t="shared" si="21"/>
        <v>0</v>
      </c>
      <c r="S57" s="70">
        <f>récapitualif!$G$6</f>
        <v>0</v>
      </c>
      <c r="X57" s="94">
        <f>IF(récapitualif!$C$4=4,$V$4,IF(récapitualif!$C$4=5,$V$5,IF(récapitualif!$C$4=6,$V$6,IF(récapitualif!$C$4=7,$V$7,IF(récapitualif!$C$4=8,$V$8,IF(récapitualif!$C$4=9,$V$9,IF(récapitualif!$C$4=10,$V$10,IF(récapitualif!$C$4=11,$V$11,))))))))</f>
        <v>0</v>
      </c>
      <c r="Y57" s="157">
        <f>IF(récapitualif!$C$4=12,$V$12,IF(récapitualif!$C$4=13,$V$13,IF(récapitualif!$C$4=14,$V$14,IF(récapitualif!$C$4=15,$V$15,IF(récapitualif!$C$4=16,$V$16,IF(récapitualif!$C$4=17,$V$17,IF(récapitualif!$C$4=18,$V$18,IF(récapitualif!$C$4=19,$V$19,))))))))</f>
        <v>0</v>
      </c>
      <c r="Z57" s="157">
        <f>IF(récapitualif!$C$4=21,$V$21,IF(récapitualif!$C$4=22,$V$22,IF(récapitualif!$C$4=23,$V$23,IF(récapitualif!$C$4=24,$V$24,IF(récapitualif!$C$4=25,$V$25,IF(récapitualif!$C$4=26,$V$26,IF(récapitualif!$C$4=27,$V$27,IF(récapitualif!$C$4=20,$V$20,))))))))</f>
        <v>0</v>
      </c>
      <c r="AB57" s="156">
        <f>IF(récapitualif!$C$4=11,$R45,IF(récapitualif!$C$4=10,$R46,IF(récapitualif!$C$4=9,$R47,IF(récapitualif!$C$4=8,$R48,IF(récapitualif!$C$4=7,$R49,IF(récapitualif!$C$4=6,$R50,IF(récapitualif!$C$4=5,$R51,IF(récapitualif!$C$4=4,$R52,))))))))</f>
        <v>0</v>
      </c>
      <c r="AC57" s="156">
        <f>IF(récapitualif!$C$4=19,$R37,IF(récapitualif!$C$4=18,$R38,IF(récapitualif!$C$4=17,$R39,IF(récapitualif!$C$4=16,$R40,IF(récapitualif!$C$4=15,$R41,IF(récapitualif!$C$4=14,$R42,IF(récapitualif!$C$4=13,$R43,IF(récapitualif!$C$4=12,$R44,0))))))))</f>
        <v>0</v>
      </c>
      <c r="AD57" s="156">
        <f>IF(récapitualif!$C$4=27,$R29,IF(récapitualif!$C$4=26,$R30,IF(récapitualif!$C$4=25,$R31,IF(récapitualif!$C$4=24,$R32,IF(récapitualif!$C$4=23,$R33,IF(récapitualif!$C$4=22,$R34,IF(récapitualif!$C$4=21,$R35,IF(récapitualif!$C$4=20,$R36,))))))))</f>
        <v>0</v>
      </c>
    </row>
    <row r="58" spans="1:30" s="2" customFormat="1" ht="13.5" customHeight="1" x14ac:dyDescent="0.25">
      <c r="A58" s="10">
        <v>54</v>
      </c>
      <c r="B58" s="11">
        <f t="shared" si="15"/>
        <v>0</v>
      </c>
      <c r="C58" s="12">
        <f t="shared" si="13"/>
        <v>0</v>
      </c>
      <c r="D58" s="94">
        <f t="shared" si="14"/>
        <v>0</v>
      </c>
      <c r="E58" s="95">
        <f t="shared" si="16"/>
        <v>0</v>
      </c>
      <c r="F58" s="96">
        <f>récapitualif!$C$6*D58</f>
        <v>0</v>
      </c>
      <c r="G58" s="97">
        <f t="shared" si="17"/>
        <v>0</v>
      </c>
      <c r="H58" s="142"/>
      <c r="I58" s="143">
        <f t="shared" si="18"/>
        <v>0</v>
      </c>
      <c r="J58" s="96"/>
      <c r="K58" s="97">
        <f t="shared" si="19"/>
        <v>0</v>
      </c>
      <c r="L58" s="98">
        <f t="shared" si="7"/>
        <v>0</v>
      </c>
      <c r="M58" s="99">
        <f>récapitualif!$G$6*L58</f>
        <v>0</v>
      </c>
      <c r="N58" s="99">
        <f t="shared" si="10"/>
        <v>0</v>
      </c>
      <c r="O58" s="99">
        <f t="shared" si="20"/>
        <v>0</v>
      </c>
      <c r="P58" s="99">
        <f t="shared" si="11"/>
        <v>0</v>
      </c>
      <c r="Q58" s="99">
        <f t="shared" si="12"/>
        <v>0</v>
      </c>
      <c r="R58" s="53">
        <f t="shared" si="21"/>
        <v>0</v>
      </c>
      <c r="S58" s="70">
        <f>récapitualif!$G$6</f>
        <v>0</v>
      </c>
      <c r="X58" s="94">
        <f>IF(récapitualif!$C$4=4,$V$4,IF(récapitualif!$C$4=5,$V$5,IF(récapitualif!$C$4=6,$V$6,IF(récapitualif!$C$4=7,$V$7,IF(récapitualif!$C$4=8,$V$8,IF(récapitualif!$C$4=9,$V$9,IF(récapitualif!$C$4=10,$V$10,IF(récapitualif!$C$4=11,$V$11,))))))))</f>
        <v>0</v>
      </c>
      <c r="Y58" s="157">
        <f>IF(récapitualif!$C$4=12,$V$12,IF(récapitualif!$C$4=13,$V$13,IF(récapitualif!$C$4=14,$V$14,IF(récapitualif!$C$4=15,$V$15,IF(récapitualif!$C$4=16,$V$16,IF(récapitualif!$C$4=17,$V$17,IF(récapitualif!$C$4=18,$V$18,IF(récapitualif!$C$4=19,$V$19,))))))))</f>
        <v>0</v>
      </c>
      <c r="Z58" s="157">
        <f>IF(récapitualif!$C$4=21,$V$21,IF(récapitualif!$C$4=22,$V$22,IF(récapitualif!$C$4=23,$V$23,IF(récapitualif!$C$4=24,$V$24,IF(récapitualif!$C$4=25,$V$25,IF(récapitualif!$C$4=26,$V$26,IF(récapitualif!$C$4=27,$V$27,IF(récapitualif!$C$4=20,$V$20,))))))))</f>
        <v>0</v>
      </c>
      <c r="AB58" s="156">
        <f>IF(récapitualif!$C$4=11,$R46,IF(récapitualif!$C$4=10,$R47,IF(récapitualif!$C$4=9,$R48,IF(récapitualif!$C$4=8,$R49,IF(récapitualif!$C$4=7,$R50,IF(récapitualif!$C$4=6,$R51,IF(récapitualif!$C$4=5,$R52,IF(récapitualif!$C$4=4,$R53,))))))))</f>
        <v>0</v>
      </c>
      <c r="AC58" s="156">
        <f>IF(récapitualif!$C$4=19,$R38,IF(récapitualif!$C$4=18,$R39,IF(récapitualif!$C$4=17,$R40,IF(récapitualif!$C$4=16,$R41,IF(récapitualif!$C$4=15,$R42,IF(récapitualif!$C$4=14,$R43,IF(récapitualif!$C$4=13,$R44,IF(récapitualif!$C$4=12,$R45,0))))))))</f>
        <v>0</v>
      </c>
      <c r="AD58" s="156">
        <f>IF(récapitualif!$C$4=27,$R30,IF(récapitualif!$C$4=26,$R31,IF(récapitualif!$C$4=25,$R32,IF(récapitualif!$C$4=24,$R33,IF(récapitualif!$C$4=23,$R34,IF(récapitualif!$C$4=22,$R35,IF(récapitualif!$C$4=21,$R36,IF(récapitualif!$C$4=20,$R37,))))))))</f>
        <v>0</v>
      </c>
    </row>
    <row r="59" spans="1:30" s="2" customFormat="1" ht="13.5" customHeight="1" x14ac:dyDescent="0.25">
      <c r="A59" s="10">
        <v>55</v>
      </c>
      <c r="B59" s="11">
        <f t="shared" si="15"/>
        <v>0</v>
      </c>
      <c r="C59" s="12">
        <f t="shared" si="13"/>
        <v>0</v>
      </c>
      <c r="D59" s="94">
        <f t="shared" si="14"/>
        <v>0</v>
      </c>
      <c r="E59" s="95">
        <f t="shared" si="16"/>
        <v>0</v>
      </c>
      <c r="F59" s="96">
        <f>récapitualif!$C$6*D59</f>
        <v>0</v>
      </c>
      <c r="G59" s="97">
        <f t="shared" si="17"/>
        <v>0</v>
      </c>
      <c r="H59" s="142"/>
      <c r="I59" s="143">
        <f t="shared" si="18"/>
        <v>0</v>
      </c>
      <c r="J59" s="96">
        <f>récapitualif!$G$4</f>
        <v>0</v>
      </c>
      <c r="K59" s="97">
        <f t="shared" si="19"/>
        <v>0</v>
      </c>
      <c r="L59" s="98">
        <f t="shared" si="7"/>
        <v>0</v>
      </c>
      <c r="M59" s="99">
        <f>récapitualif!$G$6*L59</f>
        <v>0</v>
      </c>
      <c r="N59" s="99">
        <f t="shared" si="10"/>
        <v>0</v>
      </c>
      <c r="O59" s="99">
        <f t="shared" si="20"/>
        <v>0</v>
      </c>
      <c r="P59" s="99">
        <f t="shared" si="11"/>
        <v>0</v>
      </c>
      <c r="Q59" s="99">
        <f t="shared" si="12"/>
        <v>0</v>
      </c>
      <c r="R59" s="53">
        <f t="shared" si="21"/>
        <v>0</v>
      </c>
      <c r="S59" s="70">
        <f>récapitualif!$G$6</f>
        <v>0</v>
      </c>
      <c r="X59" s="94">
        <f>IF(récapitualif!$C$4=4,$V$4,IF(récapitualif!$C$4=5,$V$5,IF(récapitualif!$C$4=6,$V$6,IF(récapitualif!$C$4=7,$V$7,IF(récapitualif!$C$4=8,$V$8,IF(récapitualif!$C$4=9,$V$9,IF(récapitualif!$C$4=10,$V$10,IF(récapitualif!$C$4=11,$V$11,))))))))</f>
        <v>0</v>
      </c>
      <c r="Y59" s="157">
        <f>IF(récapitualif!$C$4=12,$V$12,IF(récapitualif!$C$4=13,$V$13,IF(récapitualif!$C$4=14,$V$14,IF(récapitualif!$C$4=15,$V$15,IF(récapitualif!$C$4=16,$V$16,IF(récapitualif!$C$4=17,$V$17,IF(récapitualif!$C$4=18,$V$18,IF(récapitualif!$C$4=19,$V$19,))))))))</f>
        <v>0</v>
      </c>
      <c r="Z59" s="157">
        <f>IF(récapitualif!$C$4=21,$V$21,IF(récapitualif!$C$4=22,$V$22,IF(récapitualif!$C$4=23,$V$23,IF(récapitualif!$C$4=24,$V$24,IF(récapitualif!$C$4=25,$V$25,IF(récapitualif!$C$4=26,$V$26,IF(récapitualif!$C$4=27,$V$27,IF(récapitualif!$C$4=20,$V$20,))))))))</f>
        <v>0</v>
      </c>
      <c r="AB59" s="156">
        <f>IF(récapitualif!$C$4=11,$R47,IF(récapitualif!$C$4=10,$R48,IF(récapitualif!$C$4=9,$R49,IF(récapitualif!$C$4=8,$R50,IF(récapitualif!$C$4=7,$R51,IF(récapitualif!$C$4=6,$R52,IF(récapitualif!$C$4=5,$R53,IF(récapitualif!$C$4=4,$R54,))))))))</f>
        <v>0</v>
      </c>
      <c r="AC59" s="156">
        <f>IF(récapitualif!$C$4=19,$R39,IF(récapitualif!$C$4=18,$R40,IF(récapitualif!$C$4=17,$R41,IF(récapitualif!$C$4=16,$R42,IF(récapitualif!$C$4=15,$R43,IF(récapitualif!$C$4=14,$R44,IF(récapitualif!$C$4=13,$R45,IF(récapitualif!$C$4=12,$R46,0))))))))</f>
        <v>0</v>
      </c>
      <c r="AD59" s="156">
        <f>IF(récapitualif!$C$4=27,$R31,IF(récapitualif!$C$4=26,$R32,IF(récapitualif!$C$4=25,$R33,IF(récapitualif!$C$4=24,$R34,IF(récapitualif!$C$4=23,$R35,IF(récapitualif!$C$4=22,$R36,IF(récapitualif!$C$4=21,$R37,IF(récapitualif!$C$4=20,$R38,))))))))</f>
        <v>0</v>
      </c>
    </row>
    <row r="60" spans="1:30" s="5" customFormat="1" ht="13.5" customHeight="1" thickBot="1" x14ac:dyDescent="0.3">
      <c r="A60" s="16">
        <v>56</v>
      </c>
      <c r="B60" s="17">
        <f t="shared" si="15"/>
        <v>0</v>
      </c>
      <c r="C60" s="18">
        <f t="shared" si="13"/>
        <v>0</v>
      </c>
      <c r="D60" s="106">
        <f t="shared" si="14"/>
        <v>0</v>
      </c>
      <c r="E60" s="107">
        <f t="shared" si="16"/>
        <v>0</v>
      </c>
      <c r="F60" s="108">
        <f>récapitualif!$C$6*D60</f>
        <v>0</v>
      </c>
      <c r="G60" s="109">
        <f t="shared" si="17"/>
        <v>0</v>
      </c>
      <c r="H60" s="146"/>
      <c r="I60" s="147">
        <f t="shared" si="18"/>
        <v>0</v>
      </c>
      <c r="J60" s="108"/>
      <c r="K60" s="109">
        <f t="shared" si="19"/>
        <v>0</v>
      </c>
      <c r="L60" s="110">
        <f t="shared" si="7"/>
        <v>0</v>
      </c>
      <c r="M60" s="111">
        <f>récapitualif!$G$6*L60</f>
        <v>0</v>
      </c>
      <c r="N60" s="111">
        <f t="shared" si="10"/>
        <v>0</v>
      </c>
      <c r="O60" s="111">
        <f t="shared" si="20"/>
        <v>0</v>
      </c>
      <c r="P60" s="111">
        <f t="shared" si="11"/>
        <v>0</v>
      </c>
      <c r="Q60" s="111">
        <f t="shared" si="12"/>
        <v>0</v>
      </c>
      <c r="R60" s="53">
        <f t="shared" si="21"/>
        <v>0</v>
      </c>
      <c r="S60" s="72">
        <f>récapitualif!$G$6</f>
        <v>0</v>
      </c>
      <c r="X60" s="106">
        <f>IF(récapitualif!$C$4=4,$V$4,IF(récapitualif!$C$4=5,$V$5,IF(récapitualif!$C$4=6,$V$6,IF(récapitualif!$C$4=7,$V$7,IF(récapitualif!$C$4=8,$V$8,IF(récapitualif!$C$4=9,$V$9,IF(récapitualif!$C$4=10,$V$10,IF(récapitualif!$C$4=11,$V$11,))))))))</f>
        <v>0</v>
      </c>
      <c r="Y60" s="162">
        <f>IF(récapitualif!$C$4=12,$V$12,IF(récapitualif!$C$4=13,$V$13,IF(récapitualif!$C$4=14,$V$14,IF(récapitualif!$C$4=15,$V$15,IF(récapitualif!$C$4=16,$V$16,IF(récapitualif!$C$4=17,$V$17,IF(récapitualif!$C$4=18,$V$18,IF(récapitualif!$C$4=19,$V$19,))))))))</f>
        <v>0</v>
      </c>
      <c r="Z60" s="162">
        <f>IF(récapitualif!$C$4=21,$V$21,IF(récapitualif!$C$4=22,$V$22,IF(récapitualif!$C$4=23,$V$23,IF(récapitualif!$C$4=24,$V$24,IF(récapitualif!$C$4=25,$V$25,IF(récapitualif!$C$4=26,$V$26,IF(récapitualif!$C$4=27,$V$27,IF(récapitualif!$C$4=20,$V$20,))))))))</f>
        <v>0</v>
      </c>
      <c r="AB60" s="156">
        <f>IF(récapitualif!$C$4=11,$R48,IF(récapitualif!$C$4=10,$R49,IF(récapitualif!$C$4=9,$R50,IF(récapitualif!$C$4=8,$R51,IF(récapitualif!$C$4=7,$R52,IF(récapitualif!$C$4=6,$R53,IF(récapitualif!$C$4=5,$R54,IF(récapitualif!$C$4=4,$R55,))))))))</f>
        <v>0</v>
      </c>
      <c r="AC60" s="156">
        <f>IF(récapitualif!$C$4=19,$R40,IF(récapitualif!$C$4=18,$R41,IF(récapitualif!$C$4=17,$R42,IF(récapitualif!$C$4=16,$R43,IF(récapitualif!$C$4=15,$R44,IF(récapitualif!$C$4=14,$R45,IF(récapitualif!$C$4=13,$R46,IF(récapitualif!$C$4=12,$R47,0))))))))</f>
        <v>0</v>
      </c>
      <c r="AD60" s="156">
        <f>IF(récapitualif!$C$4=27,$R32,IF(récapitualif!$C$4=26,$R33,IF(récapitualif!$C$4=25,$R34,IF(récapitualif!$C$4=24,$R35,IF(récapitualif!$C$4=23,$R36,IF(récapitualif!$C$4=22,$R37,IF(récapitualif!$C$4=21,$R38,IF(récapitualif!$C$4=20,$R39,))))))))</f>
        <v>0</v>
      </c>
    </row>
    <row r="61" spans="1:30" s="2" customFormat="1" ht="13.5" customHeight="1" thickTop="1" x14ac:dyDescent="0.25">
      <c r="A61" s="10">
        <v>57</v>
      </c>
      <c r="B61" s="11">
        <f t="shared" si="15"/>
        <v>0</v>
      </c>
      <c r="C61" s="12">
        <f t="shared" si="13"/>
        <v>0</v>
      </c>
      <c r="D61" s="94">
        <f t="shared" si="14"/>
        <v>0</v>
      </c>
      <c r="E61" s="95">
        <f t="shared" si="16"/>
        <v>0</v>
      </c>
      <c r="F61" s="96">
        <f>récapitualif!$C$6*D61</f>
        <v>0</v>
      </c>
      <c r="G61" s="97">
        <f t="shared" si="17"/>
        <v>0</v>
      </c>
      <c r="H61" s="144">
        <f>récapitualif!$G$2</f>
        <v>0</v>
      </c>
      <c r="I61" s="143">
        <f t="shared" si="18"/>
        <v>0</v>
      </c>
      <c r="J61" s="96"/>
      <c r="K61" s="97">
        <f t="shared" si="19"/>
        <v>0</v>
      </c>
      <c r="L61" s="98">
        <f t="shared" si="7"/>
        <v>0</v>
      </c>
      <c r="M61" s="99">
        <f>récapitualif!$G$6*L61</f>
        <v>0</v>
      </c>
      <c r="N61" s="99">
        <f t="shared" si="10"/>
        <v>0</v>
      </c>
      <c r="O61" s="99">
        <f t="shared" si="20"/>
        <v>0</v>
      </c>
      <c r="P61" s="99">
        <f t="shared" si="11"/>
        <v>0</v>
      </c>
      <c r="Q61" s="99">
        <f t="shared" si="12"/>
        <v>0</v>
      </c>
      <c r="R61" s="53">
        <f t="shared" si="21"/>
        <v>0</v>
      </c>
      <c r="S61" s="70">
        <f>récapitualif!$G$6</f>
        <v>0</v>
      </c>
      <c r="X61" s="94">
        <f>IF(récapitualif!$C$4=4,$V$4,IF(récapitualif!$C$4=5,$V$5,IF(récapitualif!$C$4=6,$V$6,IF(récapitualif!$C$4=7,$V$7,IF(récapitualif!$C$4=8,$V$8,IF(récapitualif!$C$4=9,$V$9,IF(récapitualif!$C$4=10,$V$10,IF(récapitualif!$C$4=11,$V$11,))))))))</f>
        <v>0</v>
      </c>
      <c r="Y61" s="157">
        <f>IF(récapitualif!$C$4=12,$V$12,IF(récapitualif!$C$4=13,$V$13,IF(récapitualif!$C$4=14,$V$14,IF(récapitualif!$C$4=15,$V$15,IF(récapitualif!$C$4=16,$V$16,IF(récapitualif!$C$4=17,$V$17,IF(récapitualif!$C$4=18,$V$18,IF(récapitualif!$C$4=19,$V$19,))))))))</f>
        <v>0</v>
      </c>
      <c r="Z61" s="157">
        <f>IF(récapitualif!$C$4=21,$V$21,IF(récapitualif!$C$4=22,$V$22,IF(récapitualif!$C$4=23,$V$23,IF(récapitualif!$C$4=24,$V$24,IF(récapitualif!$C$4=25,$V$25,IF(récapitualif!$C$4=26,$V$26,IF(récapitualif!$C$4=27,$V$27,IF(récapitualif!$C$4=20,$V$20,))))))))</f>
        <v>0</v>
      </c>
      <c r="AB61" s="156">
        <f>IF(récapitualif!$C$4=11,$R49,IF(récapitualif!$C$4=10,$R50,IF(récapitualif!$C$4=9,$R51,IF(récapitualif!$C$4=8,$R52,IF(récapitualif!$C$4=7,$R53,IF(récapitualif!$C$4=6,$R54,IF(récapitualif!$C$4=5,$R55,IF(récapitualif!$C$4=4,$R56,))))))))</f>
        <v>0</v>
      </c>
      <c r="AC61" s="156">
        <f>IF(récapitualif!$C$4=19,$R41,IF(récapitualif!$C$4=18,$R42,IF(récapitualif!$C$4=17,$R43,IF(récapitualif!$C$4=16,$R44,IF(récapitualif!$C$4=15,$R45,IF(récapitualif!$C$4=14,$R46,IF(récapitualif!$C$4=13,$R47,IF(récapitualif!$C$4=12,$R48,0))))))))</f>
        <v>0</v>
      </c>
      <c r="AD61" s="156">
        <f>IF(récapitualif!$C$4=27,$R33,IF(récapitualif!$C$4=26,$R34,IF(récapitualif!$C$4=25,$R35,IF(récapitualif!$C$4=24,$R36,IF(récapitualif!$C$4=23,$R37,IF(récapitualif!$C$4=22,$R38,IF(récapitualif!$C$4=21,$R39,IF(récapitualif!$C$4=20,$R40,))))))))</f>
        <v>0</v>
      </c>
    </row>
    <row r="62" spans="1:30" s="2" customFormat="1" ht="13.5" customHeight="1" x14ac:dyDescent="0.25">
      <c r="A62" s="10">
        <v>58</v>
      </c>
      <c r="B62" s="11">
        <f t="shared" si="15"/>
        <v>0</v>
      </c>
      <c r="C62" s="12">
        <f t="shared" si="13"/>
        <v>0</v>
      </c>
      <c r="D62" s="94">
        <f t="shared" si="14"/>
        <v>0</v>
      </c>
      <c r="E62" s="95">
        <f t="shared" si="16"/>
        <v>0</v>
      </c>
      <c r="F62" s="96">
        <f>récapitualif!$C$6*D62</f>
        <v>0</v>
      </c>
      <c r="G62" s="97">
        <f t="shared" si="17"/>
        <v>0</v>
      </c>
      <c r="H62" s="142"/>
      <c r="I62" s="143">
        <f t="shared" si="18"/>
        <v>0</v>
      </c>
      <c r="J62" s="96"/>
      <c r="K62" s="97">
        <f t="shared" si="19"/>
        <v>0</v>
      </c>
      <c r="L62" s="98">
        <f t="shared" si="7"/>
        <v>0</v>
      </c>
      <c r="M62" s="99">
        <f>récapitualif!$G$6*L62</f>
        <v>0</v>
      </c>
      <c r="N62" s="99">
        <f t="shared" si="10"/>
        <v>0</v>
      </c>
      <c r="O62" s="99">
        <f t="shared" si="20"/>
        <v>0</v>
      </c>
      <c r="P62" s="99">
        <f t="shared" si="11"/>
        <v>0</v>
      </c>
      <c r="Q62" s="99">
        <f t="shared" si="12"/>
        <v>0</v>
      </c>
      <c r="R62" s="53">
        <f t="shared" si="21"/>
        <v>0</v>
      </c>
      <c r="S62" s="70">
        <f>récapitualif!$G$6</f>
        <v>0</v>
      </c>
      <c r="X62" s="94">
        <f>IF(récapitualif!$C$4=4,$V$4,IF(récapitualif!$C$4=5,$V$5,IF(récapitualif!$C$4=6,$V$6,IF(récapitualif!$C$4=7,$V$7,IF(récapitualif!$C$4=8,$V$8,IF(récapitualif!$C$4=9,$V$9,IF(récapitualif!$C$4=10,$V$10,IF(récapitualif!$C$4=11,$V$11,))))))))</f>
        <v>0</v>
      </c>
      <c r="Y62" s="157">
        <f>IF(récapitualif!$C$4=12,$V$12,IF(récapitualif!$C$4=13,$V$13,IF(récapitualif!$C$4=14,$V$14,IF(récapitualif!$C$4=15,$V$15,IF(récapitualif!$C$4=16,$V$16,IF(récapitualif!$C$4=17,$V$17,IF(récapitualif!$C$4=18,$V$18,IF(récapitualif!$C$4=19,$V$19,))))))))</f>
        <v>0</v>
      </c>
      <c r="Z62" s="157">
        <f>IF(récapitualif!$C$4=21,$V$21,IF(récapitualif!$C$4=22,$V$22,IF(récapitualif!$C$4=23,$V$23,IF(récapitualif!$C$4=24,$V$24,IF(récapitualif!$C$4=25,$V$25,IF(récapitualif!$C$4=26,$V$26,IF(récapitualif!$C$4=27,$V$27,IF(récapitualif!$C$4=20,$V$20,))))))))</f>
        <v>0</v>
      </c>
      <c r="AB62" s="156">
        <f>IF(récapitualif!$C$4=11,$R50,IF(récapitualif!$C$4=10,$R51,IF(récapitualif!$C$4=9,$R52,IF(récapitualif!$C$4=8,$R53,IF(récapitualif!$C$4=7,$R54,IF(récapitualif!$C$4=6,$R55,IF(récapitualif!$C$4=5,$R56,IF(récapitualif!$C$4=4,$R57,))))))))</f>
        <v>0</v>
      </c>
      <c r="AC62" s="156">
        <f>IF(récapitualif!$C$4=19,$R42,IF(récapitualif!$C$4=18,$R43,IF(récapitualif!$C$4=17,$R44,IF(récapitualif!$C$4=16,$R45,IF(récapitualif!$C$4=15,$R46,IF(récapitualif!$C$4=14,$R47,IF(récapitualif!$C$4=13,$R48,IF(récapitualif!$C$4=12,$R49,0))))))))</f>
        <v>0</v>
      </c>
      <c r="AD62" s="156">
        <f>IF(récapitualif!$C$4=27,$R34,IF(récapitualif!$C$4=26,$R35,IF(récapitualif!$C$4=25,$R36,IF(récapitualif!$C$4=24,$R37,IF(récapitualif!$C$4=23,$R38,IF(récapitualif!$C$4=22,$R39,IF(récapitualif!$C$4=21,$R40,IF(récapitualif!$C$4=20,$R41,))))))))</f>
        <v>0</v>
      </c>
    </row>
    <row r="63" spans="1:30" s="2" customFormat="1" ht="13.5" customHeight="1" x14ac:dyDescent="0.25">
      <c r="A63" s="10">
        <v>59</v>
      </c>
      <c r="B63" s="11">
        <f t="shared" si="15"/>
        <v>0</v>
      </c>
      <c r="C63" s="12">
        <f t="shared" si="13"/>
        <v>0</v>
      </c>
      <c r="D63" s="94">
        <f t="shared" si="14"/>
        <v>0</v>
      </c>
      <c r="E63" s="95">
        <f t="shared" si="16"/>
        <v>0</v>
      </c>
      <c r="F63" s="96">
        <f>récapitualif!$C$6*D63</f>
        <v>0</v>
      </c>
      <c r="G63" s="97">
        <f t="shared" si="17"/>
        <v>0</v>
      </c>
      <c r="H63" s="142"/>
      <c r="I63" s="143">
        <f t="shared" si="18"/>
        <v>0</v>
      </c>
      <c r="J63" s="96">
        <f>récapitualif!$G$4</f>
        <v>0</v>
      </c>
      <c r="K63" s="97">
        <f t="shared" si="19"/>
        <v>0</v>
      </c>
      <c r="L63" s="98">
        <f t="shared" si="7"/>
        <v>0</v>
      </c>
      <c r="M63" s="99">
        <f>récapitualif!$G$6*L63</f>
        <v>0</v>
      </c>
      <c r="N63" s="99">
        <f t="shared" si="10"/>
        <v>0</v>
      </c>
      <c r="O63" s="99">
        <f t="shared" si="20"/>
        <v>0</v>
      </c>
      <c r="P63" s="99">
        <f t="shared" si="11"/>
        <v>0</v>
      </c>
      <c r="Q63" s="99">
        <f t="shared" si="12"/>
        <v>0</v>
      </c>
      <c r="R63" s="53">
        <f t="shared" si="21"/>
        <v>0</v>
      </c>
      <c r="S63" s="70">
        <f>récapitualif!$G$6</f>
        <v>0</v>
      </c>
      <c r="X63" s="94">
        <f>IF(récapitualif!$C$4=4,$V$4,IF(récapitualif!$C$4=5,$V$5,IF(récapitualif!$C$4=6,$V$6,IF(récapitualif!$C$4=7,$V$7,IF(récapitualif!$C$4=8,$V$8,IF(récapitualif!$C$4=9,$V$9,IF(récapitualif!$C$4=10,$V$10,IF(récapitualif!$C$4=11,$V$11,))))))))</f>
        <v>0</v>
      </c>
      <c r="Y63" s="157">
        <f>IF(récapitualif!$C$4=12,$V$12,IF(récapitualif!$C$4=13,$V$13,IF(récapitualif!$C$4=14,$V$14,IF(récapitualif!$C$4=15,$V$15,IF(récapitualif!$C$4=16,$V$16,IF(récapitualif!$C$4=17,$V$17,IF(récapitualif!$C$4=18,$V$18,IF(récapitualif!$C$4=19,$V$19,))))))))</f>
        <v>0</v>
      </c>
      <c r="Z63" s="157">
        <f>IF(récapitualif!$C$4=21,$V$21,IF(récapitualif!$C$4=22,$V$22,IF(récapitualif!$C$4=23,$V$23,IF(récapitualif!$C$4=24,$V$24,IF(récapitualif!$C$4=25,$V$25,IF(récapitualif!$C$4=26,$V$26,IF(récapitualif!$C$4=27,$V$27,IF(récapitualif!$C$4=20,$V$20,))))))))</f>
        <v>0</v>
      </c>
      <c r="AB63" s="156">
        <f>IF(récapitualif!$C$4=11,$R51,IF(récapitualif!$C$4=10,$R52,IF(récapitualif!$C$4=9,$R53,IF(récapitualif!$C$4=8,$R54,IF(récapitualif!$C$4=7,$R55,IF(récapitualif!$C$4=6,$R56,IF(récapitualif!$C$4=5,$R57,IF(récapitualif!$C$4=4,$R58,))))))))</f>
        <v>0</v>
      </c>
      <c r="AC63" s="156">
        <f>IF(récapitualif!$C$4=19,$R43,IF(récapitualif!$C$4=18,$R44,IF(récapitualif!$C$4=17,$R45,IF(récapitualif!$C$4=16,$R46,IF(récapitualif!$C$4=15,$R47,IF(récapitualif!$C$4=14,$R48,IF(récapitualif!$C$4=13,$R49,IF(récapitualif!$C$4=12,$R50,0))))))))</f>
        <v>0</v>
      </c>
      <c r="AD63" s="156">
        <f>IF(récapitualif!$C$4=27,$R35,IF(récapitualif!$C$4=26,$R36,IF(récapitualif!$C$4=25,$R37,IF(récapitualif!$C$4=24,$R38,IF(récapitualif!$C$4=23,$R39,IF(récapitualif!$C$4=22,$R40,IF(récapitualif!$C$4=21,$R41,IF(récapitualif!$C$4=20,$R42,))))))))</f>
        <v>0</v>
      </c>
    </row>
    <row r="64" spans="1:30" s="5" customFormat="1" ht="13.5" customHeight="1" thickBot="1" x14ac:dyDescent="0.3">
      <c r="A64" s="16">
        <v>60</v>
      </c>
      <c r="B64" s="17">
        <f t="shared" si="15"/>
        <v>0</v>
      </c>
      <c r="C64" s="18">
        <f t="shared" si="13"/>
        <v>0</v>
      </c>
      <c r="D64" s="106">
        <f t="shared" si="14"/>
        <v>0</v>
      </c>
      <c r="E64" s="107">
        <f t="shared" si="16"/>
        <v>0</v>
      </c>
      <c r="F64" s="108">
        <f>récapitualif!$C$6*D64</f>
        <v>0</v>
      </c>
      <c r="G64" s="109">
        <f t="shared" si="17"/>
        <v>0</v>
      </c>
      <c r="H64" s="146"/>
      <c r="I64" s="147">
        <f t="shared" si="18"/>
        <v>0</v>
      </c>
      <c r="J64" s="108"/>
      <c r="K64" s="109">
        <f t="shared" si="19"/>
        <v>0</v>
      </c>
      <c r="L64" s="110">
        <f t="shared" si="7"/>
        <v>0</v>
      </c>
      <c r="M64" s="111">
        <f>récapitualif!$G$6*L64</f>
        <v>0</v>
      </c>
      <c r="N64" s="111">
        <f t="shared" si="10"/>
        <v>0</v>
      </c>
      <c r="O64" s="111">
        <f t="shared" si="20"/>
        <v>0</v>
      </c>
      <c r="P64" s="111">
        <f t="shared" si="11"/>
        <v>0</v>
      </c>
      <c r="Q64" s="111">
        <f t="shared" si="12"/>
        <v>0</v>
      </c>
      <c r="R64" s="53">
        <f t="shared" si="21"/>
        <v>0</v>
      </c>
      <c r="S64" s="72">
        <f>récapitualif!$G$6</f>
        <v>0</v>
      </c>
      <c r="X64" s="106">
        <f>IF(récapitualif!$C$4=4,$V$4,IF(récapitualif!$C$4=5,$V$5,IF(récapitualif!$C$4=6,$V$6,IF(récapitualif!$C$4=7,$V$7,IF(récapitualif!$C$4=8,$V$8,IF(récapitualif!$C$4=9,$V$9,IF(récapitualif!$C$4=10,$V$10,IF(récapitualif!$C$4=11,$V$11,))))))))</f>
        <v>0</v>
      </c>
      <c r="Y64" s="162">
        <f>IF(récapitualif!$C$4=12,$V$12,IF(récapitualif!$C$4=13,$V$13,IF(récapitualif!$C$4=14,$V$14,IF(récapitualif!$C$4=15,$V$15,IF(récapitualif!$C$4=16,$V$16,IF(récapitualif!$C$4=17,$V$17,IF(récapitualif!$C$4=18,$V$18,IF(récapitualif!$C$4=19,$V$19,))))))))</f>
        <v>0</v>
      </c>
      <c r="Z64" s="162">
        <f>IF(récapitualif!$C$4=21,$V$21,IF(récapitualif!$C$4=22,$V$22,IF(récapitualif!$C$4=23,$V$23,IF(récapitualif!$C$4=24,$V$24,IF(récapitualif!$C$4=25,$V$25,IF(récapitualif!$C$4=26,$V$26,IF(récapitualif!$C$4=27,$V$27,IF(récapitualif!$C$4=20,$V$20,))))))))</f>
        <v>0</v>
      </c>
      <c r="AB64" s="156">
        <f>IF(récapitualif!$C$4=11,$R52,IF(récapitualif!$C$4=10,$R53,IF(récapitualif!$C$4=9,$R54,IF(récapitualif!$C$4=8,$R55,IF(récapitualif!$C$4=7,$R56,IF(récapitualif!$C$4=6,$R57,IF(récapitualif!$C$4=5,$R58,IF(récapitualif!$C$4=4,$R59,))))))))</f>
        <v>0</v>
      </c>
      <c r="AC64" s="156">
        <f>IF(récapitualif!$C$4=19,$R44,IF(récapitualif!$C$4=18,$R45,IF(récapitualif!$C$4=17,$R46,IF(récapitualif!$C$4=16,$R47,IF(récapitualif!$C$4=15,$R48,IF(récapitualif!$C$4=14,$R49,IF(récapitualif!$C$4=13,$R50,IF(récapitualif!$C$4=12,$R51,0))))))))</f>
        <v>0</v>
      </c>
      <c r="AD64" s="156">
        <f>IF(récapitualif!$C$4=27,$R36,IF(récapitualif!$C$4=26,$R37,IF(récapitualif!$C$4=25,$R38,IF(récapitualif!$C$4=24,$R39,IF(récapitualif!$C$4=23,$R40,IF(récapitualif!$C$4=22,$R41,IF(récapitualif!$C$4=21,$R42,IF(récapitualif!$C$4=20,$R43,))))))))</f>
        <v>0</v>
      </c>
    </row>
    <row r="65" spans="1:30" s="2" customFormat="1" ht="13.5" customHeight="1" thickTop="1" x14ac:dyDescent="0.25">
      <c r="A65" s="10">
        <v>61</v>
      </c>
      <c r="B65" s="11">
        <f t="shared" si="15"/>
        <v>0</v>
      </c>
      <c r="C65" s="12">
        <f t="shared" si="13"/>
        <v>0</v>
      </c>
      <c r="D65" s="94">
        <f t="shared" si="14"/>
        <v>0</v>
      </c>
      <c r="E65" s="95">
        <f t="shared" si="16"/>
        <v>0</v>
      </c>
      <c r="F65" s="96">
        <f>récapitualif!$C$6*D65</f>
        <v>0</v>
      </c>
      <c r="G65" s="97">
        <f t="shared" si="17"/>
        <v>0</v>
      </c>
      <c r="H65" s="144">
        <f>récapitualif!$G$2</f>
        <v>0</v>
      </c>
      <c r="I65" s="143">
        <f t="shared" si="18"/>
        <v>0</v>
      </c>
      <c r="J65" s="96"/>
      <c r="K65" s="97">
        <f t="shared" si="19"/>
        <v>0</v>
      </c>
      <c r="L65" s="98">
        <f t="shared" si="7"/>
        <v>0</v>
      </c>
      <c r="M65" s="99">
        <f>récapitualif!$G$6*L65</f>
        <v>0</v>
      </c>
      <c r="N65" s="99">
        <f t="shared" si="10"/>
        <v>0</v>
      </c>
      <c r="O65" s="99">
        <f t="shared" si="20"/>
        <v>0</v>
      </c>
      <c r="P65" s="99">
        <f t="shared" si="11"/>
        <v>0</v>
      </c>
      <c r="Q65" s="99">
        <f t="shared" si="12"/>
        <v>0</v>
      </c>
      <c r="R65" s="53">
        <f t="shared" si="21"/>
        <v>0</v>
      </c>
      <c r="S65" s="70">
        <f>récapitualif!$G$6</f>
        <v>0</v>
      </c>
      <c r="X65" s="94">
        <f>IF(récapitualif!$C$4=4,$V$4,IF(récapitualif!$C$4=5,$V$5,IF(récapitualif!$C$4=6,$V$6,IF(récapitualif!$C$4=7,$V$7,IF(récapitualif!$C$4=8,$V$8,IF(récapitualif!$C$4=9,$V$9,IF(récapitualif!$C$4=10,$V$10,IF(récapitualif!$C$4=11,$V$11,))))))))</f>
        <v>0</v>
      </c>
      <c r="Y65" s="157">
        <f>IF(récapitualif!$C$4=12,$V$12,IF(récapitualif!$C$4=13,$V$13,IF(récapitualif!$C$4=14,$V$14,IF(récapitualif!$C$4=15,$V$15,IF(récapitualif!$C$4=16,$V$16,IF(récapitualif!$C$4=17,$V$17,IF(récapitualif!$C$4=18,$V$18,IF(récapitualif!$C$4=19,$V$19,))))))))</f>
        <v>0</v>
      </c>
      <c r="Z65" s="157">
        <f>IF(récapitualif!$C$4=21,$V$21,IF(récapitualif!$C$4=22,$V$22,IF(récapitualif!$C$4=23,$V$23,IF(récapitualif!$C$4=24,$V$24,IF(récapitualif!$C$4=25,$V$25,IF(récapitualif!$C$4=26,$V$26,IF(récapitualif!$C$4=27,$V$27,IF(récapitualif!$C$4=20,$V$20,))))))))</f>
        <v>0</v>
      </c>
      <c r="AB65" s="156">
        <f>IF(récapitualif!$C$4=11,$R53,IF(récapitualif!$C$4=10,$R54,IF(récapitualif!$C$4=9,$R55,IF(récapitualif!$C$4=8,$R56,IF(récapitualif!$C$4=7,$R57,IF(récapitualif!$C$4=6,$R58,IF(récapitualif!$C$4=5,$R59,IF(récapitualif!$C$4=4,$R60,))))))))</f>
        <v>0</v>
      </c>
      <c r="AC65" s="156">
        <f>IF(récapitualif!$C$4=19,$R45,IF(récapitualif!$C$4=18,$R46,IF(récapitualif!$C$4=17,$R47,IF(récapitualif!$C$4=16,$R48,IF(récapitualif!$C$4=15,$R49,IF(récapitualif!$C$4=14,$R50,IF(récapitualif!$C$4=13,$R51,IF(récapitualif!$C$4=12,$R52,0))))))))</f>
        <v>0</v>
      </c>
      <c r="AD65" s="156">
        <f>IF(récapitualif!$C$4=27,$R37,IF(récapitualif!$C$4=26,$R38,IF(récapitualif!$C$4=25,$R39,IF(récapitualif!$C$4=24,$R40,IF(récapitualif!$C$4=23,$R41,IF(récapitualif!$C$4=22,$R42,IF(récapitualif!$C$4=21,$R43,IF(récapitualif!$C$4=20,$R44,))))))))</f>
        <v>0</v>
      </c>
    </row>
    <row r="66" spans="1:30" s="2" customFormat="1" ht="13.5" customHeight="1" x14ac:dyDescent="0.25">
      <c r="A66" s="10">
        <v>62</v>
      </c>
      <c r="B66" s="11">
        <f t="shared" si="15"/>
        <v>0</v>
      </c>
      <c r="C66" s="12">
        <f t="shared" si="13"/>
        <v>0</v>
      </c>
      <c r="D66" s="94">
        <f t="shared" si="14"/>
        <v>0</v>
      </c>
      <c r="E66" s="95">
        <f t="shared" si="16"/>
        <v>0</v>
      </c>
      <c r="F66" s="96">
        <f>récapitualif!$C$6*D66</f>
        <v>0</v>
      </c>
      <c r="G66" s="97">
        <f t="shared" si="17"/>
        <v>0</v>
      </c>
      <c r="H66" s="142"/>
      <c r="I66" s="143">
        <f t="shared" si="18"/>
        <v>0</v>
      </c>
      <c r="J66" s="96"/>
      <c r="K66" s="97">
        <f t="shared" si="19"/>
        <v>0</v>
      </c>
      <c r="L66" s="98">
        <f t="shared" si="7"/>
        <v>0</v>
      </c>
      <c r="M66" s="99">
        <f>récapitualif!$G$6*L66</f>
        <v>0</v>
      </c>
      <c r="N66" s="99">
        <f t="shared" si="10"/>
        <v>0</v>
      </c>
      <c r="O66" s="99">
        <f t="shared" si="20"/>
        <v>0</v>
      </c>
      <c r="P66" s="99">
        <f t="shared" si="11"/>
        <v>0</v>
      </c>
      <c r="Q66" s="99">
        <f t="shared" si="12"/>
        <v>0</v>
      </c>
      <c r="R66" s="53">
        <f t="shared" si="21"/>
        <v>0</v>
      </c>
      <c r="S66" s="70">
        <f>récapitualif!$G$6</f>
        <v>0</v>
      </c>
      <c r="X66" s="94">
        <f>IF(récapitualif!$C$4=4,$V$4,IF(récapitualif!$C$4=5,$V$5,IF(récapitualif!$C$4=6,$V$6,IF(récapitualif!$C$4=7,$V$7,IF(récapitualif!$C$4=8,$V$8,IF(récapitualif!$C$4=9,$V$9,IF(récapitualif!$C$4=10,$V$10,IF(récapitualif!$C$4=11,$V$11,))))))))</f>
        <v>0</v>
      </c>
      <c r="Y66" s="157">
        <f>IF(récapitualif!$C$4=12,$V$12,IF(récapitualif!$C$4=13,$V$13,IF(récapitualif!$C$4=14,$V$14,IF(récapitualif!$C$4=15,$V$15,IF(récapitualif!$C$4=16,$V$16,IF(récapitualif!$C$4=17,$V$17,IF(récapitualif!$C$4=18,$V$18,IF(récapitualif!$C$4=19,$V$19,))))))))</f>
        <v>0</v>
      </c>
      <c r="Z66" s="157">
        <f>IF(récapitualif!$C$4=21,$V$21,IF(récapitualif!$C$4=22,$V$22,IF(récapitualif!$C$4=23,$V$23,IF(récapitualif!$C$4=24,$V$24,IF(récapitualif!$C$4=25,$V$25,IF(récapitualif!$C$4=26,$V$26,IF(récapitualif!$C$4=27,$V$27,IF(récapitualif!$C$4=20,$V$20,))))))))</f>
        <v>0</v>
      </c>
      <c r="AB66" s="156">
        <f>IF(récapitualif!$C$4=11,$R54,IF(récapitualif!$C$4=10,$R55,IF(récapitualif!$C$4=9,$R56,IF(récapitualif!$C$4=8,$R57,IF(récapitualif!$C$4=7,$R58,IF(récapitualif!$C$4=6,$R59,IF(récapitualif!$C$4=5,$R60,IF(récapitualif!$C$4=4,$R61,))))))))</f>
        <v>0</v>
      </c>
      <c r="AC66" s="156">
        <f>IF(récapitualif!$C$4=19,$R46,IF(récapitualif!$C$4=18,$R47,IF(récapitualif!$C$4=17,$R48,IF(récapitualif!$C$4=16,$R49,IF(récapitualif!$C$4=15,$R50,IF(récapitualif!$C$4=14,$R51,IF(récapitualif!$C$4=13,$R52,IF(récapitualif!$C$4=12,$R53,0))))))))</f>
        <v>0</v>
      </c>
      <c r="AD66" s="156">
        <f>IF(récapitualif!$C$4=27,$R38,IF(récapitualif!$C$4=26,$R39,IF(récapitualif!$C$4=25,$R40,IF(récapitualif!$C$4=24,$R41,IF(récapitualif!$C$4=23,$R42,IF(récapitualif!$C$4=22,$R43,IF(récapitualif!$C$4=21,$R44,IF(récapitualif!$C$4=20,$R45,))))))))</f>
        <v>0</v>
      </c>
    </row>
    <row r="67" spans="1:30" s="2" customFormat="1" ht="13.5" customHeight="1" x14ac:dyDescent="0.25">
      <c r="A67" s="10">
        <v>63</v>
      </c>
      <c r="B67" s="11">
        <f t="shared" si="15"/>
        <v>0</v>
      </c>
      <c r="C67" s="12">
        <f t="shared" si="13"/>
        <v>0</v>
      </c>
      <c r="D67" s="94">
        <f t="shared" si="14"/>
        <v>0</v>
      </c>
      <c r="E67" s="95">
        <f t="shared" si="16"/>
        <v>0</v>
      </c>
      <c r="F67" s="96">
        <f>récapitualif!$C$6*D67</f>
        <v>0</v>
      </c>
      <c r="G67" s="97">
        <f t="shared" si="17"/>
        <v>0</v>
      </c>
      <c r="H67" s="142"/>
      <c r="I67" s="143">
        <f t="shared" si="18"/>
        <v>0</v>
      </c>
      <c r="J67" s="96"/>
      <c r="K67" s="97">
        <f t="shared" si="19"/>
        <v>0</v>
      </c>
      <c r="L67" s="98">
        <f t="shared" si="7"/>
        <v>0</v>
      </c>
      <c r="M67" s="99">
        <f>récapitualif!$G$6*L67</f>
        <v>0</v>
      </c>
      <c r="N67" s="99">
        <f t="shared" si="10"/>
        <v>0</v>
      </c>
      <c r="O67" s="99">
        <f t="shared" si="20"/>
        <v>0</v>
      </c>
      <c r="P67" s="99">
        <f t="shared" si="11"/>
        <v>0</v>
      </c>
      <c r="Q67" s="99">
        <f t="shared" si="12"/>
        <v>0</v>
      </c>
      <c r="R67" s="53">
        <f t="shared" si="21"/>
        <v>0</v>
      </c>
      <c r="S67" s="70">
        <f>récapitualif!$G$6</f>
        <v>0</v>
      </c>
      <c r="X67" s="94">
        <f>IF(récapitualif!$C$4=4,$V$4,IF(récapitualif!$C$4=5,$V$5,IF(récapitualif!$C$4=6,$V$6,IF(récapitualif!$C$4=7,$V$7,IF(récapitualif!$C$4=8,$V$8,IF(récapitualif!$C$4=9,$V$9,IF(récapitualif!$C$4=10,$V$10,IF(récapitualif!$C$4=11,$V$11,))))))))</f>
        <v>0</v>
      </c>
      <c r="Y67" s="157">
        <f>IF(récapitualif!$C$4=12,$V$12,IF(récapitualif!$C$4=13,$V$13,IF(récapitualif!$C$4=14,$V$14,IF(récapitualif!$C$4=15,$V$15,IF(récapitualif!$C$4=16,$V$16,IF(récapitualif!$C$4=17,$V$17,IF(récapitualif!$C$4=18,$V$18,IF(récapitualif!$C$4=19,$V$19,))))))))</f>
        <v>0</v>
      </c>
      <c r="Z67" s="157">
        <f>IF(récapitualif!$C$4=21,$V$21,IF(récapitualif!$C$4=22,$V$22,IF(récapitualif!$C$4=23,$V$23,IF(récapitualif!$C$4=24,$V$24,IF(récapitualif!$C$4=25,$V$25,IF(récapitualif!$C$4=26,$V$26,IF(récapitualif!$C$4=27,$V$27,IF(récapitualif!$C$4=20,$V$20,))))))))</f>
        <v>0</v>
      </c>
      <c r="AB67" s="156">
        <f>IF(récapitualif!$C$4=11,$R55,IF(récapitualif!$C$4=10,$R56,IF(récapitualif!$C$4=9,$R57,IF(récapitualif!$C$4=8,$R58,IF(récapitualif!$C$4=7,$R59,IF(récapitualif!$C$4=6,$R60,IF(récapitualif!$C$4=5,$R61,IF(récapitualif!$C$4=4,$R62,))))))))</f>
        <v>0</v>
      </c>
      <c r="AC67" s="156">
        <f>IF(récapitualif!$C$4=19,$R47,IF(récapitualif!$C$4=18,$R48,IF(récapitualif!$C$4=17,$R49,IF(récapitualif!$C$4=16,$R50,IF(récapitualif!$C$4=15,$R51,IF(récapitualif!$C$4=14,$R52,IF(récapitualif!$C$4=13,$R53,IF(récapitualif!$C$4=12,$R54,0))))))))</f>
        <v>0</v>
      </c>
      <c r="AD67" s="156">
        <f>IF(récapitualif!$C$4=27,$R39,IF(récapitualif!$C$4=26,$R40,IF(récapitualif!$C$4=25,$R41,IF(récapitualif!$C$4=24,$R42,IF(récapitualif!$C$4=23,$R43,IF(récapitualif!$C$4=22,$R44,IF(récapitualif!$C$4=21,$R45,IF(récapitualif!$C$4=20,$R46,))))))))</f>
        <v>0</v>
      </c>
    </row>
    <row r="68" spans="1:30" s="4" customFormat="1" ht="13.5" customHeight="1" x14ac:dyDescent="0.25">
      <c r="A68" s="10">
        <v>64</v>
      </c>
      <c r="B68" s="11">
        <f t="shared" si="15"/>
        <v>0</v>
      </c>
      <c r="C68" s="12">
        <f t="shared" si="13"/>
        <v>0</v>
      </c>
      <c r="D68" s="94">
        <f t="shared" si="14"/>
        <v>0</v>
      </c>
      <c r="E68" s="95">
        <f t="shared" si="16"/>
        <v>0</v>
      </c>
      <c r="F68" s="96">
        <f>récapitualif!$C$6*D68</f>
        <v>0</v>
      </c>
      <c r="G68" s="97">
        <f t="shared" si="17"/>
        <v>0</v>
      </c>
      <c r="H68" s="142"/>
      <c r="I68" s="143">
        <f t="shared" si="18"/>
        <v>0</v>
      </c>
      <c r="J68" s="96">
        <f>récapitualif!$G$4</f>
        <v>0</v>
      </c>
      <c r="K68" s="97">
        <f t="shared" si="19"/>
        <v>0</v>
      </c>
      <c r="L68" s="98">
        <f t="shared" si="7"/>
        <v>0</v>
      </c>
      <c r="M68" s="99">
        <f>récapitualif!$G$6*L68</f>
        <v>0</v>
      </c>
      <c r="N68" s="99">
        <f t="shared" si="10"/>
        <v>0</v>
      </c>
      <c r="O68" s="99">
        <f t="shared" si="20"/>
        <v>0</v>
      </c>
      <c r="P68" s="99">
        <f t="shared" si="11"/>
        <v>0</v>
      </c>
      <c r="Q68" s="99">
        <f t="shared" si="12"/>
        <v>0</v>
      </c>
      <c r="R68" s="53">
        <f t="shared" si="21"/>
        <v>0</v>
      </c>
      <c r="S68" s="70">
        <f>récapitualif!$G$6</f>
        <v>0</v>
      </c>
      <c r="X68" s="94">
        <f>IF(récapitualif!$C$4=4,$V$4,IF(récapitualif!$C$4=5,$V$5,IF(récapitualif!$C$4=6,$V$6,IF(récapitualif!$C$4=7,$V$7,IF(récapitualif!$C$4=8,$V$8,IF(récapitualif!$C$4=9,$V$9,IF(récapitualif!$C$4=10,$V$10,IF(récapitualif!$C$4=11,$V$11,))))))))</f>
        <v>0</v>
      </c>
      <c r="Y68" s="161">
        <f>IF(récapitualif!$C$4=12,$V$12,IF(récapitualif!$C$4=13,$V$13,IF(récapitualif!$C$4=14,$V$14,IF(récapitualif!$C$4=15,$V$15,IF(récapitualif!$C$4=16,$V$16,IF(récapitualif!$C$4=17,$V$17,IF(récapitualif!$C$4=18,$V$18,IF(récapitualif!$C$4=19,$V$19,))))))))</f>
        <v>0</v>
      </c>
      <c r="Z68" s="161">
        <f>IF(récapitualif!$C$4=21,$V$21,IF(récapitualif!$C$4=22,$V$22,IF(récapitualif!$C$4=23,$V$23,IF(récapitualif!$C$4=24,$V$24,IF(récapitualif!$C$4=25,$V$25,IF(récapitualif!$C$4=26,$V$26,IF(récapitualif!$C$4=27,$V$27,IF(récapitualif!$C$4=20,$V$20,))))))))</f>
        <v>0</v>
      </c>
      <c r="AB68" s="156">
        <f>IF(récapitualif!$C$4=11,$R56,IF(récapitualif!$C$4=10,$R57,IF(récapitualif!$C$4=9,$R58,IF(récapitualif!$C$4=8,$R59,IF(récapitualif!$C$4=7,$R60,IF(récapitualif!$C$4=6,$R61,IF(récapitualif!$C$4=5,$R62,IF(récapitualif!$C$4=4,$R63,))))))))</f>
        <v>0</v>
      </c>
      <c r="AC68" s="156">
        <f>IF(récapitualif!$C$4=19,$R48,IF(récapitualif!$C$4=18,$R49,IF(récapitualif!$C$4=17,$R50,IF(récapitualif!$C$4=16,$R51,IF(récapitualif!$C$4=15,$R52,IF(récapitualif!$C$4=14,$R53,IF(récapitualif!$C$4=13,$R54,IF(récapitualif!$C$4=12,$R55,0))))))))</f>
        <v>0</v>
      </c>
      <c r="AD68" s="156">
        <f>IF(récapitualif!$C$4=27,$R40,IF(récapitualif!$C$4=26,$R41,IF(récapitualif!$C$4=25,$R42,IF(récapitualif!$C$4=24,$R43,IF(récapitualif!$C$4=23,$R44,IF(récapitualif!$C$4=22,$R45,IF(récapitualif!$C$4=21,$R46,IF(récapitualif!$C$4=20,$R47,))))))))</f>
        <v>0</v>
      </c>
    </row>
    <row r="69" spans="1:30" s="169" customFormat="1" ht="13.5" customHeight="1" thickBot="1" x14ac:dyDescent="0.3">
      <c r="A69" s="16">
        <v>65</v>
      </c>
      <c r="B69" s="17">
        <f t="shared" si="15"/>
        <v>0</v>
      </c>
      <c r="C69" s="18">
        <f t="shared" si="13"/>
        <v>0</v>
      </c>
      <c r="D69" s="106">
        <f t="shared" ref="D69:D100" si="22">SUM(X69:Z69)*B69</f>
        <v>0</v>
      </c>
      <c r="E69" s="107">
        <f t="shared" si="16"/>
        <v>0</v>
      </c>
      <c r="F69" s="108">
        <f>récapitualif!$C$6*D69</f>
        <v>0</v>
      </c>
      <c r="G69" s="109">
        <f t="shared" si="17"/>
        <v>0</v>
      </c>
      <c r="H69" s="146"/>
      <c r="I69" s="147">
        <f t="shared" si="18"/>
        <v>0</v>
      </c>
      <c r="J69" s="108"/>
      <c r="K69" s="109">
        <f t="shared" si="19"/>
        <v>0</v>
      </c>
      <c r="L69" s="110">
        <f t="shared" si="7"/>
        <v>0</v>
      </c>
      <c r="M69" s="111">
        <f>récapitualif!$G$6*L69</f>
        <v>0</v>
      </c>
      <c r="N69" s="111">
        <f t="shared" si="10"/>
        <v>0</v>
      </c>
      <c r="O69" s="111">
        <f t="shared" si="20"/>
        <v>0</v>
      </c>
      <c r="P69" s="111">
        <f t="shared" si="11"/>
        <v>0</v>
      </c>
      <c r="Q69" s="111">
        <f t="shared" si="12"/>
        <v>0</v>
      </c>
      <c r="R69" s="61">
        <f t="shared" si="21"/>
        <v>0</v>
      </c>
      <c r="S69" s="72">
        <f>récapitualif!$G$6</f>
        <v>0</v>
      </c>
      <c r="X69" s="106">
        <f>IF(récapitualif!$C$4=4,$V$4,IF(récapitualif!$C$4=5,$V$5,IF(récapitualif!$C$4=6,$V$6,IF(récapitualif!$C$4=7,$V$7,IF(récapitualif!$C$4=8,$V$8,IF(récapitualif!$C$4=9,$V$9,IF(récapitualif!$C$4=10,$V$10,IF(récapitualif!$C$4=11,$V$11,))))))))</f>
        <v>0</v>
      </c>
      <c r="Y69" s="172">
        <f>IF(récapitualif!$C$4=12,$V$12,IF(récapitualif!$C$4=13,$V$13,IF(récapitualif!$C$4=14,$V$14,IF(récapitualif!$C$4=15,$V$15,IF(récapitualif!$C$4=16,$V$16,IF(récapitualif!$C$4=17,$V$17,IF(récapitualif!$C$4=18,$V$18,IF(récapitualif!$C$4=19,$V$19,))))))))</f>
        <v>0</v>
      </c>
      <c r="Z69" s="172">
        <f>IF(récapitualif!$C$4=21,$V$21,IF(récapitualif!$C$4=22,$V$22,IF(récapitualif!$C$4=23,$V$23,IF(récapitualif!$C$4=24,$V$24,IF(récapitualif!$C$4=25,$V$25,IF(récapitualif!$C$4=26,$V$26,IF(récapitualif!$C$4=27,$V$27,IF(récapitualif!$C$4=20,$V$20,))))))))</f>
        <v>0</v>
      </c>
      <c r="AB69" s="168">
        <f>IF(récapitualif!$C$4=11,$R57,IF(récapitualif!$C$4=10,$R58,IF(récapitualif!$C$4=9,$R59,IF(récapitualif!$C$4=8,$R60,IF(récapitualif!$C$4=7,$R61,IF(récapitualif!$C$4=6,$R62,IF(récapitualif!$C$4=5,$R63,IF(récapitualif!$C$4=4,$R64,))))))))</f>
        <v>0</v>
      </c>
      <c r="AC69" s="168">
        <f>IF(récapitualif!$C$4=19,$R49,IF(récapitualif!$C$4=18,$R50,IF(récapitualif!$C$4=17,$R51,IF(récapitualif!$C$4=16,$R52,IF(récapitualif!$C$4=15,$R53,IF(récapitualif!$C$4=14,$R54,IF(récapitualif!$C$4=13,$R55,IF(récapitualif!$C$4=12,$R56,0))))))))</f>
        <v>0</v>
      </c>
      <c r="AD69" s="168">
        <f>IF(récapitualif!$C$4=27,$R41,IF(récapitualif!$C$4=26,$R42,IF(récapitualif!$C$4=25,$R43,IF(récapitualif!$C$4=24,$R44,IF(récapitualif!$C$4=23,$R45,IF(récapitualif!$C$4=22,$R46,IF(récapitualif!$C$4=21,$R47,IF(récapitualif!$C$4=20,$R48,))))))))</f>
        <v>0</v>
      </c>
    </row>
    <row r="70" spans="1:30" s="2" customFormat="1" ht="13.5" customHeight="1" thickTop="1" x14ac:dyDescent="0.25">
      <c r="A70" s="10">
        <v>66</v>
      </c>
      <c r="B70" s="11">
        <f t="shared" ref="B70:B101" si="23">B69+R69-C70</f>
        <v>0</v>
      </c>
      <c r="C70" s="12">
        <f t="shared" si="13"/>
        <v>0</v>
      </c>
      <c r="D70" s="94">
        <f t="shared" si="22"/>
        <v>0</v>
      </c>
      <c r="E70" s="95">
        <f t="shared" ref="E70:E101" si="24">E69+D70</f>
        <v>0</v>
      </c>
      <c r="F70" s="96">
        <f>récapitualif!$C$6*D70</f>
        <v>0</v>
      </c>
      <c r="G70" s="97">
        <f t="shared" ref="G70:G101" si="25">G69+F70</f>
        <v>0</v>
      </c>
      <c r="H70" s="144">
        <f>récapitualif!$G$2</f>
        <v>0</v>
      </c>
      <c r="I70" s="143">
        <f t="shared" ref="I70:I101" si="26">I69+H70</f>
        <v>0</v>
      </c>
      <c r="J70" s="96"/>
      <c r="K70" s="97">
        <f t="shared" ref="K70:K101" si="27">K69+J70</f>
        <v>0</v>
      </c>
      <c r="L70" s="98">
        <f t="shared" ref="L70:L108" si="28">F70+D70+H70+J70</f>
        <v>0</v>
      </c>
      <c r="M70" s="99">
        <f>récapitualif!$G$6*L70</f>
        <v>0</v>
      </c>
      <c r="N70" s="99">
        <f t="shared" si="10"/>
        <v>0</v>
      </c>
      <c r="O70" s="99">
        <f t="shared" ref="O70:O101" si="29">N70+O69-25*R70</f>
        <v>0</v>
      </c>
      <c r="P70" s="99">
        <f t="shared" si="11"/>
        <v>0</v>
      </c>
      <c r="Q70" s="99">
        <f t="shared" si="12"/>
        <v>0</v>
      </c>
      <c r="R70" s="53">
        <f t="shared" ref="R70:R101" si="30">TRUNC((N70+O69)/25)</f>
        <v>0</v>
      </c>
      <c r="S70" s="70">
        <f>récapitualif!$G$6</f>
        <v>0</v>
      </c>
      <c r="X70" s="94">
        <f>IF(récapitualif!$C$4=4,$V$4,IF(récapitualif!$C$4=5,$V$5,IF(récapitualif!$C$4=6,$V$6,IF(récapitualif!$C$4=7,$V$7,IF(récapitualif!$C$4=8,$V$8,IF(récapitualif!$C$4=9,$V$9,IF(récapitualif!$C$4=10,$V$10,IF(récapitualif!$C$4=11,$V$11,))))))))</f>
        <v>0</v>
      </c>
      <c r="Y70" s="157">
        <f>IF(récapitualif!$C$4=12,$V$12,IF(récapitualif!$C$4=13,$V$13,IF(récapitualif!$C$4=14,$V$14,IF(récapitualif!$C$4=15,$V$15,IF(récapitualif!$C$4=16,$V$16,IF(récapitualif!$C$4=17,$V$17,IF(récapitualif!$C$4=18,$V$18,IF(récapitualif!$C$4=19,$V$19,))))))))</f>
        <v>0</v>
      </c>
      <c r="Z70" s="157">
        <f>IF(récapitualif!$C$4=21,$V$21,IF(récapitualif!$C$4=22,$V$22,IF(récapitualif!$C$4=23,$V$23,IF(récapitualif!$C$4=24,$V$24,IF(récapitualif!$C$4=25,$V$25,IF(récapitualif!$C$4=26,$V$26,IF(récapitualif!$C$4=27,$V$27,IF(récapitualif!$C$4=20,$V$20,))))))))</f>
        <v>0</v>
      </c>
      <c r="AB70" s="156">
        <f>IF(récapitualif!$C$4=11,$R58,IF(récapitualif!$C$4=10,$R59,IF(récapitualif!$C$4=9,$R60,IF(récapitualif!$C$4=8,$R61,IF(récapitualif!$C$4=7,$R62,IF(récapitualif!$C$4=6,$R63,IF(récapitualif!$C$4=5,$R64,IF(récapitualif!$C$4=4,$R65,))))))))</f>
        <v>0</v>
      </c>
      <c r="AC70" s="156">
        <f>IF(récapitualif!$C$4=19,$R50,IF(récapitualif!$C$4=18,$R51,IF(récapitualif!$C$4=17,$R52,IF(récapitualif!$C$4=16,$R53,IF(récapitualif!$C$4=15,$R54,IF(récapitualif!$C$4=14,$R55,IF(récapitualif!$C$4=13,$R56,IF(récapitualif!$C$4=12,$R57,0))))))))</f>
        <v>0</v>
      </c>
      <c r="AD70" s="156">
        <f>IF(récapitualif!$C$4=27,$R42,IF(récapitualif!$C$4=26,$R43,IF(récapitualif!$C$4=25,$R44,IF(récapitualif!$C$4=24,$R45,IF(récapitualif!$C$4=23,$R46,IF(récapitualif!$C$4=22,$R47,IF(récapitualif!$C$4=21,$R48,IF(récapitualif!$C$4=20,$R49,))))))))</f>
        <v>0</v>
      </c>
    </row>
    <row r="71" spans="1:30" s="2" customFormat="1" ht="13.5" customHeight="1" x14ac:dyDescent="0.25">
      <c r="A71" s="10">
        <v>67</v>
      </c>
      <c r="B71" s="11">
        <f t="shared" si="23"/>
        <v>0</v>
      </c>
      <c r="C71" s="12">
        <f t="shared" si="13"/>
        <v>0</v>
      </c>
      <c r="D71" s="94">
        <f t="shared" si="22"/>
        <v>0</v>
      </c>
      <c r="E71" s="95">
        <f t="shared" si="24"/>
        <v>0</v>
      </c>
      <c r="F71" s="96">
        <f>récapitualif!$C$6*D71</f>
        <v>0</v>
      </c>
      <c r="G71" s="97">
        <f t="shared" si="25"/>
        <v>0</v>
      </c>
      <c r="H71" s="142"/>
      <c r="I71" s="143">
        <f t="shared" si="26"/>
        <v>0</v>
      </c>
      <c r="J71" s="96"/>
      <c r="K71" s="97">
        <f t="shared" si="27"/>
        <v>0</v>
      </c>
      <c r="L71" s="98">
        <f t="shared" si="28"/>
        <v>0</v>
      </c>
      <c r="M71" s="99">
        <f>récapitualif!$G$6*L71</f>
        <v>0</v>
      </c>
      <c r="N71" s="99">
        <f t="shared" ref="N71:N108" si="31">L71-M71</f>
        <v>0</v>
      </c>
      <c r="O71" s="99">
        <f t="shared" si="29"/>
        <v>0</v>
      </c>
      <c r="P71" s="99">
        <f t="shared" ref="P71:P108" si="32">P70+L71</f>
        <v>0</v>
      </c>
      <c r="Q71" s="99">
        <f t="shared" ref="Q71:Q108" si="33">Q70+M71</f>
        <v>0</v>
      </c>
      <c r="R71" s="53">
        <f t="shared" si="30"/>
        <v>0</v>
      </c>
      <c r="S71" s="70">
        <f>récapitualif!$G$6</f>
        <v>0</v>
      </c>
      <c r="X71" s="94">
        <f>IF(récapitualif!$C$4=4,$V$4,IF(récapitualif!$C$4=5,$V$5,IF(récapitualif!$C$4=6,$V$6,IF(récapitualif!$C$4=7,$V$7,IF(récapitualif!$C$4=8,$V$8,IF(récapitualif!$C$4=9,$V$9,IF(récapitualif!$C$4=10,$V$10,IF(récapitualif!$C$4=11,$V$11,))))))))</f>
        <v>0</v>
      </c>
      <c r="Y71" s="157">
        <f>IF(récapitualif!$C$4=12,$V$12,IF(récapitualif!$C$4=13,$V$13,IF(récapitualif!$C$4=14,$V$14,IF(récapitualif!$C$4=15,$V$15,IF(récapitualif!$C$4=16,$V$16,IF(récapitualif!$C$4=17,$V$17,IF(récapitualif!$C$4=18,$V$18,IF(récapitualif!$C$4=19,$V$19,))))))))</f>
        <v>0</v>
      </c>
      <c r="Z71" s="157">
        <f>IF(récapitualif!$C$4=21,$V$21,IF(récapitualif!$C$4=22,$V$22,IF(récapitualif!$C$4=23,$V$23,IF(récapitualif!$C$4=24,$V$24,IF(récapitualif!$C$4=25,$V$25,IF(récapitualif!$C$4=26,$V$26,IF(récapitualif!$C$4=27,$V$27,IF(récapitualif!$C$4=20,$V$20,))))))))</f>
        <v>0</v>
      </c>
      <c r="AB71" s="156">
        <f>IF(récapitualif!$C$4=11,$R59,IF(récapitualif!$C$4=10,$R60,IF(récapitualif!$C$4=9,$R61,IF(récapitualif!$C$4=8,$R62,IF(récapitualif!$C$4=7,$R63,IF(récapitualif!$C$4=6,$R64,IF(récapitualif!$C$4=5,$R65,IF(récapitualif!$C$4=4,$R66,))))))))</f>
        <v>0</v>
      </c>
      <c r="AC71" s="156">
        <f>IF(récapitualif!$C$4=19,$R51,IF(récapitualif!$C$4=18,$R52,IF(récapitualif!$C$4=17,$R53,IF(récapitualif!$C$4=16,$R54,IF(récapitualif!$C$4=15,$R55,IF(récapitualif!$C$4=14,$R56,IF(récapitualif!$C$4=13,$R57,IF(récapitualif!$C$4=12,$R58,0))))))))</f>
        <v>0</v>
      </c>
      <c r="AD71" s="156">
        <f>IF(récapitualif!$C$4=27,$R43,IF(récapitualif!$C$4=26,$R44,IF(récapitualif!$C$4=25,$R45,IF(récapitualif!$C$4=24,$R46,IF(récapitualif!$C$4=23,$R47,IF(récapitualif!$C$4=22,$R48,IF(récapitualif!$C$4=21,$R49,IF(récapitualif!$C$4=20,$R50,))))))))</f>
        <v>0</v>
      </c>
    </row>
    <row r="72" spans="1:30" s="4" customFormat="1" ht="13.5" customHeight="1" x14ac:dyDescent="0.25">
      <c r="A72" s="10">
        <v>68</v>
      </c>
      <c r="B72" s="11">
        <f t="shared" si="23"/>
        <v>0</v>
      </c>
      <c r="C72" s="12">
        <f t="shared" si="13"/>
        <v>0</v>
      </c>
      <c r="D72" s="94">
        <f t="shared" si="22"/>
        <v>0</v>
      </c>
      <c r="E72" s="95">
        <f t="shared" si="24"/>
        <v>0</v>
      </c>
      <c r="F72" s="96">
        <f>récapitualif!$C$6*D72</f>
        <v>0</v>
      </c>
      <c r="G72" s="97">
        <f t="shared" si="25"/>
        <v>0</v>
      </c>
      <c r="H72" s="142"/>
      <c r="I72" s="143">
        <f t="shared" si="26"/>
        <v>0</v>
      </c>
      <c r="J72" s="96">
        <f>récapitualif!$G$4</f>
        <v>0</v>
      </c>
      <c r="K72" s="97">
        <f t="shared" si="27"/>
        <v>0</v>
      </c>
      <c r="L72" s="98">
        <f t="shared" si="28"/>
        <v>0</v>
      </c>
      <c r="M72" s="99">
        <f>récapitualif!$G$6*L72</f>
        <v>0</v>
      </c>
      <c r="N72" s="99">
        <f t="shared" si="31"/>
        <v>0</v>
      </c>
      <c r="O72" s="99">
        <f t="shared" si="29"/>
        <v>0</v>
      </c>
      <c r="P72" s="99">
        <f t="shared" si="32"/>
        <v>0</v>
      </c>
      <c r="Q72" s="99">
        <f t="shared" si="33"/>
        <v>0</v>
      </c>
      <c r="R72" s="53">
        <f t="shared" si="30"/>
        <v>0</v>
      </c>
      <c r="S72" s="70">
        <f>récapitualif!$G$6</f>
        <v>0</v>
      </c>
      <c r="X72" s="94">
        <f>IF(récapitualif!$C$4=4,$V$4,IF(récapitualif!$C$4=5,$V$5,IF(récapitualif!$C$4=6,$V$6,IF(récapitualif!$C$4=7,$V$7,IF(récapitualif!$C$4=8,$V$8,IF(récapitualif!$C$4=9,$V$9,IF(récapitualif!$C$4=10,$V$10,IF(récapitualif!$C$4=11,$V$11,))))))))</f>
        <v>0</v>
      </c>
      <c r="Y72" s="161">
        <f>IF(récapitualif!$C$4=12,$V$12,IF(récapitualif!$C$4=13,$V$13,IF(récapitualif!$C$4=14,$V$14,IF(récapitualif!$C$4=15,$V$15,IF(récapitualif!$C$4=16,$V$16,IF(récapitualif!$C$4=17,$V$17,IF(récapitualif!$C$4=18,$V$18,IF(récapitualif!$C$4=19,$V$19,))))))))</f>
        <v>0</v>
      </c>
      <c r="Z72" s="161">
        <f>IF(récapitualif!$C$4=21,$V$21,IF(récapitualif!$C$4=22,$V$22,IF(récapitualif!$C$4=23,$V$23,IF(récapitualif!$C$4=24,$V$24,IF(récapitualif!$C$4=25,$V$25,IF(récapitualif!$C$4=26,$V$26,IF(récapitualif!$C$4=27,$V$27,IF(récapitualif!$C$4=20,$V$20,))))))))</f>
        <v>0</v>
      </c>
      <c r="AB72" s="156">
        <f>IF(récapitualif!$C$4=11,$R60,IF(récapitualif!$C$4=10,$R61,IF(récapitualif!$C$4=9,$R62,IF(récapitualif!$C$4=8,$R63,IF(récapitualif!$C$4=7,$R64,IF(récapitualif!$C$4=6,$R65,IF(récapitualif!$C$4=5,$R66,IF(récapitualif!$C$4=4,$R67,))))))))</f>
        <v>0</v>
      </c>
      <c r="AC72" s="156">
        <f>IF(récapitualif!$C$4=19,$R52,IF(récapitualif!$C$4=18,$R53,IF(récapitualif!$C$4=17,$R54,IF(récapitualif!$C$4=16,$R55,IF(récapitualif!$C$4=15,$R56,IF(récapitualif!$C$4=14,$R57,IF(récapitualif!$C$4=13,$R58,IF(récapitualif!$C$4=12,$R59,0))))))))</f>
        <v>0</v>
      </c>
      <c r="AD72" s="156">
        <f>IF(récapitualif!$C$4=27,$R44,IF(récapitualif!$C$4=26,$R45,IF(récapitualif!$C$4=25,$R46,IF(récapitualif!$C$4=24,$R47,IF(récapitualif!$C$4=23,$R48,IF(récapitualif!$C$4=22,$R49,IF(récapitualif!$C$4=21,$R50,IF(récapitualif!$C$4=20,$R51,))))))))</f>
        <v>0</v>
      </c>
    </row>
    <row r="73" spans="1:30" s="169" customFormat="1" ht="13.5" customHeight="1" thickBot="1" x14ac:dyDescent="0.3">
      <c r="A73" s="16">
        <v>69</v>
      </c>
      <c r="B73" s="17">
        <f t="shared" si="23"/>
        <v>0</v>
      </c>
      <c r="C73" s="18">
        <f t="shared" si="13"/>
        <v>0</v>
      </c>
      <c r="D73" s="106">
        <f t="shared" si="22"/>
        <v>0</v>
      </c>
      <c r="E73" s="107">
        <f t="shared" si="24"/>
        <v>0</v>
      </c>
      <c r="F73" s="108">
        <f>récapitualif!$C$6*D73</f>
        <v>0</v>
      </c>
      <c r="G73" s="109">
        <f t="shared" si="25"/>
        <v>0</v>
      </c>
      <c r="H73" s="146"/>
      <c r="I73" s="147">
        <f t="shared" si="26"/>
        <v>0</v>
      </c>
      <c r="J73" s="108"/>
      <c r="K73" s="109">
        <f t="shared" si="27"/>
        <v>0</v>
      </c>
      <c r="L73" s="110">
        <f t="shared" si="28"/>
        <v>0</v>
      </c>
      <c r="M73" s="111">
        <f>récapitualif!$G$6*L73</f>
        <v>0</v>
      </c>
      <c r="N73" s="111">
        <f t="shared" si="31"/>
        <v>0</v>
      </c>
      <c r="O73" s="111">
        <f t="shared" si="29"/>
        <v>0</v>
      </c>
      <c r="P73" s="111">
        <f t="shared" si="32"/>
        <v>0</v>
      </c>
      <c r="Q73" s="111">
        <f t="shared" si="33"/>
        <v>0</v>
      </c>
      <c r="R73" s="61">
        <f t="shared" si="30"/>
        <v>0</v>
      </c>
      <c r="S73" s="72">
        <f>récapitualif!$G$6</f>
        <v>0</v>
      </c>
      <c r="X73" s="106">
        <f>IF(récapitualif!$C$4=4,$V$4,IF(récapitualif!$C$4=5,$V$5,IF(récapitualif!$C$4=6,$V$6,IF(récapitualif!$C$4=7,$V$7,IF(récapitualif!$C$4=8,$V$8,IF(récapitualif!$C$4=9,$V$9,IF(récapitualif!$C$4=10,$V$10,IF(récapitualif!$C$4=11,$V$11,))))))))</f>
        <v>0</v>
      </c>
      <c r="Y73" s="172">
        <f>IF(récapitualif!$C$4=12,$V$12,IF(récapitualif!$C$4=13,$V$13,IF(récapitualif!$C$4=14,$V$14,IF(récapitualif!$C$4=15,$V$15,IF(récapitualif!$C$4=16,$V$16,IF(récapitualif!$C$4=17,$V$17,IF(récapitualif!$C$4=18,$V$18,IF(récapitualif!$C$4=19,$V$19,))))))))</f>
        <v>0</v>
      </c>
      <c r="Z73" s="172">
        <f>IF(récapitualif!$C$4=21,$V$21,IF(récapitualif!$C$4=22,$V$22,IF(récapitualif!$C$4=23,$V$23,IF(récapitualif!$C$4=24,$V$24,IF(récapitualif!$C$4=25,$V$25,IF(récapitualif!$C$4=26,$V$26,IF(récapitualif!$C$4=27,$V$27,IF(récapitualif!$C$4=20,$V$20,))))))))</f>
        <v>0</v>
      </c>
      <c r="AB73" s="168">
        <f>IF(récapitualif!$C$4=11,$R61,IF(récapitualif!$C$4=10,$R62,IF(récapitualif!$C$4=9,$R63,IF(récapitualif!$C$4=8,$R64,IF(récapitualif!$C$4=7,$R65,IF(récapitualif!$C$4=6,$R66,IF(récapitualif!$C$4=5,$R67,IF(récapitualif!$C$4=4,$R68,))))))))</f>
        <v>0</v>
      </c>
      <c r="AC73" s="168">
        <f>IF(récapitualif!$C$4=19,$R53,IF(récapitualif!$C$4=18,$R54,IF(récapitualif!$C$4=17,$R55,IF(récapitualif!$C$4=16,$R56,IF(récapitualif!$C$4=15,$R57,IF(récapitualif!$C$4=14,$R58,IF(récapitualif!$C$4=13,$R59,IF(récapitualif!$C$4=12,$R60,0))))))))</f>
        <v>0</v>
      </c>
      <c r="AD73" s="168">
        <f>IF(récapitualif!$C$4=27,$R45,IF(récapitualif!$C$4=26,$R46,IF(récapitualif!$C$4=25,$R47,IF(récapitualif!$C$4=24,$R48,IF(récapitualif!$C$4=23,$R49,IF(récapitualif!$C$4=22,$R50,IF(récapitualif!$C$4=21,$R51,IF(récapitualif!$C$4=20,$R52,))))))))</f>
        <v>0</v>
      </c>
    </row>
    <row r="74" spans="1:30" s="2" customFormat="1" ht="13.5" customHeight="1" thickTop="1" x14ac:dyDescent="0.25">
      <c r="A74" s="10">
        <v>70</v>
      </c>
      <c r="B74" s="11">
        <f t="shared" si="23"/>
        <v>0</v>
      </c>
      <c r="C74" s="12">
        <f t="shared" si="13"/>
        <v>0</v>
      </c>
      <c r="D74" s="94">
        <f t="shared" si="22"/>
        <v>0</v>
      </c>
      <c r="E74" s="95">
        <f t="shared" si="24"/>
        <v>0</v>
      </c>
      <c r="F74" s="96">
        <f>récapitualif!$C$6*D74</f>
        <v>0</v>
      </c>
      <c r="G74" s="97">
        <f t="shared" si="25"/>
        <v>0</v>
      </c>
      <c r="H74" s="144">
        <f>récapitualif!$G$2</f>
        <v>0</v>
      </c>
      <c r="I74" s="143">
        <f t="shared" si="26"/>
        <v>0</v>
      </c>
      <c r="J74" s="96"/>
      <c r="K74" s="97">
        <f t="shared" si="27"/>
        <v>0</v>
      </c>
      <c r="L74" s="98">
        <f t="shared" si="28"/>
        <v>0</v>
      </c>
      <c r="M74" s="99">
        <f>récapitualif!$G$6*L74</f>
        <v>0</v>
      </c>
      <c r="N74" s="99">
        <f t="shared" si="31"/>
        <v>0</v>
      </c>
      <c r="O74" s="99">
        <f t="shared" si="29"/>
        <v>0</v>
      </c>
      <c r="P74" s="99">
        <f t="shared" si="32"/>
        <v>0</v>
      </c>
      <c r="Q74" s="99">
        <f t="shared" si="33"/>
        <v>0</v>
      </c>
      <c r="R74" s="53">
        <f t="shared" si="30"/>
        <v>0</v>
      </c>
      <c r="S74" s="70">
        <f>récapitualif!$G$6</f>
        <v>0</v>
      </c>
      <c r="X74" s="94">
        <f>IF(récapitualif!$C$4=4,$V$4,IF(récapitualif!$C$4=5,$V$5,IF(récapitualif!$C$4=6,$V$6,IF(récapitualif!$C$4=7,$V$7,IF(récapitualif!$C$4=8,$V$8,IF(récapitualif!$C$4=9,$V$9,IF(récapitualif!$C$4=10,$V$10,IF(récapitualif!$C$4=11,$V$11,))))))))</f>
        <v>0</v>
      </c>
      <c r="Y74" s="157">
        <f>IF(récapitualif!$C$4=12,$V$12,IF(récapitualif!$C$4=13,$V$13,IF(récapitualif!$C$4=14,$V$14,IF(récapitualif!$C$4=15,$V$15,IF(récapitualif!$C$4=16,$V$16,IF(récapitualif!$C$4=17,$V$17,IF(récapitualif!$C$4=18,$V$18,IF(récapitualif!$C$4=19,$V$19,))))))))</f>
        <v>0</v>
      </c>
      <c r="Z74" s="157">
        <f>IF(récapitualif!$C$4=21,$V$21,IF(récapitualif!$C$4=22,$V$22,IF(récapitualif!$C$4=23,$V$23,IF(récapitualif!$C$4=24,$V$24,IF(récapitualif!$C$4=25,$V$25,IF(récapitualif!$C$4=26,$V$26,IF(récapitualif!$C$4=27,$V$27,IF(récapitualif!$C$4=20,$V$20,))))))))</f>
        <v>0</v>
      </c>
      <c r="AB74" s="156">
        <f>IF(récapitualif!$C$4=11,$R62,IF(récapitualif!$C$4=10,$R63,IF(récapitualif!$C$4=9,$R64,IF(récapitualif!$C$4=8,$R65,IF(récapitualif!$C$4=7,$R66,IF(récapitualif!$C$4=6,$R67,IF(récapitualif!$C$4=5,$R68,IF(récapitualif!$C$4=4,$R69,))))))))</f>
        <v>0</v>
      </c>
      <c r="AC74" s="156">
        <f>IF(récapitualif!$C$4=19,$R54,IF(récapitualif!$C$4=18,$R55,IF(récapitualif!$C$4=17,$R56,IF(récapitualif!$C$4=16,$R57,IF(récapitualif!$C$4=15,$R58,IF(récapitualif!$C$4=14,$R59,IF(récapitualif!$C$4=13,$R60,IF(récapitualif!$C$4=12,$R61,0))))))))</f>
        <v>0</v>
      </c>
      <c r="AD74" s="156">
        <f>IF(récapitualif!$C$4=27,$R46,IF(récapitualif!$C$4=26,$R47,IF(récapitualif!$C$4=25,$R48,IF(récapitualif!$C$4=24,$R49,IF(récapitualif!$C$4=23,$R50,IF(récapitualif!$C$4=22,$R51,IF(récapitualif!$C$4=21,$R52,IF(récapitualif!$C$4=20,$R53,))))))))</f>
        <v>0</v>
      </c>
    </row>
    <row r="75" spans="1:30" s="2" customFormat="1" ht="13.5" customHeight="1" x14ac:dyDescent="0.25">
      <c r="A75" s="10">
        <v>71</v>
      </c>
      <c r="B75" s="11">
        <f t="shared" si="23"/>
        <v>0</v>
      </c>
      <c r="C75" s="12">
        <f t="shared" ref="C75:C108" si="34">SUM(AB75:AD75)</f>
        <v>0</v>
      </c>
      <c r="D75" s="94">
        <f t="shared" si="22"/>
        <v>0</v>
      </c>
      <c r="E75" s="95">
        <f t="shared" si="24"/>
        <v>0</v>
      </c>
      <c r="F75" s="96">
        <f>récapitualif!$C$6*D75</f>
        <v>0</v>
      </c>
      <c r="G75" s="97">
        <f t="shared" si="25"/>
        <v>0</v>
      </c>
      <c r="H75" s="142"/>
      <c r="I75" s="143">
        <f t="shared" si="26"/>
        <v>0</v>
      </c>
      <c r="J75" s="96"/>
      <c r="K75" s="97">
        <f t="shared" si="27"/>
        <v>0</v>
      </c>
      <c r="L75" s="98">
        <f t="shared" si="28"/>
        <v>0</v>
      </c>
      <c r="M75" s="99">
        <f>récapitualif!$G$6*L75</f>
        <v>0</v>
      </c>
      <c r="N75" s="99">
        <f t="shared" si="31"/>
        <v>0</v>
      </c>
      <c r="O75" s="99">
        <f t="shared" si="29"/>
        <v>0</v>
      </c>
      <c r="P75" s="99">
        <f t="shared" si="32"/>
        <v>0</v>
      </c>
      <c r="Q75" s="99">
        <f t="shared" si="33"/>
        <v>0</v>
      </c>
      <c r="R75" s="53">
        <f t="shared" si="30"/>
        <v>0</v>
      </c>
      <c r="S75" s="70">
        <f>récapitualif!$G$6</f>
        <v>0</v>
      </c>
      <c r="X75" s="94">
        <f>IF(récapitualif!$C$4=4,$V$4,IF(récapitualif!$C$4=5,$V$5,IF(récapitualif!$C$4=6,$V$6,IF(récapitualif!$C$4=7,$V$7,IF(récapitualif!$C$4=8,$V$8,IF(récapitualif!$C$4=9,$V$9,IF(récapitualif!$C$4=10,$V$10,IF(récapitualif!$C$4=11,$V$11,))))))))</f>
        <v>0</v>
      </c>
      <c r="Y75" s="157">
        <f>IF(récapitualif!$C$4=12,$V$12,IF(récapitualif!$C$4=13,$V$13,IF(récapitualif!$C$4=14,$V$14,IF(récapitualif!$C$4=15,$V$15,IF(récapitualif!$C$4=16,$V$16,IF(récapitualif!$C$4=17,$V$17,IF(récapitualif!$C$4=18,$V$18,IF(récapitualif!$C$4=19,$V$19,))))))))</f>
        <v>0</v>
      </c>
      <c r="Z75" s="157">
        <f>IF(récapitualif!$C$4=21,$V$21,IF(récapitualif!$C$4=22,$V$22,IF(récapitualif!$C$4=23,$V$23,IF(récapitualif!$C$4=24,$V$24,IF(récapitualif!$C$4=25,$V$25,IF(récapitualif!$C$4=26,$V$26,IF(récapitualif!$C$4=27,$V$27,IF(récapitualif!$C$4=20,$V$20,))))))))</f>
        <v>0</v>
      </c>
      <c r="AB75" s="156">
        <f>IF(récapitualif!$C$4=11,$R63,IF(récapitualif!$C$4=10,$R64,IF(récapitualif!$C$4=9,$R65,IF(récapitualif!$C$4=8,$R66,IF(récapitualif!$C$4=7,$R67,IF(récapitualif!$C$4=6,$R68,IF(récapitualif!$C$4=5,$R69,IF(récapitualif!$C$4=4,$R70,))))))))</f>
        <v>0</v>
      </c>
      <c r="AC75" s="156">
        <f>IF(récapitualif!$C$4=19,$R55,IF(récapitualif!$C$4=18,$R56,IF(récapitualif!$C$4=17,$R57,IF(récapitualif!$C$4=16,$R58,IF(récapitualif!$C$4=15,$R59,IF(récapitualif!$C$4=14,$R60,IF(récapitualif!$C$4=13,$R61,IF(récapitualif!$C$4=12,$R62,0))))))))</f>
        <v>0</v>
      </c>
      <c r="AD75" s="156">
        <f>IF(récapitualif!$C$4=27,$R47,IF(récapitualif!$C$4=26,$R48,IF(récapitualif!$C$4=25,$R49,IF(récapitualif!$C$4=24,$R50,IF(récapitualif!$C$4=23,$R51,IF(récapitualif!$C$4=22,$R52,IF(récapitualif!$C$4=21,$R53,IF(récapitualif!$C$4=20,$R54,))))))))</f>
        <v>0</v>
      </c>
    </row>
    <row r="76" spans="1:30" s="4" customFormat="1" ht="13.5" customHeight="1" x14ac:dyDescent="0.25">
      <c r="A76" s="10">
        <v>72</v>
      </c>
      <c r="B76" s="11">
        <f t="shared" si="23"/>
        <v>0</v>
      </c>
      <c r="C76" s="12">
        <f t="shared" si="34"/>
        <v>0</v>
      </c>
      <c r="D76" s="94">
        <f t="shared" si="22"/>
        <v>0</v>
      </c>
      <c r="E76" s="95">
        <f t="shared" si="24"/>
        <v>0</v>
      </c>
      <c r="F76" s="96">
        <f>récapitualif!$C$6*D76</f>
        <v>0</v>
      </c>
      <c r="G76" s="97">
        <f t="shared" si="25"/>
        <v>0</v>
      </c>
      <c r="H76" s="142"/>
      <c r="I76" s="143">
        <f t="shared" si="26"/>
        <v>0</v>
      </c>
      <c r="J76" s="96">
        <f>récapitualif!$G$4</f>
        <v>0</v>
      </c>
      <c r="K76" s="97">
        <f t="shared" si="27"/>
        <v>0</v>
      </c>
      <c r="L76" s="98">
        <f t="shared" si="28"/>
        <v>0</v>
      </c>
      <c r="M76" s="99">
        <f>récapitualif!$G$6*L76</f>
        <v>0</v>
      </c>
      <c r="N76" s="99">
        <f t="shared" si="31"/>
        <v>0</v>
      </c>
      <c r="O76" s="99">
        <f t="shared" si="29"/>
        <v>0</v>
      </c>
      <c r="P76" s="99">
        <f t="shared" si="32"/>
        <v>0</v>
      </c>
      <c r="Q76" s="99">
        <f t="shared" si="33"/>
        <v>0</v>
      </c>
      <c r="R76" s="53">
        <f t="shared" si="30"/>
        <v>0</v>
      </c>
      <c r="S76" s="70">
        <f>récapitualif!$G$6</f>
        <v>0</v>
      </c>
      <c r="X76" s="94">
        <f>IF(récapitualif!$C$4=4,$V$4,IF(récapitualif!$C$4=5,$V$5,IF(récapitualif!$C$4=6,$V$6,IF(récapitualif!$C$4=7,$V$7,IF(récapitualif!$C$4=8,$V$8,IF(récapitualif!$C$4=9,$V$9,IF(récapitualif!$C$4=10,$V$10,IF(récapitualif!$C$4=11,$V$11,))))))))</f>
        <v>0</v>
      </c>
      <c r="Y76" s="161">
        <f>IF(récapitualif!$C$4=12,$V$12,IF(récapitualif!$C$4=13,$V$13,IF(récapitualif!$C$4=14,$V$14,IF(récapitualif!$C$4=15,$V$15,IF(récapitualif!$C$4=16,$V$16,IF(récapitualif!$C$4=17,$V$17,IF(récapitualif!$C$4=18,$V$18,IF(récapitualif!$C$4=19,$V$19,))))))))</f>
        <v>0</v>
      </c>
      <c r="Z76" s="161">
        <f>IF(récapitualif!$C$4=21,$V$21,IF(récapitualif!$C$4=22,$V$22,IF(récapitualif!$C$4=23,$V$23,IF(récapitualif!$C$4=24,$V$24,IF(récapitualif!$C$4=25,$V$25,IF(récapitualif!$C$4=26,$V$26,IF(récapitualif!$C$4=27,$V$27,IF(récapitualif!$C$4=20,$V$20,))))))))</f>
        <v>0</v>
      </c>
      <c r="AB76" s="156">
        <f>IF(récapitualif!$C$4=11,$R64,IF(récapitualif!$C$4=10,$R65,IF(récapitualif!$C$4=9,$R66,IF(récapitualif!$C$4=8,$R67,IF(récapitualif!$C$4=7,$R68,IF(récapitualif!$C$4=6,$R69,IF(récapitualif!$C$4=5,$R70,IF(récapitualif!$C$4=4,$R71,))))))))</f>
        <v>0</v>
      </c>
      <c r="AC76" s="156">
        <f>IF(récapitualif!$C$4=19,$R56,IF(récapitualif!$C$4=18,$R57,IF(récapitualif!$C$4=17,$R58,IF(récapitualif!$C$4=16,$R59,IF(récapitualif!$C$4=15,$R60,IF(récapitualif!$C$4=14,$R61,IF(récapitualif!$C$4=13,$R62,IF(récapitualif!$C$4=12,$R63,0))))))))</f>
        <v>0</v>
      </c>
      <c r="AD76" s="156">
        <f>IF(récapitualif!$C$4=27,$R48,IF(récapitualif!$C$4=26,$R49,IF(récapitualif!$C$4=25,$R50,IF(récapitualif!$C$4=24,$R51,IF(récapitualif!$C$4=23,$R52,IF(récapitualif!$C$4=22,$R53,IF(récapitualif!$C$4=21,$R54,IF(récapitualif!$C$4=20,$R55,))))))))</f>
        <v>0</v>
      </c>
    </row>
    <row r="77" spans="1:30" s="169" customFormat="1" ht="13.5" customHeight="1" thickBot="1" x14ac:dyDescent="0.3">
      <c r="A77" s="16">
        <v>73</v>
      </c>
      <c r="B77" s="17">
        <f t="shared" si="23"/>
        <v>0</v>
      </c>
      <c r="C77" s="18">
        <f t="shared" si="34"/>
        <v>0</v>
      </c>
      <c r="D77" s="106">
        <f t="shared" si="22"/>
        <v>0</v>
      </c>
      <c r="E77" s="107">
        <f t="shared" si="24"/>
        <v>0</v>
      </c>
      <c r="F77" s="108">
        <f>récapitualif!$C$6*D77</f>
        <v>0</v>
      </c>
      <c r="G77" s="109">
        <f t="shared" si="25"/>
        <v>0</v>
      </c>
      <c r="H77" s="146"/>
      <c r="I77" s="147">
        <f t="shared" si="26"/>
        <v>0</v>
      </c>
      <c r="J77" s="108"/>
      <c r="K77" s="109">
        <f t="shared" si="27"/>
        <v>0</v>
      </c>
      <c r="L77" s="110">
        <f t="shared" si="28"/>
        <v>0</v>
      </c>
      <c r="M77" s="111">
        <f>récapitualif!$G$6*L77</f>
        <v>0</v>
      </c>
      <c r="N77" s="111">
        <f t="shared" si="31"/>
        <v>0</v>
      </c>
      <c r="O77" s="111">
        <f t="shared" si="29"/>
        <v>0</v>
      </c>
      <c r="P77" s="111">
        <f t="shared" si="32"/>
        <v>0</v>
      </c>
      <c r="Q77" s="111">
        <f t="shared" si="33"/>
        <v>0</v>
      </c>
      <c r="R77" s="61">
        <f t="shared" si="30"/>
        <v>0</v>
      </c>
      <c r="S77" s="72">
        <f>récapitualif!$G$6</f>
        <v>0</v>
      </c>
      <c r="X77" s="106">
        <f>IF(récapitualif!$C$4=4,$V$4,IF(récapitualif!$C$4=5,$V$5,IF(récapitualif!$C$4=6,$V$6,IF(récapitualif!$C$4=7,$V$7,IF(récapitualif!$C$4=8,$V$8,IF(récapitualif!$C$4=9,$V$9,IF(récapitualif!$C$4=10,$V$10,IF(récapitualif!$C$4=11,$V$11,))))))))</f>
        <v>0</v>
      </c>
      <c r="Y77" s="172">
        <f>IF(récapitualif!$C$4=12,$V$12,IF(récapitualif!$C$4=13,$V$13,IF(récapitualif!$C$4=14,$V$14,IF(récapitualif!$C$4=15,$V$15,IF(récapitualif!$C$4=16,$V$16,IF(récapitualif!$C$4=17,$V$17,IF(récapitualif!$C$4=18,$V$18,IF(récapitualif!$C$4=19,$V$19,))))))))</f>
        <v>0</v>
      </c>
      <c r="Z77" s="172">
        <f>IF(récapitualif!$C$4=21,$V$21,IF(récapitualif!$C$4=22,$V$22,IF(récapitualif!$C$4=23,$V$23,IF(récapitualif!$C$4=24,$V$24,IF(récapitualif!$C$4=25,$V$25,IF(récapitualif!$C$4=26,$V$26,IF(récapitualif!$C$4=27,$V$27,IF(récapitualif!$C$4=20,$V$20,))))))))</f>
        <v>0</v>
      </c>
      <c r="AB77" s="168">
        <f>IF(récapitualif!$C$4=11,$R65,IF(récapitualif!$C$4=10,$R66,IF(récapitualif!$C$4=9,$R67,IF(récapitualif!$C$4=8,$R68,IF(récapitualif!$C$4=7,$R69,IF(récapitualif!$C$4=6,$R70,IF(récapitualif!$C$4=5,$R71,IF(récapitualif!$C$4=4,$R72,))))))))</f>
        <v>0</v>
      </c>
      <c r="AC77" s="168">
        <f>IF(récapitualif!$C$4=19,$R57,IF(récapitualif!$C$4=18,$R58,IF(récapitualif!$C$4=17,$R59,IF(récapitualif!$C$4=16,$R60,IF(récapitualif!$C$4=15,$R61,IF(récapitualif!$C$4=14,$R62,IF(récapitualif!$C$4=13,$R63,IF(récapitualif!$C$4=12,$R64,0))))))))</f>
        <v>0</v>
      </c>
      <c r="AD77" s="168">
        <f>IF(récapitualif!$C$4=27,$R49,IF(récapitualif!$C$4=26,$R50,IF(récapitualif!$C$4=25,$R51,IF(récapitualif!$C$4=24,$R52,IF(récapitualif!$C$4=23,$R53,IF(récapitualif!$C$4=22,$R54,IF(récapitualif!$C$4=21,$R55,IF(récapitualif!$C$4=20,$R56,))))))))</f>
        <v>0</v>
      </c>
    </row>
    <row r="78" spans="1:30" s="2" customFormat="1" ht="13.5" customHeight="1" thickTop="1" x14ac:dyDescent="0.25">
      <c r="A78" s="10">
        <v>74</v>
      </c>
      <c r="B78" s="11">
        <f t="shared" si="23"/>
        <v>0</v>
      </c>
      <c r="C78" s="12">
        <f t="shared" si="34"/>
        <v>0</v>
      </c>
      <c r="D78" s="94">
        <f t="shared" si="22"/>
        <v>0</v>
      </c>
      <c r="E78" s="95">
        <f t="shared" si="24"/>
        <v>0</v>
      </c>
      <c r="F78" s="96">
        <f>récapitualif!$C$6*D78</f>
        <v>0</v>
      </c>
      <c r="G78" s="97">
        <f t="shared" si="25"/>
        <v>0</v>
      </c>
      <c r="H78" s="144">
        <f>récapitualif!$G$2</f>
        <v>0</v>
      </c>
      <c r="I78" s="143">
        <f t="shared" si="26"/>
        <v>0</v>
      </c>
      <c r="J78" s="96"/>
      <c r="K78" s="97">
        <f t="shared" si="27"/>
        <v>0</v>
      </c>
      <c r="L78" s="98">
        <f t="shared" si="28"/>
        <v>0</v>
      </c>
      <c r="M78" s="99">
        <f>récapitualif!$G$6*L78</f>
        <v>0</v>
      </c>
      <c r="N78" s="99">
        <f t="shared" si="31"/>
        <v>0</v>
      </c>
      <c r="O78" s="99">
        <f t="shared" si="29"/>
        <v>0</v>
      </c>
      <c r="P78" s="99">
        <f t="shared" si="32"/>
        <v>0</v>
      </c>
      <c r="Q78" s="99">
        <f t="shared" si="33"/>
        <v>0</v>
      </c>
      <c r="R78" s="53">
        <f t="shared" si="30"/>
        <v>0</v>
      </c>
      <c r="S78" s="70">
        <f>récapitualif!$G$6</f>
        <v>0</v>
      </c>
      <c r="X78" s="94">
        <f>IF(récapitualif!$C$4=4,$V$4,IF(récapitualif!$C$4=5,$V$5,IF(récapitualif!$C$4=6,$V$6,IF(récapitualif!$C$4=7,$V$7,IF(récapitualif!$C$4=8,$V$8,IF(récapitualif!$C$4=9,$V$9,IF(récapitualif!$C$4=10,$V$10,IF(récapitualif!$C$4=11,$V$11,))))))))</f>
        <v>0</v>
      </c>
      <c r="Y78" s="157">
        <f>IF(récapitualif!$C$4=12,$V$12,IF(récapitualif!$C$4=13,$V$13,IF(récapitualif!$C$4=14,$V$14,IF(récapitualif!$C$4=15,$V$15,IF(récapitualif!$C$4=16,$V$16,IF(récapitualif!$C$4=17,$V$17,IF(récapitualif!$C$4=18,$V$18,IF(récapitualif!$C$4=19,$V$19,))))))))</f>
        <v>0</v>
      </c>
      <c r="Z78" s="157">
        <f>IF(récapitualif!$C$4=21,$V$21,IF(récapitualif!$C$4=22,$V$22,IF(récapitualif!$C$4=23,$V$23,IF(récapitualif!$C$4=24,$V$24,IF(récapitualif!$C$4=25,$V$25,IF(récapitualif!$C$4=26,$V$26,IF(récapitualif!$C$4=27,$V$27,IF(récapitualif!$C$4=20,$V$20,))))))))</f>
        <v>0</v>
      </c>
      <c r="AB78" s="156">
        <f>IF(récapitualif!$C$4=11,$R66,IF(récapitualif!$C$4=10,$R67,IF(récapitualif!$C$4=9,$R68,IF(récapitualif!$C$4=8,$R69,IF(récapitualif!$C$4=7,$R70,IF(récapitualif!$C$4=6,$R71,IF(récapitualif!$C$4=5,$R72,IF(récapitualif!$C$4=4,$R73,))))))))</f>
        <v>0</v>
      </c>
      <c r="AC78" s="156">
        <f>IF(récapitualif!$C$4=19,$R58,IF(récapitualif!$C$4=18,$R59,IF(récapitualif!$C$4=17,$R60,IF(récapitualif!$C$4=16,$R61,IF(récapitualif!$C$4=15,$R62,IF(récapitualif!$C$4=14,$R63,IF(récapitualif!$C$4=13,$R64,IF(récapitualif!$C$4=12,$R65,0))))))))</f>
        <v>0</v>
      </c>
      <c r="AD78" s="156">
        <f>IF(récapitualif!$C$4=27,$R50,IF(récapitualif!$C$4=26,$R51,IF(récapitualif!$C$4=25,$R52,IF(récapitualif!$C$4=24,$R53,IF(récapitualif!$C$4=23,$R54,IF(récapitualif!$C$4=22,$R55,IF(récapitualif!$C$4=21,$R56,IF(récapitualif!$C$4=20,$R57,))))))))</f>
        <v>0</v>
      </c>
    </row>
    <row r="79" spans="1:30" s="2" customFormat="1" ht="13.5" customHeight="1" x14ac:dyDescent="0.25">
      <c r="A79" s="10">
        <v>75</v>
      </c>
      <c r="B79" s="11">
        <f t="shared" si="23"/>
        <v>0</v>
      </c>
      <c r="C79" s="12">
        <f t="shared" si="34"/>
        <v>0</v>
      </c>
      <c r="D79" s="94">
        <f t="shared" si="22"/>
        <v>0</v>
      </c>
      <c r="E79" s="95">
        <f t="shared" si="24"/>
        <v>0</v>
      </c>
      <c r="F79" s="96">
        <f>récapitualif!$C$6*D79</f>
        <v>0</v>
      </c>
      <c r="G79" s="97">
        <f t="shared" si="25"/>
        <v>0</v>
      </c>
      <c r="H79" s="142"/>
      <c r="I79" s="143">
        <f t="shared" si="26"/>
        <v>0</v>
      </c>
      <c r="J79" s="96"/>
      <c r="K79" s="97">
        <f t="shared" si="27"/>
        <v>0</v>
      </c>
      <c r="L79" s="98">
        <f t="shared" si="28"/>
        <v>0</v>
      </c>
      <c r="M79" s="99">
        <f>récapitualif!$G$6*L79</f>
        <v>0</v>
      </c>
      <c r="N79" s="99">
        <f t="shared" si="31"/>
        <v>0</v>
      </c>
      <c r="O79" s="99">
        <f t="shared" si="29"/>
        <v>0</v>
      </c>
      <c r="P79" s="99">
        <f t="shared" si="32"/>
        <v>0</v>
      </c>
      <c r="Q79" s="99">
        <f t="shared" si="33"/>
        <v>0</v>
      </c>
      <c r="R79" s="53">
        <f t="shared" si="30"/>
        <v>0</v>
      </c>
      <c r="S79" s="70">
        <f>récapitualif!$G$6</f>
        <v>0</v>
      </c>
      <c r="X79" s="94">
        <f>IF(récapitualif!$C$4=4,$V$4,IF(récapitualif!$C$4=5,$V$5,IF(récapitualif!$C$4=6,$V$6,IF(récapitualif!$C$4=7,$V$7,IF(récapitualif!$C$4=8,$V$8,IF(récapitualif!$C$4=9,$V$9,IF(récapitualif!$C$4=10,$V$10,IF(récapitualif!$C$4=11,$V$11,))))))))</f>
        <v>0</v>
      </c>
      <c r="Y79" s="157">
        <f>IF(récapitualif!$C$4=12,$V$12,IF(récapitualif!$C$4=13,$V$13,IF(récapitualif!$C$4=14,$V$14,IF(récapitualif!$C$4=15,$V$15,IF(récapitualif!$C$4=16,$V$16,IF(récapitualif!$C$4=17,$V$17,IF(récapitualif!$C$4=18,$V$18,IF(récapitualif!$C$4=19,$V$19,))))))))</f>
        <v>0</v>
      </c>
      <c r="Z79" s="157">
        <f>IF(récapitualif!$C$4=21,$V$21,IF(récapitualif!$C$4=22,$V$22,IF(récapitualif!$C$4=23,$V$23,IF(récapitualif!$C$4=24,$V$24,IF(récapitualif!$C$4=25,$V$25,IF(récapitualif!$C$4=26,$V$26,IF(récapitualif!$C$4=27,$V$27,IF(récapitualif!$C$4=20,$V$20,))))))))</f>
        <v>0</v>
      </c>
      <c r="AB79" s="156">
        <f>IF(récapitualif!$C$4=11,$R67,IF(récapitualif!$C$4=10,$R68,IF(récapitualif!$C$4=9,$R69,IF(récapitualif!$C$4=8,$R70,IF(récapitualif!$C$4=7,$R71,IF(récapitualif!$C$4=6,$R72,IF(récapitualif!$C$4=5,$R73,IF(récapitualif!$C$4=4,$R74,))))))))</f>
        <v>0</v>
      </c>
      <c r="AC79" s="156">
        <f>IF(récapitualif!$C$4=19,$R59,IF(récapitualif!$C$4=18,$R60,IF(récapitualif!$C$4=17,$R61,IF(récapitualif!$C$4=16,$R62,IF(récapitualif!$C$4=15,$R63,IF(récapitualif!$C$4=14,$R64,IF(récapitualif!$C$4=13,$R65,IF(récapitualif!$C$4=12,$R66,0))))))))</f>
        <v>0</v>
      </c>
      <c r="AD79" s="156">
        <f>IF(récapitualif!$C$4=27,$R51,IF(récapitualif!$C$4=26,$R52,IF(récapitualif!$C$4=25,$R53,IF(récapitualif!$C$4=24,$R54,IF(récapitualif!$C$4=23,$R55,IF(récapitualif!$C$4=22,$R56,IF(récapitualif!$C$4=21,$R57,IF(récapitualif!$C$4=20,$R58,))))))))</f>
        <v>0</v>
      </c>
    </row>
    <row r="80" spans="1:30" s="4" customFormat="1" ht="13.5" customHeight="1" x14ac:dyDescent="0.25">
      <c r="A80" s="10">
        <v>76</v>
      </c>
      <c r="B80" s="11">
        <f t="shared" si="23"/>
        <v>0</v>
      </c>
      <c r="C80" s="12">
        <f t="shared" si="34"/>
        <v>0</v>
      </c>
      <c r="D80" s="94">
        <f t="shared" si="22"/>
        <v>0</v>
      </c>
      <c r="E80" s="95">
        <f t="shared" si="24"/>
        <v>0</v>
      </c>
      <c r="F80" s="96">
        <f>récapitualif!$C$6*D80</f>
        <v>0</v>
      </c>
      <c r="G80" s="97">
        <f t="shared" si="25"/>
        <v>0</v>
      </c>
      <c r="H80" s="142"/>
      <c r="I80" s="143">
        <f t="shared" si="26"/>
        <v>0</v>
      </c>
      <c r="J80" s="96"/>
      <c r="K80" s="97">
        <f t="shared" si="27"/>
        <v>0</v>
      </c>
      <c r="L80" s="98">
        <f t="shared" si="28"/>
        <v>0</v>
      </c>
      <c r="M80" s="99">
        <f>récapitualif!$G$6*L80</f>
        <v>0</v>
      </c>
      <c r="N80" s="99">
        <f t="shared" si="31"/>
        <v>0</v>
      </c>
      <c r="O80" s="99">
        <f t="shared" si="29"/>
        <v>0</v>
      </c>
      <c r="P80" s="99">
        <f t="shared" si="32"/>
        <v>0</v>
      </c>
      <c r="Q80" s="99">
        <f t="shared" si="33"/>
        <v>0</v>
      </c>
      <c r="R80" s="53">
        <f t="shared" si="30"/>
        <v>0</v>
      </c>
      <c r="S80" s="70">
        <f>récapitualif!$G$6</f>
        <v>0</v>
      </c>
      <c r="X80" s="94">
        <f>IF(récapitualif!$C$4=4,$V$4,IF(récapitualif!$C$4=5,$V$5,IF(récapitualif!$C$4=6,$V$6,IF(récapitualif!$C$4=7,$V$7,IF(récapitualif!$C$4=8,$V$8,IF(récapitualif!$C$4=9,$V$9,IF(récapitualif!$C$4=10,$V$10,IF(récapitualif!$C$4=11,$V$11,))))))))</f>
        <v>0</v>
      </c>
      <c r="Y80" s="161">
        <f>IF(récapitualif!$C$4=12,$V$12,IF(récapitualif!$C$4=13,$V$13,IF(récapitualif!$C$4=14,$V$14,IF(récapitualif!$C$4=15,$V$15,IF(récapitualif!$C$4=16,$V$16,IF(récapitualif!$C$4=17,$V$17,IF(récapitualif!$C$4=18,$V$18,IF(récapitualif!$C$4=19,$V$19,))))))))</f>
        <v>0</v>
      </c>
      <c r="Z80" s="161">
        <f>IF(récapitualif!$C$4=21,$V$21,IF(récapitualif!$C$4=22,$V$22,IF(récapitualif!$C$4=23,$V$23,IF(récapitualif!$C$4=24,$V$24,IF(récapitualif!$C$4=25,$V$25,IF(récapitualif!$C$4=26,$V$26,IF(récapitualif!$C$4=27,$V$27,IF(récapitualif!$C$4=20,$V$20,))))))))</f>
        <v>0</v>
      </c>
      <c r="AB80" s="156">
        <f>IF(récapitualif!$C$4=11,$R68,IF(récapitualif!$C$4=10,$R69,IF(récapitualif!$C$4=9,$R70,IF(récapitualif!$C$4=8,$R71,IF(récapitualif!$C$4=7,$R72,IF(récapitualif!$C$4=6,$R73,IF(récapitualif!$C$4=5,$R74,IF(récapitualif!$C$4=4,$R75,))))))))</f>
        <v>0</v>
      </c>
      <c r="AC80" s="156">
        <f>IF(récapitualif!$C$4=19,$R60,IF(récapitualif!$C$4=18,$R61,IF(récapitualif!$C$4=17,$R62,IF(récapitualif!$C$4=16,$R63,IF(récapitualif!$C$4=15,$R64,IF(récapitualif!$C$4=14,$R65,IF(récapitualif!$C$4=13,$R66,IF(récapitualif!$C$4=12,$R67,0))))))))</f>
        <v>0</v>
      </c>
      <c r="AD80" s="156">
        <f>IF(récapitualif!$C$4=27,$R52,IF(récapitualif!$C$4=26,$R53,IF(récapitualif!$C$4=25,$R54,IF(récapitualif!$C$4=24,$R55,IF(récapitualif!$C$4=23,$R56,IF(récapitualif!$C$4=22,$R57,IF(récapitualif!$C$4=21,$R58,IF(récapitualif!$C$4=20,$R59,))))))))</f>
        <v>0</v>
      </c>
    </row>
    <row r="81" spans="1:30" s="4" customFormat="1" ht="13.5" customHeight="1" x14ac:dyDescent="0.25">
      <c r="A81" s="10">
        <v>77</v>
      </c>
      <c r="B81" s="11">
        <f t="shared" si="23"/>
        <v>0</v>
      </c>
      <c r="C81" s="12">
        <f t="shared" si="34"/>
        <v>0</v>
      </c>
      <c r="D81" s="94">
        <f t="shared" si="22"/>
        <v>0</v>
      </c>
      <c r="E81" s="95">
        <f t="shared" si="24"/>
        <v>0</v>
      </c>
      <c r="F81" s="96">
        <f>récapitualif!$C$6*D81</f>
        <v>0</v>
      </c>
      <c r="G81" s="97">
        <f t="shared" si="25"/>
        <v>0</v>
      </c>
      <c r="H81" s="142"/>
      <c r="I81" s="143">
        <f t="shared" si="26"/>
        <v>0</v>
      </c>
      <c r="J81" s="96">
        <f>récapitualif!$G$4</f>
        <v>0</v>
      </c>
      <c r="K81" s="97">
        <f t="shared" si="27"/>
        <v>0</v>
      </c>
      <c r="L81" s="98">
        <f t="shared" si="28"/>
        <v>0</v>
      </c>
      <c r="M81" s="99">
        <f>récapitualif!$G$6*L81</f>
        <v>0</v>
      </c>
      <c r="N81" s="99">
        <f t="shared" si="31"/>
        <v>0</v>
      </c>
      <c r="O81" s="99">
        <f t="shared" si="29"/>
        <v>0</v>
      </c>
      <c r="P81" s="99">
        <f t="shared" si="32"/>
        <v>0</v>
      </c>
      <c r="Q81" s="99">
        <f t="shared" si="33"/>
        <v>0</v>
      </c>
      <c r="R81" s="53">
        <f t="shared" si="30"/>
        <v>0</v>
      </c>
      <c r="S81" s="70">
        <f>récapitualif!$G$6</f>
        <v>0</v>
      </c>
      <c r="X81" s="94">
        <f>IF(récapitualif!$C$4=4,$V$4,IF(récapitualif!$C$4=5,$V$5,IF(récapitualif!$C$4=6,$V$6,IF(récapitualif!$C$4=7,$V$7,IF(récapitualif!$C$4=8,$V$8,IF(récapitualif!$C$4=9,$V$9,IF(récapitualif!$C$4=10,$V$10,IF(récapitualif!$C$4=11,$V$11,))))))))</f>
        <v>0</v>
      </c>
      <c r="Y81" s="161">
        <f>IF(récapitualif!$C$4=12,$V$12,IF(récapitualif!$C$4=13,$V$13,IF(récapitualif!$C$4=14,$V$14,IF(récapitualif!$C$4=15,$V$15,IF(récapitualif!$C$4=16,$V$16,IF(récapitualif!$C$4=17,$V$17,IF(récapitualif!$C$4=18,$V$18,IF(récapitualif!$C$4=19,$V$19,))))))))</f>
        <v>0</v>
      </c>
      <c r="Z81" s="161">
        <f>IF(récapitualif!$C$4=21,$V$21,IF(récapitualif!$C$4=22,$V$22,IF(récapitualif!$C$4=23,$V$23,IF(récapitualif!$C$4=24,$V$24,IF(récapitualif!$C$4=25,$V$25,IF(récapitualif!$C$4=26,$V$26,IF(récapitualif!$C$4=27,$V$27,IF(récapitualif!$C$4=20,$V$20,))))))))</f>
        <v>0</v>
      </c>
      <c r="AB81" s="156">
        <f>IF(récapitualif!$C$4=11,$R69,IF(récapitualif!$C$4=10,$R70,IF(récapitualif!$C$4=9,$R71,IF(récapitualif!$C$4=8,$R72,IF(récapitualif!$C$4=7,$R73,IF(récapitualif!$C$4=6,$R74,IF(récapitualif!$C$4=5,$R75,IF(récapitualif!$C$4=4,$R76,))))))))</f>
        <v>0</v>
      </c>
      <c r="AC81" s="156">
        <f>IF(récapitualif!$C$4=19,$R61,IF(récapitualif!$C$4=18,$R62,IF(récapitualif!$C$4=17,$R63,IF(récapitualif!$C$4=16,$R64,IF(récapitualif!$C$4=15,$R65,IF(récapitualif!$C$4=14,$R66,IF(récapitualif!$C$4=13,$R67,IF(récapitualif!$C$4=12,$R68,0))))))))</f>
        <v>0</v>
      </c>
      <c r="AD81" s="156">
        <f>IF(récapitualif!$C$4=27,$R53,IF(récapitualif!$C$4=26,$R54,IF(récapitualif!$C$4=25,$R55,IF(récapitualif!$C$4=24,$R56,IF(récapitualif!$C$4=23,$R57,IF(récapitualif!$C$4=22,$R58,IF(récapitualif!$C$4=21,$R59,IF(récapitualif!$C$4=20,$R60,))))))))</f>
        <v>0</v>
      </c>
    </row>
    <row r="82" spans="1:30" s="2" customFormat="1" ht="13.5" customHeight="1" thickBot="1" x14ac:dyDescent="0.3">
      <c r="A82" s="10">
        <v>78</v>
      </c>
      <c r="B82" s="11">
        <f t="shared" si="23"/>
        <v>0</v>
      </c>
      <c r="C82" s="12">
        <f t="shared" si="34"/>
        <v>0</v>
      </c>
      <c r="D82" s="94">
        <f t="shared" si="22"/>
        <v>0</v>
      </c>
      <c r="E82" s="95">
        <f t="shared" si="24"/>
        <v>0</v>
      </c>
      <c r="F82" s="96">
        <f>récapitualif!$C$6*D82</f>
        <v>0</v>
      </c>
      <c r="G82" s="97">
        <f t="shared" si="25"/>
        <v>0</v>
      </c>
      <c r="H82" s="142"/>
      <c r="I82" s="143">
        <f t="shared" si="26"/>
        <v>0</v>
      </c>
      <c r="J82" s="96"/>
      <c r="K82" s="97">
        <f t="shared" si="27"/>
        <v>0</v>
      </c>
      <c r="L82" s="98">
        <f t="shared" si="28"/>
        <v>0</v>
      </c>
      <c r="M82" s="99">
        <f>récapitualif!$G$6*L82</f>
        <v>0</v>
      </c>
      <c r="N82" s="99">
        <f t="shared" si="31"/>
        <v>0</v>
      </c>
      <c r="O82" s="99">
        <f t="shared" si="29"/>
        <v>0</v>
      </c>
      <c r="P82" s="99">
        <f t="shared" si="32"/>
        <v>0</v>
      </c>
      <c r="Q82" s="99">
        <f t="shared" si="33"/>
        <v>0</v>
      </c>
      <c r="R82" s="53">
        <f t="shared" si="30"/>
        <v>0</v>
      </c>
      <c r="S82" s="70">
        <f>récapitualif!$G$6</f>
        <v>0</v>
      </c>
      <c r="X82" s="94">
        <f>IF(récapitualif!$C$4=4,$V$4,IF(récapitualif!$C$4=5,$V$5,IF(récapitualif!$C$4=6,$V$6,IF(récapitualif!$C$4=7,$V$7,IF(récapitualif!$C$4=8,$V$8,IF(récapitualif!$C$4=9,$V$9,IF(récapitualif!$C$4=10,$V$10,IF(récapitualif!$C$4=11,$V$11,))))))))</f>
        <v>0</v>
      </c>
      <c r="Y82" s="157">
        <f>IF(récapitualif!$C$4=12,$V$12,IF(récapitualif!$C$4=13,$V$13,IF(récapitualif!$C$4=14,$V$14,IF(récapitualif!$C$4=15,$V$15,IF(récapitualif!$C$4=16,$V$16,IF(récapitualif!$C$4=17,$V$17,IF(récapitualif!$C$4=18,$V$18,IF(récapitualif!$C$4=19,$V$19,))))))))</f>
        <v>0</v>
      </c>
      <c r="Z82" s="157">
        <f>IF(récapitualif!$C$4=21,$V$21,IF(récapitualif!$C$4=22,$V$22,IF(récapitualif!$C$4=23,$V$23,IF(récapitualif!$C$4=24,$V$24,IF(récapitualif!$C$4=25,$V$25,IF(récapitualif!$C$4=26,$V$26,IF(récapitualif!$C$4=27,$V$27,IF(récapitualif!$C$4=20,$V$20,))))))))</f>
        <v>0</v>
      </c>
      <c r="AB82" s="156">
        <f>IF(récapitualif!$C$4=11,$R70,IF(récapitualif!$C$4=10,$R71,IF(récapitualif!$C$4=9,$R72,IF(récapitualif!$C$4=8,$R73,IF(récapitualif!$C$4=7,$R74,IF(récapitualif!$C$4=6,$R75,IF(récapitualif!$C$4=5,$R76,IF(récapitualif!$C$4=4,$R77,))))))))</f>
        <v>0</v>
      </c>
      <c r="AC82" s="156">
        <f>IF(récapitualif!$C$4=19,$R62,IF(récapitualif!$C$4=18,$R63,IF(récapitualif!$C$4=17,$R64,IF(récapitualif!$C$4=16,$R65,IF(récapitualif!$C$4=15,$R66,IF(récapitualif!$C$4=14,$R67,IF(récapitualif!$C$4=13,$R68,IF(récapitualif!$C$4=12,$R69,0))))))))</f>
        <v>0</v>
      </c>
      <c r="AD82" s="156">
        <f>IF(récapitualif!$C$4=27,$R54,IF(récapitualif!$C$4=26,$R55,IF(récapitualif!$C$4=25,$R56,IF(récapitualif!$C$4=24,$R57,IF(récapitualif!$C$4=23,$R58,IF(récapitualif!$C$4=22,$R59,IF(récapitualif!$C$4=21,$R60,IF(récapitualif!$C$4=20,$R61,))))))))</f>
        <v>0</v>
      </c>
    </row>
    <row r="83" spans="1:30" s="3" customFormat="1" ht="13.5" customHeight="1" thickTop="1" x14ac:dyDescent="0.25">
      <c r="A83" s="13">
        <v>79</v>
      </c>
      <c r="B83" s="130">
        <f t="shared" si="23"/>
        <v>0</v>
      </c>
      <c r="C83" s="15">
        <f t="shared" si="34"/>
        <v>0</v>
      </c>
      <c r="D83" s="100">
        <f t="shared" si="22"/>
        <v>0</v>
      </c>
      <c r="E83" s="101">
        <f t="shared" si="24"/>
        <v>0</v>
      </c>
      <c r="F83" s="102">
        <f>récapitualif!$C$6*D83</f>
        <v>0</v>
      </c>
      <c r="G83" s="103">
        <f t="shared" si="25"/>
        <v>0</v>
      </c>
      <c r="H83" s="144">
        <f>récapitualif!$G$2</f>
        <v>0</v>
      </c>
      <c r="I83" s="145">
        <f t="shared" si="26"/>
        <v>0</v>
      </c>
      <c r="J83" s="102"/>
      <c r="K83" s="103">
        <f t="shared" si="27"/>
        <v>0</v>
      </c>
      <c r="L83" s="104">
        <f t="shared" si="28"/>
        <v>0</v>
      </c>
      <c r="M83" s="105">
        <f>récapitualif!$G$6*L83</f>
        <v>0</v>
      </c>
      <c r="N83" s="105">
        <f t="shared" si="31"/>
        <v>0</v>
      </c>
      <c r="O83" s="105">
        <f t="shared" si="29"/>
        <v>0</v>
      </c>
      <c r="P83" s="105">
        <f t="shared" si="32"/>
        <v>0</v>
      </c>
      <c r="Q83" s="105">
        <f t="shared" si="33"/>
        <v>0</v>
      </c>
      <c r="R83" s="59">
        <f t="shared" si="30"/>
        <v>0</v>
      </c>
      <c r="S83" s="71">
        <f>récapitualif!$G$6</f>
        <v>0</v>
      </c>
      <c r="X83" s="100">
        <f>IF(récapitualif!$C$4=4,$V$4,IF(récapitualif!$C$4=5,$V$5,IF(récapitualif!$C$4=6,$V$6,IF(récapitualif!$C$4=7,$V$7,IF(récapitualif!$C$4=8,$V$8,IF(récapitualif!$C$4=9,$V$9,IF(récapitualif!$C$4=10,$V$10,IF(récapitualif!$C$4=11,$V$11,))))))))</f>
        <v>0</v>
      </c>
      <c r="Y83" s="160">
        <f>IF(récapitualif!$C$4=12,$V$12,IF(récapitualif!$C$4=13,$V$13,IF(récapitualif!$C$4=14,$V$14,IF(récapitualif!$C$4=15,$V$15,IF(récapitualif!$C$4=16,$V$16,IF(récapitualif!$C$4=17,$V$17,IF(récapitualif!$C$4=18,$V$18,IF(récapitualif!$C$4=19,$V$19,))))))))</f>
        <v>0</v>
      </c>
      <c r="Z83" s="160">
        <f>IF(récapitualif!$C$4=21,$V$21,IF(récapitualif!$C$4=22,$V$22,IF(récapitualif!$C$4=23,$V$23,IF(récapitualif!$C$4=24,$V$24,IF(récapitualif!$C$4=25,$V$25,IF(récapitualif!$C$4=26,$V$26,IF(récapitualif!$C$4=27,$V$27,IF(récapitualif!$C$4=20,$V$20,))))))))</f>
        <v>0</v>
      </c>
      <c r="AB83" s="167">
        <f>IF(récapitualif!$C$4=11,$R71,IF(récapitualif!$C$4=10,$R72,IF(récapitualif!$C$4=9,$R73,IF(récapitualif!$C$4=8,$R74,IF(récapitualif!$C$4=7,$R75,IF(récapitualif!$C$4=6,$R76,IF(récapitualif!$C$4=5,$R77,IF(récapitualif!$C$4=4,$R78,))))))))</f>
        <v>0</v>
      </c>
      <c r="AC83" s="167">
        <f>IF(récapitualif!$C$4=19,$R63,IF(récapitualif!$C$4=18,$R64,IF(récapitualif!$C$4=17,$R65,IF(récapitualif!$C$4=16,$R66,IF(récapitualif!$C$4=15,$R67,IF(récapitualif!$C$4=14,$R68,IF(récapitualif!$C$4=13,$R69,IF(récapitualif!$C$4=12,$R70,0))))))))</f>
        <v>0</v>
      </c>
      <c r="AD83" s="167">
        <f>IF(récapitualif!$C$4=27,$R55,IF(récapitualif!$C$4=26,$R56,IF(récapitualif!$C$4=25,$R57,IF(récapitualif!$C$4=24,$R58,IF(récapitualif!$C$4=23,$R59,IF(récapitualif!$C$4=22,$R60,IF(récapitualif!$C$4=21,$R61,IF(récapitualif!$C$4=20,$R62,))))))))</f>
        <v>0</v>
      </c>
    </row>
    <row r="84" spans="1:30" s="4" customFormat="1" ht="13.5" customHeight="1" x14ac:dyDescent="0.25">
      <c r="A84" s="10">
        <v>80</v>
      </c>
      <c r="B84" s="11">
        <f t="shared" si="23"/>
        <v>0</v>
      </c>
      <c r="C84" s="12">
        <f t="shared" si="34"/>
        <v>0</v>
      </c>
      <c r="D84" s="94">
        <f t="shared" si="22"/>
        <v>0</v>
      </c>
      <c r="E84" s="95">
        <f t="shared" si="24"/>
        <v>0</v>
      </c>
      <c r="F84" s="96">
        <f>récapitualif!$C$6*D84</f>
        <v>0</v>
      </c>
      <c r="G84" s="97">
        <f t="shared" si="25"/>
        <v>0</v>
      </c>
      <c r="H84" s="142"/>
      <c r="I84" s="143">
        <f t="shared" si="26"/>
        <v>0</v>
      </c>
      <c r="J84" s="96"/>
      <c r="K84" s="97">
        <f t="shared" si="27"/>
        <v>0</v>
      </c>
      <c r="L84" s="98">
        <f t="shared" si="28"/>
        <v>0</v>
      </c>
      <c r="M84" s="99">
        <f>récapitualif!$G$6*L84</f>
        <v>0</v>
      </c>
      <c r="N84" s="99">
        <f t="shared" si="31"/>
        <v>0</v>
      </c>
      <c r="O84" s="99">
        <f t="shared" si="29"/>
        <v>0</v>
      </c>
      <c r="P84" s="99">
        <f t="shared" si="32"/>
        <v>0</v>
      </c>
      <c r="Q84" s="99">
        <f t="shared" si="33"/>
        <v>0</v>
      </c>
      <c r="R84" s="53">
        <f t="shared" si="30"/>
        <v>0</v>
      </c>
      <c r="S84" s="70">
        <f>récapitualif!$G$6</f>
        <v>0</v>
      </c>
      <c r="X84" s="94">
        <f>IF(récapitualif!$C$4=4,$V$4,IF(récapitualif!$C$4=5,$V$5,IF(récapitualif!$C$4=6,$V$6,IF(récapitualif!$C$4=7,$V$7,IF(récapitualif!$C$4=8,$V$8,IF(récapitualif!$C$4=9,$V$9,IF(récapitualif!$C$4=10,$V$10,IF(récapitualif!$C$4=11,$V$11,))))))))</f>
        <v>0</v>
      </c>
      <c r="Y84" s="161">
        <f>IF(récapitualif!$C$4=12,$V$12,IF(récapitualif!$C$4=13,$V$13,IF(récapitualif!$C$4=14,$V$14,IF(récapitualif!$C$4=15,$V$15,IF(récapitualif!$C$4=16,$V$16,IF(récapitualif!$C$4=17,$V$17,IF(récapitualif!$C$4=18,$V$18,IF(récapitualif!$C$4=19,$V$19,))))))))</f>
        <v>0</v>
      </c>
      <c r="Z84" s="161">
        <f>IF(récapitualif!$C$4=21,$V$21,IF(récapitualif!$C$4=22,$V$22,IF(récapitualif!$C$4=23,$V$23,IF(récapitualif!$C$4=24,$V$24,IF(récapitualif!$C$4=25,$V$25,IF(récapitualif!$C$4=26,$V$26,IF(récapitualif!$C$4=27,$V$27,IF(récapitualif!$C$4=20,$V$20,))))))))</f>
        <v>0</v>
      </c>
      <c r="AB84" s="156">
        <f>IF(récapitualif!$C$4=11,$R72,IF(récapitualif!$C$4=10,$R73,IF(récapitualif!$C$4=9,$R74,IF(récapitualif!$C$4=8,$R75,IF(récapitualif!$C$4=7,$R76,IF(récapitualif!$C$4=6,$R77,IF(récapitualif!$C$4=5,$R78,IF(récapitualif!$C$4=4,$R79,))))))))</f>
        <v>0</v>
      </c>
      <c r="AC84" s="156">
        <f>IF(récapitualif!$C$4=19,$R64,IF(récapitualif!$C$4=18,$R65,IF(récapitualif!$C$4=17,$R66,IF(récapitualif!$C$4=16,$R67,IF(récapitualif!$C$4=15,$R68,IF(récapitualif!$C$4=14,$R69,IF(récapitualif!$C$4=13,$R70,IF(récapitualif!$C$4=12,$R71,0))))))))</f>
        <v>0</v>
      </c>
      <c r="AD84" s="156">
        <f>IF(récapitualif!$C$4=27,$R56,IF(récapitualif!$C$4=26,$R57,IF(récapitualif!$C$4=25,$R58,IF(récapitualif!$C$4=24,$R59,IF(récapitualif!$C$4=23,$R60,IF(récapitualif!$C$4=22,$R61,IF(récapitualif!$C$4=21,$R62,IF(récapitualif!$C$4=20,$R63,))))))))</f>
        <v>0</v>
      </c>
    </row>
    <row r="85" spans="1:30" s="4" customFormat="1" ht="13.5" customHeight="1" x14ac:dyDescent="0.25">
      <c r="A85" s="10">
        <v>81</v>
      </c>
      <c r="B85" s="11">
        <f t="shared" si="23"/>
        <v>0</v>
      </c>
      <c r="C85" s="12">
        <f t="shared" si="34"/>
        <v>0</v>
      </c>
      <c r="D85" s="94">
        <f t="shared" si="22"/>
        <v>0</v>
      </c>
      <c r="E85" s="95">
        <f t="shared" si="24"/>
        <v>0</v>
      </c>
      <c r="F85" s="96">
        <f>récapitualif!$C$6*D85</f>
        <v>0</v>
      </c>
      <c r="G85" s="97">
        <f t="shared" si="25"/>
        <v>0</v>
      </c>
      <c r="H85" s="142"/>
      <c r="I85" s="143">
        <f t="shared" si="26"/>
        <v>0</v>
      </c>
      <c r="J85" s="96">
        <f>récapitualif!$G$4</f>
        <v>0</v>
      </c>
      <c r="K85" s="97">
        <f t="shared" si="27"/>
        <v>0</v>
      </c>
      <c r="L85" s="98">
        <f t="shared" si="28"/>
        <v>0</v>
      </c>
      <c r="M85" s="99">
        <f>récapitualif!$G$6*L85</f>
        <v>0</v>
      </c>
      <c r="N85" s="99">
        <f t="shared" si="31"/>
        <v>0</v>
      </c>
      <c r="O85" s="99">
        <f t="shared" si="29"/>
        <v>0</v>
      </c>
      <c r="P85" s="99">
        <f t="shared" si="32"/>
        <v>0</v>
      </c>
      <c r="Q85" s="99">
        <f t="shared" si="33"/>
        <v>0</v>
      </c>
      <c r="R85" s="53">
        <f t="shared" si="30"/>
        <v>0</v>
      </c>
      <c r="S85" s="70">
        <f>récapitualif!$G$6</f>
        <v>0</v>
      </c>
      <c r="X85" s="94">
        <f>IF(récapitualif!$C$4=4,$V$4,IF(récapitualif!$C$4=5,$V$5,IF(récapitualif!$C$4=6,$V$6,IF(récapitualif!$C$4=7,$V$7,IF(récapitualif!$C$4=8,$V$8,IF(récapitualif!$C$4=9,$V$9,IF(récapitualif!$C$4=10,$V$10,IF(récapitualif!$C$4=11,$V$11,))))))))</f>
        <v>0</v>
      </c>
      <c r="Y85" s="161">
        <f>IF(récapitualif!$C$4=12,$V$12,IF(récapitualif!$C$4=13,$V$13,IF(récapitualif!$C$4=14,$V$14,IF(récapitualif!$C$4=15,$V$15,IF(récapitualif!$C$4=16,$V$16,IF(récapitualif!$C$4=17,$V$17,IF(récapitualif!$C$4=18,$V$18,IF(récapitualif!$C$4=19,$V$19,))))))))</f>
        <v>0</v>
      </c>
      <c r="Z85" s="161">
        <f>IF(récapitualif!$C$4=21,$V$21,IF(récapitualif!$C$4=22,$V$22,IF(récapitualif!$C$4=23,$V$23,IF(récapitualif!$C$4=24,$V$24,IF(récapitualif!$C$4=25,$V$25,IF(récapitualif!$C$4=26,$V$26,IF(récapitualif!$C$4=27,$V$27,IF(récapitualif!$C$4=20,$V$20,))))))))</f>
        <v>0</v>
      </c>
      <c r="AB85" s="156">
        <f>IF(récapitualif!$C$4=11,$R73,IF(récapitualif!$C$4=10,$R74,IF(récapitualif!$C$4=9,$R75,IF(récapitualif!$C$4=8,$R76,IF(récapitualif!$C$4=7,$R77,IF(récapitualif!$C$4=6,$R78,IF(récapitualif!$C$4=5,$R79,IF(récapitualif!$C$4=4,$R80,))))))))</f>
        <v>0</v>
      </c>
      <c r="AC85" s="156">
        <f>IF(récapitualif!$C$4=19,$R65,IF(récapitualif!$C$4=18,$R66,IF(récapitualif!$C$4=17,$R67,IF(récapitualif!$C$4=16,$R68,IF(récapitualif!$C$4=15,$R69,IF(récapitualif!$C$4=14,$R70,IF(récapitualif!$C$4=13,$R71,IF(récapitualif!$C$4=12,$R72,0))))))))</f>
        <v>0</v>
      </c>
      <c r="AD85" s="156">
        <f>IF(récapitualif!$C$4=27,$R57,IF(récapitualif!$C$4=26,$R58,IF(récapitualif!$C$4=25,$R59,IF(récapitualif!$C$4=24,$R60,IF(récapitualif!$C$4=23,$R61,IF(récapitualif!$C$4=22,$R62,IF(récapitualif!$C$4=21,$R63,IF(récapitualif!$C$4=20,$R64,))))))))</f>
        <v>0</v>
      </c>
    </row>
    <row r="86" spans="1:30" s="169" customFormat="1" ht="13.5" customHeight="1" thickBot="1" x14ac:dyDescent="0.3">
      <c r="A86" s="16">
        <v>82</v>
      </c>
      <c r="B86" s="17">
        <f t="shared" si="23"/>
        <v>0</v>
      </c>
      <c r="C86" s="18">
        <f t="shared" si="34"/>
        <v>0</v>
      </c>
      <c r="D86" s="106">
        <f t="shared" si="22"/>
        <v>0</v>
      </c>
      <c r="E86" s="107">
        <f t="shared" si="24"/>
        <v>0</v>
      </c>
      <c r="F86" s="108">
        <f>récapitualif!$C$6*D86</f>
        <v>0</v>
      </c>
      <c r="G86" s="109">
        <f t="shared" si="25"/>
        <v>0</v>
      </c>
      <c r="H86" s="146"/>
      <c r="I86" s="147">
        <f t="shared" si="26"/>
        <v>0</v>
      </c>
      <c r="J86" s="108"/>
      <c r="K86" s="109">
        <f t="shared" si="27"/>
        <v>0</v>
      </c>
      <c r="L86" s="110">
        <f t="shared" si="28"/>
        <v>0</v>
      </c>
      <c r="M86" s="111">
        <f>récapitualif!$G$6*L86</f>
        <v>0</v>
      </c>
      <c r="N86" s="111">
        <f t="shared" si="31"/>
        <v>0</v>
      </c>
      <c r="O86" s="111">
        <f t="shared" si="29"/>
        <v>0</v>
      </c>
      <c r="P86" s="111">
        <f t="shared" si="32"/>
        <v>0</v>
      </c>
      <c r="Q86" s="111">
        <f t="shared" si="33"/>
        <v>0</v>
      </c>
      <c r="R86" s="61">
        <f t="shared" si="30"/>
        <v>0</v>
      </c>
      <c r="S86" s="72">
        <f>récapitualif!$G$6</f>
        <v>0</v>
      </c>
      <c r="X86" s="106">
        <f>IF(récapitualif!$C$4=4,$V$4,IF(récapitualif!$C$4=5,$V$5,IF(récapitualif!$C$4=6,$V$6,IF(récapitualif!$C$4=7,$V$7,IF(récapitualif!$C$4=8,$V$8,IF(récapitualif!$C$4=9,$V$9,IF(récapitualif!$C$4=10,$V$10,IF(récapitualif!$C$4=11,$V$11,))))))))</f>
        <v>0</v>
      </c>
      <c r="Y86" s="172">
        <f>IF(récapitualif!$C$4=12,$V$12,IF(récapitualif!$C$4=13,$V$13,IF(récapitualif!$C$4=14,$V$14,IF(récapitualif!$C$4=15,$V$15,IF(récapitualif!$C$4=16,$V$16,IF(récapitualif!$C$4=17,$V$17,IF(récapitualif!$C$4=18,$V$18,IF(récapitualif!$C$4=19,$V$19,))))))))</f>
        <v>0</v>
      </c>
      <c r="Z86" s="172">
        <f>IF(récapitualif!$C$4=21,$V$21,IF(récapitualif!$C$4=22,$V$22,IF(récapitualif!$C$4=23,$V$23,IF(récapitualif!$C$4=24,$V$24,IF(récapitualif!$C$4=25,$V$25,IF(récapitualif!$C$4=26,$V$26,IF(récapitualif!$C$4=27,$V$27,IF(récapitualif!$C$4=20,$V$20,))))))))</f>
        <v>0</v>
      </c>
      <c r="AB86" s="168">
        <f>IF(récapitualif!$C$4=11,$R74,IF(récapitualif!$C$4=10,$R75,IF(récapitualif!$C$4=9,$R76,IF(récapitualif!$C$4=8,$R77,IF(récapitualif!$C$4=7,$R78,IF(récapitualif!$C$4=6,$R79,IF(récapitualif!$C$4=5,$R80,IF(récapitualif!$C$4=4,$R81,))))))))</f>
        <v>0</v>
      </c>
      <c r="AC86" s="168">
        <f>IF(récapitualif!$C$4=19,$R66,IF(récapitualif!$C$4=18,$R67,IF(récapitualif!$C$4=17,$R68,IF(récapitualif!$C$4=16,$R69,IF(récapitualif!$C$4=15,$R70,IF(récapitualif!$C$4=14,$R71,IF(récapitualif!$C$4=13,$R72,IF(récapitualif!$C$4=12,$R73,0))))))))</f>
        <v>0</v>
      </c>
      <c r="AD86" s="168">
        <f>IF(récapitualif!$C$4=27,$R58,IF(récapitualif!$C$4=26,$R59,IF(récapitualif!$C$4=25,$R60,IF(récapitualif!$C$4=24,$R61,IF(récapitualif!$C$4=23,$R62,IF(récapitualif!$C$4=22,$R63,IF(récapitualif!$C$4=21,$R64,IF(récapitualif!$C$4=20,$R65,))))))))</f>
        <v>0</v>
      </c>
    </row>
    <row r="87" spans="1:30" s="2" customFormat="1" ht="13.5" customHeight="1" thickTop="1" x14ac:dyDescent="0.25">
      <c r="A87" s="10">
        <v>83</v>
      </c>
      <c r="B87" s="11">
        <f t="shared" si="23"/>
        <v>0</v>
      </c>
      <c r="C87" s="12">
        <f t="shared" si="34"/>
        <v>0</v>
      </c>
      <c r="D87" s="94">
        <f t="shared" si="22"/>
        <v>0</v>
      </c>
      <c r="E87" s="95">
        <f t="shared" si="24"/>
        <v>0</v>
      </c>
      <c r="F87" s="96">
        <f>récapitualif!$C$6*D87</f>
        <v>0</v>
      </c>
      <c r="G87" s="97">
        <f t="shared" si="25"/>
        <v>0</v>
      </c>
      <c r="H87" s="144">
        <f>récapitualif!$G$2</f>
        <v>0</v>
      </c>
      <c r="I87" s="143">
        <f t="shared" si="26"/>
        <v>0</v>
      </c>
      <c r="J87" s="96"/>
      <c r="K87" s="97">
        <f t="shared" si="27"/>
        <v>0</v>
      </c>
      <c r="L87" s="98">
        <f t="shared" si="28"/>
        <v>0</v>
      </c>
      <c r="M87" s="99">
        <f>récapitualif!$G$6*L87</f>
        <v>0</v>
      </c>
      <c r="N87" s="99">
        <f t="shared" si="31"/>
        <v>0</v>
      </c>
      <c r="O87" s="99">
        <f t="shared" si="29"/>
        <v>0</v>
      </c>
      <c r="P87" s="99">
        <f t="shared" si="32"/>
        <v>0</v>
      </c>
      <c r="Q87" s="99">
        <f t="shared" si="33"/>
        <v>0</v>
      </c>
      <c r="R87" s="53">
        <f t="shared" si="30"/>
        <v>0</v>
      </c>
      <c r="S87" s="70">
        <f>récapitualif!$G$6</f>
        <v>0</v>
      </c>
      <c r="X87" s="94">
        <f>IF(récapitualif!$C$4=4,$V$4,IF(récapitualif!$C$4=5,$V$5,IF(récapitualif!$C$4=6,$V$6,IF(récapitualif!$C$4=7,$V$7,IF(récapitualif!$C$4=8,$V$8,IF(récapitualif!$C$4=9,$V$9,IF(récapitualif!$C$4=10,$V$10,IF(récapitualif!$C$4=11,$V$11,))))))))</f>
        <v>0</v>
      </c>
      <c r="Y87" s="157">
        <f>IF(récapitualif!$C$4=12,$V$12,IF(récapitualif!$C$4=13,$V$13,IF(récapitualif!$C$4=14,$V$14,IF(récapitualif!$C$4=15,$V$15,IF(récapitualif!$C$4=16,$V$16,IF(récapitualif!$C$4=17,$V$17,IF(récapitualif!$C$4=18,$V$18,IF(récapitualif!$C$4=19,$V$19,))))))))</f>
        <v>0</v>
      </c>
      <c r="Z87" s="157">
        <f>IF(récapitualif!$C$4=21,$V$21,IF(récapitualif!$C$4=22,$V$22,IF(récapitualif!$C$4=23,$V$23,IF(récapitualif!$C$4=24,$V$24,IF(récapitualif!$C$4=25,$V$25,IF(récapitualif!$C$4=26,$V$26,IF(récapitualif!$C$4=27,$V$27,IF(récapitualif!$C$4=20,$V$20,))))))))</f>
        <v>0</v>
      </c>
      <c r="AB87" s="156">
        <f>IF(récapitualif!$C$4=11,$R75,IF(récapitualif!$C$4=10,$R76,IF(récapitualif!$C$4=9,$R77,IF(récapitualif!$C$4=8,$R78,IF(récapitualif!$C$4=7,$R79,IF(récapitualif!$C$4=6,$R80,IF(récapitualif!$C$4=5,$R81,IF(récapitualif!$C$4=4,$R82,))))))))</f>
        <v>0</v>
      </c>
      <c r="AC87" s="156">
        <f>IF(récapitualif!$C$4=19,$R67,IF(récapitualif!$C$4=18,$R68,IF(récapitualif!$C$4=17,$R69,IF(récapitualif!$C$4=16,$R70,IF(récapitualif!$C$4=15,$R71,IF(récapitualif!$C$4=14,$R72,IF(récapitualif!$C$4=13,$R73,IF(récapitualif!$C$4=12,$R74,0))))))))</f>
        <v>0</v>
      </c>
      <c r="AD87" s="156">
        <f>IF(récapitualif!$C$4=27,$R59,IF(récapitualif!$C$4=26,$R60,IF(récapitualif!$C$4=25,$R61,IF(récapitualif!$C$4=24,$R62,IF(récapitualif!$C$4=23,$R63,IF(récapitualif!$C$4=22,$R64,IF(récapitualif!$C$4=21,$R65,IF(récapitualif!$C$4=20,$R66,))))))))</f>
        <v>0</v>
      </c>
    </row>
    <row r="88" spans="1:30" s="4" customFormat="1" ht="13.5" customHeight="1" x14ac:dyDescent="0.25">
      <c r="A88" s="10">
        <v>84</v>
      </c>
      <c r="B88" s="11">
        <f t="shared" si="23"/>
        <v>0</v>
      </c>
      <c r="C88" s="12">
        <f t="shared" si="34"/>
        <v>0</v>
      </c>
      <c r="D88" s="94">
        <f t="shared" si="22"/>
        <v>0</v>
      </c>
      <c r="E88" s="95">
        <f t="shared" si="24"/>
        <v>0</v>
      </c>
      <c r="F88" s="96">
        <f>récapitualif!$C$6*D88</f>
        <v>0</v>
      </c>
      <c r="G88" s="97">
        <f t="shared" si="25"/>
        <v>0</v>
      </c>
      <c r="H88" s="142"/>
      <c r="I88" s="143">
        <f t="shared" si="26"/>
        <v>0</v>
      </c>
      <c r="J88" s="96"/>
      <c r="K88" s="97">
        <f t="shared" si="27"/>
        <v>0</v>
      </c>
      <c r="L88" s="98">
        <f t="shared" si="28"/>
        <v>0</v>
      </c>
      <c r="M88" s="99">
        <f>récapitualif!$G$6*L88</f>
        <v>0</v>
      </c>
      <c r="N88" s="99">
        <f t="shared" si="31"/>
        <v>0</v>
      </c>
      <c r="O88" s="99">
        <f t="shared" si="29"/>
        <v>0</v>
      </c>
      <c r="P88" s="99">
        <f t="shared" si="32"/>
        <v>0</v>
      </c>
      <c r="Q88" s="99">
        <f t="shared" si="33"/>
        <v>0</v>
      </c>
      <c r="R88" s="53">
        <f t="shared" si="30"/>
        <v>0</v>
      </c>
      <c r="S88" s="70">
        <f>récapitualif!$G$6</f>
        <v>0</v>
      </c>
      <c r="X88" s="94">
        <f>IF(récapitualif!$C$4=4,$V$4,IF(récapitualif!$C$4=5,$V$5,IF(récapitualif!$C$4=6,$V$6,IF(récapitualif!$C$4=7,$V$7,IF(récapitualif!$C$4=8,$V$8,IF(récapitualif!$C$4=9,$V$9,IF(récapitualif!$C$4=10,$V$10,IF(récapitualif!$C$4=11,$V$11,))))))))</f>
        <v>0</v>
      </c>
      <c r="Y88" s="161">
        <f>IF(récapitualif!$C$4=12,$V$12,IF(récapitualif!$C$4=13,$V$13,IF(récapitualif!$C$4=14,$V$14,IF(récapitualif!$C$4=15,$V$15,IF(récapitualif!$C$4=16,$V$16,IF(récapitualif!$C$4=17,$V$17,IF(récapitualif!$C$4=18,$V$18,IF(récapitualif!$C$4=19,$V$19,))))))))</f>
        <v>0</v>
      </c>
      <c r="Z88" s="161">
        <f>IF(récapitualif!$C$4=21,$V$21,IF(récapitualif!$C$4=22,$V$22,IF(récapitualif!$C$4=23,$V$23,IF(récapitualif!$C$4=24,$V$24,IF(récapitualif!$C$4=25,$V$25,IF(récapitualif!$C$4=26,$V$26,IF(récapitualif!$C$4=27,$V$27,IF(récapitualif!$C$4=20,$V$20,))))))))</f>
        <v>0</v>
      </c>
      <c r="AB88" s="156">
        <f>IF(récapitualif!$C$4=11,$R76,IF(récapitualif!$C$4=10,$R77,IF(récapitualif!$C$4=9,$R78,IF(récapitualif!$C$4=8,$R79,IF(récapitualif!$C$4=7,$R80,IF(récapitualif!$C$4=6,$R81,IF(récapitualif!$C$4=5,$R82,IF(récapitualif!$C$4=4,$R83,))))))))</f>
        <v>0</v>
      </c>
      <c r="AC88" s="156">
        <f>IF(récapitualif!$C$4=19,$R68,IF(récapitualif!$C$4=18,$R69,IF(récapitualif!$C$4=17,$R70,IF(récapitualif!$C$4=16,$R71,IF(récapitualif!$C$4=15,$R72,IF(récapitualif!$C$4=14,$R73,IF(récapitualif!$C$4=13,$R74,IF(récapitualif!$C$4=12,$R75,0))))))))</f>
        <v>0</v>
      </c>
      <c r="AD88" s="156">
        <f>IF(récapitualif!$C$4=27,$R60,IF(récapitualif!$C$4=26,$R61,IF(récapitualif!$C$4=25,$R62,IF(récapitualif!$C$4=24,$R63,IF(récapitualif!$C$4=23,$R64,IF(récapitualif!$C$4=22,$R65,IF(récapitualif!$C$4=21,$R66,IF(récapitualif!$C$4=20,$R67,))))))))</f>
        <v>0</v>
      </c>
    </row>
    <row r="89" spans="1:30" s="4" customFormat="1" ht="13.5" customHeight="1" x14ac:dyDescent="0.25">
      <c r="A89" s="10">
        <v>85</v>
      </c>
      <c r="B89" s="11">
        <f t="shared" si="23"/>
        <v>0</v>
      </c>
      <c r="C89" s="12">
        <f t="shared" si="34"/>
        <v>0</v>
      </c>
      <c r="D89" s="94">
        <f t="shared" si="22"/>
        <v>0</v>
      </c>
      <c r="E89" s="95">
        <f t="shared" si="24"/>
        <v>0</v>
      </c>
      <c r="F89" s="96">
        <f>récapitualif!$C$6*D89</f>
        <v>0</v>
      </c>
      <c r="G89" s="97">
        <f t="shared" si="25"/>
        <v>0</v>
      </c>
      <c r="H89" s="142"/>
      <c r="I89" s="143">
        <f t="shared" si="26"/>
        <v>0</v>
      </c>
      <c r="J89" s="96">
        <f>récapitualif!$G$4</f>
        <v>0</v>
      </c>
      <c r="K89" s="97">
        <f t="shared" si="27"/>
        <v>0</v>
      </c>
      <c r="L89" s="98">
        <f t="shared" si="28"/>
        <v>0</v>
      </c>
      <c r="M89" s="99">
        <f>récapitualif!$G$6*L89</f>
        <v>0</v>
      </c>
      <c r="N89" s="99">
        <f t="shared" si="31"/>
        <v>0</v>
      </c>
      <c r="O89" s="99">
        <f t="shared" si="29"/>
        <v>0</v>
      </c>
      <c r="P89" s="99">
        <f t="shared" si="32"/>
        <v>0</v>
      </c>
      <c r="Q89" s="99">
        <f t="shared" si="33"/>
        <v>0</v>
      </c>
      <c r="R89" s="53">
        <f t="shared" si="30"/>
        <v>0</v>
      </c>
      <c r="S89" s="70">
        <f>récapitualif!$G$6</f>
        <v>0</v>
      </c>
      <c r="X89" s="94">
        <f>IF(récapitualif!$C$4=4,$V$4,IF(récapitualif!$C$4=5,$V$5,IF(récapitualif!$C$4=6,$V$6,IF(récapitualif!$C$4=7,$V$7,IF(récapitualif!$C$4=8,$V$8,IF(récapitualif!$C$4=9,$V$9,IF(récapitualif!$C$4=10,$V$10,IF(récapitualif!$C$4=11,$V$11,))))))))</f>
        <v>0</v>
      </c>
      <c r="Y89" s="161">
        <f>IF(récapitualif!$C$4=12,$V$12,IF(récapitualif!$C$4=13,$V$13,IF(récapitualif!$C$4=14,$V$14,IF(récapitualif!$C$4=15,$V$15,IF(récapitualif!$C$4=16,$V$16,IF(récapitualif!$C$4=17,$V$17,IF(récapitualif!$C$4=18,$V$18,IF(récapitualif!$C$4=19,$V$19,))))))))</f>
        <v>0</v>
      </c>
      <c r="Z89" s="161">
        <f>IF(récapitualif!$C$4=21,$V$21,IF(récapitualif!$C$4=22,$V$22,IF(récapitualif!$C$4=23,$V$23,IF(récapitualif!$C$4=24,$V$24,IF(récapitualif!$C$4=25,$V$25,IF(récapitualif!$C$4=26,$V$26,IF(récapitualif!$C$4=27,$V$27,IF(récapitualif!$C$4=20,$V$20,))))))))</f>
        <v>0</v>
      </c>
      <c r="AB89" s="156">
        <f>IF(récapitualif!$C$4=11,$R77,IF(récapitualif!$C$4=10,$R78,IF(récapitualif!$C$4=9,$R79,IF(récapitualif!$C$4=8,$R80,IF(récapitualif!$C$4=7,$R81,IF(récapitualif!$C$4=6,$R82,IF(récapitualif!$C$4=5,$R83,IF(récapitualif!$C$4=4,$R84,))))))))</f>
        <v>0</v>
      </c>
      <c r="AC89" s="156">
        <f>IF(récapitualif!$C$4=19,$R69,IF(récapitualif!$C$4=18,$R70,IF(récapitualif!$C$4=17,$R71,IF(récapitualif!$C$4=16,$R72,IF(récapitualif!$C$4=15,$R73,IF(récapitualif!$C$4=14,$R74,IF(récapitualif!$C$4=13,$R75,IF(récapitualif!$C$4=12,$R76,0))))))))</f>
        <v>0</v>
      </c>
      <c r="AD89" s="156">
        <f>IF(récapitualif!$C$4=27,$R61,IF(récapitualif!$C$4=26,$R62,IF(récapitualif!$C$4=25,$R63,IF(récapitualif!$C$4=24,$R64,IF(récapitualif!$C$4=23,$R65,IF(récapitualif!$C$4=22,$R66,IF(récapitualif!$C$4=21,$R67,IF(récapitualif!$C$4=20,$R68,))))))))</f>
        <v>0</v>
      </c>
    </row>
    <row r="90" spans="1:30" s="2" customFormat="1" ht="13.5" customHeight="1" thickBot="1" x14ac:dyDescent="0.3">
      <c r="A90" s="10">
        <v>86</v>
      </c>
      <c r="B90" s="11">
        <f t="shared" si="23"/>
        <v>0</v>
      </c>
      <c r="C90" s="12">
        <f t="shared" si="34"/>
        <v>0</v>
      </c>
      <c r="D90" s="94">
        <f t="shared" si="22"/>
        <v>0</v>
      </c>
      <c r="E90" s="95">
        <f t="shared" si="24"/>
        <v>0</v>
      </c>
      <c r="F90" s="96">
        <f>récapitualif!$C$6*D90</f>
        <v>0</v>
      </c>
      <c r="G90" s="97">
        <f t="shared" si="25"/>
        <v>0</v>
      </c>
      <c r="H90" s="142"/>
      <c r="I90" s="143">
        <f t="shared" si="26"/>
        <v>0</v>
      </c>
      <c r="J90" s="96"/>
      <c r="K90" s="97">
        <f t="shared" si="27"/>
        <v>0</v>
      </c>
      <c r="L90" s="98">
        <f t="shared" si="28"/>
        <v>0</v>
      </c>
      <c r="M90" s="99">
        <f>récapitualif!$G$6*L90</f>
        <v>0</v>
      </c>
      <c r="N90" s="99">
        <f t="shared" si="31"/>
        <v>0</v>
      </c>
      <c r="O90" s="99">
        <f t="shared" si="29"/>
        <v>0</v>
      </c>
      <c r="P90" s="99">
        <f t="shared" si="32"/>
        <v>0</v>
      </c>
      <c r="Q90" s="99">
        <f t="shared" si="33"/>
        <v>0</v>
      </c>
      <c r="R90" s="53">
        <f t="shared" si="30"/>
        <v>0</v>
      </c>
      <c r="S90" s="70">
        <f>récapitualif!$G$6</f>
        <v>0</v>
      </c>
      <c r="X90" s="94">
        <f>IF(récapitualif!$C$4=4,$V$4,IF(récapitualif!$C$4=5,$V$5,IF(récapitualif!$C$4=6,$V$6,IF(récapitualif!$C$4=7,$V$7,IF(récapitualif!$C$4=8,$V$8,IF(récapitualif!$C$4=9,$V$9,IF(récapitualif!$C$4=10,$V$10,IF(récapitualif!$C$4=11,$V$11,))))))))</f>
        <v>0</v>
      </c>
      <c r="Y90" s="157">
        <f>IF(récapitualif!$C$4=12,$V$12,IF(récapitualif!$C$4=13,$V$13,IF(récapitualif!$C$4=14,$V$14,IF(récapitualif!$C$4=15,$V$15,IF(récapitualif!$C$4=16,$V$16,IF(récapitualif!$C$4=17,$V$17,IF(récapitualif!$C$4=18,$V$18,IF(récapitualif!$C$4=19,$V$19,))))))))</f>
        <v>0</v>
      </c>
      <c r="Z90" s="157">
        <f>IF(récapitualif!$C$4=21,$V$21,IF(récapitualif!$C$4=22,$V$22,IF(récapitualif!$C$4=23,$V$23,IF(récapitualif!$C$4=24,$V$24,IF(récapitualif!$C$4=25,$V$25,IF(récapitualif!$C$4=26,$V$26,IF(récapitualif!$C$4=27,$V$27,IF(récapitualif!$C$4=20,$V$20,))))))))</f>
        <v>0</v>
      </c>
      <c r="AB90" s="156">
        <f>IF(récapitualif!$C$4=11,$R78,IF(récapitualif!$C$4=10,$R79,IF(récapitualif!$C$4=9,$R80,IF(récapitualif!$C$4=8,$R81,IF(récapitualif!$C$4=7,$R82,IF(récapitualif!$C$4=6,$R83,IF(récapitualif!$C$4=5,$R84,IF(récapitualif!$C$4=4,$R85,))))))))</f>
        <v>0</v>
      </c>
      <c r="AC90" s="156">
        <f>IF(récapitualif!$C$4=19,$R70,IF(récapitualif!$C$4=18,$R71,IF(récapitualif!$C$4=17,$R72,IF(récapitualif!$C$4=16,$R73,IF(récapitualif!$C$4=15,$R74,IF(récapitualif!$C$4=14,$R75,IF(récapitualif!$C$4=13,$R76,IF(récapitualif!$C$4=12,$R77,0))))))))</f>
        <v>0</v>
      </c>
      <c r="AD90" s="156">
        <f>IF(récapitualif!$C$4=27,$R62,IF(récapitualif!$C$4=26,$R63,IF(récapitualif!$C$4=25,$R64,IF(récapitualif!$C$4=24,$R65,IF(récapitualif!$C$4=23,$R66,IF(récapitualif!$C$4=22,$R67,IF(récapitualif!$C$4=21,$R68,IF(récapitualif!$C$4=20,$R69,))))))))</f>
        <v>0</v>
      </c>
    </row>
    <row r="91" spans="1:30" s="3" customFormat="1" ht="13.5" customHeight="1" thickTop="1" x14ac:dyDescent="0.25">
      <c r="A91" s="13">
        <v>87</v>
      </c>
      <c r="B91" s="130">
        <f t="shared" si="23"/>
        <v>0</v>
      </c>
      <c r="C91" s="15">
        <f t="shared" si="34"/>
        <v>0</v>
      </c>
      <c r="D91" s="100">
        <f t="shared" si="22"/>
        <v>0</v>
      </c>
      <c r="E91" s="101">
        <f t="shared" si="24"/>
        <v>0</v>
      </c>
      <c r="F91" s="102">
        <f>récapitualif!$C$6*D91</f>
        <v>0</v>
      </c>
      <c r="G91" s="103">
        <f t="shared" si="25"/>
        <v>0</v>
      </c>
      <c r="H91" s="144">
        <f>récapitualif!$G$2</f>
        <v>0</v>
      </c>
      <c r="I91" s="145">
        <f t="shared" si="26"/>
        <v>0</v>
      </c>
      <c r="J91" s="102"/>
      <c r="K91" s="103">
        <f t="shared" si="27"/>
        <v>0</v>
      </c>
      <c r="L91" s="104">
        <f t="shared" si="28"/>
        <v>0</v>
      </c>
      <c r="M91" s="105">
        <f>récapitualif!$G$6*L91</f>
        <v>0</v>
      </c>
      <c r="N91" s="105">
        <f t="shared" si="31"/>
        <v>0</v>
      </c>
      <c r="O91" s="105">
        <f t="shared" si="29"/>
        <v>0</v>
      </c>
      <c r="P91" s="105">
        <f t="shared" si="32"/>
        <v>0</v>
      </c>
      <c r="Q91" s="105">
        <f t="shared" si="33"/>
        <v>0</v>
      </c>
      <c r="R91" s="59">
        <f t="shared" si="30"/>
        <v>0</v>
      </c>
      <c r="S91" s="71">
        <f>récapitualif!$G$6</f>
        <v>0</v>
      </c>
      <c r="X91" s="100">
        <f>IF(récapitualif!$C$4=4,$V$4,IF(récapitualif!$C$4=5,$V$5,IF(récapitualif!$C$4=6,$V$6,IF(récapitualif!$C$4=7,$V$7,IF(récapitualif!$C$4=8,$V$8,IF(récapitualif!$C$4=9,$V$9,IF(récapitualif!$C$4=10,$V$10,IF(récapitualif!$C$4=11,$V$11,))))))))</f>
        <v>0</v>
      </c>
      <c r="Y91" s="160">
        <f>IF(récapitualif!$C$4=12,$V$12,IF(récapitualif!$C$4=13,$V$13,IF(récapitualif!$C$4=14,$V$14,IF(récapitualif!$C$4=15,$V$15,IF(récapitualif!$C$4=16,$V$16,IF(récapitualif!$C$4=17,$V$17,IF(récapitualif!$C$4=18,$V$18,IF(récapitualif!$C$4=19,$V$19,))))))))</f>
        <v>0</v>
      </c>
      <c r="Z91" s="160">
        <f>IF(récapitualif!$C$4=21,$V$21,IF(récapitualif!$C$4=22,$V$22,IF(récapitualif!$C$4=23,$V$23,IF(récapitualif!$C$4=24,$V$24,IF(récapitualif!$C$4=25,$V$25,IF(récapitualif!$C$4=26,$V$26,IF(récapitualif!$C$4=27,$V$27,IF(récapitualif!$C$4=20,$V$20,))))))))</f>
        <v>0</v>
      </c>
      <c r="AB91" s="167">
        <f>IF(récapitualif!$C$4=11,$R79,IF(récapitualif!$C$4=10,$R80,IF(récapitualif!$C$4=9,$R81,IF(récapitualif!$C$4=8,$R82,IF(récapitualif!$C$4=7,$R83,IF(récapitualif!$C$4=6,$R84,IF(récapitualif!$C$4=5,$R85,IF(récapitualif!$C$4=4,$R86,))))))))</f>
        <v>0</v>
      </c>
      <c r="AC91" s="167">
        <f>IF(récapitualif!$C$4=19,$R71,IF(récapitualif!$C$4=18,$R72,IF(récapitualif!$C$4=17,$R73,IF(récapitualif!$C$4=16,$R74,IF(récapitualif!$C$4=15,$R75,IF(récapitualif!$C$4=14,$R76,IF(récapitualif!$C$4=13,$R77,IF(récapitualif!$C$4=12,$R78,0))))))))</f>
        <v>0</v>
      </c>
      <c r="AD91" s="167">
        <f>IF(récapitualif!$C$4=27,$R63,IF(récapitualif!$C$4=26,$R64,IF(récapitualif!$C$4=25,$R65,IF(récapitualif!$C$4=24,$R66,IF(récapitualif!$C$4=23,$R67,IF(récapitualif!$C$4=22,$R68,IF(récapitualif!$C$4=21,$R69,IF(récapitualif!$C$4=20,$R70,))))))))</f>
        <v>0</v>
      </c>
    </row>
    <row r="92" spans="1:30" s="173" customFormat="1" ht="13.5" customHeight="1" x14ac:dyDescent="0.25">
      <c r="A92" s="118">
        <v>88</v>
      </c>
      <c r="B92" s="119">
        <f t="shared" si="23"/>
        <v>0</v>
      </c>
      <c r="C92" s="120">
        <f t="shared" si="34"/>
        <v>0</v>
      </c>
      <c r="D92" s="121">
        <f t="shared" si="22"/>
        <v>0</v>
      </c>
      <c r="E92" s="115">
        <f t="shared" si="24"/>
        <v>0</v>
      </c>
      <c r="F92" s="122">
        <f>récapitualif!$C$6*D92</f>
        <v>0</v>
      </c>
      <c r="G92" s="115">
        <f t="shared" si="25"/>
        <v>0</v>
      </c>
      <c r="H92" s="122"/>
      <c r="I92" s="115">
        <f t="shared" si="26"/>
        <v>0</v>
      </c>
      <c r="J92" s="122"/>
      <c r="K92" s="115">
        <f t="shared" si="27"/>
        <v>0</v>
      </c>
      <c r="L92" s="123">
        <f t="shared" si="28"/>
        <v>0</v>
      </c>
      <c r="M92" s="115">
        <f>récapitualif!$G$6*L92</f>
        <v>0</v>
      </c>
      <c r="N92" s="115">
        <f t="shared" si="31"/>
        <v>0</v>
      </c>
      <c r="O92" s="115">
        <f t="shared" si="29"/>
        <v>0</v>
      </c>
      <c r="P92" s="115">
        <f t="shared" si="32"/>
        <v>0</v>
      </c>
      <c r="Q92" s="115">
        <f t="shared" si="33"/>
        <v>0</v>
      </c>
      <c r="R92" s="53">
        <f t="shared" si="30"/>
        <v>0</v>
      </c>
      <c r="S92" s="124">
        <f>récapitualif!$G$6</f>
        <v>0</v>
      </c>
      <c r="X92" s="94">
        <f>IF(récapitualif!$C$4=4,$V$4,IF(récapitualif!$C$4=5,$V$5,IF(récapitualif!$C$4=6,$V$6,IF(récapitualif!$C$4=7,$V$7,IF(récapitualif!$C$4=8,$V$8,IF(récapitualif!$C$4=9,$V$9,IF(récapitualif!$C$4=10,$V$10,IF(récapitualif!$C$4=11,$V$11,))))))))</f>
        <v>0</v>
      </c>
      <c r="Y92" s="161">
        <f>IF(récapitualif!$C$4=12,$V$12,IF(récapitualif!$C$4=13,$V$13,IF(récapitualif!$C$4=14,$V$14,IF(récapitualif!$C$4=15,$V$15,IF(récapitualif!$C$4=16,$V$16,IF(récapitualif!$C$4=17,$V$17,IF(récapitualif!$C$4=18,$V$18,IF(récapitualif!$C$4=19,$V$19,))))))))</f>
        <v>0</v>
      </c>
      <c r="Z92" s="161">
        <f>IF(récapitualif!$C$4=21,$V$21,IF(récapitualif!$C$4=22,$V$22,IF(récapitualif!$C$4=23,$V$23,IF(récapitualif!$C$4=24,$V$24,IF(récapitualif!$C$4=25,$V$25,IF(récapitualif!$C$4=26,$V$26,IF(récapitualif!$C$4=27,$V$27,IF(récapitualif!$C$4=20,$V$20,))))))))</f>
        <v>0</v>
      </c>
      <c r="AB92" s="156">
        <f>IF(récapitualif!$C$4=11,$R80,IF(récapitualif!$C$4=10,$R81,IF(récapitualif!$C$4=9,$R82,IF(récapitualif!$C$4=8,$R83,IF(récapitualif!$C$4=7,$R84,IF(récapitualif!$C$4=6,$R85,IF(récapitualif!$C$4=5,$R86,IF(récapitualif!$C$4=4,$R87,))))))))</f>
        <v>0</v>
      </c>
      <c r="AC92" s="156">
        <f>IF(récapitualif!$C$4=19,$R72,IF(récapitualif!$C$4=18,$R73,IF(récapitualif!$C$4=17,$R74,IF(récapitualif!$C$4=16,$R75,IF(récapitualif!$C$4=15,$R76,IF(récapitualif!$C$4=14,$R77,IF(récapitualif!$C$4=13,$R78,IF(récapitualif!$C$4=12,$R79,0))))))))</f>
        <v>0</v>
      </c>
      <c r="AD92" s="156">
        <f>IF(récapitualif!$C$4=27,$R64,IF(récapitualif!$C$4=26,$R65,IF(récapitualif!$C$4=25,$R66,IF(récapitualif!$C$4=24,$R67,IF(récapitualif!$C$4=23,$R68,IF(récapitualif!$C$4=22,$R69,IF(récapitualif!$C$4=21,$R70,IF(récapitualif!$C$4=20,$R71,))))))))</f>
        <v>0</v>
      </c>
    </row>
    <row r="93" spans="1:30" s="4" customFormat="1" ht="13.5" customHeight="1" x14ac:dyDescent="0.25">
      <c r="A93" s="10">
        <v>89</v>
      </c>
      <c r="B93" s="11">
        <f t="shared" si="23"/>
        <v>0</v>
      </c>
      <c r="C93" s="12">
        <f t="shared" si="34"/>
        <v>0</v>
      </c>
      <c r="D93" s="94">
        <f t="shared" si="22"/>
        <v>0</v>
      </c>
      <c r="E93" s="95">
        <f t="shared" si="24"/>
        <v>0</v>
      </c>
      <c r="F93" s="96">
        <f>récapitualif!$C$6*D93</f>
        <v>0</v>
      </c>
      <c r="G93" s="97">
        <f t="shared" si="25"/>
        <v>0</v>
      </c>
      <c r="H93" s="142"/>
      <c r="I93" s="143">
        <f t="shared" si="26"/>
        <v>0</v>
      </c>
      <c r="J93" s="96"/>
      <c r="K93" s="97">
        <f t="shared" si="27"/>
        <v>0</v>
      </c>
      <c r="L93" s="98">
        <f t="shared" si="28"/>
        <v>0</v>
      </c>
      <c r="M93" s="99">
        <f>récapitualif!$G$6*L93</f>
        <v>0</v>
      </c>
      <c r="N93" s="99">
        <f t="shared" si="31"/>
        <v>0</v>
      </c>
      <c r="O93" s="99">
        <f t="shared" si="29"/>
        <v>0</v>
      </c>
      <c r="P93" s="99">
        <f t="shared" si="32"/>
        <v>0</v>
      </c>
      <c r="Q93" s="99">
        <f t="shared" si="33"/>
        <v>0</v>
      </c>
      <c r="R93" s="53">
        <f t="shared" si="30"/>
        <v>0</v>
      </c>
      <c r="S93" s="70">
        <f>récapitualif!$G$6</f>
        <v>0</v>
      </c>
      <c r="X93" s="94">
        <f>IF(récapitualif!$C$4=4,$V$4,IF(récapitualif!$C$4=5,$V$5,IF(récapitualif!$C$4=6,$V$6,IF(récapitualif!$C$4=7,$V$7,IF(récapitualif!$C$4=8,$V$8,IF(récapitualif!$C$4=9,$V$9,IF(récapitualif!$C$4=10,$V$10,IF(récapitualif!$C$4=11,$V$11,))))))))</f>
        <v>0</v>
      </c>
      <c r="Y93" s="161">
        <f>IF(récapitualif!$C$4=12,$V$12,IF(récapitualif!$C$4=13,$V$13,IF(récapitualif!$C$4=14,$V$14,IF(récapitualif!$C$4=15,$V$15,IF(récapitualif!$C$4=16,$V$16,IF(récapitualif!$C$4=17,$V$17,IF(récapitualif!$C$4=18,$V$18,IF(récapitualif!$C$4=19,$V$19,))))))))</f>
        <v>0</v>
      </c>
      <c r="Z93" s="161">
        <f>IF(récapitualif!$C$4=21,$V$21,IF(récapitualif!$C$4=22,$V$22,IF(récapitualif!$C$4=23,$V$23,IF(récapitualif!$C$4=24,$V$24,IF(récapitualif!$C$4=25,$V$25,IF(récapitualif!$C$4=26,$V$26,IF(récapitualif!$C$4=27,$V$27,IF(récapitualif!$C$4=20,$V$20,))))))))</f>
        <v>0</v>
      </c>
      <c r="AB93" s="156">
        <f>IF(récapitualif!$C$4=11,$R81,IF(récapitualif!$C$4=10,$R82,IF(récapitualif!$C$4=9,$R83,IF(récapitualif!$C$4=8,$R84,IF(récapitualif!$C$4=7,$R85,IF(récapitualif!$C$4=6,$R86,IF(récapitualif!$C$4=5,$R87,IF(récapitualif!$C$4=4,$R88,))))))))</f>
        <v>0</v>
      </c>
      <c r="AC93" s="156">
        <f>IF(récapitualif!$C$4=19,$R73,IF(récapitualif!$C$4=18,$R74,IF(récapitualif!$C$4=17,$R75,IF(récapitualif!$C$4=16,$R76,IF(récapitualif!$C$4=15,$R77,IF(récapitualif!$C$4=14,$R78,IF(récapitualif!$C$4=13,$R79,IF(récapitualif!$C$4=12,$R80,0))))))))</f>
        <v>0</v>
      </c>
      <c r="AD93" s="156">
        <f>IF(récapitualif!$C$4=27,$R65,IF(récapitualif!$C$4=26,$R66,IF(récapitualif!$C$4=25,$R67,IF(récapitualif!$C$4=24,$R68,IF(récapitualif!$C$4=23,$R69,IF(récapitualif!$C$4=22,$R70,IF(récapitualif!$C$4=21,$R71,IF(récapitualif!$C$4=20,$R72,))))))))</f>
        <v>0</v>
      </c>
    </row>
    <row r="94" spans="1:30" s="2" customFormat="1" ht="13.5" customHeight="1" x14ac:dyDescent="0.25">
      <c r="A94" s="10">
        <v>90</v>
      </c>
      <c r="B94" s="11">
        <f t="shared" si="23"/>
        <v>0</v>
      </c>
      <c r="C94" s="12">
        <f t="shared" si="34"/>
        <v>0</v>
      </c>
      <c r="D94" s="94">
        <f t="shared" si="22"/>
        <v>0</v>
      </c>
      <c r="E94" s="95">
        <f t="shared" si="24"/>
        <v>0</v>
      </c>
      <c r="F94" s="96">
        <f>récapitualif!$C$6*D94</f>
        <v>0</v>
      </c>
      <c r="G94" s="97">
        <f t="shared" si="25"/>
        <v>0</v>
      </c>
      <c r="H94" s="142"/>
      <c r="I94" s="143">
        <f t="shared" si="26"/>
        <v>0</v>
      </c>
      <c r="J94" s="96">
        <f>récapitualif!$G$4</f>
        <v>0</v>
      </c>
      <c r="K94" s="97">
        <f t="shared" si="27"/>
        <v>0</v>
      </c>
      <c r="L94" s="98">
        <f t="shared" si="28"/>
        <v>0</v>
      </c>
      <c r="M94" s="99">
        <f>récapitualif!$G$6*L94</f>
        <v>0</v>
      </c>
      <c r="N94" s="99">
        <f t="shared" si="31"/>
        <v>0</v>
      </c>
      <c r="O94" s="99">
        <f t="shared" si="29"/>
        <v>0</v>
      </c>
      <c r="P94" s="99">
        <f t="shared" si="32"/>
        <v>0</v>
      </c>
      <c r="Q94" s="99">
        <f t="shared" si="33"/>
        <v>0</v>
      </c>
      <c r="R94" s="53">
        <f t="shared" si="30"/>
        <v>0</v>
      </c>
      <c r="S94" s="70">
        <f>récapitualif!$G$6</f>
        <v>0</v>
      </c>
      <c r="X94" s="94">
        <f>IF(récapitualif!$C$4=4,$V$4,IF(récapitualif!$C$4=5,$V$5,IF(récapitualif!$C$4=6,$V$6,IF(récapitualif!$C$4=7,$V$7,IF(récapitualif!$C$4=8,$V$8,IF(récapitualif!$C$4=9,$V$9,IF(récapitualif!$C$4=10,$V$10,IF(récapitualif!$C$4=11,$V$11,))))))))</f>
        <v>0</v>
      </c>
      <c r="Y94" s="157">
        <f>IF(récapitualif!$C$4=12,$V$12,IF(récapitualif!$C$4=13,$V$13,IF(récapitualif!$C$4=14,$V$14,IF(récapitualif!$C$4=15,$V$15,IF(récapitualif!$C$4=16,$V$16,IF(récapitualif!$C$4=17,$V$17,IF(récapitualif!$C$4=18,$V$18,IF(récapitualif!$C$4=19,$V$19,))))))))</f>
        <v>0</v>
      </c>
      <c r="Z94" s="157">
        <f>IF(récapitualif!$C$4=21,$V$21,IF(récapitualif!$C$4=22,$V$22,IF(récapitualif!$C$4=23,$V$23,IF(récapitualif!$C$4=24,$V$24,IF(récapitualif!$C$4=25,$V$25,IF(récapitualif!$C$4=26,$V$26,IF(récapitualif!$C$4=27,$V$27,IF(récapitualif!$C$4=20,$V$20,))))))))</f>
        <v>0</v>
      </c>
      <c r="AB94" s="156">
        <f>IF(récapitualif!$C$4=11,$R82,IF(récapitualif!$C$4=10,$R83,IF(récapitualif!$C$4=9,$R84,IF(récapitualif!$C$4=8,$R85,IF(récapitualif!$C$4=7,$R86,IF(récapitualif!$C$4=6,$R87,IF(récapitualif!$C$4=5,$R88,IF(récapitualif!$C$4=4,$R89,))))))))</f>
        <v>0</v>
      </c>
      <c r="AC94" s="156">
        <f>IF(récapitualif!$C$4=19,$R74,IF(récapitualif!$C$4=18,$R75,IF(récapitualif!$C$4=17,$R76,IF(récapitualif!$C$4=16,$R77,IF(récapitualif!$C$4=15,$R78,IF(récapitualif!$C$4=14,$R79,IF(récapitualif!$C$4=13,$R80,IF(récapitualif!$C$4=12,$R81,0))))))))</f>
        <v>0</v>
      </c>
      <c r="AD94" s="156">
        <f>IF(récapitualif!$C$4=27,$R66,IF(récapitualif!$C$4=26,$R67,IF(récapitualif!$C$4=25,$R68,IF(récapitualif!$C$4=24,$R69,IF(récapitualif!$C$4=23,$R70,IF(récapitualif!$C$4=22,$R71,IF(récapitualif!$C$4=21,$R72,IF(récapitualif!$C$4=20,$R73,))))))))</f>
        <v>0</v>
      </c>
    </row>
    <row r="95" spans="1:30" s="2" customFormat="1" ht="13.5" customHeight="1" thickBot="1" x14ac:dyDescent="0.3">
      <c r="A95" s="10">
        <v>91</v>
      </c>
      <c r="B95" s="11">
        <f t="shared" si="23"/>
        <v>0</v>
      </c>
      <c r="C95" s="12">
        <f t="shared" si="34"/>
        <v>0</v>
      </c>
      <c r="D95" s="94">
        <f t="shared" si="22"/>
        <v>0</v>
      </c>
      <c r="E95" s="95">
        <f t="shared" si="24"/>
        <v>0</v>
      </c>
      <c r="F95" s="96">
        <f>récapitualif!$C$6*D95</f>
        <v>0</v>
      </c>
      <c r="G95" s="97">
        <f t="shared" si="25"/>
        <v>0</v>
      </c>
      <c r="H95" s="142"/>
      <c r="I95" s="143">
        <f t="shared" si="26"/>
        <v>0</v>
      </c>
      <c r="J95" s="96"/>
      <c r="K95" s="97">
        <f t="shared" si="27"/>
        <v>0</v>
      </c>
      <c r="L95" s="98">
        <f t="shared" si="28"/>
        <v>0</v>
      </c>
      <c r="M95" s="99">
        <f>récapitualif!$G$6*L95</f>
        <v>0</v>
      </c>
      <c r="N95" s="99">
        <f t="shared" si="31"/>
        <v>0</v>
      </c>
      <c r="O95" s="99">
        <f t="shared" si="29"/>
        <v>0</v>
      </c>
      <c r="P95" s="99">
        <f t="shared" si="32"/>
        <v>0</v>
      </c>
      <c r="Q95" s="99">
        <f t="shared" si="33"/>
        <v>0</v>
      </c>
      <c r="R95" s="53">
        <f t="shared" si="30"/>
        <v>0</v>
      </c>
      <c r="S95" s="70">
        <f>récapitualif!$G$6</f>
        <v>0</v>
      </c>
      <c r="X95" s="94">
        <f>IF(récapitualif!$C$4=4,$V$4,IF(récapitualif!$C$4=5,$V$5,IF(récapitualif!$C$4=6,$V$6,IF(récapitualif!$C$4=7,$V$7,IF(récapitualif!$C$4=8,$V$8,IF(récapitualif!$C$4=9,$V$9,IF(récapitualif!$C$4=10,$V$10,IF(récapitualif!$C$4=11,$V$11,))))))))</f>
        <v>0</v>
      </c>
      <c r="Y95" s="157">
        <f>IF(récapitualif!$C$4=12,$V$12,IF(récapitualif!$C$4=13,$V$13,IF(récapitualif!$C$4=14,$V$14,IF(récapitualif!$C$4=15,$V$15,IF(récapitualif!$C$4=16,$V$16,IF(récapitualif!$C$4=17,$V$17,IF(récapitualif!$C$4=18,$V$18,IF(récapitualif!$C$4=19,$V$19,))))))))</f>
        <v>0</v>
      </c>
      <c r="Z95" s="157">
        <f>IF(récapitualif!$C$4=21,$V$21,IF(récapitualif!$C$4=22,$V$22,IF(récapitualif!$C$4=23,$V$23,IF(récapitualif!$C$4=24,$V$24,IF(récapitualif!$C$4=25,$V$25,IF(récapitualif!$C$4=26,$V$26,IF(récapitualif!$C$4=27,$V$27,IF(récapitualif!$C$4=20,$V$20,))))))))</f>
        <v>0</v>
      </c>
      <c r="AB95" s="156">
        <f>IF(récapitualif!$C$4=11,$R83,IF(récapitualif!$C$4=10,$R84,IF(récapitualif!$C$4=9,$R85,IF(récapitualif!$C$4=8,$R86,IF(récapitualif!$C$4=7,$R87,IF(récapitualif!$C$4=6,$R88,IF(récapitualif!$C$4=5,$R89,IF(récapitualif!$C$4=4,$R90,))))))))</f>
        <v>0</v>
      </c>
      <c r="AC95" s="156">
        <f>IF(récapitualif!$C$4=19,$R75,IF(récapitualif!$C$4=18,$R76,IF(récapitualif!$C$4=17,$R77,IF(récapitualif!$C$4=16,$R78,IF(récapitualif!$C$4=15,$R79,IF(récapitualif!$C$4=14,$R80,IF(récapitualif!$C$4=13,$R81,IF(récapitualif!$C$4=12,$R82,0))))))))</f>
        <v>0</v>
      </c>
      <c r="AD95" s="156">
        <f>IF(récapitualif!$C$4=27,$R67,IF(récapitualif!$C$4=26,$R68,IF(récapitualif!$C$4=25,$R69,IF(récapitualif!$C$4=24,$R70,IF(récapitualif!$C$4=23,$R71,IF(récapitualif!$C$4=22,$R72,IF(récapitualif!$C$4=21,$R73,IF(récapitualif!$C$4=20,$R74,))))))))</f>
        <v>0</v>
      </c>
    </row>
    <row r="96" spans="1:30" s="3" customFormat="1" ht="13.5" customHeight="1" thickTop="1" x14ac:dyDescent="0.25">
      <c r="A96" s="13">
        <v>92</v>
      </c>
      <c r="B96" s="130">
        <f t="shared" si="23"/>
        <v>0</v>
      </c>
      <c r="C96" s="15">
        <f t="shared" si="34"/>
        <v>0</v>
      </c>
      <c r="D96" s="100">
        <f t="shared" si="22"/>
        <v>0</v>
      </c>
      <c r="E96" s="101">
        <f t="shared" si="24"/>
        <v>0</v>
      </c>
      <c r="F96" s="102">
        <f>récapitualif!$C$6*D96</f>
        <v>0</v>
      </c>
      <c r="G96" s="103">
        <f t="shared" si="25"/>
        <v>0</v>
      </c>
      <c r="H96" s="144">
        <f>récapitualif!$G$2</f>
        <v>0</v>
      </c>
      <c r="I96" s="145">
        <f t="shared" si="26"/>
        <v>0</v>
      </c>
      <c r="J96" s="102"/>
      <c r="K96" s="103">
        <f t="shared" si="27"/>
        <v>0</v>
      </c>
      <c r="L96" s="104">
        <f t="shared" si="28"/>
        <v>0</v>
      </c>
      <c r="M96" s="105">
        <f>récapitualif!$G$6*L96</f>
        <v>0</v>
      </c>
      <c r="N96" s="105">
        <f t="shared" si="31"/>
        <v>0</v>
      </c>
      <c r="O96" s="105">
        <f t="shared" si="29"/>
        <v>0</v>
      </c>
      <c r="P96" s="105">
        <f t="shared" si="32"/>
        <v>0</v>
      </c>
      <c r="Q96" s="105">
        <f t="shared" si="33"/>
        <v>0</v>
      </c>
      <c r="R96" s="59">
        <f t="shared" si="30"/>
        <v>0</v>
      </c>
      <c r="S96" s="71">
        <f>récapitualif!$G$6</f>
        <v>0</v>
      </c>
      <c r="X96" s="100">
        <f>IF(récapitualif!$C$4=4,$V$4,IF(récapitualif!$C$4=5,$V$5,IF(récapitualif!$C$4=6,$V$6,IF(récapitualif!$C$4=7,$V$7,IF(récapitualif!$C$4=8,$V$8,IF(récapitualif!$C$4=9,$V$9,IF(récapitualif!$C$4=10,$V$10,IF(récapitualif!$C$4=11,$V$11,))))))))</f>
        <v>0</v>
      </c>
      <c r="Y96" s="160">
        <f>IF(récapitualif!$C$4=12,$V$12,IF(récapitualif!$C$4=13,$V$13,IF(récapitualif!$C$4=14,$V$14,IF(récapitualif!$C$4=15,$V$15,IF(récapitualif!$C$4=16,$V$16,IF(récapitualif!$C$4=17,$V$17,IF(récapitualif!$C$4=18,$V$18,IF(récapitualif!$C$4=19,$V$19,))))))))</f>
        <v>0</v>
      </c>
      <c r="Z96" s="160">
        <f>IF(récapitualif!$C$4=21,$V$21,IF(récapitualif!$C$4=22,$V$22,IF(récapitualif!$C$4=23,$V$23,IF(récapitualif!$C$4=24,$V$24,IF(récapitualif!$C$4=25,$V$25,IF(récapitualif!$C$4=26,$V$26,IF(récapitualif!$C$4=27,$V$27,IF(récapitualif!$C$4=20,$V$20,))))))))</f>
        <v>0</v>
      </c>
      <c r="AB96" s="167">
        <f>IF(récapitualif!$C$4=11,$R84,IF(récapitualif!$C$4=10,$R85,IF(récapitualif!$C$4=9,$R86,IF(récapitualif!$C$4=8,$R87,IF(récapitualif!$C$4=7,$R88,IF(récapitualif!$C$4=6,$R89,IF(récapitualif!$C$4=5,$R90,IF(récapitualif!$C$4=4,$R91,))))))))</f>
        <v>0</v>
      </c>
      <c r="AC96" s="167">
        <f>IF(récapitualif!$C$4=19,$R76,IF(récapitualif!$C$4=18,$R77,IF(récapitualif!$C$4=17,$R78,IF(récapitualif!$C$4=16,$R79,IF(récapitualif!$C$4=15,$R80,IF(récapitualif!$C$4=14,$R81,IF(récapitualif!$C$4=13,$R82,IF(récapitualif!$C$4=12,$R83,0))))))))</f>
        <v>0</v>
      </c>
      <c r="AD96" s="167">
        <f>IF(récapitualif!$C$4=27,$R68,IF(récapitualif!$C$4=26,$R69,IF(récapitualif!$C$4=25,$R70,IF(récapitualif!$C$4=24,$R71,IF(récapitualif!$C$4=23,$R72,IF(récapitualif!$C$4=22,$R73,IF(récapitualif!$C$4=21,$R74,IF(récapitualif!$C$4=20,$R75,))))))))</f>
        <v>0</v>
      </c>
    </row>
    <row r="97" spans="1:30" s="2" customFormat="1" ht="13.5" customHeight="1" x14ac:dyDescent="0.25">
      <c r="A97" s="10">
        <v>93</v>
      </c>
      <c r="B97" s="11">
        <f t="shared" si="23"/>
        <v>0</v>
      </c>
      <c r="C97" s="12">
        <f t="shared" si="34"/>
        <v>0</v>
      </c>
      <c r="D97" s="94">
        <f t="shared" si="22"/>
        <v>0</v>
      </c>
      <c r="E97" s="95">
        <f t="shared" si="24"/>
        <v>0</v>
      </c>
      <c r="F97" s="96">
        <f>récapitualif!$C$6*D97</f>
        <v>0</v>
      </c>
      <c r="G97" s="97">
        <f t="shared" si="25"/>
        <v>0</v>
      </c>
      <c r="H97" s="142"/>
      <c r="I97" s="143">
        <f t="shared" si="26"/>
        <v>0</v>
      </c>
      <c r="J97" s="96"/>
      <c r="K97" s="97">
        <f t="shared" si="27"/>
        <v>0</v>
      </c>
      <c r="L97" s="98">
        <f t="shared" si="28"/>
        <v>0</v>
      </c>
      <c r="M97" s="99">
        <f>récapitualif!$G$6*L97</f>
        <v>0</v>
      </c>
      <c r="N97" s="99">
        <f t="shared" si="31"/>
        <v>0</v>
      </c>
      <c r="O97" s="99">
        <f t="shared" si="29"/>
        <v>0</v>
      </c>
      <c r="P97" s="99">
        <f t="shared" si="32"/>
        <v>0</v>
      </c>
      <c r="Q97" s="99">
        <f t="shared" si="33"/>
        <v>0</v>
      </c>
      <c r="R97" s="53">
        <f t="shared" si="30"/>
        <v>0</v>
      </c>
      <c r="S97" s="70">
        <f>récapitualif!$G$6</f>
        <v>0</v>
      </c>
      <c r="X97" s="94">
        <f>IF(récapitualif!$C$4=4,$V$4,IF(récapitualif!$C$4=5,$V$5,IF(récapitualif!$C$4=6,$V$6,IF(récapitualif!$C$4=7,$V$7,IF(récapitualif!$C$4=8,$V$8,IF(récapitualif!$C$4=9,$V$9,IF(récapitualif!$C$4=10,$V$10,IF(récapitualif!$C$4=11,$V$11,))))))))</f>
        <v>0</v>
      </c>
      <c r="Y97" s="157">
        <f>IF(récapitualif!$C$4=12,$V$12,IF(récapitualif!$C$4=13,$V$13,IF(récapitualif!$C$4=14,$V$14,IF(récapitualif!$C$4=15,$V$15,IF(récapitualif!$C$4=16,$V$16,IF(récapitualif!$C$4=17,$V$17,IF(récapitualif!$C$4=18,$V$18,IF(récapitualif!$C$4=19,$V$19,))))))))</f>
        <v>0</v>
      </c>
      <c r="Z97" s="157">
        <f>IF(récapitualif!$C$4=21,$V$21,IF(récapitualif!$C$4=22,$V$22,IF(récapitualif!$C$4=23,$V$23,IF(récapitualif!$C$4=24,$V$24,IF(récapitualif!$C$4=25,$V$25,IF(récapitualif!$C$4=26,$V$26,IF(récapitualif!$C$4=27,$V$27,IF(récapitualif!$C$4=20,$V$20,))))))))</f>
        <v>0</v>
      </c>
      <c r="AB97" s="156">
        <f>IF(récapitualif!$C$4=11,$R85,IF(récapitualif!$C$4=10,$R86,IF(récapitualif!$C$4=9,$R87,IF(récapitualif!$C$4=8,$R88,IF(récapitualif!$C$4=7,$R89,IF(récapitualif!$C$4=6,$R90,IF(récapitualif!$C$4=5,$R91,IF(récapitualif!$C$4=4,$R92,))))))))</f>
        <v>0</v>
      </c>
      <c r="AC97" s="156">
        <f>IF(récapitualif!$C$4=19,$R77,IF(récapitualif!$C$4=18,$R78,IF(récapitualif!$C$4=17,$R79,IF(récapitualif!$C$4=16,$R80,IF(récapitualif!$C$4=15,$R81,IF(récapitualif!$C$4=14,$R82,IF(récapitualif!$C$4=13,$R83,IF(récapitualif!$C$4=12,$R84,0))))))))</f>
        <v>0</v>
      </c>
      <c r="AD97" s="156">
        <f>IF(récapitualif!$C$4=27,$R69,IF(récapitualif!$C$4=26,$R70,IF(récapitualif!$C$4=25,$R71,IF(récapitualif!$C$4=24,$R72,IF(récapitualif!$C$4=23,$R73,IF(récapitualif!$C$4=22,$R74,IF(récapitualif!$C$4=21,$R75,IF(récapitualif!$C$4=20,$R76,))))))))</f>
        <v>0</v>
      </c>
    </row>
    <row r="98" spans="1:30" s="2" customFormat="1" ht="13.5" customHeight="1" x14ac:dyDescent="0.25">
      <c r="A98" s="10">
        <v>94</v>
      </c>
      <c r="B98" s="11">
        <f t="shared" si="23"/>
        <v>0</v>
      </c>
      <c r="C98" s="12">
        <f t="shared" si="34"/>
        <v>0</v>
      </c>
      <c r="D98" s="94">
        <f t="shared" si="22"/>
        <v>0</v>
      </c>
      <c r="E98" s="95">
        <f t="shared" si="24"/>
        <v>0</v>
      </c>
      <c r="F98" s="96">
        <f>récapitualif!$C$6*D98</f>
        <v>0</v>
      </c>
      <c r="G98" s="97">
        <f t="shared" si="25"/>
        <v>0</v>
      </c>
      <c r="H98" s="142"/>
      <c r="I98" s="143">
        <f t="shared" si="26"/>
        <v>0</v>
      </c>
      <c r="J98" s="96">
        <f>récapitualif!$G$4</f>
        <v>0</v>
      </c>
      <c r="K98" s="97">
        <f t="shared" si="27"/>
        <v>0</v>
      </c>
      <c r="L98" s="98">
        <f t="shared" si="28"/>
        <v>0</v>
      </c>
      <c r="M98" s="99">
        <f>récapitualif!$G$6*L98</f>
        <v>0</v>
      </c>
      <c r="N98" s="99">
        <f t="shared" si="31"/>
        <v>0</v>
      </c>
      <c r="O98" s="99">
        <f t="shared" si="29"/>
        <v>0</v>
      </c>
      <c r="P98" s="99">
        <f t="shared" si="32"/>
        <v>0</v>
      </c>
      <c r="Q98" s="99">
        <f t="shared" si="33"/>
        <v>0</v>
      </c>
      <c r="R98" s="53">
        <f t="shared" si="30"/>
        <v>0</v>
      </c>
      <c r="S98" s="70">
        <f>récapitualif!$G$6</f>
        <v>0</v>
      </c>
      <c r="X98" s="94">
        <f>IF(récapitualif!$C$4=4,$V$4,IF(récapitualif!$C$4=5,$V$5,IF(récapitualif!$C$4=6,$V$6,IF(récapitualif!$C$4=7,$V$7,IF(récapitualif!$C$4=8,$V$8,IF(récapitualif!$C$4=9,$V$9,IF(récapitualif!$C$4=10,$V$10,IF(récapitualif!$C$4=11,$V$11,))))))))</f>
        <v>0</v>
      </c>
      <c r="Y98" s="157">
        <f>IF(récapitualif!$C$4=12,$V$12,IF(récapitualif!$C$4=13,$V$13,IF(récapitualif!$C$4=14,$V$14,IF(récapitualif!$C$4=15,$V$15,IF(récapitualif!$C$4=16,$V$16,IF(récapitualif!$C$4=17,$V$17,IF(récapitualif!$C$4=18,$V$18,IF(récapitualif!$C$4=19,$V$19,))))))))</f>
        <v>0</v>
      </c>
      <c r="Z98" s="157">
        <f>IF(récapitualif!$C$4=21,$V$21,IF(récapitualif!$C$4=22,$V$22,IF(récapitualif!$C$4=23,$V$23,IF(récapitualif!$C$4=24,$V$24,IF(récapitualif!$C$4=25,$V$25,IF(récapitualif!$C$4=26,$V$26,IF(récapitualif!$C$4=27,$V$27,IF(récapitualif!$C$4=20,$V$20,))))))))</f>
        <v>0</v>
      </c>
      <c r="AB98" s="156">
        <f>IF(récapitualif!$C$4=11,$R86,IF(récapitualif!$C$4=10,$R87,IF(récapitualif!$C$4=9,$R88,IF(récapitualif!$C$4=8,$R89,IF(récapitualif!$C$4=7,$R90,IF(récapitualif!$C$4=6,$R91,IF(récapitualif!$C$4=5,$R92,IF(récapitualif!$C$4=4,$R93,))))))))</f>
        <v>0</v>
      </c>
      <c r="AC98" s="156">
        <f>IF(récapitualif!$C$4=19,$R78,IF(récapitualif!$C$4=18,$R79,IF(récapitualif!$C$4=17,$R80,IF(récapitualif!$C$4=16,$R81,IF(récapitualif!$C$4=15,$R82,IF(récapitualif!$C$4=14,$R83,IF(récapitualif!$C$4=13,$R84,IF(récapitualif!$C$4=12,$R85,0))))))))</f>
        <v>0</v>
      </c>
      <c r="AD98" s="156">
        <f>IF(récapitualif!$C$4=27,$R70,IF(récapitualif!$C$4=26,$R71,IF(récapitualif!$C$4=25,$R72,IF(récapitualif!$C$4=24,$R73,IF(récapitualif!$C$4=23,$R74,IF(récapitualif!$C$4=22,$R75,IF(récapitualif!$C$4=21,$R76,IF(récapitualif!$C$4=20,$R77,))))))))</f>
        <v>0</v>
      </c>
    </row>
    <row r="99" spans="1:30" s="2" customFormat="1" ht="13.5" customHeight="1" thickBot="1" x14ac:dyDescent="0.3">
      <c r="A99" s="10">
        <v>95</v>
      </c>
      <c r="B99" s="11">
        <f t="shared" si="23"/>
        <v>0</v>
      </c>
      <c r="C99" s="12">
        <f t="shared" si="34"/>
        <v>0</v>
      </c>
      <c r="D99" s="94">
        <f t="shared" si="22"/>
        <v>0</v>
      </c>
      <c r="E99" s="95">
        <f t="shared" si="24"/>
        <v>0</v>
      </c>
      <c r="F99" s="96">
        <f>récapitualif!$C$6*D99</f>
        <v>0</v>
      </c>
      <c r="G99" s="97">
        <f t="shared" si="25"/>
        <v>0</v>
      </c>
      <c r="H99" s="142"/>
      <c r="I99" s="143">
        <f t="shared" si="26"/>
        <v>0</v>
      </c>
      <c r="J99" s="96"/>
      <c r="K99" s="97">
        <f t="shared" si="27"/>
        <v>0</v>
      </c>
      <c r="L99" s="98">
        <f t="shared" si="28"/>
        <v>0</v>
      </c>
      <c r="M99" s="99">
        <f>récapitualif!$G$6*L99</f>
        <v>0</v>
      </c>
      <c r="N99" s="99">
        <f t="shared" si="31"/>
        <v>0</v>
      </c>
      <c r="O99" s="99">
        <f t="shared" si="29"/>
        <v>0</v>
      </c>
      <c r="P99" s="99">
        <f t="shared" si="32"/>
        <v>0</v>
      </c>
      <c r="Q99" s="99">
        <f t="shared" si="33"/>
        <v>0</v>
      </c>
      <c r="R99" s="53">
        <f t="shared" si="30"/>
        <v>0</v>
      </c>
      <c r="S99" s="70">
        <f>récapitualif!$G$6</f>
        <v>0</v>
      </c>
      <c r="X99" s="94">
        <f>IF(récapitualif!$C$4=4,$V$4,IF(récapitualif!$C$4=5,$V$5,IF(récapitualif!$C$4=6,$V$6,IF(récapitualif!$C$4=7,$V$7,IF(récapitualif!$C$4=8,$V$8,IF(récapitualif!$C$4=9,$V$9,IF(récapitualif!$C$4=10,$V$10,IF(récapitualif!$C$4=11,$V$11,))))))))</f>
        <v>0</v>
      </c>
      <c r="Y99" s="157">
        <f>IF(récapitualif!$C$4=12,$V$12,IF(récapitualif!$C$4=13,$V$13,IF(récapitualif!$C$4=14,$V$14,IF(récapitualif!$C$4=15,$V$15,IF(récapitualif!$C$4=16,$V$16,IF(récapitualif!$C$4=17,$V$17,IF(récapitualif!$C$4=18,$V$18,IF(récapitualif!$C$4=19,$V$19,))))))))</f>
        <v>0</v>
      </c>
      <c r="Z99" s="157">
        <f>IF(récapitualif!$C$4=21,$V$21,IF(récapitualif!$C$4=22,$V$22,IF(récapitualif!$C$4=23,$V$23,IF(récapitualif!$C$4=24,$V$24,IF(récapitualif!$C$4=25,$V$25,IF(récapitualif!$C$4=26,$V$26,IF(récapitualif!$C$4=27,$V$27,IF(récapitualif!$C$4=20,$V$20,))))))))</f>
        <v>0</v>
      </c>
      <c r="AB99" s="156">
        <f>IF(récapitualif!$C$4=11,$R87,IF(récapitualif!$C$4=10,$R88,IF(récapitualif!$C$4=9,$R89,IF(récapitualif!$C$4=8,$R90,IF(récapitualif!$C$4=7,$R91,IF(récapitualif!$C$4=6,$R92,IF(récapitualif!$C$4=5,$R93,IF(récapitualif!$C$4=4,$R94,))))))))</f>
        <v>0</v>
      </c>
      <c r="AC99" s="156">
        <f>IF(récapitualif!$C$4=19,$R79,IF(récapitualif!$C$4=18,$R80,IF(récapitualif!$C$4=17,$R81,IF(récapitualif!$C$4=16,$R82,IF(récapitualif!$C$4=15,$R83,IF(récapitualif!$C$4=14,$R84,IF(récapitualif!$C$4=13,$R85,IF(récapitualif!$C$4=12,$R86,0))))))))</f>
        <v>0</v>
      </c>
      <c r="AD99" s="156">
        <f>IF(récapitualif!$C$4=27,$R71,IF(récapitualif!$C$4=26,$R72,IF(récapitualif!$C$4=25,$R73,IF(récapitualif!$C$4=24,$R74,IF(récapitualif!$C$4=23,$R75,IF(récapitualif!$C$4=22,$R76,IF(récapitualif!$C$4=21,$R77,IF(récapitualif!$C$4=20,$R78,))))))))</f>
        <v>0</v>
      </c>
    </row>
    <row r="100" spans="1:30" s="3" customFormat="1" ht="13.5" customHeight="1" thickTop="1" x14ac:dyDescent="0.25">
      <c r="A100" s="13">
        <v>96</v>
      </c>
      <c r="B100" s="130">
        <f t="shared" si="23"/>
        <v>0</v>
      </c>
      <c r="C100" s="15">
        <f t="shared" si="34"/>
        <v>0</v>
      </c>
      <c r="D100" s="100">
        <f t="shared" si="22"/>
        <v>0</v>
      </c>
      <c r="E100" s="101">
        <f t="shared" si="24"/>
        <v>0</v>
      </c>
      <c r="F100" s="102">
        <f>récapitualif!$C$6*D100</f>
        <v>0</v>
      </c>
      <c r="G100" s="103">
        <f t="shared" si="25"/>
        <v>0</v>
      </c>
      <c r="H100" s="144">
        <f>récapitualif!$G$2</f>
        <v>0</v>
      </c>
      <c r="I100" s="145">
        <f t="shared" si="26"/>
        <v>0</v>
      </c>
      <c r="J100" s="102"/>
      <c r="K100" s="103">
        <f t="shared" si="27"/>
        <v>0</v>
      </c>
      <c r="L100" s="104">
        <f t="shared" si="28"/>
        <v>0</v>
      </c>
      <c r="M100" s="105">
        <f>récapitualif!$G$6*L100</f>
        <v>0</v>
      </c>
      <c r="N100" s="105">
        <f t="shared" si="31"/>
        <v>0</v>
      </c>
      <c r="O100" s="105">
        <f t="shared" si="29"/>
        <v>0</v>
      </c>
      <c r="P100" s="105">
        <f t="shared" si="32"/>
        <v>0</v>
      </c>
      <c r="Q100" s="105">
        <f t="shared" si="33"/>
        <v>0</v>
      </c>
      <c r="R100" s="59">
        <f t="shared" si="30"/>
        <v>0</v>
      </c>
      <c r="S100" s="71">
        <f>récapitualif!$G$6</f>
        <v>0</v>
      </c>
      <c r="X100" s="100">
        <f>IF(récapitualif!$C$4=4,$V$4,IF(récapitualif!$C$4=5,$V$5,IF(récapitualif!$C$4=6,$V$6,IF(récapitualif!$C$4=7,$V$7,IF(récapitualif!$C$4=8,$V$8,IF(récapitualif!$C$4=9,$V$9,IF(récapitualif!$C$4=10,$V$10,IF(récapitualif!$C$4=11,$V$11,))))))))</f>
        <v>0</v>
      </c>
      <c r="Y100" s="160">
        <f>IF(récapitualif!$C$4=12,$V$12,IF(récapitualif!$C$4=13,$V$13,IF(récapitualif!$C$4=14,$V$14,IF(récapitualif!$C$4=15,$V$15,IF(récapitualif!$C$4=16,$V$16,IF(récapitualif!$C$4=17,$V$17,IF(récapitualif!$C$4=18,$V$18,IF(récapitualif!$C$4=19,$V$19,))))))))</f>
        <v>0</v>
      </c>
      <c r="Z100" s="160">
        <f>IF(récapitualif!$C$4=21,$V$21,IF(récapitualif!$C$4=22,$V$22,IF(récapitualif!$C$4=23,$V$23,IF(récapitualif!$C$4=24,$V$24,IF(récapitualif!$C$4=25,$V$25,IF(récapitualif!$C$4=26,$V$26,IF(récapitualif!$C$4=27,$V$27,IF(récapitualif!$C$4=20,$V$20,))))))))</f>
        <v>0</v>
      </c>
      <c r="AB100" s="167">
        <f>IF(récapitualif!$C$4=11,$R88,IF(récapitualif!$C$4=10,$R89,IF(récapitualif!$C$4=9,$R90,IF(récapitualif!$C$4=8,$R91,IF(récapitualif!$C$4=7,$R92,IF(récapitualif!$C$4=6,$R93,IF(récapitualif!$C$4=5,$R94,IF(récapitualif!$C$4=4,$R95,))))))))</f>
        <v>0</v>
      </c>
      <c r="AC100" s="167">
        <f>IF(récapitualif!$C$4=19,$R80,IF(récapitualif!$C$4=18,$R81,IF(récapitualif!$C$4=17,$R82,IF(récapitualif!$C$4=16,$R83,IF(récapitualif!$C$4=15,$R84,IF(récapitualif!$C$4=14,$R85,IF(récapitualif!$C$4=13,$R86,IF(récapitualif!$C$4=12,$R87,0))))))))</f>
        <v>0</v>
      </c>
      <c r="AD100" s="167">
        <f>IF(récapitualif!$C$4=27,$R72,IF(récapitualif!$C$4=26,$R73,IF(récapitualif!$C$4=25,$R74,IF(récapitualif!$C$4=24,$R75,IF(récapitualif!$C$4=23,$R76,IF(récapitualif!$C$4=22,$R77,IF(récapitualif!$C$4=21,$R78,IF(récapitualif!$C$4=20,$R79,))))))))</f>
        <v>0</v>
      </c>
    </row>
    <row r="101" spans="1:30" s="2" customFormat="1" ht="13.5" customHeight="1" x14ac:dyDescent="0.25">
      <c r="A101" s="10">
        <v>97</v>
      </c>
      <c r="B101" s="11">
        <f t="shared" si="23"/>
        <v>0</v>
      </c>
      <c r="C101" s="12">
        <f t="shared" si="34"/>
        <v>0</v>
      </c>
      <c r="D101" s="94">
        <f t="shared" ref="D101:D108" si="35">SUM(X101:Z101)*B101</f>
        <v>0</v>
      </c>
      <c r="E101" s="95">
        <f t="shared" si="24"/>
        <v>0</v>
      </c>
      <c r="F101" s="96">
        <f>récapitualif!$C$6*D101</f>
        <v>0</v>
      </c>
      <c r="G101" s="97">
        <f t="shared" si="25"/>
        <v>0</v>
      </c>
      <c r="H101" s="142"/>
      <c r="I101" s="143">
        <f t="shared" si="26"/>
        <v>0</v>
      </c>
      <c r="J101" s="96"/>
      <c r="K101" s="97">
        <f t="shared" si="27"/>
        <v>0</v>
      </c>
      <c r="L101" s="98">
        <f t="shared" si="28"/>
        <v>0</v>
      </c>
      <c r="M101" s="99">
        <f>récapitualif!$G$6*L101</f>
        <v>0</v>
      </c>
      <c r="N101" s="99">
        <f t="shared" si="31"/>
        <v>0</v>
      </c>
      <c r="O101" s="99">
        <f t="shared" si="29"/>
        <v>0</v>
      </c>
      <c r="P101" s="99">
        <f t="shared" si="32"/>
        <v>0</v>
      </c>
      <c r="Q101" s="99">
        <f t="shared" si="33"/>
        <v>0</v>
      </c>
      <c r="R101" s="53">
        <f t="shared" si="30"/>
        <v>0</v>
      </c>
      <c r="S101" s="70">
        <f>récapitualif!$G$6</f>
        <v>0</v>
      </c>
      <c r="X101" s="94">
        <f>IF(récapitualif!$C$4=4,$V$4,IF(récapitualif!$C$4=5,$V$5,IF(récapitualif!$C$4=6,$V$6,IF(récapitualif!$C$4=7,$V$7,IF(récapitualif!$C$4=8,$V$8,IF(récapitualif!$C$4=9,$V$9,IF(récapitualif!$C$4=10,$V$10,IF(récapitualif!$C$4=11,$V$11,))))))))</f>
        <v>0</v>
      </c>
      <c r="Y101" s="157">
        <f>IF(récapitualif!$C$4=12,$V$12,IF(récapitualif!$C$4=13,$V$13,IF(récapitualif!$C$4=14,$V$14,IF(récapitualif!$C$4=15,$V$15,IF(récapitualif!$C$4=16,$V$16,IF(récapitualif!$C$4=17,$V$17,IF(récapitualif!$C$4=18,$V$18,IF(récapitualif!$C$4=19,$V$19,))))))))</f>
        <v>0</v>
      </c>
      <c r="Z101" s="157">
        <f>IF(récapitualif!$C$4=21,$V$21,IF(récapitualif!$C$4=22,$V$22,IF(récapitualif!$C$4=23,$V$23,IF(récapitualif!$C$4=24,$V$24,IF(récapitualif!$C$4=25,$V$25,IF(récapitualif!$C$4=26,$V$26,IF(récapitualif!$C$4=27,$V$27,IF(récapitualif!$C$4=20,$V$20,))))))))</f>
        <v>0</v>
      </c>
      <c r="AB101" s="156">
        <f>IF(récapitualif!$C$4=11,$R89,IF(récapitualif!$C$4=10,$R90,IF(récapitualif!$C$4=9,$R91,IF(récapitualif!$C$4=8,$R92,IF(récapitualif!$C$4=7,$R93,IF(récapitualif!$C$4=6,$R94,IF(récapitualif!$C$4=5,$R95,IF(récapitualif!$C$4=4,$R96,))))))))</f>
        <v>0</v>
      </c>
      <c r="AC101" s="156">
        <f>IF(récapitualif!$C$4=19,$R81,IF(récapitualif!$C$4=18,$R82,IF(récapitualif!$C$4=17,$R83,IF(récapitualif!$C$4=16,$R84,IF(récapitualif!$C$4=15,$R85,IF(récapitualif!$C$4=14,$R86,IF(récapitualif!$C$4=13,$R87,IF(récapitualif!$C$4=12,$R88,0))))))))</f>
        <v>0</v>
      </c>
      <c r="AD101" s="156">
        <f>IF(récapitualif!$C$4=27,$R73,IF(récapitualif!$C$4=26,$R74,IF(récapitualif!$C$4=25,$R75,IF(récapitualif!$C$4=24,$R76,IF(récapitualif!$C$4=23,$R77,IF(récapitualif!$C$4=22,$R78,IF(récapitualif!$C$4=21,$R79,IF(récapitualif!$C$4=20,$R80,))))))))</f>
        <v>0</v>
      </c>
    </row>
    <row r="102" spans="1:30" s="2" customFormat="1" ht="13.5" customHeight="1" x14ac:dyDescent="0.25">
      <c r="A102" s="10">
        <v>98</v>
      </c>
      <c r="B102" s="11">
        <f t="shared" ref="B102:B108" si="36">B101+R101-C102</f>
        <v>0</v>
      </c>
      <c r="C102" s="12">
        <f t="shared" si="34"/>
        <v>0</v>
      </c>
      <c r="D102" s="94">
        <f t="shared" si="35"/>
        <v>0</v>
      </c>
      <c r="E102" s="95">
        <f t="shared" ref="E102:E108" si="37">E101+D102</f>
        <v>0</v>
      </c>
      <c r="F102" s="96">
        <f>récapitualif!$C$6*D102</f>
        <v>0</v>
      </c>
      <c r="G102" s="97">
        <f t="shared" ref="G102:G108" si="38">G101+F102</f>
        <v>0</v>
      </c>
      <c r="H102" s="142"/>
      <c r="I102" s="143">
        <f t="shared" ref="I102:I108" si="39">I101+H102</f>
        <v>0</v>
      </c>
      <c r="J102" s="96">
        <f>récapitualif!$G$4</f>
        <v>0</v>
      </c>
      <c r="K102" s="97">
        <f t="shared" ref="K102:K108" si="40">K101+J102</f>
        <v>0</v>
      </c>
      <c r="L102" s="98">
        <f t="shared" si="28"/>
        <v>0</v>
      </c>
      <c r="M102" s="99">
        <f>récapitualif!$G$6*L102</f>
        <v>0</v>
      </c>
      <c r="N102" s="99">
        <f t="shared" si="31"/>
        <v>0</v>
      </c>
      <c r="O102" s="99">
        <f t="shared" ref="O102:O108" si="41">N102+O101-25*R102</f>
        <v>0</v>
      </c>
      <c r="P102" s="99">
        <f t="shared" si="32"/>
        <v>0</v>
      </c>
      <c r="Q102" s="99">
        <f t="shared" si="33"/>
        <v>0</v>
      </c>
      <c r="R102" s="53">
        <f t="shared" ref="R102:R108" si="42">TRUNC((N102+O101)/25)</f>
        <v>0</v>
      </c>
      <c r="S102" s="70">
        <f>récapitualif!$G$6</f>
        <v>0</v>
      </c>
      <c r="X102" s="94">
        <f>IF(récapitualif!$C$4=4,$V$4,IF(récapitualif!$C$4=5,$V$5,IF(récapitualif!$C$4=6,$V$6,IF(récapitualif!$C$4=7,$V$7,IF(récapitualif!$C$4=8,$V$8,IF(récapitualif!$C$4=9,$V$9,IF(récapitualif!$C$4=10,$V$10,IF(récapitualif!$C$4=11,$V$11,))))))))</f>
        <v>0</v>
      </c>
      <c r="Y102" s="157">
        <f>IF(récapitualif!$C$4=12,$V$12,IF(récapitualif!$C$4=13,$V$13,IF(récapitualif!$C$4=14,$V$14,IF(récapitualif!$C$4=15,$V$15,IF(récapitualif!$C$4=16,$V$16,IF(récapitualif!$C$4=17,$V$17,IF(récapitualif!$C$4=18,$V$18,IF(récapitualif!$C$4=19,$V$19,))))))))</f>
        <v>0</v>
      </c>
      <c r="Z102" s="157">
        <f>IF(récapitualif!$C$4=21,$V$21,IF(récapitualif!$C$4=22,$V$22,IF(récapitualif!$C$4=23,$V$23,IF(récapitualif!$C$4=24,$V$24,IF(récapitualif!$C$4=25,$V$25,IF(récapitualif!$C$4=26,$V$26,IF(récapitualif!$C$4=27,$V$27,IF(récapitualif!$C$4=20,$V$20,))))))))</f>
        <v>0</v>
      </c>
      <c r="AB102" s="156">
        <f>IF(récapitualif!$C$4=11,$R90,IF(récapitualif!$C$4=10,$R91,IF(récapitualif!$C$4=9,$R92,IF(récapitualif!$C$4=8,$R93,IF(récapitualif!$C$4=7,$R94,IF(récapitualif!$C$4=6,$R95,IF(récapitualif!$C$4=5,$R96,IF(récapitualif!$C$4=4,$R97,))))))))</f>
        <v>0</v>
      </c>
      <c r="AC102" s="156">
        <f>IF(récapitualif!$C$4=19,$R82,IF(récapitualif!$C$4=18,$R83,IF(récapitualif!$C$4=17,$R84,IF(récapitualif!$C$4=16,$R85,IF(récapitualif!$C$4=15,$R86,IF(récapitualif!$C$4=14,$R87,IF(récapitualif!$C$4=13,$R88,IF(récapitualif!$C$4=12,$R89,0))))))))</f>
        <v>0</v>
      </c>
      <c r="AD102" s="156">
        <f>IF(récapitualif!$C$4=27,$R74,IF(récapitualif!$C$4=26,$R75,IF(récapitualif!$C$4=25,$R76,IF(récapitualif!$C$4=24,$R77,IF(récapitualif!$C$4=23,$R78,IF(récapitualif!$C$4=22,$R79,IF(récapitualif!$C$4=21,$R80,IF(récapitualif!$C$4=20,$R81,))))))))</f>
        <v>0</v>
      </c>
    </row>
    <row r="103" spans="1:30" s="2" customFormat="1" ht="13.5" customHeight="1" thickBot="1" x14ac:dyDescent="0.3">
      <c r="A103" s="10">
        <v>99</v>
      </c>
      <c r="B103" s="11">
        <f t="shared" si="36"/>
        <v>0</v>
      </c>
      <c r="C103" s="12">
        <f t="shared" si="34"/>
        <v>0</v>
      </c>
      <c r="D103" s="94">
        <f t="shared" si="35"/>
        <v>0</v>
      </c>
      <c r="E103" s="95">
        <f t="shared" si="37"/>
        <v>0</v>
      </c>
      <c r="F103" s="96">
        <f>récapitualif!$C$6*D103</f>
        <v>0</v>
      </c>
      <c r="G103" s="97">
        <f t="shared" si="38"/>
        <v>0</v>
      </c>
      <c r="H103" s="142"/>
      <c r="I103" s="143">
        <f t="shared" si="39"/>
        <v>0</v>
      </c>
      <c r="J103" s="96"/>
      <c r="K103" s="97">
        <f t="shared" si="40"/>
        <v>0</v>
      </c>
      <c r="L103" s="98">
        <f t="shared" si="28"/>
        <v>0</v>
      </c>
      <c r="M103" s="99">
        <f>récapitualif!$G$6*L103</f>
        <v>0</v>
      </c>
      <c r="N103" s="99">
        <f t="shared" si="31"/>
        <v>0</v>
      </c>
      <c r="O103" s="99">
        <f t="shared" si="41"/>
        <v>0</v>
      </c>
      <c r="P103" s="99">
        <f t="shared" si="32"/>
        <v>0</v>
      </c>
      <c r="Q103" s="99">
        <f t="shared" si="33"/>
        <v>0</v>
      </c>
      <c r="R103" s="53">
        <f t="shared" si="42"/>
        <v>0</v>
      </c>
      <c r="S103" s="70">
        <f>récapitualif!$G$6</f>
        <v>0</v>
      </c>
      <c r="X103" s="94">
        <f>IF(récapitualif!$C$4=4,$V$4,IF(récapitualif!$C$4=5,$V$5,IF(récapitualif!$C$4=6,$V$6,IF(récapitualif!$C$4=7,$V$7,IF(récapitualif!$C$4=8,$V$8,IF(récapitualif!$C$4=9,$V$9,IF(récapitualif!$C$4=10,$V$10,IF(récapitualif!$C$4=11,$V$11,))))))))</f>
        <v>0</v>
      </c>
      <c r="Y103" s="157">
        <f>IF(récapitualif!$C$4=12,$V$12,IF(récapitualif!$C$4=13,$V$13,IF(récapitualif!$C$4=14,$V$14,IF(récapitualif!$C$4=15,$V$15,IF(récapitualif!$C$4=16,$V$16,IF(récapitualif!$C$4=17,$V$17,IF(récapitualif!$C$4=18,$V$18,IF(récapitualif!$C$4=19,$V$19,))))))))</f>
        <v>0</v>
      </c>
      <c r="Z103" s="157">
        <f>IF(récapitualif!$C$4=21,$V$21,IF(récapitualif!$C$4=22,$V$22,IF(récapitualif!$C$4=23,$V$23,IF(récapitualif!$C$4=24,$V$24,IF(récapitualif!$C$4=25,$V$25,IF(récapitualif!$C$4=26,$V$26,IF(récapitualif!$C$4=27,$V$27,IF(récapitualif!$C$4=20,$V$20,))))))))</f>
        <v>0</v>
      </c>
      <c r="AB103" s="156">
        <f>IF(récapitualif!$C$4=11,$R91,IF(récapitualif!$C$4=10,$R92,IF(récapitualif!$C$4=9,$R93,IF(récapitualif!$C$4=8,$R94,IF(récapitualif!$C$4=7,$R95,IF(récapitualif!$C$4=6,$R96,IF(récapitualif!$C$4=5,$R97,IF(récapitualif!$C$4=4,$R98,))))))))</f>
        <v>0</v>
      </c>
      <c r="AC103" s="156">
        <f>IF(récapitualif!$C$4=19,$R83,IF(récapitualif!$C$4=18,$R84,IF(récapitualif!$C$4=17,$R85,IF(récapitualif!$C$4=16,$R86,IF(récapitualif!$C$4=15,$R87,IF(récapitualif!$C$4=14,$R88,IF(récapitualif!$C$4=13,$R89,IF(récapitualif!$C$4=12,$R90,0))))))))</f>
        <v>0</v>
      </c>
      <c r="AD103" s="156">
        <f>IF(récapitualif!$C$4=27,$R75,IF(récapitualif!$C$4=26,$R76,IF(récapitualif!$C$4=25,$R77,IF(récapitualif!$C$4=24,$R78,IF(récapitualif!$C$4=23,$R79,IF(récapitualif!$C$4=22,$R80,IF(récapitualif!$C$4=21,$R81,IF(récapitualif!$C$4=20,$R82,))))))))</f>
        <v>0</v>
      </c>
    </row>
    <row r="104" spans="1:30" s="3" customFormat="1" ht="13.5" customHeight="1" thickTop="1" x14ac:dyDescent="0.25">
      <c r="A104" s="13">
        <v>100</v>
      </c>
      <c r="B104" s="130">
        <f t="shared" si="36"/>
        <v>0</v>
      </c>
      <c r="C104" s="15">
        <f t="shared" si="34"/>
        <v>0</v>
      </c>
      <c r="D104" s="100">
        <f t="shared" si="35"/>
        <v>0</v>
      </c>
      <c r="E104" s="101">
        <f t="shared" si="37"/>
        <v>0</v>
      </c>
      <c r="F104" s="102">
        <f>récapitualif!$C$6*D104</f>
        <v>0</v>
      </c>
      <c r="G104" s="103">
        <f t="shared" si="38"/>
        <v>0</v>
      </c>
      <c r="H104" s="144">
        <f>récapitualif!$G$2</f>
        <v>0</v>
      </c>
      <c r="I104" s="145">
        <f t="shared" si="39"/>
        <v>0</v>
      </c>
      <c r="J104" s="102"/>
      <c r="K104" s="103">
        <f t="shared" si="40"/>
        <v>0</v>
      </c>
      <c r="L104" s="104">
        <f t="shared" si="28"/>
        <v>0</v>
      </c>
      <c r="M104" s="105">
        <f>récapitualif!$G$6*L104</f>
        <v>0</v>
      </c>
      <c r="N104" s="105">
        <f t="shared" si="31"/>
        <v>0</v>
      </c>
      <c r="O104" s="105">
        <f t="shared" si="41"/>
        <v>0</v>
      </c>
      <c r="P104" s="105">
        <f t="shared" si="32"/>
        <v>0</v>
      </c>
      <c r="Q104" s="105">
        <f t="shared" si="33"/>
        <v>0</v>
      </c>
      <c r="R104" s="59">
        <f t="shared" si="42"/>
        <v>0</v>
      </c>
      <c r="S104" s="71">
        <f>récapitualif!$G$6</f>
        <v>0</v>
      </c>
      <c r="X104" s="100">
        <f>IF(récapitualif!$C$4=4,$V$4,IF(récapitualif!$C$4=5,$V$5,IF(récapitualif!$C$4=6,$V$6,IF(récapitualif!$C$4=7,$V$7,IF(récapitualif!$C$4=8,$V$8,IF(récapitualif!$C$4=9,$V$9,IF(récapitualif!$C$4=10,$V$10,IF(récapitualif!$C$4=11,$V$11,))))))))</f>
        <v>0</v>
      </c>
      <c r="Y104" s="160">
        <f>IF(récapitualif!$C$4=12,$V$12,IF(récapitualif!$C$4=13,$V$13,IF(récapitualif!$C$4=14,$V$14,IF(récapitualif!$C$4=15,$V$15,IF(récapitualif!$C$4=16,$V$16,IF(récapitualif!$C$4=17,$V$17,IF(récapitualif!$C$4=18,$V$18,IF(récapitualif!$C$4=19,$V$19,))))))))</f>
        <v>0</v>
      </c>
      <c r="Z104" s="160">
        <f>IF(récapitualif!$C$4=21,$V$21,IF(récapitualif!$C$4=22,$V$22,IF(récapitualif!$C$4=23,$V$23,IF(récapitualif!$C$4=24,$V$24,IF(récapitualif!$C$4=25,$V$25,IF(récapitualif!$C$4=26,$V$26,IF(récapitualif!$C$4=27,$V$27,IF(récapitualif!$C$4=20,$V$20,))))))))</f>
        <v>0</v>
      </c>
      <c r="AB104" s="167">
        <f>IF(récapitualif!$C$4=11,$R92,IF(récapitualif!$C$4=10,$R93,IF(récapitualif!$C$4=9,$R94,IF(récapitualif!$C$4=8,$R95,IF(récapitualif!$C$4=7,$R96,IF(récapitualif!$C$4=6,$R97,IF(récapitualif!$C$4=5,$R98,IF(récapitualif!$C$4=4,$R99,))))))))</f>
        <v>0</v>
      </c>
      <c r="AC104" s="167">
        <f>IF(récapitualif!$C$4=19,$R84,IF(récapitualif!$C$4=18,$R85,IF(récapitualif!$C$4=17,$R86,IF(récapitualif!$C$4=16,$R87,IF(récapitualif!$C$4=15,$R88,IF(récapitualif!$C$4=14,$R89,IF(récapitualif!$C$4=13,$R90,IF(récapitualif!$C$4=12,$R91,0))))))))</f>
        <v>0</v>
      </c>
      <c r="AD104" s="167">
        <f>IF(récapitualif!$C$4=27,$R76,IF(récapitualif!$C$4=26,$R77,IF(récapitualif!$C$4=25,$R78,IF(récapitualif!$C$4=24,$R79,IF(récapitualif!$C$4=23,$R80,IF(récapitualif!$C$4=22,$R81,IF(récapitualif!$C$4=21,$R82,IF(récapitualif!$C$4=20,$R83,))))))))</f>
        <v>0</v>
      </c>
    </row>
    <row r="105" spans="1:30" s="2" customFormat="1" ht="13.5" customHeight="1" x14ac:dyDescent="0.25">
      <c r="A105" s="10">
        <v>101</v>
      </c>
      <c r="B105" s="11">
        <f t="shared" si="36"/>
        <v>0</v>
      </c>
      <c r="C105" s="12">
        <f t="shared" si="34"/>
        <v>0</v>
      </c>
      <c r="D105" s="94">
        <f t="shared" si="35"/>
        <v>0</v>
      </c>
      <c r="E105" s="95">
        <f t="shared" si="37"/>
        <v>0</v>
      </c>
      <c r="F105" s="96">
        <f>récapitualif!$C$6*D105</f>
        <v>0</v>
      </c>
      <c r="G105" s="97">
        <f t="shared" si="38"/>
        <v>0</v>
      </c>
      <c r="H105" s="142"/>
      <c r="I105" s="143">
        <f t="shared" si="39"/>
        <v>0</v>
      </c>
      <c r="J105" s="96"/>
      <c r="K105" s="97">
        <f t="shared" si="40"/>
        <v>0</v>
      </c>
      <c r="L105" s="98">
        <f t="shared" si="28"/>
        <v>0</v>
      </c>
      <c r="M105" s="99">
        <f>récapitualif!$G$6*L105</f>
        <v>0</v>
      </c>
      <c r="N105" s="99">
        <f t="shared" si="31"/>
        <v>0</v>
      </c>
      <c r="O105" s="99">
        <f t="shared" si="41"/>
        <v>0</v>
      </c>
      <c r="P105" s="99">
        <f t="shared" si="32"/>
        <v>0</v>
      </c>
      <c r="Q105" s="99">
        <f t="shared" si="33"/>
        <v>0</v>
      </c>
      <c r="R105" s="53">
        <f t="shared" si="42"/>
        <v>0</v>
      </c>
      <c r="S105" s="70">
        <f>récapitualif!$G$6</f>
        <v>0</v>
      </c>
      <c r="X105" s="94">
        <f>IF(récapitualif!$C$4=4,$V$4,IF(récapitualif!$C$4=5,$V$5,IF(récapitualif!$C$4=6,$V$6,IF(récapitualif!$C$4=7,$V$7,IF(récapitualif!$C$4=8,$V$8,IF(récapitualif!$C$4=9,$V$9,IF(récapitualif!$C$4=10,$V$10,IF(récapitualif!$C$4=11,$V$11,))))))))</f>
        <v>0</v>
      </c>
      <c r="Y105" s="157">
        <f>IF(récapitualif!$C$4=12,$V$12,IF(récapitualif!$C$4=13,$V$13,IF(récapitualif!$C$4=14,$V$14,IF(récapitualif!$C$4=15,$V$15,IF(récapitualif!$C$4=16,$V$16,IF(récapitualif!$C$4=17,$V$17,IF(récapitualif!$C$4=18,$V$18,IF(récapitualif!$C$4=19,$V$19,))))))))</f>
        <v>0</v>
      </c>
      <c r="Z105" s="157">
        <f>IF(récapitualif!$C$4=21,$V$21,IF(récapitualif!$C$4=22,$V$22,IF(récapitualif!$C$4=23,$V$23,IF(récapitualif!$C$4=24,$V$24,IF(récapitualif!$C$4=25,$V$25,IF(récapitualif!$C$4=26,$V$26,IF(récapitualif!$C$4=27,$V$27,IF(récapitualif!$C$4=20,$V$20,))))))))</f>
        <v>0</v>
      </c>
      <c r="AB105" s="156">
        <f>IF(récapitualif!$C$4=11,$R93,IF(récapitualif!$C$4=10,$R94,IF(récapitualif!$C$4=9,$R95,IF(récapitualif!$C$4=8,$R96,IF(récapitualif!$C$4=7,$R97,IF(récapitualif!$C$4=6,$R98,IF(récapitualif!$C$4=5,$R99,IF(récapitualif!$C$4=4,$R100,))))))))</f>
        <v>0</v>
      </c>
      <c r="AC105" s="156">
        <f>IF(récapitualif!$C$4=19,$R85,IF(récapitualif!$C$4=18,$R86,IF(récapitualif!$C$4=17,$R87,IF(récapitualif!$C$4=16,$R88,IF(récapitualif!$C$4=15,$R89,IF(récapitualif!$C$4=14,$R90,IF(récapitualif!$C$4=13,$R91,IF(récapitualif!$C$4=12,$R92,0))))))))</f>
        <v>0</v>
      </c>
      <c r="AD105" s="156">
        <f>IF(récapitualif!$C$4=27,$R77,IF(récapitualif!$C$4=26,$R78,IF(récapitualif!$C$4=25,$R79,IF(récapitualif!$C$4=24,$R80,IF(récapitualif!$C$4=23,$R81,IF(récapitualif!$C$4=22,$R82,IF(récapitualif!$C$4=21,$R83,IF(récapitualif!$C$4=20,$R84,))))))))</f>
        <v>0</v>
      </c>
    </row>
    <row r="106" spans="1:30" s="2" customFormat="1" ht="13.5" customHeight="1" x14ac:dyDescent="0.25">
      <c r="A106" s="10">
        <v>102</v>
      </c>
      <c r="B106" s="11">
        <f t="shared" si="36"/>
        <v>0</v>
      </c>
      <c r="C106" s="12">
        <f t="shared" si="34"/>
        <v>0</v>
      </c>
      <c r="D106" s="94">
        <f t="shared" si="35"/>
        <v>0</v>
      </c>
      <c r="E106" s="95">
        <f t="shared" si="37"/>
        <v>0</v>
      </c>
      <c r="F106" s="96">
        <f>récapitualif!$C$6*D106</f>
        <v>0</v>
      </c>
      <c r="G106" s="97">
        <f t="shared" si="38"/>
        <v>0</v>
      </c>
      <c r="H106" s="142"/>
      <c r="I106" s="143">
        <f t="shared" si="39"/>
        <v>0</v>
      </c>
      <c r="J106" s="96"/>
      <c r="K106" s="97">
        <f t="shared" si="40"/>
        <v>0</v>
      </c>
      <c r="L106" s="98">
        <f t="shared" si="28"/>
        <v>0</v>
      </c>
      <c r="M106" s="99">
        <f>récapitualif!$G$6*L106</f>
        <v>0</v>
      </c>
      <c r="N106" s="99">
        <f t="shared" si="31"/>
        <v>0</v>
      </c>
      <c r="O106" s="99">
        <f t="shared" si="41"/>
        <v>0</v>
      </c>
      <c r="P106" s="99">
        <f t="shared" si="32"/>
        <v>0</v>
      </c>
      <c r="Q106" s="99">
        <f t="shared" si="33"/>
        <v>0</v>
      </c>
      <c r="R106" s="53">
        <f t="shared" si="42"/>
        <v>0</v>
      </c>
      <c r="S106" s="70">
        <f>récapitualif!$G$6</f>
        <v>0</v>
      </c>
      <c r="X106" s="94">
        <f>IF(récapitualif!$C$4=4,$V$4,IF(récapitualif!$C$4=5,$V$5,IF(récapitualif!$C$4=6,$V$6,IF(récapitualif!$C$4=7,$V$7,IF(récapitualif!$C$4=8,$V$8,IF(récapitualif!$C$4=9,$V$9,IF(récapitualif!$C$4=10,$V$10,IF(récapitualif!$C$4=11,$V$11,))))))))</f>
        <v>0</v>
      </c>
      <c r="Y106" s="157">
        <f>IF(récapitualif!$C$4=12,$V$12,IF(récapitualif!$C$4=13,$V$13,IF(récapitualif!$C$4=14,$V$14,IF(récapitualif!$C$4=15,$V$15,IF(récapitualif!$C$4=16,$V$16,IF(récapitualif!$C$4=17,$V$17,IF(récapitualif!$C$4=18,$V$18,IF(récapitualif!$C$4=19,$V$19,))))))))</f>
        <v>0</v>
      </c>
      <c r="Z106" s="157">
        <f>IF(récapitualif!$C$4=21,$V$21,IF(récapitualif!$C$4=22,$V$22,IF(récapitualif!$C$4=23,$V$23,IF(récapitualif!$C$4=24,$V$24,IF(récapitualif!$C$4=25,$V$25,IF(récapitualif!$C$4=26,$V$26,IF(récapitualif!$C$4=27,$V$27,IF(récapitualif!$C$4=20,$V$20,))))))))</f>
        <v>0</v>
      </c>
      <c r="AB106" s="156">
        <f>IF(récapitualif!$C$4=11,$R94,IF(récapitualif!$C$4=10,$R95,IF(récapitualif!$C$4=9,$R96,IF(récapitualif!$C$4=8,$R97,IF(récapitualif!$C$4=7,$R98,IF(récapitualif!$C$4=6,$R99,IF(récapitualif!$C$4=5,$R100,IF(récapitualif!$C$4=4,$R101,))))))))</f>
        <v>0</v>
      </c>
      <c r="AC106" s="156">
        <f>IF(récapitualif!$C$4=19,$R86,IF(récapitualif!$C$4=18,$R87,IF(récapitualif!$C$4=17,$R88,IF(récapitualif!$C$4=16,$R89,IF(récapitualif!$C$4=15,$R90,IF(récapitualif!$C$4=14,$R91,IF(récapitualif!$C$4=13,$R92,IF(récapitualif!$C$4=12,$R93,0))))))))</f>
        <v>0</v>
      </c>
      <c r="AD106" s="156">
        <f>IF(récapitualif!$C$4=27,$R78,IF(récapitualif!$C$4=26,$R79,IF(récapitualif!$C$4=25,$R80,IF(récapitualif!$C$4=24,$R81,IF(récapitualif!$C$4=23,$R82,IF(récapitualif!$C$4=22,$R83,IF(récapitualif!$C$4=21,$R84,IF(récapitualif!$C$4=20,$R85,))))))))</f>
        <v>0</v>
      </c>
    </row>
    <row r="107" spans="1:30" s="2" customFormat="1" ht="13.5" customHeight="1" x14ac:dyDescent="0.25">
      <c r="A107" s="10">
        <v>103</v>
      </c>
      <c r="B107" s="11">
        <f t="shared" si="36"/>
        <v>0</v>
      </c>
      <c r="C107" s="12">
        <f t="shared" si="34"/>
        <v>0</v>
      </c>
      <c r="D107" s="94">
        <f t="shared" si="35"/>
        <v>0</v>
      </c>
      <c r="E107" s="95">
        <f t="shared" si="37"/>
        <v>0</v>
      </c>
      <c r="F107" s="96">
        <f>récapitualif!$C$6*D107</f>
        <v>0</v>
      </c>
      <c r="G107" s="97">
        <f t="shared" si="38"/>
        <v>0</v>
      </c>
      <c r="H107" s="142"/>
      <c r="I107" s="143">
        <f t="shared" si="39"/>
        <v>0</v>
      </c>
      <c r="J107" s="96">
        <f>récapitualif!$G$4</f>
        <v>0</v>
      </c>
      <c r="K107" s="97">
        <f t="shared" si="40"/>
        <v>0</v>
      </c>
      <c r="L107" s="98">
        <f t="shared" si="28"/>
        <v>0</v>
      </c>
      <c r="M107" s="99">
        <f>récapitualif!$G$6*L107</f>
        <v>0</v>
      </c>
      <c r="N107" s="99">
        <f t="shared" si="31"/>
        <v>0</v>
      </c>
      <c r="O107" s="99">
        <f t="shared" si="41"/>
        <v>0</v>
      </c>
      <c r="P107" s="99">
        <f t="shared" si="32"/>
        <v>0</v>
      </c>
      <c r="Q107" s="99">
        <f t="shared" si="33"/>
        <v>0</v>
      </c>
      <c r="R107" s="53">
        <f t="shared" si="42"/>
        <v>0</v>
      </c>
      <c r="S107" s="70">
        <f>récapitualif!$G$6</f>
        <v>0</v>
      </c>
      <c r="X107" s="94">
        <f>IF(récapitualif!$C$4=4,$V$4,IF(récapitualif!$C$4=5,$V$5,IF(récapitualif!$C$4=6,$V$6,IF(récapitualif!$C$4=7,$V$7,IF(récapitualif!$C$4=8,$V$8,IF(récapitualif!$C$4=9,$V$9,IF(récapitualif!$C$4=10,$V$10,IF(récapitualif!$C$4=11,$V$11,))))))))</f>
        <v>0</v>
      </c>
      <c r="Y107" s="157">
        <f>IF(récapitualif!$C$4=12,$V$12,IF(récapitualif!$C$4=13,$V$13,IF(récapitualif!$C$4=14,$V$14,IF(récapitualif!$C$4=15,$V$15,IF(récapitualif!$C$4=16,$V$16,IF(récapitualif!$C$4=17,$V$17,IF(récapitualif!$C$4=18,$V$18,IF(récapitualif!$C$4=19,$V$19,))))))))</f>
        <v>0</v>
      </c>
      <c r="Z107" s="157">
        <f>IF(récapitualif!$C$4=21,$V$21,IF(récapitualif!$C$4=22,$V$22,IF(récapitualif!$C$4=23,$V$23,IF(récapitualif!$C$4=24,$V$24,IF(récapitualif!$C$4=25,$V$25,IF(récapitualif!$C$4=26,$V$26,IF(récapitualif!$C$4=27,$V$27,IF(récapitualif!$C$4=20,$V$20,))))))))</f>
        <v>0</v>
      </c>
      <c r="AB107" s="156">
        <f>IF(récapitualif!$C$4=11,$R95,IF(récapitualif!$C$4=10,$R96,IF(récapitualif!$C$4=9,$R97,IF(récapitualif!$C$4=8,$R98,IF(récapitualif!$C$4=7,$R99,IF(récapitualif!$C$4=6,$R100,IF(récapitualif!$C$4=5,$R101,IF(récapitualif!$C$4=4,$R102,))))))))</f>
        <v>0</v>
      </c>
      <c r="AC107" s="156">
        <f>IF(récapitualif!$C$4=19,$R87,IF(récapitualif!$C$4=18,$R88,IF(récapitualif!$C$4=17,$R89,IF(récapitualif!$C$4=16,$R90,IF(récapitualif!$C$4=15,$R91,IF(récapitualif!$C$4=14,$R92,IF(récapitualif!$C$4=13,$R93,IF(récapitualif!$C$4=12,$R94,0))))))))</f>
        <v>0</v>
      </c>
      <c r="AD107" s="156">
        <f>IF(récapitualif!$C$4=27,$R79,IF(récapitualif!$C$4=26,$R80,IF(récapitualif!$C$4=25,$R81,IF(récapitualif!$C$4=24,$R82,IF(récapitualif!$C$4=23,$R83,IF(récapitualif!$C$4=22,$R84,IF(récapitualif!$C$4=21,$R85,IF(récapitualif!$C$4=20,$R86,))))))))</f>
        <v>0</v>
      </c>
    </row>
    <row r="108" spans="1:30" s="87" customFormat="1" ht="13.5" customHeight="1" thickBot="1" x14ac:dyDescent="0.3">
      <c r="A108" s="83">
        <v>104</v>
      </c>
      <c r="B108" s="84">
        <f t="shared" si="36"/>
        <v>0</v>
      </c>
      <c r="C108" s="85">
        <f t="shared" si="34"/>
        <v>0</v>
      </c>
      <c r="D108" s="112">
        <f t="shared" si="35"/>
        <v>0</v>
      </c>
      <c r="E108" s="113">
        <f t="shared" si="37"/>
        <v>0</v>
      </c>
      <c r="F108" s="114">
        <f>récapitualif!$C$6*D108</f>
        <v>0</v>
      </c>
      <c r="G108" s="113">
        <f t="shared" si="38"/>
        <v>0</v>
      </c>
      <c r="H108" s="114"/>
      <c r="I108" s="113">
        <f t="shared" si="39"/>
        <v>0</v>
      </c>
      <c r="J108" s="114"/>
      <c r="K108" s="113">
        <f t="shared" si="40"/>
        <v>0</v>
      </c>
      <c r="L108" s="116">
        <f t="shared" si="28"/>
        <v>0</v>
      </c>
      <c r="M108" s="113">
        <f>récapitualif!$G$6*L108</f>
        <v>0</v>
      </c>
      <c r="N108" s="113">
        <f t="shared" si="31"/>
        <v>0</v>
      </c>
      <c r="O108" s="113">
        <f t="shared" si="41"/>
        <v>0</v>
      </c>
      <c r="P108" s="113">
        <f t="shared" si="32"/>
        <v>0</v>
      </c>
      <c r="Q108" s="113">
        <f t="shared" si="33"/>
        <v>0</v>
      </c>
      <c r="R108" s="227">
        <f t="shared" si="42"/>
        <v>0</v>
      </c>
      <c r="S108" s="86">
        <f>récapitualif!$G$6</f>
        <v>0</v>
      </c>
      <c r="X108" s="106">
        <f>IF(récapitualif!$C$4=4,$V$4,IF(récapitualif!$C$4=5,$V$5,IF(récapitualif!$C$4=6,$V$6,IF(récapitualif!$C$4=7,$V$7,IF(récapitualif!$C$4=8,$V$8,IF(récapitualif!$C$4=9,$V$9,IF(récapitualif!$C$4=10,$V$10,IF(récapitualif!$C$4=11,$V$11,))))))))</f>
        <v>0</v>
      </c>
      <c r="Y108" s="162">
        <f>IF(récapitualif!$C$4=12,$V$12,IF(récapitualif!$C$4=13,$V$13,IF(récapitualif!$C$4=14,$V$14,IF(récapitualif!$C$4=15,$V$15,IF(récapitualif!$C$4=16,$V$16,IF(récapitualif!$C$4=17,$V$17,IF(récapitualif!$C$4=18,$V$18,IF(récapitualif!$C$4=19,$V$19,))))))))</f>
        <v>0</v>
      </c>
      <c r="Z108" s="162">
        <f>IF(récapitualif!$C$4=21,$V$21,IF(récapitualif!$C$4=22,$V$22,IF(récapitualif!$C$4=23,$V$23,IF(récapitualif!$C$4=24,$V$24,IF(récapitualif!$C$4=25,$V$25,IF(récapitualif!$C$4=26,$V$26,IF(récapitualif!$C$4=27,$V$27,IF(récapitualif!$C$4=20,$V$20,))))))))</f>
        <v>0</v>
      </c>
      <c r="AB108" s="156">
        <f>IF(récapitualif!$C$4=11,$R96,IF(récapitualif!$C$4=10,$R97,IF(récapitualif!$C$4=9,$R98,IF(récapitualif!$C$4=8,$R99,IF(récapitualif!$C$4=7,$R100,IF(récapitualif!$C$4=6,$R101,IF(récapitualif!$C$4=5,$R102,IF(récapitualif!$C$4=4,$R103,))))))))</f>
        <v>0</v>
      </c>
      <c r="AC108" s="156">
        <f>IF(récapitualif!$C$4=19,$R88,IF(récapitualif!$C$4=18,$R89,IF(récapitualif!$C$4=17,$R90,IF(récapitualif!$C$4=16,$R91,IF(récapitualif!$C$4=15,$R92,IF(récapitualif!$C$4=14,$R93,IF(récapitualif!$C$4=13,$R94,IF(récapitualif!$C$4=12,$R95,0))))))))</f>
        <v>0</v>
      </c>
      <c r="AD108" s="156">
        <f>IF(récapitualif!$C$4=27,$R80,IF(récapitualif!$C$4=26,$R81,IF(récapitualif!$C$4=25,$R82,IF(récapitualif!$C$4=24,$R83,IF(récapitualif!$C$4=23,$R84,IF(récapitualif!$C$4=22,$R85,IF(récapitualif!$C$4=21,$R86,IF(récapitualif!$C$4=20,$R87,))))))))</f>
        <v>0</v>
      </c>
    </row>
    <row r="109" spans="1:30" ht="15.75" thickTop="1" x14ac:dyDescent="0.25"/>
  </sheetData>
  <sheetProtection algorithmName="SHA-512" hashValue="QLc6pNdMT7BwtYwuUfsG/qFh2ccd3gMsUZqHagSX5zYBLc2l8dSp8BqMGqsay99QI7/yLgZrCSq+8+0ezckwww==" saltValue="BxNpE21DB1FgQU5jGQ19Xg==" spinCount="100000" sheet="1" objects="1" scenarios="1"/>
  <mergeCells count="5">
    <mergeCell ref="H2:I2"/>
    <mergeCell ref="J2:K2"/>
    <mergeCell ref="F2:G2"/>
    <mergeCell ref="D2:E2"/>
    <mergeCell ref="L2:Q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Z56"/>
  <sheetViews>
    <sheetView topLeftCell="E1" zoomScaleNormal="100" workbookViewId="0">
      <pane ySplit="3435"/>
      <selection sqref="A1:X1"/>
      <selection pane="bottomLeft" activeCell="W4" sqref="W4:W5"/>
    </sheetView>
  </sheetViews>
  <sheetFormatPr baseColWidth="10" defaultRowHeight="15" x14ac:dyDescent="0.25"/>
  <cols>
    <col min="1" max="1" width="11.42578125" style="10"/>
    <col min="2" max="2" width="11.42578125" style="11"/>
    <col min="3" max="3" width="11.42578125" style="12" customWidth="1"/>
    <col min="4" max="4" width="11.42578125" style="31"/>
    <col min="5" max="5" width="11.42578125" style="23"/>
    <col min="6" max="6" width="21.7109375" style="23" customWidth="1"/>
    <col min="7" max="8" width="11.42578125" style="23"/>
    <col min="9" max="9" width="14.7109375" style="24" customWidth="1"/>
    <col min="10" max="10" width="14.7109375" style="35" customWidth="1"/>
    <col min="11" max="14" width="14.7109375" style="36" customWidth="1"/>
    <col min="15" max="15" width="14.7109375" style="37" customWidth="1"/>
    <col min="16" max="16" width="14.7109375" style="43" customWidth="1"/>
    <col min="17" max="20" width="14.7109375" style="44" customWidth="1"/>
    <col min="21" max="21" width="14.7109375" style="45" customWidth="1"/>
    <col min="22" max="22" width="13.42578125" style="57" customWidth="1"/>
    <col min="23" max="23" width="16.5703125" style="52" customWidth="1"/>
    <col min="24" max="24" width="14.140625" style="53" customWidth="1"/>
    <col min="25" max="25" width="14.85546875" style="66" customWidth="1"/>
    <col min="26" max="26" width="18.28515625" style="67" customWidth="1"/>
    <col min="27" max="16384" width="11.42578125" style="2"/>
  </cols>
  <sheetData>
    <row r="1" spans="1:26" ht="15.75" thickBot="1" x14ac:dyDescent="0.3">
      <c r="A1" s="213" t="s">
        <v>28</v>
      </c>
      <c r="B1" s="213"/>
      <c r="C1" s="213"/>
      <c r="D1" s="213"/>
      <c r="E1" s="213"/>
      <c r="F1" s="213"/>
      <c r="G1" s="213"/>
      <c r="H1" s="213"/>
      <c r="I1" s="213"/>
      <c r="J1" s="213"/>
      <c r="K1" s="213"/>
      <c r="L1" s="213"/>
      <c r="M1" s="213"/>
      <c r="N1" s="213"/>
      <c r="O1" s="213"/>
      <c r="P1" s="213"/>
      <c r="Q1" s="213"/>
      <c r="R1" s="213"/>
      <c r="S1" s="213"/>
      <c r="T1" s="213"/>
      <c r="U1" s="213"/>
      <c r="V1" s="213"/>
      <c r="W1" s="213"/>
      <c r="X1" s="214"/>
    </row>
    <row r="2" spans="1:26" s="82" customFormat="1" ht="78.75" customHeight="1" thickBot="1" x14ac:dyDescent="0.3">
      <c r="A2" s="63"/>
      <c r="B2" s="64"/>
      <c r="C2" s="65"/>
      <c r="D2" s="215" t="s">
        <v>12</v>
      </c>
      <c r="E2" s="216"/>
      <c r="F2" s="216"/>
      <c r="G2" s="216"/>
      <c r="H2" s="216"/>
      <c r="I2" s="217"/>
      <c r="J2" s="218" t="s">
        <v>11</v>
      </c>
      <c r="K2" s="219"/>
      <c r="L2" s="219"/>
      <c r="M2" s="219"/>
      <c r="N2" s="219"/>
      <c r="O2" s="220"/>
      <c r="P2" s="221" t="s">
        <v>15</v>
      </c>
      <c r="Q2" s="222"/>
      <c r="R2" s="222"/>
      <c r="S2" s="222"/>
      <c r="T2" s="222"/>
      <c r="U2" s="223"/>
      <c r="V2" s="224" t="s">
        <v>19</v>
      </c>
      <c r="W2" s="225"/>
      <c r="X2" s="226"/>
      <c r="Y2" s="211" t="s">
        <v>22</v>
      </c>
      <c r="Z2" s="212"/>
    </row>
    <row r="3" spans="1:26" s="6" customFormat="1" ht="62.25" customHeight="1" thickBot="1" x14ac:dyDescent="0.3">
      <c r="A3" s="7" t="s">
        <v>5</v>
      </c>
      <c r="B3" s="8" t="s">
        <v>0</v>
      </c>
      <c r="C3" s="9" t="s">
        <v>4</v>
      </c>
      <c r="D3" s="19" t="s">
        <v>6</v>
      </c>
      <c r="E3" s="20" t="s">
        <v>13</v>
      </c>
      <c r="F3" s="20" t="s">
        <v>14</v>
      </c>
      <c r="G3" s="20" t="s">
        <v>1</v>
      </c>
      <c r="H3" s="20" t="s">
        <v>2</v>
      </c>
      <c r="I3" s="21" t="s">
        <v>3</v>
      </c>
      <c r="J3" s="32" t="s">
        <v>8</v>
      </c>
      <c r="K3" s="33" t="s">
        <v>9</v>
      </c>
      <c r="L3" s="33" t="s">
        <v>10</v>
      </c>
      <c r="M3" s="33" t="s">
        <v>1</v>
      </c>
      <c r="N3" s="33" t="s">
        <v>2</v>
      </c>
      <c r="O3" s="34" t="s">
        <v>3</v>
      </c>
      <c r="P3" s="40" t="s">
        <v>16</v>
      </c>
      <c r="Q3" s="41" t="s">
        <v>23</v>
      </c>
      <c r="R3" s="41" t="s">
        <v>24</v>
      </c>
      <c r="S3" s="41" t="s">
        <v>25</v>
      </c>
      <c r="T3" s="41" t="s">
        <v>26</v>
      </c>
      <c r="U3" s="42" t="s">
        <v>27</v>
      </c>
      <c r="V3" s="54" t="s">
        <v>17</v>
      </c>
      <c r="W3" s="55" t="s">
        <v>7</v>
      </c>
      <c r="X3" s="56" t="s">
        <v>18</v>
      </c>
      <c r="Y3" s="68" t="s">
        <v>20</v>
      </c>
      <c r="Z3" s="69" t="s">
        <v>21</v>
      </c>
    </row>
    <row r="4" spans="1:26" x14ac:dyDescent="0.25">
      <c r="A4" s="10">
        <v>1</v>
      </c>
      <c r="B4" s="11">
        <f>W4</f>
        <v>0</v>
      </c>
      <c r="D4" s="22">
        <f>0.0875*B4*25</f>
        <v>0</v>
      </c>
      <c r="E4" s="23">
        <f>D4*Y4</f>
        <v>0</v>
      </c>
      <c r="F4" s="23">
        <f>D4-E4</f>
        <v>0</v>
      </c>
      <c r="G4" s="23">
        <f>D4</f>
        <v>0</v>
      </c>
      <c r="H4" s="23">
        <f>E4</f>
        <v>0</v>
      </c>
      <c r="I4" s="24">
        <f>G4-H4-V4*25</f>
        <v>0</v>
      </c>
      <c r="J4" s="79"/>
      <c r="K4" s="36">
        <f>J4*Z4</f>
        <v>0</v>
      </c>
      <c r="L4" s="36">
        <f>J4-K4</f>
        <v>0</v>
      </c>
      <c r="M4" s="36">
        <f>J4</f>
        <v>0</v>
      </c>
      <c r="N4" s="36">
        <f>K4</f>
        <v>0</v>
      </c>
      <c r="O4" s="36">
        <f>L4</f>
        <v>0</v>
      </c>
      <c r="P4" s="43">
        <f>J4+D4</f>
        <v>0</v>
      </c>
      <c r="Q4" s="44">
        <f t="shared" ref="Q4:U19" si="0">K4+E4</f>
        <v>0</v>
      </c>
      <c r="R4" s="44">
        <f t="shared" si="0"/>
        <v>0</v>
      </c>
      <c r="S4" s="44">
        <f t="shared" si="0"/>
        <v>0</v>
      </c>
      <c r="T4" s="44">
        <f t="shared" si="0"/>
        <v>0</v>
      </c>
      <c r="U4" s="45">
        <f t="shared" si="0"/>
        <v>0</v>
      </c>
      <c r="V4" s="57">
        <f>TRUNC(F4/25)</f>
        <v>0</v>
      </c>
      <c r="W4" s="73"/>
      <c r="X4" s="53">
        <f>TRUNC(O4/25)</f>
        <v>0</v>
      </c>
      <c r="Y4" s="70"/>
      <c r="Z4" s="76"/>
    </row>
    <row r="5" spans="1:26" x14ac:dyDescent="0.25">
      <c r="A5" s="10">
        <v>2</v>
      </c>
      <c r="B5" s="11">
        <f>V4+W5+B4-C5+X4</f>
        <v>0</v>
      </c>
      <c r="D5" s="22">
        <f>0.0875*B5*25</f>
        <v>0</v>
      </c>
      <c r="E5" s="23">
        <f t="shared" ref="E5:E55" si="1">D5*Y5</f>
        <v>0</v>
      </c>
      <c r="F5" s="23">
        <f t="shared" ref="F5:F55" si="2">D5-E5</f>
        <v>0</v>
      </c>
      <c r="G5" s="23">
        <f t="shared" ref="G5:H20" si="3">G4+D5</f>
        <v>0</v>
      </c>
      <c r="H5" s="23">
        <f t="shared" si="3"/>
        <v>0</v>
      </c>
      <c r="I5" s="24">
        <f t="shared" ref="I5:I55" si="4">I4+F5-V5*25</f>
        <v>0</v>
      </c>
      <c r="J5" s="79"/>
      <c r="K5" s="36">
        <f t="shared" ref="K5:K55" si="5">J5*Z5</f>
        <v>0</v>
      </c>
      <c r="L5" s="36">
        <f t="shared" ref="L5:L55" si="6">J5-K5</f>
        <v>0</v>
      </c>
      <c r="M5" s="36">
        <f>M4+J5</f>
        <v>0</v>
      </c>
      <c r="N5" s="36">
        <f>N4+K5</f>
        <v>0</v>
      </c>
      <c r="O5" s="36">
        <f>O4+L5-X5*25</f>
        <v>0</v>
      </c>
      <c r="P5" s="43">
        <f t="shared" ref="P5:U55" si="7">J5+D5</f>
        <v>0</v>
      </c>
      <c r="Q5" s="44">
        <f t="shared" si="0"/>
        <v>0</v>
      </c>
      <c r="R5" s="44">
        <f t="shared" si="0"/>
        <v>0</v>
      </c>
      <c r="S5" s="44">
        <f t="shared" si="0"/>
        <v>0</v>
      </c>
      <c r="T5" s="44">
        <f t="shared" si="0"/>
        <v>0</v>
      </c>
      <c r="U5" s="45">
        <f t="shared" si="0"/>
        <v>0</v>
      </c>
      <c r="V5" s="57">
        <f>TRUNC((F5+I4)/25)</f>
        <v>0</v>
      </c>
      <c r="W5" s="73"/>
      <c r="X5" s="53">
        <f>TRUNC((L5+O4)/25)</f>
        <v>0</v>
      </c>
      <c r="Y5" s="70"/>
      <c r="Z5" s="76"/>
    </row>
    <row r="6" spans="1:26" x14ac:dyDescent="0.25">
      <c r="A6" s="10">
        <v>3</v>
      </c>
      <c r="B6" s="11">
        <f t="shared" ref="B6:B55" si="8">V5+W6+B5-C6+X5</f>
        <v>0</v>
      </c>
      <c r="D6" s="22">
        <f>0.0875*B6*25</f>
        <v>0</v>
      </c>
      <c r="E6" s="23">
        <f t="shared" si="1"/>
        <v>0</v>
      </c>
      <c r="F6" s="23">
        <f t="shared" si="2"/>
        <v>0</v>
      </c>
      <c r="G6" s="23">
        <f t="shared" si="3"/>
        <v>0</v>
      </c>
      <c r="H6" s="23">
        <f t="shared" si="3"/>
        <v>0</v>
      </c>
      <c r="I6" s="24">
        <f t="shared" si="4"/>
        <v>0</v>
      </c>
      <c r="J6" s="79"/>
      <c r="K6" s="36">
        <f t="shared" si="5"/>
        <v>0</v>
      </c>
      <c r="L6" s="36">
        <f t="shared" si="6"/>
        <v>0</v>
      </c>
      <c r="M6" s="36">
        <f t="shared" ref="M6:N21" si="9">M5+J6</f>
        <v>0</v>
      </c>
      <c r="N6" s="36">
        <f t="shared" si="9"/>
        <v>0</v>
      </c>
      <c r="O6" s="36">
        <f t="shared" ref="O6:O55" si="10">O5+L6-X6*25</f>
        <v>0</v>
      </c>
      <c r="P6" s="43">
        <f t="shared" si="7"/>
        <v>0</v>
      </c>
      <c r="Q6" s="44">
        <f t="shared" si="0"/>
        <v>0</v>
      </c>
      <c r="R6" s="44">
        <f t="shared" si="0"/>
        <v>0</v>
      </c>
      <c r="S6" s="44">
        <f t="shared" si="0"/>
        <v>0</v>
      </c>
      <c r="T6" s="44">
        <f t="shared" si="0"/>
        <v>0</v>
      </c>
      <c r="U6" s="45">
        <f t="shared" si="0"/>
        <v>0</v>
      </c>
      <c r="V6" s="57">
        <f>TRUNC((F6+I5)/25)</f>
        <v>0</v>
      </c>
      <c r="W6" s="73"/>
      <c r="X6" s="53">
        <f t="shared" ref="X6:X55" si="11">TRUNC((L6+O5)/25)</f>
        <v>0</v>
      </c>
      <c r="Y6" s="70"/>
      <c r="Z6" s="76"/>
    </row>
    <row r="7" spans="1:26" ht="15.75" thickBot="1" x14ac:dyDescent="0.3">
      <c r="A7" s="10">
        <v>4</v>
      </c>
      <c r="B7" s="11">
        <f t="shared" si="8"/>
        <v>0</v>
      </c>
      <c r="D7" s="22">
        <f>0.0875*B7*25</f>
        <v>0</v>
      </c>
      <c r="E7" s="23">
        <f t="shared" si="1"/>
        <v>0</v>
      </c>
      <c r="F7" s="23">
        <f t="shared" si="2"/>
        <v>0</v>
      </c>
      <c r="G7" s="23">
        <f t="shared" si="3"/>
        <v>0</v>
      </c>
      <c r="H7" s="23">
        <f t="shared" si="3"/>
        <v>0</v>
      </c>
      <c r="I7" s="24">
        <f t="shared" si="4"/>
        <v>0</v>
      </c>
      <c r="J7" s="79"/>
      <c r="K7" s="36">
        <f t="shared" si="5"/>
        <v>0</v>
      </c>
      <c r="L7" s="36">
        <f t="shared" si="6"/>
        <v>0</v>
      </c>
      <c r="M7" s="36">
        <f t="shared" si="9"/>
        <v>0</v>
      </c>
      <c r="N7" s="36">
        <f t="shared" si="9"/>
        <v>0</v>
      </c>
      <c r="O7" s="36">
        <f t="shared" si="10"/>
        <v>0</v>
      </c>
      <c r="P7" s="43">
        <f t="shared" si="7"/>
        <v>0</v>
      </c>
      <c r="Q7" s="44">
        <f t="shared" si="0"/>
        <v>0</v>
      </c>
      <c r="R7" s="44">
        <f t="shared" si="0"/>
        <v>0</v>
      </c>
      <c r="S7" s="44">
        <f t="shared" si="0"/>
        <v>0</v>
      </c>
      <c r="T7" s="44">
        <f t="shared" si="0"/>
        <v>0</v>
      </c>
      <c r="U7" s="45">
        <f t="shared" si="0"/>
        <v>0</v>
      </c>
      <c r="V7" s="57">
        <f t="shared" ref="V7:V55" si="12">TRUNC((F7+I6)/25)</f>
        <v>0</v>
      </c>
      <c r="W7" s="73"/>
      <c r="X7" s="53">
        <f t="shared" si="11"/>
        <v>0</v>
      </c>
      <c r="Y7" s="70"/>
      <c r="Z7" s="76"/>
    </row>
    <row r="8" spans="1:26" s="3" customFormat="1" ht="15.75" thickTop="1" x14ac:dyDescent="0.25">
      <c r="A8" s="13">
        <v>5</v>
      </c>
      <c r="B8" s="14">
        <f t="shared" si="8"/>
        <v>0</v>
      </c>
      <c r="C8" s="15"/>
      <c r="D8" s="25">
        <f t="shared" ref="D8:D55" si="13">0.0875*B8*25</f>
        <v>0</v>
      </c>
      <c r="E8" s="26">
        <f t="shared" si="1"/>
        <v>0</v>
      </c>
      <c r="F8" s="26">
        <f t="shared" si="2"/>
        <v>0</v>
      </c>
      <c r="G8" s="26">
        <f t="shared" si="3"/>
        <v>0</v>
      </c>
      <c r="H8" s="26">
        <f t="shared" si="3"/>
        <v>0</v>
      </c>
      <c r="I8" s="27">
        <f t="shared" si="4"/>
        <v>0</v>
      </c>
      <c r="J8" s="81"/>
      <c r="K8" s="38">
        <f t="shared" si="5"/>
        <v>0</v>
      </c>
      <c r="L8" s="38">
        <f t="shared" si="6"/>
        <v>0</v>
      </c>
      <c r="M8" s="38">
        <f t="shared" si="9"/>
        <v>0</v>
      </c>
      <c r="N8" s="38">
        <f t="shared" si="9"/>
        <v>0</v>
      </c>
      <c r="O8" s="36">
        <f t="shared" si="10"/>
        <v>0</v>
      </c>
      <c r="P8" s="46">
        <f t="shared" si="7"/>
        <v>0</v>
      </c>
      <c r="Q8" s="47">
        <f t="shared" si="0"/>
        <v>0</v>
      </c>
      <c r="R8" s="47">
        <f t="shared" si="0"/>
        <v>0</v>
      </c>
      <c r="S8" s="47">
        <f t="shared" si="0"/>
        <v>0</v>
      </c>
      <c r="T8" s="47">
        <f t="shared" si="0"/>
        <v>0</v>
      </c>
      <c r="U8" s="48">
        <f t="shared" si="0"/>
        <v>0</v>
      </c>
      <c r="V8" s="58">
        <f t="shared" si="12"/>
        <v>0</v>
      </c>
      <c r="W8" s="74"/>
      <c r="X8" s="59">
        <f t="shared" si="11"/>
        <v>0</v>
      </c>
      <c r="Y8" s="71"/>
      <c r="Z8" s="77"/>
    </row>
    <row r="9" spans="1:26" s="4" customFormat="1" x14ac:dyDescent="0.25">
      <c r="A9" s="10">
        <v>6</v>
      </c>
      <c r="B9" s="11">
        <f t="shared" si="8"/>
        <v>0</v>
      </c>
      <c r="C9" s="12"/>
      <c r="D9" s="22">
        <f t="shared" si="13"/>
        <v>0</v>
      </c>
      <c r="E9" s="23">
        <f t="shared" si="1"/>
        <v>0</v>
      </c>
      <c r="F9" s="23">
        <f t="shared" si="2"/>
        <v>0</v>
      </c>
      <c r="G9" s="23">
        <f t="shared" si="3"/>
        <v>0</v>
      </c>
      <c r="H9" s="23">
        <f t="shared" si="3"/>
        <v>0</v>
      </c>
      <c r="I9" s="24">
        <f t="shared" si="4"/>
        <v>0</v>
      </c>
      <c r="J9" s="79"/>
      <c r="K9" s="36">
        <f t="shared" si="5"/>
        <v>0</v>
      </c>
      <c r="L9" s="36">
        <f t="shared" si="6"/>
        <v>0</v>
      </c>
      <c r="M9" s="36">
        <f t="shared" si="9"/>
        <v>0</v>
      </c>
      <c r="N9" s="36">
        <f t="shared" si="9"/>
        <v>0</v>
      </c>
      <c r="O9" s="36">
        <f t="shared" si="10"/>
        <v>0</v>
      </c>
      <c r="P9" s="43">
        <f t="shared" si="7"/>
        <v>0</v>
      </c>
      <c r="Q9" s="44">
        <f t="shared" si="0"/>
        <v>0</v>
      </c>
      <c r="R9" s="44">
        <f t="shared" si="0"/>
        <v>0</v>
      </c>
      <c r="S9" s="44">
        <f t="shared" si="0"/>
        <v>0</v>
      </c>
      <c r="T9" s="44">
        <f t="shared" si="0"/>
        <v>0</v>
      </c>
      <c r="U9" s="45">
        <f t="shared" si="0"/>
        <v>0</v>
      </c>
      <c r="V9" s="57">
        <f t="shared" si="12"/>
        <v>0</v>
      </c>
      <c r="W9" s="73"/>
      <c r="X9" s="53">
        <f t="shared" si="11"/>
        <v>0</v>
      </c>
      <c r="Y9" s="70"/>
      <c r="Z9" s="76"/>
    </row>
    <row r="10" spans="1:26" s="4" customFormat="1" x14ac:dyDescent="0.25">
      <c r="A10" s="10">
        <v>7</v>
      </c>
      <c r="B10" s="11">
        <f t="shared" si="8"/>
        <v>0</v>
      </c>
      <c r="C10" s="12"/>
      <c r="D10" s="22">
        <f t="shared" si="13"/>
        <v>0</v>
      </c>
      <c r="E10" s="23">
        <f t="shared" si="1"/>
        <v>0</v>
      </c>
      <c r="F10" s="23">
        <f t="shared" si="2"/>
        <v>0</v>
      </c>
      <c r="G10" s="23">
        <f t="shared" si="3"/>
        <v>0</v>
      </c>
      <c r="H10" s="23">
        <f t="shared" si="3"/>
        <v>0</v>
      </c>
      <c r="I10" s="24">
        <f t="shared" si="4"/>
        <v>0</v>
      </c>
      <c r="J10" s="79"/>
      <c r="K10" s="36">
        <f t="shared" si="5"/>
        <v>0</v>
      </c>
      <c r="L10" s="36">
        <f t="shared" si="6"/>
        <v>0</v>
      </c>
      <c r="M10" s="36">
        <f t="shared" si="9"/>
        <v>0</v>
      </c>
      <c r="N10" s="36">
        <f t="shared" si="9"/>
        <v>0</v>
      </c>
      <c r="O10" s="36">
        <f t="shared" si="10"/>
        <v>0</v>
      </c>
      <c r="P10" s="43">
        <f t="shared" si="7"/>
        <v>0</v>
      </c>
      <c r="Q10" s="44">
        <f t="shared" si="0"/>
        <v>0</v>
      </c>
      <c r="R10" s="44">
        <f t="shared" si="0"/>
        <v>0</v>
      </c>
      <c r="S10" s="44">
        <f t="shared" si="0"/>
        <v>0</v>
      </c>
      <c r="T10" s="44">
        <f t="shared" si="0"/>
        <v>0</v>
      </c>
      <c r="U10" s="45">
        <f t="shared" si="0"/>
        <v>0</v>
      </c>
      <c r="V10" s="57">
        <f t="shared" si="12"/>
        <v>0</v>
      </c>
      <c r="W10" s="73"/>
      <c r="X10" s="53">
        <f t="shared" si="11"/>
        <v>0</v>
      </c>
      <c r="Y10" s="70"/>
      <c r="Z10" s="76"/>
    </row>
    <row r="11" spans="1:26" s="5" customFormat="1" ht="15.75" thickBot="1" x14ac:dyDescent="0.3">
      <c r="A11" s="16">
        <v>8</v>
      </c>
      <c r="B11" s="17">
        <f t="shared" si="8"/>
        <v>0</v>
      </c>
      <c r="C11" s="18"/>
      <c r="D11" s="28">
        <f t="shared" si="13"/>
        <v>0</v>
      </c>
      <c r="E11" s="29">
        <f t="shared" si="1"/>
        <v>0</v>
      </c>
      <c r="F11" s="29">
        <f t="shared" si="2"/>
        <v>0</v>
      </c>
      <c r="G11" s="29">
        <f t="shared" si="3"/>
        <v>0</v>
      </c>
      <c r="H11" s="29">
        <f t="shared" si="3"/>
        <v>0</v>
      </c>
      <c r="I11" s="30">
        <f t="shared" si="4"/>
        <v>0</v>
      </c>
      <c r="J11" s="80"/>
      <c r="K11" s="39">
        <f t="shared" si="5"/>
        <v>0</v>
      </c>
      <c r="L11" s="39">
        <f t="shared" si="6"/>
        <v>0</v>
      </c>
      <c r="M11" s="39">
        <f>M10+J11</f>
        <v>0</v>
      </c>
      <c r="N11" s="39">
        <f t="shared" si="9"/>
        <v>0</v>
      </c>
      <c r="O11" s="36">
        <f t="shared" si="10"/>
        <v>0</v>
      </c>
      <c r="P11" s="49">
        <f t="shared" si="7"/>
        <v>0</v>
      </c>
      <c r="Q11" s="50">
        <f t="shared" si="0"/>
        <v>0</v>
      </c>
      <c r="R11" s="50">
        <f t="shared" si="0"/>
        <v>0</v>
      </c>
      <c r="S11" s="50">
        <f t="shared" si="0"/>
        <v>0</v>
      </c>
      <c r="T11" s="50">
        <f t="shared" si="0"/>
        <v>0</v>
      </c>
      <c r="U11" s="51">
        <f t="shared" si="0"/>
        <v>0</v>
      </c>
      <c r="V11" s="60">
        <f t="shared" si="12"/>
        <v>0</v>
      </c>
      <c r="W11" s="75"/>
      <c r="X11" s="61">
        <f t="shared" si="11"/>
        <v>0</v>
      </c>
      <c r="Y11" s="72"/>
      <c r="Z11" s="78"/>
    </row>
    <row r="12" spans="1:26" ht="15.75" thickTop="1" x14ac:dyDescent="0.25">
      <c r="A12" s="10">
        <v>9</v>
      </c>
      <c r="B12" s="11">
        <f t="shared" si="8"/>
        <v>0</v>
      </c>
      <c r="D12" s="22">
        <f t="shared" si="13"/>
        <v>0</v>
      </c>
      <c r="E12" s="23">
        <f t="shared" si="1"/>
        <v>0</v>
      </c>
      <c r="F12" s="23">
        <f t="shared" si="2"/>
        <v>0</v>
      </c>
      <c r="G12" s="23">
        <f t="shared" si="3"/>
        <v>0</v>
      </c>
      <c r="H12" s="23">
        <f t="shared" si="3"/>
        <v>0</v>
      </c>
      <c r="I12" s="24">
        <f t="shared" si="4"/>
        <v>0</v>
      </c>
      <c r="J12" s="79"/>
      <c r="K12" s="36">
        <f t="shared" si="5"/>
        <v>0</v>
      </c>
      <c r="L12" s="36">
        <f t="shared" si="6"/>
        <v>0</v>
      </c>
      <c r="M12" s="36">
        <f t="shared" si="9"/>
        <v>0</v>
      </c>
      <c r="N12" s="36">
        <f t="shared" si="9"/>
        <v>0</v>
      </c>
      <c r="O12" s="36">
        <f t="shared" si="10"/>
        <v>0</v>
      </c>
      <c r="P12" s="43">
        <f t="shared" si="7"/>
        <v>0</v>
      </c>
      <c r="Q12" s="44">
        <f t="shared" si="0"/>
        <v>0</v>
      </c>
      <c r="R12" s="44">
        <f t="shared" si="0"/>
        <v>0</v>
      </c>
      <c r="S12" s="44">
        <f t="shared" si="0"/>
        <v>0</v>
      </c>
      <c r="T12" s="44">
        <f t="shared" si="0"/>
        <v>0</v>
      </c>
      <c r="U12" s="45">
        <f t="shared" si="0"/>
        <v>0</v>
      </c>
      <c r="V12" s="57">
        <f t="shared" si="12"/>
        <v>0</v>
      </c>
      <c r="W12" s="73"/>
      <c r="X12" s="53">
        <f t="shared" si="11"/>
        <v>0</v>
      </c>
      <c r="Y12" s="70"/>
      <c r="Z12" s="76"/>
    </row>
    <row r="13" spans="1:26" x14ac:dyDescent="0.25">
      <c r="A13" s="10">
        <v>10</v>
      </c>
      <c r="B13" s="11">
        <f t="shared" si="8"/>
        <v>0</v>
      </c>
      <c r="D13" s="22">
        <f t="shared" si="13"/>
        <v>0</v>
      </c>
      <c r="E13" s="23">
        <f t="shared" si="1"/>
        <v>0</v>
      </c>
      <c r="F13" s="23">
        <f t="shared" si="2"/>
        <v>0</v>
      </c>
      <c r="G13" s="23">
        <f t="shared" si="3"/>
        <v>0</v>
      </c>
      <c r="H13" s="23">
        <f t="shared" si="3"/>
        <v>0</v>
      </c>
      <c r="I13" s="24">
        <f t="shared" si="4"/>
        <v>0</v>
      </c>
      <c r="J13" s="79"/>
      <c r="K13" s="36">
        <f t="shared" si="5"/>
        <v>0</v>
      </c>
      <c r="L13" s="36">
        <f t="shared" si="6"/>
        <v>0</v>
      </c>
      <c r="M13" s="36">
        <f t="shared" si="9"/>
        <v>0</v>
      </c>
      <c r="N13" s="36">
        <f t="shared" si="9"/>
        <v>0</v>
      </c>
      <c r="O13" s="36">
        <f t="shared" si="10"/>
        <v>0</v>
      </c>
      <c r="P13" s="43">
        <f t="shared" si="7"/>
        <v>0</v>
      </c>
      <c r="Q13" s="44">
        <f t="shared" si="0"/>
        <v>0</v>
      </c>
      <c r="R13" s="44">
        <f t="shared" si="0"/>
        <v>0</v>
      </c>
      <c r="S13" s="44">
        <f t="shared" si="0"/>
        <v>0</v>
      </c>
      <c r="T13" s="44">
        <f t="shared" si="0"/>
        <v>0</v>
      </c>
      <c r="U13" s="45">
        <f t="shared" si="0"/>
        <v>0</v>
      </c>
      <c r="V13" s="57">
        <f t="shared" si="12"/>
        <v>0</v>
      </c>
      <c r="W13" s="73"/>
      <c r="X13" s="53">
        <f t="shared" si="11"/>
        <v>0</v>
      </c>
      <c r="Y13" s="70"/>
      <c r="Z13" s="76"/>
    </row>
    <row r="14" spans="1:26" x14ac:dyDescent="0.25">
      <c r="A14" s="10">
        <v>11</v>
      </c>
      <c r="B14" s="11">
        <f t="shared" si="8"/>
        <v>0</v>
      </c>
      <c r="D14" s="22">
        <f t="shared" si="13"/>
        <v>0</v>
      </c>
      <c r="E14" s="23">
        <f t="shared" si="1"/>
        <v>0</v>
      </c>
      <c r="F14" s="23">
        <f t="shared" si="2"/>
        <v>0</v>
      </c>
      <c r="G14" s="23">
        <f t="shared" si="3"/>
        <v>0</v>
      </c>
      <c r="H14" s="23">
        <f t="shared" si="3"/>
        <v>0</v>
      </c>
      <c r="I14" s="24">
        <f t="shared" si="4"/>
        <v>0</v>
      </c>
      <c r="J14" s="79"/>
      <c r="K14" s="36">
        <f t="shared" si="5"/>
        <v>0</v>
      </c>
      <c r="L14" s="36">
        <f t="shared" si="6"/>
        <v>0</v>
      </c>
      <c r="M14" s="36">
        <f t="shared" si="9"/>
        <v>0</v>
      </c>
      <c r="N14" s="36">
        <f t="shared" si="9"/>
        <v>0</v>
      </c>
      <c r="O14" s="36">
        <f t="shared" si="10"/>
        <v>0</v>
      </c>
      <c r="P14" s="43">
        <f t="shared" si="7"/>
        <v>0</v>
      </c>
      <c r="Q14" s="44">
        <f t="shared" si="0"/>
        <v>0</v>
      </c>
      <c r="R14" s="44">
        <f t="shared" si="0"/>
        <v>0</v>
      </c>
      <c r="S14" s="44">
        <f t="shared" si="0"/>
        <v>0</v>
      </c>
      <c r="T14" s="44">
        <f t="shared" si="0"/>
        <v>0</v>
      </c>
      <c r="U14" s="45">
        <f t="shared" si="0"/>
        <v>0</v>
      </c>
      <c r="V14" s="57">
        <f t="shared" si="12"/>
        <v>0</v>
      </c>
      <c r="W14" s="73"/>
      <c r="X14" s="53">
        <f t="shared" si="11"/>
        <v>0</v>
      </c>
      <c r="Y14" s="70"/>
      <c r="Z14" s="76"/>
    </row>
    <row r="15" spans="1:26" ht="15.75" thickBot="1" x14ac:dyDescent="0.3">
      <c r="A15" s="10">
        <v>12</v>
      </c>
      <c r="B15" s="11">
        <f t="shared" si="8"/>
        <v>0</v>
      </c>
      <c r="D15" s="22">
        <f t="shared" si="13"/>
        <v>0</v>
      </c>
      <c r="E15" s="23">
        <f t="shared" si="1"/>
        <v>0</v>
      </c>
      <c r="F15" s="23">
        <f t="shared" si="2"/>
        <v>0</v>
      </c>
      <c r="G15" s="23">
        <f t="shared" si="3"/>
        <v>0</v>
      </c>
      <c r="H15" s="23">
        <f t="shared" si="3"/>
        <v>0</v>
      </c>
      <c r="I15" s="24">
        <f t="shared" si="4"/>
        <v>0</v>
      </c>
      <c r="J15" s="79"/>
      <c r="K15" s="36">
        <f t="shared" si="5"/>
        <v>0</v>
      </c>
      <c r="L15" s="36">
        <f t="shared" si="6"/>
        <v>0</v>
      </c>
      <c r="M15" s="36">
        <f t="shared" si="9"/>
        <v>0</v>
      </c>
      <c r="N15" s="36">
        <f t="shared" si="9"/>
        <v>0</v>
      </c>
      <c r="O15" s="36">
        <f t="shared" si="10"/>
        <v>0</v>
      </c>
      <c r="P15" s="43">
        <f t="shared" si="7"/>
        <v>0</v>
      </c>
      <c r="Q15" s="44">
        <f t="shared" si="0"/>
        <v>0</v>
      </c>
      <c r="R15" s="44">
        <f t="shared" si="0"/>
        <v>0</v>
      </c>
      <c r="S15" s="44">
        <f t="shared" si="0"/>
        <v>0</v>
      </c>
      <c r="T15" s="44">
        <f t="shared" si="0"/>
        <v>0</v>
      </c>
      <c r="U15" s="45">
        <f t="shared" si="0"/>
        <v>0</v>
      </c>
      <c r="V15" s="57">
        <f t="shared" si="12"/>
        <v>0</v>
      </c>
      <c r="W15" s="73"/>
      <c r="X15" s="53">
        <f t="shared" si="11"/>
        <v>0</v>
      </c>
      <c r="Y15" s="70"/>
      <c r="Z15" s="76"/>
    </row>
    <row r="16" spans="1:26" s="3" customFormat="1" ht="15.75" thickTop="1" x14ac:dyDescent="0.25">
      <c r="A16" s="13">
        <v>13</v>
      </c>
      <c r="B16" s="14">
        <f t="shared" si="8"/>
        <v>0</v>
      </c>
      <c r="C16" s="15"/>
      <c r="D16" s="25">
        <f t="shared" si="13"/>
        <v>0</v>
      </c>
      <c r="E16" s="26">
        <f t="shared" si="1"/>
        <v>0</v>
      </c>
      <c r="F16" s="26">
        <f t="shared" si="2"/>
        <v>0</v>
      </c>
      <c r="G16" s="26">
        <f t="shared" si="3"/>
        <v>0</v>
      </c>
      <c r="H16" s="26">
        <f t="shared" si="3"/>
        <v>0</v>
      </c>
      <c r="I16" s="27">
        <f t="shared" si="4"/>
        <v>0</v>
      </c>
      <c r="J16" s="81"/>
      <c r="K16" s="38">
        <f t="shared" si="5"/>
        <v>0</v>
      </c>
      <c r="L16" s="38">
        <f t="shared" si="6"/>
        <v>0</v>
      </c>
      <c r="M16" s="38">
        <f t="shared" si="9"/>
        <v>0</v>
      </c>
      <c r="N16" s="38">
        <f t="shared" si="9"/>
        <v>0</v>
      </c>
      <c r="O16" s="36">
        <f t="shared" si="10"/>
        <v>0</v>
      </c>
      <c r="P16" s="46">
        <f t="shared" si="7"/>
        <v>0</v>
      </c>
      <c r="Q16" s="47">
        <f t="shared" si="0"/>
        <v>0</v>
      </c>
      <c r="R16" s="47">
        <f t="shared" si="0"/>
        <v>0</v>
      </c>
      <c r="S16" s="47">
        <f t="shared" si="0"/>
        <v>0</v>
      </c>
      <c r="T16" s="47">
        <f t="shared" si="0"/>
        <v>0</v>
      </c>
      <c r="U16" s="48">
        <f t="shared" si="0"/>
        <v>0</v>
      </c>
      <c r="V16" s="58">
        <f t="shared" si="12"/>
        <v>0</v>
      </c>
      <c r="W16" s="74"/>
      <c r="X16" s="59">
        <f t="shared" si="11"/>
        <v>0</v>
      </c>
      <c r="Y16" s="71"/>
      <c r="Z16" s="77"/>
    </row>
    <row r="17" spans="1:26" s="4" customFormat="1" x14ac:dyDescent="0.25">
      <c r="A17" s="10">
        <v>14</v>
      </c>
      <c r="B17" s="11">
        <f t="shared" si="8"/>
        <v>0</v>
      </c>
      <c r="C17" s="12"/>
      <c r="D17" s="22">
        <f t="shared" si="13"/>
        <v>0</v>
      </c>
      <c r="E17" s="23">
        <f t="shared" si="1"/>
        <v>0</v>
      </c>
      <c r="F17" s="23">
        <f t="shared" si="2"/>
        <v>0</v>
      </c>
      <c r="G17" s="23">
        <f t="shared" si="3"/>
        <v>0</v>
      </c>
      <c r="H17" s="23">
        <f t="shared" si="3"/>
        <v>0</v>
      </c>
      <c r="I17" s="24">
        <f t="shared" si="4"/>
        <v>0</v>
      </c>
      <c r="J17" s="79"/>
      <c r="K17" s="36">
        <f t="shared" si="5"/>
        <v>0</v>
      </c>
      <c r="L17" s="36">
        <f t="shared" si="6"/>
        <v>0</v>
      </c>
      <c r="M17" s="36">
        <f t="shared" si="9"/>
        <v>0</v>
      </c>
      <c r="N17" s="36">
        <f t="shared" si="9"/>
        <v>0</v>
      </c>
      <c r="O17" s="36">
        <f t="shared" si="10"/>
        <v>0</v>
      </c>
      <c r="P17" s="43">
        <f t="shared" si="7"/>
        <v>0</v>
      </c>
      <c r="Q17" s="44">
        <f t="shared" si="0"/>
        <v>0</v>
      </c>
      <c r="R17" s="44">
        <f t="shared" si="0"/>
        <v>0</v>
      </c>
      <c r="S17" s="44">
        <f t="shared" si="0"/>
        <v>0</v>
      </c>
      <c r="T17" s="44">
        <f t="shared" si="0"/>
        <v>0</v>
      </c>
      <c r="U17" s="45">
        <f t="shared" si="0"/>
        <v>0</v>
      </c>
      <c r="V17" s="57">
        <f t="shared" si="12"/>
        <v>0</v>
      </c>
      <c r="W17" s="73"/>
      <c r="X17" s="53">
        <f t="shared" si="11"/>
        <v>0</v>
      </c>
      <c r="Y17" s="70"/>
      <c r="Z17" s="76"/>
    </row>
    <row r="18" spans="1:26" s="4" customFormat="1" x14ac:dyDescent="0.25">
      <c r="A18" s="10">
        <v>15</v>
      </c>
      <c r="B18" s="11">
        <f t="shared" si="8"/>
        <v>0</v>
      </c>
      <c r="C18" s="12"/>
      <c r="D18" s="22">
        <f t="shared" si="13"/>
        <v>0</v>
      </c>
      <c r="E18" s="23">
        <f t="shared" si="1"/>
        <v>0</v>
      </c>
      <c r="F18" s="23">
        <f t="shared" si="2"/>
        <v>0</v>
      </c>
      <c r="G18" s="23">
        <f t="shared" si="3"/>
        <v>0</v>
      </c>
      <c r="H18" s="23">
        <f t="shared" si="3"/>
        <v>0</v>
      </c>
      <c r="I18" s="24">
        <f t="shared" si="4"/>
        <v>0</v>
      </c>
      <c r="J18" s="79"/>
      <c r="K18" s="36">
        <f t="shared" si="5"/>
        <v>0</v>
      </c>
      <c r="L18" s="36">
        <f t="shared" si="6"/>
        <v>0</v>
      </c>
      <c r="M18" s="36">
        <f t="shared" si="9"/>
        <v>0</v>
      </c>
      <c r="N18" s="36">
        <f t="shared" si="9"/>
        <v>0</v>
      </c>
      <c r="O18" s="36">
        <f t="shared" si="10"/>
        <v>0</v>
      </c>
      <c r="P18" s="43">
        <f t="shared" si="7"/>
        <v>0</v>
      </c>
      <c r="Q18" s="44">
        <f t="shared" si="0"/>
        <v>0</v>
      </c>
      <c r="R18" s="44">
        <f t="shared" si="0"/>
        <v>0</v>
      </c>
      <c r="S18" s="44">
        <f t="shared" si="0"/>
        <v>0</v>
      </c>
      <c r="T18" s="44">
        <f t="shared" si="0"/>
        <v>0</v>
      </c>
      <c r="U18" s="45">
        <f t="shared" si="0"/>
        <v>0</v>
      </c>
      <c r="V18" s="57">
        <f t="shared" si="12"/>
        <v>0</v>
      </c>
      <c r="W18" s="73"/>
      <c r="X18" s="53">
        <f t="shared" si="11"/>
        <v>0</v>
      </c>
      <c r="Y18" s="70"/>
      <c r="Z18" s="76"/>
    </row>
    <row r="19" spans="1:26" s="5" customFormat="1" ht="15.75" thickBot="1" x14ac:dyDescent="0.3">
      <c r="A19" s="16">
        <v>16</v>
      </c>
      <c r="B19" s="17">
        <f t="shared" si="8"/>
        <v>0</v>
      </c>
      <c r="C19" s="18"/>
      <c r="D19" s="28">
        <f t="shared" si="13"/>
        <v>0</v>
      </c>
      <c r="E19" s="29">
        <f t="shared" si="1"/>
        <v>0</v>
      </c>
      <c r="F19" s="29">
        <f t="shared" si="2"/>
        <v>0</v>
      </c>
      <c r="G19" s="29">
        <f t="shared" si="3"/>
        <v>0</v>
      </c>
      <c r="H19" s="29">
        <f t="shared" si="3"/>
        <v>0</v>
      </c>
      <c r="I19" s="30">
        <f t="shared" si="4"/>
        <v>0</v>
      </c>
      <c r="J19" s="80"/>
      <c r="K19" s="39">
        <f t="shared" si="5"/>
        <v>0</v>
      </c>
      <c r="L19" s="39">
        <f t="shared" si="6"/>
        <v>0</v>
      </c>
      <c r="M19" s="39">
        <f t="shared" si="9"/>
        <v>0</v>
      </c>
      <c r="N19" s="39">
        <f t="shared" si="9"/>
        <v>0</v>
      </c>
      <c r="O19" s="36">
        <f t="shared" si="10"/>
        <v>0</v>
      </c>
      <c r="P19" s="49">
        <f t="shared" si="7"/>
        <v>0</v>
      </c>
      <c r="Q19" s="50">
        <f t="shared" si="0"/>
        <v>0</v>
      </c>
      <c r="R19" s="50">
        <f t="shared" si="0"/>
        <v>0</v>
      </c>
      <c r="S19" s="50">
        <f t="shared" si="0"/>
        <v>0</v>
      </c>
      <c r="T19" s="50">
        <f t="shared" si="0"/>
        <v>0</v>
      </c>
      <c r="U19" s="51">
        <f t="shared" si="0"/>
        <v>0</v>
      </c>
      <c r="V19" s="60">
        <f t="shared" si="12"/>
        <v>0</v>
      </c>
      <c r="W19" s="75"/>
      <c r="X19" s="61">
        <f t="shared" si="11"/>
        <v>0</v>
      </c>
      <c r="Y19" s="72"/>
      <c r="Z19" s="78"/>
    </row>
    <row r="20" spans="1:26" ht="15.75" thickTop="1" x14ac:dyDescent="0.25">
      <c r="A20" s="10">
        <v>17</v>
      </c>
      <c r="B20" s="11">
        <f t="shared" si="8"/>
        <v>0</v>
      </c>
      <c r="C20" s="12">
        <f>B4</f>
        <v>0</v>
      </c>
      <c r="D20" s="22">
        <f t="shared" si="13"/>
        <v>0</v>
      </c>
      <c r="E20" s="23">
        <f t="shared" si="1"/>
        <v>0</v>
      </c>
      <c r="F20" s="23">
        <f t="shared" si="2"/>
        <v>0</v>
      </c>
      <c r="G20" s="23">
        <f t="shared" si="3"/>
        <v>0</v>
      </c>
      <c r="H20" s="23">
        <f t="shared" si="3"/>
        <v>0</v>
      </c>
      <c r="I20" s="24">
        <f t="shared" si="4"/>
        <v>0</v>
      </c>
      <c r="J20" s="79"/>
      <c r="K20" s="36">
        <f t="shared" si="5"/>
        <v>0</v>
      </c>
      <c r="L20" s="36">
        <f t="shared" si="6"/>
        <v>0</v>
      </c>
      <c r="M20" s="36">
        <f t="shared" si="9"/>
        <v>0</v>
      </c>
      <c r="N20" s="36">
        <f t="shared" si="9"/>
        <v>0</v>
      </c>
      <c r="O20" s="36">
        <f t="shared" si="10"/>
        <v>0</v>
      </c>
      <c r="P20" s="43">
        <f t="shared" si="7"/>
        <v>0</v>
      </c>
      <c r="Q20" s="44">
        <f t="shared" si="7"/>
        <v>0</v>
      </c>
      <c r="R20" s="44">
        <f t="shared" si="7"/>
        <v>0</v>
      </c>
      <c r="S20" s="44">
        <f t="shared" si="7"/>
        <v>0</v>
      </c>
      <c r="T20" s="44">
        <f t="shared" si="7"/>
        <v>0</v>
      </c>
      <c r="U20" s="45">
        <f t="shared" si="7"/>
        <v>0</v>
      </c>
      <c r="V20" s="57">
        <f t="shared" si="12"/>
        <v>0</v>
      </c>
      <c r="W20" s="73"/>
      <c r="X20" s="53">
        <f t="shared" si="11"/>
        <v>0</v>
      </c>
      <c r="Y20" s="70"/>
      <c r="Z20" s="76"/>
    </row>
    <row r="21" spans="1:26" x14ac:dyDescent="0.25">
      <c r="A21" s="10">
        <v>18</v>
      </c>
      <c r="B21" s="11">
        <f>V20+W21+B20-C21+X20</f>
        <v>0</v>
      </c>
      <c r="C21" s="12">
        <f>W5+V4+X4</f>
        <v>0</v>
      </c>
      <c r="D21" s="22">
        <f t="shared" si="13"/>
        <v>0</v>
      </c>
      <c r="E21" s="23">
        <f t="shared" si="1"/>
        <v>0</v>
      </c>
      <c r="F21" s="23">
        <f t="shared" si="2"/>
        <v>0</v>
      </c>
      <c r="G21" s="23">
        <f t="shared" ref="G21:H36" si="14">G20+D21</f>
        <v>0</v>
      </c>
      <c r="H21" s="23">
        <f t="shared" si="14"/>
        <v>0</v>
      </c>
      <c r="I21" s="24">
        <f t="shared" si="4"/>
        <v>0</v>
      </c>
      <c r="J21" s="79"/>
      <c r="K21" s="36">
        <f t="shared" si="5"/>
        <v>0</v>
      </c>
      <c r="L21" s="36">
        <f t="shared" si="6"/>
        <v>0</v>
      </c>
      <c r="M21" s="36">
        <f t="shared" si="9"/>
        <v>0</v>
      </c>
      <c r="N21" s="36">
        <f t="shared" si="9"/>
        <v>0</v>
      </c>
      <c r="O21" s="36">
        <f t="shared" si="10"/>
        <v>0</v>
      </c>
      <c r="P21" s="43">
        <f t="shared" si="7"/>
        <v>0</v>
      </c>
      <c r="Q21" s="44">
        <f t="shared" si="7"/>
        <v>0</v>
      </c>
      <c r="R21" s="44">
        <f t="shared" si="7"/>
        <v>0</v>
      </c>
      <c r="S21" s="44">
        <f t="shared" si="7"/>
        <v>0</v>
      </c>
      <c r="T21" s="44">
        <f t="shared" si="7"/>
        <v>0</v>
      </c>
      <c r="U21" s="45">
        <f t="shared" si="7"/>
        <v>0</v>
      </c>
      <c r="V21" s="57">
        <f t="shared" si="12"/>
        <v>0</v>
      </c>
      <c r="W21" s="73"/>
      <c r="X21" s="53">
        <f t="shared" si="11"/>
        <v>0</v>
      </c>
      <c r="Y21" s="70"/>
      <c r="Z21" s="76"/>
    </row>
    <row r="22" spans="1:26" x14ac:dyDescent="0.25">
      <c r="A22" s="10">
        <v>19</v>
      </c>
      <c r="B22" s="11">
        <f t="shared" si="8"/>
        <v>0</v>
      </c>
      <c r="C22" s="12">
        <f t="shared" ref="C22:C55" si="15">W6+V5+X5</f>
        <v>0</v>
      </c>
      <c r="D22" s="22">
        <f t="shared" si="13"/>
        <v>0</v>
      </c>
      <c r="E22" s="23">
        <f t="shared" si="1"/>
        <v>0</v>
      </c>
      <c r="F22" s="23">
        <f t="shared" si="2"/>
        <v>0</v>
      </c>
      <c r="G22" s="23">
        <f t="shared" si="14"/>
        <v>0</v>
      </c>
      <c r="H22" s="23">
        <f t="shared" si="14"/>
        <v>0</v>
      </c>
      <c r="I22" s="24">
        <f t="shared" si="4"/>
        <v>0</v>
      </c>
      <c r="J22" s="79"/>
      <c r="K22" s="36">
        <f t="shared" si="5"/>
        <v>0</v>
      </c>
      <c r="L22" s="36">
        <f t="shared" si="6"/>
        <v>0</v>
      </c>
      <c r="M22" s="36">
        <f t="shared" ref="M22:N37" si="16">M21+J22</f>
        <v>0</v>
      </c>
      <c r="N22" s="36">
        <f t="shared" si="16"/>
        <v>0</v>
      </c>
      <c r="O22" s="36">
        <f t="shared" si="10"/>
        <v>0</v>
      </c>
      <c r="P22" s="43">
        <f t="shared" si="7"/>
        <v>0</v>
      </c>
      <c r="Q22" s="44">
        <f t="shared" si="7"/>
        <v>0</v>
      </c>
      <c r="R22" s="44">
        <f t="shared" si="7"/>
        <v>0</v>
      </c>
      <c r="S22" s="44">
        <f t="shared" si="7"/>
        <v>0</v>
      </c>
      <c r="T22" s="44">
        <f t="shared" si="7"/>
        <v>0</v>
      </c>
      <c r="U22" s="45">
        <f t="shared" si="7"/>
        <v>0</v>
      </c>
      <c r="V22" s="57">
        <f t="shared" si="12"/>
        <v>0</v>
      </c>
      <c r="W22" s="73"/>
      <c r="X22" s="53">
        <f t="shared" si="11"/>
        <v>0</v>
      </c>
      <c r="Y22" s="70"/>
      <c r="Z22" s="76"/>
    </row>
    <row r="23" spans="1:26" ht="15.75" thickBot="1" x14ac:dyDescent="0.3">
      <c r="A23" s="10">
        <v>20</v>
      </c>
      <c r="B23" s="11">
        <f t="shared" si="8"/>
        <v>0</v>
      </c>
      <c r="C23" s="12">
        <f t="shared" si="15"/>
        <v>0</v>
      </c>
      <c r="D23" s="22">
        <f t="shared" si="13"/>
        <v>0</v>
      </c>
      <c r="E23" s="23">
        <f t="shared" si="1"/>
        <v>0</v>
      </c>
      <c r="F23" s="23">
        <f t="shared" si="2"/>
        <v>0</v>
      </c>
      <c r="G23" s="23">
        <f t="shared" si="14"/>
        <v>0</v>
      </c>
      <c r="H23" s="23">
        <f t="shared" si="14"/>
        <v>0</v>
      </c>
      <c r="I23" s="24">
        <f t="shared" si="4"/>
        <v>0</v>
      </c>
      <c r="J23" s="79"/>
      <c r="K23" s="36">
        <f t="shared" si="5"/>
        <v>0</v>
      </c>
      <c r="L23" s="36">
        <f t="shared" si="6"/>
        <v>0</v>
      </c>
      <c r="M23" s="36">
        <f t="shared" si="16"/>
        <v>0</v>
      </c>
      <c r="N23" s="36">
        <f t="shared" si="16"/>
        <v>0</v>
      </c>
      <c r="O23" s="36">
        <f t="shared" si="10"/>
        <v>0</v>
      </c>
      <c r="P23" s="43">
        <f t="shared" si="7"/>
        <v>0</v>
      </c>
      <c r="Q23" s="44">
        <f t="shared" si="7"/>
        <v>0</v>
      </c>
      <c r="R23" s="44">
        <f t="shared" si="7"/>
        <v>0</v>
      </c>
      <c r="S23" s="44">
        <f t="shared" si="7"/>
        <v>0</v>
      </c>
      <c r="T23" s="44">
        <f t="shared" si="7"/>
        <v>0</v>
      </c>
      <c r="U23" s="45">
        <f t="shared" si="7"/>
        <v>0</v>
      </c>
      <c r="V23" s="57">
        <f t="shared" si="12"/>
        <v>0</v>
      </c>
      <c r="W23" s="73"/>
      <c r="X23" s="53">
        <f t="shared" si="11"/>
        <v>0</v>
      </c>
      <c r="Y23" s="70"/>
      <c r="Z23" s="76"/>
    </row>
    <row r="24" spans="1:26" s="3" customFormat="1" ht="15.75" thickTop="1" x14ac:dyDescent="0.25">
      <c r="A24" s="13">
        <v>21</v>
      </c>
      <c r="B24" s="14">
        <f t="shared" si="8"/>
        <v>0</v>
      </c>
      <c r="C24" s="15">
        <f t="shared" si="15"/>
        <v>0</v>
      </c>
      <c r="D24" s="25">
        <f t="shared" si="13"/>
        <v>0</v>
      </c>
      <c r="E24" s="26">
        <f t="shared" si="1"/>
        <v>0</v>
      </c>
      <c r="F24" s="26">
        <f t="shared" si="2"/>
        <v>0</v>
      </c>
      <c r="G24" s="26">
        <f t="shared" si="14"/>
        <v>0</v>
      </c>
      <c r="H24" s="26">
        <f t="shared" si="14"/>
        <v>0</v>
      </c>
      <c r="I24" s="27">
        <f t="shared" si="4"/>
        <v>0</v>
      </c>
      <c r="J24" s="81"/>
      <c r="K24" s="38">
        <f t="shared" si="5"/>
        <v>0</v>
      </c>
      <c r="L24" s="38">
        <f t="shared" si="6"/>
        <v>0</v>
      </c>
      <c r="M24" s="38">
        <f t="shared" si="16"/>
        <v>0</v>
      </c>
      <c r="N24" s="38">
        <f t="shared" si="16"/>
        <v>0</v>
      </c>
      <c r="O24" s="36">
        <f t="shared" si="10"/>
        <v>0</v>
      </c>
      <c r="P24" s="46">
        <f t="shared" si="7"/>
        <v>0</v>
      </c>
      <c r="Q24" s="47">
        <f t="shared" si="7"/>
        <v>0</v>
      </c>
      <c r="R24" s="47">
        <f t="shared" si="7"/>
        <v>0</v>
      </c>
      <c r="S24" s="47">
        <f t="shared" si="7"/>
        <v>0</v>
      </c>
      <c r="T24" s="47">
        <f t="shared" si="7"/>
        <v>0</v>
      </c>
      <c r="U24" s="48">
        <f t="shared" si="7"/>
        <v>0</v>
      </c>
      <c r="V24" s="58">
        <f t="shared" si="12"/>
        <v>0</v>
      </c>
      <c r="W24" s="74"/>
      <c r="X24" s="59">
        <f t="shared" si="11"/>
        <v>0</v>
      </c>
      <c r="Y24" s="71"/>
      <c r="Z24" s="77"/>
    </row>
    <row r="25" spans="1:26" s="4" customFormat="1" x14ac:dyDescent="0.25">
      <c r="A25" s="10">
        <v>22</v>
      </c>
      <c r="B25" s="11">
        <f t="shared" si="8"/>
        <v>0</v>
      </c>
      <c r="C25" s="12">
        <f t="shared" si="15"/>
        <v>0</v>
      </c>
      <c r="D25" s="22">
        <f t="shared" si="13"/>
        <v>0</v>
      </c>
      <c r="E25" s="23">
        <f t="shared" si="1"/>
        <v>0</v>
      </c>
      <c r="F25" s="23">
        <f t="shared" si="2"/>
        <v>0</v>
      </c>
      <c r="G25" s="23">
        <f t="shared" si="14"/>
        <v>0</v>
      </c>
      <c r="H25" s="23">
        <f t="shared" si="14"/>
        <v>0</v>
      </c>
      <c r="I25" s="24">
        <f t="shared" si="4"/>
        <v>0</v>
      </c>
      <c r="J25" s="79"/>
      <c r="K25" s="36">
        <f t="shared" si="5"/>
        <v>0</v>
      </c>
      <c r="L25" s="36">
        <f t="shared" si="6"/>
        <v>0</v>
      </c>
      <c r="M25" s="36">
        <f t="shared" si="16"/>
        <v>0</v>
      </c>
      <c r="N25" s="36">
        <f t="shared" si="16"/>
        <v>0</v>
      </c>
      <c r="O25" s="36">
        <f t="shared" si="10"/>
        <v>0</v>
      </c>
      <c r="P25" s="43">
        <f t="shared" si="7"/>
        <v>0</v>
      </c>
      <c r="Q25" s="44">
        <f t="shared" si="7"/>
        <v>0</v>
      </c>
      <c r="R25" s="44">
        <f t="shared" si="7"/>
        <v>0</v>
      </c>
      <c r="S25" s="44">
        <f t="shared" si="7"/>
        <v>0</v>
      </c>
      <c r="T25" s="44">
        <f t="shared" si="7"/>
        <v>0</v>
      </c>
      <c r="U25" s="45">
        <f t="shared" si="7"/>
        <v>0</v>
      </c>
      <c r="V25" s="57">
        <f t="shared" si="12"/>
        <v>0</v>
      </c>
      <c r="W25" s="73"/>
      <c r="X25" s="53">
        <f t="shared" si="11"/>
        <v>0</v>
      </c>
      <c r="Y25" s="70"/>
      <c r="Z25" s="76"/>
    </row>
    <row r="26" spans="1:26" s="4" customFormat="1" x14ac:dyDescent="0.25">
      <c r="A26" s="10">
        <v>23</v>
      </c>
      <c r="B26" s="11">
        <f t="shared" si="8"/>
        <v>0</v>
      </c>
      <c r="C26" s="12">
        <f t="shared" si="15"/>
        <v>0</v>
      </c>
      <c r="D26" s="22">
        <f t="shared" si="13"/>
        <v>0</v>
      </c>
      <c r="E26" s="23">
        <f t="shared" si="1"/>
        <v>0</v>
      </c>
      <c r="F26" s="23">
        <f t="shared" si="2"/>
        <v>0</v>
      </c>
      <c r="G26" s="23">
        <f t="shared" si="14"/>
        <v>0</v>
      </c>
      <c r="H26" s="23">
        <f t="shared" si="14"/>
        <v>0</v>
      </c>
      <c r="I26" s="24">
        <f t="shared" si="4"/>
        <v>0</v>
      </c>
      <c r="J26" s="79"/>
      <c r="K26" s="36">
        <f t="shared" si="5"/>
        <v>0</v>
      </c>
      <c r="L26" s="36">
        <f t="shared" si="6"/>
        <v>0</v>
      </c>
      <c r="M26" s="36">
        <f t="shared" si="16"/>
        <v>0</v>
      </c>
      <c r="N26" s="36">
        <f t="shared" si="16"/>
        <v>0</v>
      </c>
      <c r="O26" s="36">
        <f t="shared" si="10"/>
        <v>0</v>
      </c>
      <c r="P26" s="43">
        <f t="shared" si="7"/>
        <v>0</v>
      </c>
      <c r="Q26" s="44">
        <f t="shared" si="7"/>
        <v>0</v>
      </c>
      <c r="R26" s="44">
        <f t="shared" si="7"/>
        <v>0</v>
      </c>
      <c r="S26" s="44">
        <f t="shared" si="7"/>
        <v>0</v>
      </c>
      <c r="T26" s="44">
        <f t="shared" si="7"/>
        <v>0</v>
      </c>
      <c r="U26" s="45">
        <f t="shared" si="7"/>
        <v>0</v>
      </c>
      <c r="V26" s="57">
        <f t="shared" si="12"/>
        <v>0</v>
      </c>
      <c r="W26" s="73"/>
      <c r="X26" s="53">
        <f t="shared" si="11"/>
        <v>0</v>
      </c>
      <c r="Y26" s="70"/>
      <c r="Z26" s="76"/>
    </row>
    <row r="27" spans="1:26" s="5" customFormat="1" ht="15.75" thickBot="1" x14ac:dyDescent="0.3">
      <c r="A27" s="16">
        <v>24</v>
      </c>
      <c r="B27" s="17">
        <f t="shared" si="8"/>
        <v>0</v>
      </c>
      <c r="C27" s="18">
        <f t="shared" si="15"/>
        <v>0</v>
      </c>
      <c r="D27" s="28">
        <f t="shared" si="13"/>
        <v>0</v>
      </c>
      <c r="E27" s="29">
        <f t="shared" si="1"/>
        <v>0</v>
      </c>
      <c r="F27" s="29">
        <f t="shared" si="2"/>
        <v>0</v>
      </c>
      <c r="G27" s="29">
        <f t="shared" si="14"/>
        <v>0</v>
      </c>
      <c r="H27" s="29">
        <f t="shared" si="14"/>
        <v>0</v>
      </c>
      <c r="I27" s="30">
        <f t="shared" si="4"/>
        <v>0</v>
      </c>
      <c r="J27" s="80"/>
      <c r="K27" s="39">
        <f t="shared" si="5"/>
        <v>0</v>
      </c>
      <c r="L27" s="39">
        <f t="shared" si="6"/>
        <v>0</v>
      </c>
      <c r="M27" s="39">
        <f t="shared" si="16"/>
        <v>0</v>
      </c>
      <c r="N27" s="39">
        <f t="shared" si="16"/>
        <v>0</v>
      </c>
      <c r="O27" s="36">
        <f t="shared" si="10"/>
        <v>0</v>
      </c>
      <c r="P27" s="49">
        <f t="shared" si="7"/>
        <v>0</v>
      </c>
      <c r="Q27" s="50">
        <f t="shared" si="7"/>
        <v>0</v>
      </c>
      <c r="R27" s="50">
        <f t="shared" si="7"/>
        <v>0</v>
      </c>
      <c r="S27" s="50">
        <f t="shared" si="7"/>
        <v>0</v>
      </c>
      <c r="T27" s="50">
        <f t="shared" si="7"/>
        <v>0</v>
      </c>
      <c r="U27" s="51">
        <f t="shared" si="7"/>
        <v>0</v>
      </c>
      <c r="V27" s="60">
        <f t="shared" si="12"/>
        <v>0</v>
      </c>
      <c r="W27" s="75"/>
      <c r="X27" s="61">
        <f t="shared" si="11"/>
        <v>0</v>
      </c>
      <c r="Y27" s="72"/>
      <c r="Z27" s="78"/>
    </row>
    <row r="28" spans="1:26" ht="15.75" thickTop="1" x14ac:dyDescent="0.25">
      <c r="A28" s="10">
        <v>25</v>
      </c>
      <c r="B28" s="11">
        <f t="shared" si="8"/>
        <v>0</v>
      </c>
      <c r="C28" s="12">
        <f t="shared" si="15"/>
        <v>0</v>
      </c>
      <c r="D28" s="22">
        <f t="shared" si="13"/>
        <v>0</v>
      </c>
      <c r="E28" s="23">
        <f t="shared" si="1"/>
        <v>0</v>
      </c>
      <c r="F28" s="23">
        <f t="shared" si="2"/>
        <v>0</v>
      </c>
      <c r="G28" s="23">
        <f t="shared" si="14"/>
        <v>0</v>
      </c>
      <c r="H28" s="23">
        <f t="shared" si="14"/>
        <v>0</v>
      </c>
      <c r="I28" s="24">
        <f t="shared" si="4"/>
        <v>0</v>
      </c>
      <c r="J28" s="79"/>
      <c r="K28" s="36">
        <f t="shared" si="5"/>
        <v>0</v>
      </c>
      <c r="L28" s="36">
        <f t="shared" si="6"/>
        <v>0</v>
      </c>
      <c r="M28" s="36">
        <f t="shared" si="16"/>
        <v>0</v>
      </c>
      <c r="N28" s="36">
        <f t="shared" si="16"/>
        <v>0</v>
      </c>
      <c r="O28" s="36">
        <f t="shared" si="10"/>
        <v>0</v>
      </c>
      <c r="P28" s="43">
        <f t="shared" si="7"/>
        <v>0</v>
      </c>
      <c r="Q28" s="44">
        <f t="shared" si="7"/>
        <v>0</v>
      </c>
      <c r="R28" s="44">
        <f t="shared" si="7"/>
        <v>0</v>
      </c>
      <c r="S28" s="44">
        <f t="shared" si="7"/>
        <v>0</v>
      </c>
      <c r="T28" s="44">
        <f t="shared" si="7"/>
        <v>0</v>
      </c>
      <c r="U28" s="45">
        <f t="shared" si="7"/>
        <v>0</v>
      </c>
      <c r="V28" s="57">
        <f t="shared" si="12"/>
        <v>0</v>
      </c>
      <c r="W28" s="73"/>
      <c r="X28" s="53">
        <f t="shared" si="11"/>
        <v>0</v>
      </c>
      <c r="Y28" s="70"/>
      <c r="Z28" s="76"/>
    </row>
    <row r="29" spans="1:26" x14ac:dyDescent="0.25">
      <c r="A29" s="10">
        <v>26</v>
      </c>
      <c r="B29" s="11">
        <f t="shared" si="8"/>
        <v>0</v>
      </c>
      <c r="C29" s="12">
        <f t="shared" si="15"/>
        <v>0</v>
      </c>
      <c r="D29" s="22">
        <f t="shared" si="13"/>
        <v>0</v>
      </c>
      <c r="E29" s="23">
        <f t="shared" si="1"/>
        <v>0</v>
      </c>
      <c r="F29" s="23">
        <f t="shared" si="2"/>
        <v>0</v>
      </c>
      <c r="G29" s="23">
        <f t="shared" si="14"/>
        <v>0</v>
      </c>
      <c r="H29" s="23">
        <f t="shared" si="14"/>
        <v>0</v>
      </c>
      <c r="I29" s="24">
        <f t="shared" si="4"/>
        <v>0</v>
      </c>
      <c r="J29" s="79"/>
      <c r="K29" s="36">
        <f t="shared" si="5"/>
        <v>0</v>
      </c>
      <c r="L29" s="36">
        <f t="shared" si="6"/>
        <v>0</v>
      </c>
      <c r="M29" s="36">
        <f t="shared" si="16"/>
        <v>0</v>
      </c>
      <c r="N29" s="36">
        <f t="shared" si="16"/>
        <v>0</v>
      </c>
      <c r="O29" s="36">
        <f t="shared" si="10"/>
        <v>0</v>
      </c>
      <c r="P29" s="43">
        <f t="shared" si="7"/>
        <v>0</v>
      </c>
      <c r="Q29" s="44">
        <f t="shared" si="7"/>
        <v>0</v>
      </c>
      <c r="R29" s="44">
        <f t="shared" si="7"/>
        <v>0</v>
      </c>
      <c r="S29" s="44">
        <f t="shared" si="7"/>
        <v>0</v>
      </c>
      <c r="T29" s="44">
        <f t="shared" si="7"/>
        <v>0</v>
      </c>
      <c r="U29" s="45">
        <f t="shared" si="7"/>
        <v>0</v>
      </c>
      <c r="V29" s="57">
        <f t="shared" si="12"/>
        <v>0</v>
      </c>
      <c r="W29" s="73"/>
      <c r="X29" s="53">
        <f t="shared" si="11"/>
        <v>0</v>
      </c>
      <c r="Y29" s="70"/>
      <c r="Z29" s="76"/>
    </row>
    <row r="30" spans="1:26" x14ac:dyDescent="0.25">
      <c r="A30" s="10">
        <v>27</v>
      </c>
      <c r="B30" s="11">
        <f t="shared" si="8"/>
        <v>0</v>
      </c>
      <c r="C30" s="12">
        <f t="shared" si="15"/>
        <v>0</v>
      </c>
      <c r="D30" s="22">
        <f t="shared" si="13"/>
        <v>0</v>
      </c>
      <c r="E30" s="23">
        <f t="shared" si="1"/>
        <v>0</v>
      </c>
      <c r="F30" s="23">
        <f t="shared" si="2"/>
        <v>0</v>
      </c>
      <c r="G30" s="23">
        <f t="shared" si="14"/>
        <v>0</v>
      </c>
      <c r="H30" s="23">
        <f t="shared" si="14"/>
        <v>0</v>
      </c>
      <c r="I30" s="24">
        <f t="shared" si="4"/>
        <v>0</v>
      </c>
      <c r="J30" s="79"/>
      <c r="K30" s="36">
        <f t="shared" si="5"/>
        <v>0</v>
      </c>
      <c r="L30" s="36">
        <f t="shared" si="6"/>
        <v>0</v>
      </c>
      <c r="M30" s="36">
        <f t="shared" si="16"/>
        <v>0</v>
      </c>
      <c r="N30" s="36">
        <f t="shared" si="16"/>
        <v>0</v>
      </c>
      <c r="O30" s="36">
        <f t="shared" si="10"/>
        <v>0</v>
      </c>
      <c r="P30" s="43">
        <f t="shared" si="7"/>
        <v>0</v>
      </c>
      <c r="Q30" s="44">
        <f t="shared" si="7"/>
        <v>0</v>
      </c>
      <c r="R30" s="44">
        <f t="shared" si="7"/>
        <v>0</v>
      </c>
      <c r="S30" s="44">
        <f t="shared" si="7"/>
        <v>0</v>
      </c>
      <c r="T30" s="44">
        <f t="shared" si="7"/>
        <v>0</v>
      </c>
      <c r="U30" s="45">
        <f t="shared" si="7"/>
        <v>0</v>
      </c>
      <c r="V30" s="57">
        <f t="shared" si="12"/>
        <v>0</v>
      </c>
      <c r="W30" s="73"/>
      <c r="X30" s="53">
        <f t="shared" si="11"/>
        <v>0</v>
      </c>
      <c r="Y30" s="70"/>
      <c r="Z30" s="76"/>
    </row>
    <row r="31" spans="1:26" ht="15.75" thickBot="1" x14ac:dyDescent="0.3">
      <c r="A31" s="10">
        <v>28</v>
      </c>
      <c r="B31" s="11">
        <f t="shared" si="8"/>
        <v>0</v>
      </c>
      <c r="C31" s="12">
        <f t="shared" si="15"/>
        <v>0</v>
      </c>
      <c r="D31" s="22">
        <f t="shared" si="13"/>
        <v>0</v>
      </c>
      <c r="E31" s="23">
        <f t="shared" si="1"/>
        <v>0</v>
      </c>
      <c r="F31" s="23">
        <f t="shared" si="2"/>
        <v>0</v>
      </c>
      <c r="G31" s="23">
        <f t="shared" si="14"/>
        <v>0</v>
      </c>
      <c r="H31" s="23">
        <f t="shared" si="14"/>
        <v>0</v>
      </c>
      <c r="I31" s="24">
        <f t="shared" si="4"/>
        <v>0</v>
      </c>
      <c r="J31" s="79"/>
      <c r="K31" s="36">
        <f t="shared" si="5"/>
        <v>0</v>
      </c>
      <c r="L31" s="36">
        <f t="shared" si="6"/>
        <v>0</v>
      </c>
      <c r="M31" s="36">
        <f t="shared" si="16"/>
        <v>0</v>
      </c>
      <c r="N31" s="36">
        <f t="shared" si="16"/>
        <v>0</v>
      </c>
      <c r="O31" s="36">
        <f t="shared" si="10"/>
        <v>0</v>
      </c>
      <c r="P31" s="43">
        <f t="shared" si="7"/>
        <v>0</v>
      </c>
      <c r="Q31" s="44">
        <f t="shared" si="7"/>
        <v>0</v>
      </c>
      <c r="R31" s="44">
        <f t="shared" si="7"/>
        <v>0</v>
      </c>
      <c r="S31" s="44">
        <f t="shared" si="7"/>
        <v>0</v>
      </c>
      <c r="T31" s="44">
        <f t="shared" si="7"/>
        <v>0</v>
      </c>
      <c r="U31" s="45">
        <f t="shared" si="7"/>
        <v>0</v>
      </c>
      <c r="V31" s="57">
        <f t="shared" si="12"/>
        <v>0</v>
      </c>
      <c r="W31" s="73"/>
      <c r="X31" s="53">
        <f t="shared" si="11"/>
        <v>0</v>
      </c>
      <c r="Y31" s="70"/>
      <c r="Z31" s="76"/>
    </row>
    <row r="32" spans="1:26" s="3" customFormat="1" ht="15.75" thickTop="1" x14ac:dyDescent="0.25">
      <c r="A32" s="13">
        <v>29</v>
      </c>
      <c r="B32" s="14">
        <f t="shared" si="8"/>
        <v>0</v>
      </c>
      <c r="C32" s="15">
        <f t="shared" si="15"/>
        <v>0</v>
      </c>
      <c r="D32" s="25">
        <f t="shared" si="13"/>
        <v>0</v>
      </c>
      <c r="E32" s="26">
        <f t="shared" si="1"/>
        <v>0</v>
      </c>
      <c r="F32" s="26">
        <f t="shared" si="2"/>
        <v>0</v>
      </c>
      <c r="G32" s="26">
        <f t="shared" si="14"/>
        <v>0</v>
      </c>
      <c r="H32" s="26">
        <f t="shared" si="14"/>
        <v>0</v>
      </c>
      <c r="I32" s="27">
        <f t="shared" si="4"/>
        <v>0</v>
      </c>
      <c r="J32" s="81"/>
      <c r="K32" s="38">
        <f t="shared" si="5"/>
        <v>0</v>
      </c>
      <c r="L32" s="38">
        <f t="shared" si="6"/>
        <v>0</v>
      </c>
      <c r="M32" s="38">
        <f t="shared" si="16"/>
        <v>0</v>
      </c>
      <c r="N32" s="38">
        <f t="shared" si="16"/>
        <v>0</v>
      </c>
      <c r="O32" s="36">
        <f t="shared" si="10"/>
        <v>0</v>
      </c>
      <c r="P32" s="46">
        <f t="shared" si="7"/>
        <v>0</v>
      </c>
      <c r="Q32" s="47">
        <f t="shared" si="7"/>
        <v>0</v>
      </c>
      <c r="R32" s="47">
        <f t="shared" si="7"/>
        <v>0</v>
      </c>
      <c r="S32" s="47">
        <f t="shared" si="7"/>
        <v>0</v>
      </c>
      <c r="T32" s="47">
        <f t="shared" si="7"/>
        <v>0</v>
      </c>
      <c r="U32" s="48">
        <f t="shared" si="7"/>
        <v>0</v>
      </c>
      <c r="V32" s="58">
        <f t="shared" si="12"/>
        <v>0</v>
      </c>
      <c r="W32" s="74"/>
      <c r="X32" s="59">
        <f t="shared" si="11"/>
        <v>0</v>
      </c>
      <c r="Y32" s="71"/>
      <c r="Z32" s="77"/>
    </row>
    <row r="33" spans="1:26" s="4" customFormat="1" x14ac:dyDescent="0.25">
      <c r="A33" s="10">
        <v>30</v>
      </c>
      <c r="B33" s="11">
        <f t="shared" si="8"/>
        <v>0</v>
      </c>
      <c r="C33" s="12">
        <f t="shared" si="15"/>
        <v>0</v>
      </c>
      <c r="D33" s="22">
        <f t="shared" si="13"/>
        <v>0</v>
      </c>
      <c r="E33" s="23">
        <f t="shared" si="1"/>
        <v>0</v>
      </c>
      <c r="F33" s="23">
        <f t="shared" si="2"/>
        <v>0</v>
      </c>
      <c r="G33" s="23">
        <f t="shared" si="14"/>
        <v>0</v>
      </c>
      <c r="H33" s="23">
        <f t="shared" si="14"/>
        <v>0</v>
      </c>
      <c r="I33" s="24">
        <f t="shared" si="4"/>
        <v>0</v>
      </c>
      <c r="J33" s="79"/>
      <c r="K33" s="36">
        <f t="shared" si="5"/>
        <v>0</v>
      </c>
      <c r="L33" s="36">
        <f t="shared" si="6"/>
        <v>0</v>
      </c>
      <c r="M33" s="36">
        <f t="shared" si="16"/>
        <v>0</v>
      </c>
      <c r="N33" s="36">
        <f t="shared" si="16"/>
        <v>0</v>
      </c>
      <c r="O33" s="36">
        <f t="shared" si="10"/>
        <v>0</v>
      </c>
      <c r="P33" s="43">
        <f t="shared" si="7"/>
        <v>0</v>
      </c>
      <c r="Q33" s="44">
        <f t="shared" si="7"/>
        <v>0</v>
      </c>
      <c r="R33" s="44">
        <f t="shared" si="7"/>
        <v>0</v>
      </c>
      <c r="S33" s="44">
        <f t="shared" si="7"/>
        <v>0</v>
      </c>
      <c r="T33" s="44">
        <f t="shared" si="7"/>
        <v>0</v>
      </c>
      <c r="U33" s="45">
        <f t="shared" si="7"/>
        <v>0</v>
      </c>
      <c r="V33" s="57">
        <f t="shared" si="12"/>
        <v>0</v>
      </c>
      <c r="W33" s="73"/>
      <c r="X33" s="53">
        <f t="shared" si="11"/>
        <v>0</v>
      </c>
      <c r="Y33" s="70"/>
      <c r="Z33" s="76"/>
    </row>
    <row r="34" spans="1:26" s="4" customFormat="1" x14ac:dyDescent="0.25">
      <c r="A34" s="10">
        <v>31</v>
      </c>
      <c r="B34" s="11">
        <f t="shared" si="8"/>
        <v>0</v>
      </c>
      <c r="C34" s="12">
        <f t="shared" si="15"/>
        <v>0</v>
      </c>
      <c r="D34" s="22">
        <f t="shared" si="13"/>
        <v>0</v>
      </c>
      <c r="E34" s="23">
        <f t="shared" si="1"/>
        <v>0</v>
      </c>
      <c r="F34" s="23">
        <f t="shared" si="2"/>
        <v>0</v>
      </c>
      <c r="G34" s="23">
        <f t="shared" si="14"/>
        <v>0</v>
      </c>
      <c r="H34" s="23">
        <f t="shared" si="14"/>
        <v>0</v>
      </c>
      <c r="I34" s="24">
        <f t="shared" si="4"/>
        <v>0</v>
      </c>
      <c r="J34" s="79"/>
      <c r="K34" s="36">
        <f t="shared" si="5"/>
        <v>0</v>
      </c>
      <c r="L34" s="36">
        <f t="shared" si="6"/>
        <v>0</v>
      </c>
      <c r="M34" s="36">
        <f t="shared" si="16"/>
        <v>0</v>
      </c>
      <c r="N34" s="36">
        <f t="shared" si="16"/>
        <v>0</v>
      </c>
      <c r="O34" s="36">
        <f t="shared" si="10"/>
        <v>0</v>
      </c>
      <c r="P34" s="43">
        <f t="shared" si="7"/>
        <v>0</v>
      </c>
      <c r="Q34" s="44">
        <f t="shared" si="7"/>
        <v>0</v>
      </c>
      <c r="R34" s="44">
        <f t="shared" si="7"/>
        <v>0</v>
      </c>
      <c r="S34" s="44">
        <f t="shared" si="7"/>
        <v>0</v>
      </c>
      <c r="T34" s="44">
        <f t="shared" si="7"/>
        <v>0</v>
      </c>
      <c r="U34" s="45">
        <f t="shared" si="7"/>
        <v>0</v>
      </c>
      <c r="V34" s="57">
        <f t="shared" si="12"/>
        <v>0</v>
      </c>
      <c r="W34" s="73"/>
      <c r="X34" s="53">
        <f t="shared" si="11"/>
        <v>0</v>
      </c>
      <c r="Y34" s="70"/>
      <c r="Z34" s="76"/>
    </row>
    <row r="35" spans="1:26" s="5" customFormat="1" ht="15.75" thickBot="1" x14ac:dyDescent="0.3">
      <c r="A35" s="16">
        <v>32</v>
      </c>
      <c r="B35" s="17">
        <f t="shared" si="8"/>
        <v>0</v>
      </c>
      <c r="C35" s="18">
        <f t="shared" si="15"/>
        <v>0</v>
      </c>
      <c r="D35" s="28">
        <f t="shared" si="13"/>
        <v>0</v>
      </c>
      <c r="E35" s="29">
        <f t="shared" si="1"/>
        <v>0</v>
      </c>
      <c r="F35" s="29">
        <f t="shared" si="2"/>
        <v>0</v>
      </c>
      <c r="G35" s="29">
        <f t="shared" si="14"/>
        <v>0</v>
      </c>
      <c r="H35" s="29">
        <f t="shared" si="14"/>
        <v>0</v>
      </c>
      <c r="I35" s="30">
        <f t="shared" si="4"/>
        <v>0</v>
      </c>
      <c r="J35" s="80"/>
      <c r="K35" s="39">
        <f t="shared" si="5"/>
        <v>0</v>
      </c>
      <c r="L35" s="39">
        <f t="shared" si="6"/>
        <v>0</v>
      </c>
      <c r="M35" s="39">
        <f t="shared" si="16"/>
        <v>0</v>
      </c>
      <c r="N35" s="39">
        <f t="shared" si="16"/>
        <v>0</v>
      </c>
      <c r="O35" s="36">
        <f t="shared" si="10"/>
        <v>0</v>
      </c>
      <c r="P35" s="49">
        <f t="shared" si="7"/>
        <v>0</v>
      </c>
      <c r="Q35" s="50">
        <f t="shared" si="7"/>
        <v>0</v>
      </c>
      <c r="R35" s="50">
        <f t="shared" si="7"/>
        <v>0</v>
      </c>
      <c r="S35" s="50">
        <f t="shared" si="7"/>
        <v>0</v>
      </c>
      <c r="T35" s="50">
        <f t="shared" si="7"/>
        <v>0</v>
      </c>
      <c r="U35" s="51">
        <f t="shared" si="7"/>
        <v>0</v>
      </c>
      <c r="V35" s="60">
        <f t="shared" si="12"/>
        <v>0</v>
      </c>
      <c r="W35" s="75"/>
      <c r="X35" s="61">
        <f t="shared" si="11"/>
        <v>0</v>
      </c>
      <c r="Y35" s="72"/>
      <c r="Z35" s="78"/>
    </row>
    <row r="36" spans="1:26" ht="15.75" thickTop="1" x14ac:dyDescent="0.25">
      <c r="A36" s="10">
        <v>33</v>
      </c>
      <c r="B36" s="11">
        <f t="shared" si="8"/>
        <v>0</v>
      </c>
      <c r="C36" s="12">
        <f t="shared" si="15"/>
        <v>0</v>
      </c>
      <c r="D36" s="22">
        <f t="shared" si="13"/>
        <v>0</v>
      </c>
      <c r="E36" s="23">
        <f t="shared" si="1"/>
        <v>0</v>
      </c>
      <c r="F36" s="23">
        <f t="shared" si="2"/>
        <v>0</v>
      </c>
      <c r="G36" s="23">
        <f t="shared" si="14"/>
        <v>0</v>
      </c>
      <c r="H36" s="23">
        <f t="shared" si="14"/>
        <v>0</v>
      </c>
      <c r="I36" s="24">
        <f t="shared" si="4"/>
        <v>0</v>
      </c>
      <c r="J36" s="79"/>
      <c r="K36" s="36">
        <f t="shared" si="5"/>
        <v>0</v>
      </c>
      <c r="L36" s="36">
        <f t="shared" si="6"/>
        <v>0</v>
      </c>
      <c r="M36" s="36">
        <f t="shared" si="16"/>
        <v>0</v>
      </c>
      <c r="N36" s="36">
        <f t="shared" si="16"/>
        <v>0</v>
      </c>
      <c r="O36" s="36">
        <f t="shared" si="10"/>
        <v>0</v>
      </c>
      <c r="P36" s="43">
        <f t="shared" si="7"/>
        <v>0</v>
      </c>
      <c r="Q36" s="44">
        <f t="shared" si="7"/>
        <v>0</v>
      </c>
      <c r="R36" s="44">
        <f t="shared" si="7"/>
        <v>0</v>
      </c>
      <c r="S36" s="44">
        <f t="shared" si="7"/>
        <v>0</v>
      </c>
      <c r="T36" s="44">
        <f t="shared" si="7"/>
        <v>0</v>
      </c>
      <c r="U36" s="45">
        <f t="shared" si="7"/>
        <v>0</v>
      </c>
      <c r="V36" s="57">
        <f t="shared" si="12"/>
        <v>0</v>
      </c>
      <c r="W36" s="73"/>
      <c r="X36" s="53">
        <f t="shared" si="11"/>
        <v>0</v>
      </c>
      <c r="Y36" s="70"/>
      <c r="Z36" s="76"/>
    </row>
    <row r="37" spans="1:26" x14ac:dyDescent="0.25">
      <c r="A37" s="10">
        <v>34</v>
      </c>
      <c r="B37" s="11">
        <f t="shared" si="8"/>
        <v>0</v>
      </c>
      <c r="C37" s="12">
        <f t="shared" si="15"/>
        <v>0</v>
      </c>
      <c r="D37" s="22">
        <f t="shared" si="13"/>
        <v>0</v>
      </c>
      <c r="E37" s="23">
        <f t="shared" si="1"/>
        <v>0</v>
      </c>
      <c r="F37" s="23">
        <f t="shared" si="2"/>
        <v>0</v>
      </c>
      <c r="G37" s="23">
        <f t="shared" ref="G37:H52" si="17">G36+D37</f>
        <v>0</v>
      </c>
      <c r="H37" s="23">
        <f t="shared" si="17"/>
        <v>0</v>
      </c>
      <c r="I37" s="24">
        <f t="shared" si="4"/>
        <v>0</v>
      </c>
      <c r="J37" s="79"/>
      <c r="K37" s="36">
        <f t="shared" si="5"/>
        <v>0</v>
      </c>
      <c r="L37" s="36">
        <f t="shared" si="6"/>
        <v>0</v>
      </c>
      <c r="M37" s="36">
        <f t="shared" si="16"/>
        <v>0</v>
      </c>
      <c r="N37" s="36">
        <f t="shared" si="16"/>
        <v>0</v>
      </c>
      <c r="O37" s="36">
        <f t="shared" si="10"/>
        <v>0</v>
      </c>
      <c r="P37" s="43">
        <f t="shared" si="7"/>
        <v>0</v>
      </c>
      <c r="Q37" s="44">
        <f t="shared" si="7"/>
        <v>0</v>
      </c>
      <c r="R37" s="44">
        <f t="shared" si="7"/>
        <v>0</v>
      </c>
      <c r="S37" s="44">
        <f t="shared" si="7"/>
        <v>0</v>
      </c>
      <c r="T37" s="44">
        <f t="shared" si="7"/>
        <v>0</v>
      </c>
      <c r="U37" s="45">
        <f t="shared" si="7"/>
        <v>0</v>
      </c>
      <c r="V37" s="57">
        <f t="shared" si="12"/>
        <v>0</v>
      </c>
      <c r="W37" s="73"/>
      <c r="X37" s="53">
        <f t="shared" si="11"/>
        <v>0</v>
      </c>
      <c r="Y37" s="70"/>
      <c r="Z37" s="76"/>
    </row>
    <row r="38" spans="1:26" x14ac:dyDescent="0.25">
      <c r="A38" s="10">
        <v>35</v>
      </c>
      <c r="B38" s="11">
        <f t="shared" si="8"/>
        <v>0</v>
      </c>
      <c r="C38" s="12">
        <f t="shared" si="15"/>
        <v>0</v>
      </c>
      <c r="D38" s="22">
        <f t="shared" si="13"/>
        <v>0</v>
      </c>
      <c r="E38" s="23">
        <f t="shared" si="1"/>
        <v>0</v>
      </c>
      <c r="F38" s="23">
        <f t="shared" si="2"/>
        <v>0</v>
      </c>
      <c r="G38" s="23">
        <f t="shared" si="17"/>
        <v>0</v>
      </c>
      <c r="H38" s="23">
        <f t="shared" si="17"/>
        <v>0</v>
      </c>
      <c r="I38" s="24">
        <f t="shared" si="4"/>
        <v>0</v>
      </c>
      <c r="J38" s="79"/>
      <c r="K38" s="36">
        <f t="shared" si="5"/>
        <v>0</v>
      </c>
      <c r="L38" s="36">
        <f t="shared" si="6"/>
        <v>0</v>
      </c>
      <c r="M38" s="36">
        <f t="shared" ref="M38:N53" si="18">M37+J38</f>
        <v>0</v>
      </c>
      <c r="N38" s="36">
        <f t="shared" si="18"/>
        <v>0</v>
      </c>
      <c r="O38" s="36">
        <f t="shared" si="10"/>
        <v>0</v>
      </c>
      <c r="P38" s="43">
        <f t="shared" si="7"/>
        <v>0</v>
      </c>
      <c r="Q38" s="44">
        <f t="shared" si="7"/>
        <v>0</v>
      </c>
      <c r="R38" s="44">
        <f t="shared" si="7"/>
        <v>0</v>
      </c>
      <c r="S38" s="44">
        <f t="shared" si="7"/>
        <v>0</v>
      </c>
      <c r="T38" s="44">
        <f t="shared" si="7"/>
        <v>0</v>
      </c>
      <c r="U38" s="45">
        <f t="shared" si="7"/>
        <v>0</v>
      </c>
      <c r="V38" s="57">
        <f t="shared" si="12"/>
        <v>0</v>
      </c>
      <c r="W38" s="73"/>
      <c r="X38" s="53">
        <f t="shared" si="11"/>
        <v>0</v>
      </c>
      <c r="Y38" s="70"/>
      <c r="Z38" s="76"/>
    </row>
    <row r="39" spans="1:26" ht="15.75" thickBot="1" x14ac:dyDescent="0.3">
      <c r="A39" s="10">
        <v>36</v>
      </c>
      <c r="B39" s="11">
        <f t="shared" si="8"/>
        <v>0</v>
      </c>
      <c r="C39" s="12">
        <f t="shared" si="15"/>
        <v>0</v>
      </c>
      <c r="D39" s="22">
        <f t="shared" si="13"/>
        <v>0</v>
      </c>
      <c r="E39" s="23">
        <f t="shared" si="1"/>
        <v>0</v>
      </c>
      <c r="F39" s="23">
        <f t="shared" si="2"/>
        <v>0</v>
      </c>
      <c r="G39" s="23">
        <f t="shared" si="17"/>
        <v>0</v>
      </c>
      <c r="H39" s="23">
        <f t="shared" si="17"/>
        <v>0</v>
      </c>
      <c r="I39" s="24">
        <f t="shared" si="4"/>
        <v>0</v>
      </c>
      <c r="J39" s="79"/>
      <c r="K39" s="36">
        <f t="shared" si="5"/>
        <v>0</v>
      </c>
      <c r="L39" s="36">
        <f t="shared" si="6"/>
        <v>0</v>
      </c>
      <c r="M39" s="36">
        <f t="shared" si="18"/>
        <v>0</v>
      </c>
      <c r="N39" s="36">
        <f t="shared" si="18"/>
        <v>0</v>
      </c>
      <c r="O39" s="36">
        <f t="shared" si="10"/>
        <v>0</v>
      </c>
      <c r="P39" s="43">
        <f t="shared" si="7"/>
        <v>0</v>
      </c>
      <c r="Q39" s="44">
        <f t="shared" si="7"/>
        <v>0</v>
      </c>
      <c r="R39" s="44">
        <f t="shared" si="7"/>
        <v>0</v>
      </c>
      <c r="S39" s="44">
        <f t="shared" si="7"/>
        <v>0</v>
      </c>
      <c r="T39" s="44">
        <f t="shared" si="7"/>
        <v>0</v>
      </c>
      <c r="U39" s="45">
        <f t="shared" si="7"/>
        <v>0</v>
      </c>
      <c r="V39" s="57">
        <f t="shared" si="12"/>
        <v>0</v>
      </c>
      <c r="W39" s="73"/>
      <c r="X39" s="53">
        <f t="shared" si="11"/>
        <v>0</v>
      </c>
      <c r="Y39" s="70"/>
      <c r="Z39" s="76"/>
    </row>
    <row r="40" spans="1:26" s="3" customFormat="1" ht="15.75" thickTop="1" x14ac:dyDescent="0.25">
      <c r="A40" s="13">
        <v>37</v>
      </c>
      <c r="B40" s="14">
        <f t="shared" si="8"/>
        <v>0</v>
      </c>
      <c r="C40" s="15">
        <f t="shared" si="15"/>
        <v>0</v>
      </c>
      <c r="D40" s="25">
        <f t="shared" si="13"/>
        <v>0</v>
      </c>
      <c r="E40" s="26">
        <f t="shared" si="1"/>
        <v>0</v>
      </c>
      <c r="F40" s="26">
        <f t="shared" si="2"/>
        <v>0</v>
      </c>
      <c r="G40" s="26">
        <f t="shared" si="17"/>
        <v>0</v>
      </c>
      <c r="H40" s="26">
        <f t="shared" si="17"/>
        <v>0</v>
      </c>
      <c r="I40" s="27">
        <f t="shared" si="4"/>
        <v>0</v>
      </c>
      <c r="J40" s="81"/>
      <c r="K40" s="38">
        <f t="shared" si="5"/>
        <v>0</v>
      </c>
      <c r="L40" s="38">
        <f t="shared" si="6"/>
        <v>0</v>
      </c>
      <c r="M40" s="38">
        <f t="shared" si="18"/>
        <v>0</v>
      </c>
      <c r="N40" s="38">
        <f t="shared" si="18"/>
        <v>0</v>
      </c>
      <c r="O40" s="36">
        <f t="shared" si="10"/>
        <v>0</v>
      </c>
      <c r="P40" s="46">
        <f t="shared" si="7"/>
        <v>0</v>
      </c>
      <c r="Q40" s="47">
        <f t="shared" si="7"/>
        <v>0</v>
      </c>
      <c r="R40" s="47">
        <f t="shared" si="7"/>
        <v>0</v>
      </c>
      <c r="S40" s="47">
        <f t="shared" si="7"/>
        <v>0</v>
      </c>
      <c r="T40" s="47">
        <f t="shared" si="7"/>
        <v>0</v>
      </c>
      <c r="U40" s="48">
        <f t="shared" si="7"/>
        <v>0</v>
      </c>
      <c r="V40" s="58">
        <f t="shared" si="12"/>
        <v>0</v>
      </c>
      <c r="W40" s="74"/>
      <c r="X40" s="59">
        <f t="shared" si="11"/>
        <v>0</v>
      </c>
      <c r="Y40" s="71"/>
      <c r="Z40" s="77"/>
    </row>
    <row r="41" spans="1:26" s="4" customFormat="1" x14ac:dyDescent="0.25">
      <c r="A41" s="10">
        <v>38</v>
      </c>
      <c r="B41" s="11">
        <f t="shared" si="8"/>
        <v>0</v>
      </c>
      <c r="C41" s="12">
        <f t="shared" si="15"/>
        <v>0</v>
      </c>
      <c r="D41" s="22">
        <f t="shared" si="13"/>
        <v>0</v>
      </c>
      <c r="E41" s="23">
        <f t="shared" si="1"/>
        <v>0</v>
      </c>
      <c r="F41" s="23">
        <f t="shared" si="2"/>
        <v>0</v>
      </c>
      <c r="G41" s="23">
        <f t="shared" si="17"/>
        <v>0</v>
      </c>
      <c r="H41" s="23">
        <f t="shared" si="17"/>
        <v>0</v>
      </c>
      <c r="I41" s="24">
        <f t="shared" si="4"/>
        <v>0</v>
      </c>
      <c r="J41" s="79"/>
      <c r="K41" s="36">
        <f t="shared" si="5"/>
        <v>0</v>
      </c>
      <c r="L41" s="36">
        <f t="shared" si="6"/>
        <v>0</v>
      </c>
      <c r="M41" s="36">
        <f t="shared" si="18"/>
        <v>0</v>
      </c>
      <c r="N41" s="36">
        <f t="shared" si="18"/>
        <v>0</v>
      </c>
      <c r="O41" s="36">
        <f t="shared" si="10"/>
        <v>0</v>
      </c>
      <c r="P41" s="43">
        <f t="shared" si="7"/>
        <v>0</v>
      </c>
      <c r="Q41" s="44">
        <f t="shared" si="7"/>
        <v>0</v>
      </c>
      <c r="R41" s="44">
        <f t="shared" si="7"/>
        <v>0</v>
      </c>
      <c r="S41" s="44">
        <f t="shared" si="7"/>
        <v>0</v>
      </c>
      <c r="T41" s="44">
        <f t="shared" si="7"/>
        <v>0</v>
      </c>
      <c r="U41" s="45">
        <f t="shared" si="7"/>
        <v>0</v>
      </c>
      <c r="V41" s="57">
        <f t="shared" si="12"/>
        <v>0</v>
      </c>
      <c r="W41" s="73"/>
      <c r="X41" s="53">
        <f t="shared" si="11"/>
        <v>0</v>
      </c>
      <c r="Y41" s="70"/>
      <c r="Z41" s="76"/>
    </row>
    <row r="42" spans="1:26" s="4" customFormat="1" x14ac:dyDescent="0.25">
      <c r="A42" s="10">
        <v>39</v>
      </c>
      <c r="B42" s="11">
        <f t="shared" si="8"/>
        <v>0</v>
      </c>
      <c r="C42" s="12">
        <f t="shared" si="15"/>
        <v>0</v>
      </c>
      <c r="D42" s="22">
        <f t="shared" si="13"/>
        <v>0</v>
      </c>
      <c r="E42" s="23">
        <f t="shared" si="1"/>
        <v>0</v>
      </c>
      <c r="F42" s="23">
        <f t="shared" si="2"/>
        <v>0</v>
      </c>
      <c r="G42" s="23">
        <f t="shared" si="17"/>
        <v>0</v>
      </c>
      <c r="H42" s="23">
        <f t="shared" si="17"/>
        <v>0</v>
      </c>
      <c r="I42" s="24">
        <f t="shared" si="4"/>
        <v>0</v>
      </c>
      <c r="J42" s="79"/>
      <c r="K42" s="36">
        <f t="shared" si="5"/>
        <v>0</v>
      </c>
      <c r="L42" s="36">
        <f t="shared" si="6"/>
        <v>0</v>
      </c>
      <c r="M42" s="36">
        <f t="shared" si="18"/>
        <v>0</v>
      </c>
      <c r="N42" s="36">
        <f t="shared" si="18"/>
        <v>0</v>
      </c>
      <c r="O42" s="36">
        <f t="shared" si="10"/>
        <v>0</v>
      </c>
      <c r="P42" s="43">
        <f t="shared" si="7"/>
        <v>0</v>
      </c>
      <c r="Q42" s="44">
        <f t="shared" si="7"/>
        <v>0</v>
      </c>
      <c r="R42" s="44">
        <f t="shared" si="7"/>
        <v>0</v>
      </c>
      <c r="S42" s="44">
        <f t="shared" si="7"/>
        <v>0</v>
      </c>
      <c r="T42" s="44">
        <f t="shared" si="7"/>
        <v>0</v>
      </c>
      <c r="U42" s="45">
        <f t="shared" si="7"/>
        <v>0</v>
      </c>
      <c r="V42" s="57">
        <f t="shared" si="12"/>
        <v>0</v>
      </c>
      <c r="W42" s="73"/>
      <c r="X42" s="53">
        <f t="shared" si="11"/>
        <v>0</v>
      </c>
      <c r="Y42" s="70"/>
      <c r="Z42" s="76"/>
    </row>
    <row r="43" spans="1:26" s="5" customFormat="1" ht="15.75" thickBot="1" x14ac:dyDescent="0.3">
      <c r="A43" s="16">
        <v>40</v>
      </c>
      <c r="B43" s="17">
        <f t="shared" si="8"/>
        <v>0</v>
      </c>
      <c r="C43" s="18">
        <f t="shared" si="15"/>
        <v>0</v>
      </c>
      <c r="D43" s="28">
        <f t="shared" si="13"/>
        <v>0</v>
      </c>
      <c r="E43" s="29">
        <f t="shared" si="1"/>
        <v>0</v>
      </c>
      <c r="F43" s="29">
        <f t="shared" si="2"/>
        <v>0</v>
      </c>
      <c r="G43" s="29">
        <f t="shared" si="17"/>
        <v>0</v>
      </c>
      <c r="H43" s="29">
        <f t="shared" si="17"/>
        <v>0</v>
      </c>
      <c r="I43" s="30">
        <f t="shared" si="4"/>
        <v>0</v>
      </c>
      <c r="J43" s="80"/>
      <c r="K43" s="39">
        <f t="shared" si="5"/>
        <v>0</v>
      </c>
      <c r="L43" s="39">
        <f t="shared" si="6"/>
        <v>0</v>
      </c>
      <c r="M43" s="39">
        <f t="shared" si="18"/>
        <v>0</v>
      </c>
      <c r="N43" s="39">
        <f t="shared" si="18"/>
        <v>0</v>
      </c>
      <c r="O43" s="36">
        <f t="shared" si="10"/>
        <v>0</v>
      </c>
      <c r="P43" s="49">
        <f t="shared" si="7"/>
        <v>0</v>
      </c>
      <c r="Q43" s="50">
        <f t="shared" si="7"/>
        <v>0</v>
      </c>
      <c r="R43" s="50">
        <f t="shared" si="7"/>
        <v>0</v>
      </c>
      <c r="S43" s="50">
        <f t="shared" si="7"/>
        <v>0</v>
      </c>
      <c r="T43" s="50">
        <f t="shared" si="7"/>
        <v>0</v>
      </c>
      <c r="U43" s="51">
        <f t="shared" si="7"/>
        <v>0</v>
      </c>
      <c r="V43" s="60">
        <f t="shared" si="12"/>
        <v>0</v>
      </c>
      <c r="W43" s="75"/>
      <c r="X43" s="61">
        <f t="shared" si="11"/>
        <v>0</v>
      </c>
      <c r="Y43" s="72"/>
      <c r="Z43" s="78"/>
    </row>
    <row r="44" spans="1:26" ht="15.75" thickTop="1" x14ac:dyDescent="0.25">
      <c r="A44" s="10">
        <v>41</v>
      </c>
      <c r="B44" s="11">
        <f t="shared" si="8"/>
        <v>0</v>
      </c>
      <c r="C44" s="12">
        <f t="shared" si="15"/>
        <v>0</v>
      </c>
      <c r="D44" s="22">
        <f t="shared" si="13"/>
        <v>0</v>
      </c>
      <c r="E44" s="23">
        <f t="shared" si="1"/>
        <v>0</v>
      </c>
      <c r="F44" s="23">
        <f t="shared" si="2"/>
        <v>0</v>
      </c>
      <c r="G44" s="23">
        <f t="shared" si="17"/>
        <v>0</v>
      </c>
      <c r="H44" s="23">
        <f t="shared" si="17"/>
        <v>0</v>
      </c>
      <c r="I44" s="24">
        <f t="shared" si="4"/>
        <v>0</v>
      </c>
      <c r="J44" s="79"/>
      <c r="K44" s="36">
        <f t="shared" si="5"/>
        <v>0</v>
      </c>
      <c r="L44" s="36">
        <f t="shared" si="6"/>
        <v>0</v>
      </c>
      <c r="M44" s="36">
        <f t="shared" si="18"/>
        <v>0</v>
      </c>
      <c r="N44" s="36">
        <f t="shared" si="18"/>
        <v>0</v>
      </c>
      <c r="O44" s="36">
        <f t="shared" si="10"/>
        <v>0</v>
      </c>
      <c r="P44" s="43">
        <f t="shared" si="7"/>
        <v>0</v>
      </c>
      <c r="Q44" s="44">
        <f t="shared" si="7"/>
        <v>0</v>
      </c>
      <c r="R44" s="44">
        <f t="shared" si="7"/>
        <v>0</v>
      </c>
      <c r="S44" s="44">
        <f t="shared" si="7"/>
        <v>0</v>
      </c>
      <c r="T44" s="44">
        <f t="shared" si="7"/>
        <v>0</v>
      </c>
      <c r="U44" s="45">
        <f t="shared" si="7"/>
        <v>0</v>
      </c>
      <c r="V44" s="57">
        <f t="shared" si="12"/>
        <v>0</v>
      </c>
      <c r="W44" s="73"/>
      <c r="X44" s="53">
        <f t="shared" si="11"/>
        <v>0</v>
      </c>
      <c r="Y44" s="70"/>
      <c r="Z44" s="76"/>
    </row>
    <row r="45" spans="1:26" x14ac:dyDescent="0.25">
      <c r="A45" s="10">
        <v>42</v>
      </c>
      <c r="B45" s="11">
        <f t="shared" si="8"/>
        <v>0</v>
      </c>
      <c r="C45" s="12">
        <f t="shared" si="15"/>
        <v>0</v>
      </c>
      <c r="D45" s="22">
        <f t="shared" si="13"/>
        <v>0</v>
      </c>
      <c r="E45" s="23">
        <f t="shared" si="1"/>
        <v>0</v>
      </c>
      <c r="F45" s="23">
        <f t="shared" si="2"/>
        <v>0</v>
      </c>
      <c r="G45" s="23">
        <f t="shared" si="17"/>
        <v>0</v>
      </c>
      <c r="H45" s="23">
        <f t="shared" si="17"/>
        <v>0</v>
      </c>
      <c r="I45" s="24">
        <f t="shared" si="4"/>
        <v>0</v>
      </c>
      <c r="J45" s="79"/>
      <c r="K45" s="36">
        <f t="shared" si="5"/>
        <v>0</v>
      </c>
      <c r="L45" s="36">
        <f t="shared" si="6"/>
        <v>0</v>
      </c>
      <c r="M45" s="36">
        <f t="shared" si="18"/>
        <v>0</v>
      </c>
      <c r="N45" s="36">
        <f t="shared" si="18"/>
        <v>0</v>
      </c>
      <c r="O45" s="36">
        <f t="shared" si="10"/>
        <v>0</v>
      </c>
      <c r="P45" s="43">
        <f t="shared" si="7"/>
        <v>0</v>
      </c>
      <c r="Q45" s="44">
        <f t="shared" si="7"/>
        <v>0</v>
      </c>
      <c r="R45" s="44">
        <f t="shared" si="7"/>
        <v>0</v>
      </c>
      <c r="S45" s="44">
        <f t="shared" si="7"/>
        <v>0</v>
      </c>
      <c r="T45" s="44">
        <f t="shared" si="7"/>
        <v>0</v>
      </c>
      <c r="U45" s="45">
        <f t="shared" si="7"/>
        <v>0</v>
      </c>
      <c r="V45" s="57">
        <f t="shared" si="12"/>
        <v>0</v>
      </c>
      <c r="W45" s="73"/>
      <c r="X45" s="53">
        <f t="shared" si="11"/>
        <v>0</v>
      </c>
      <c r="Y45" s="70"/>
      <c r="Z45" s="76"/>
    </row>
    <row r="46" spans="1:26" x14ac:dyDescent="0.25">
      <c r="A46" s="10">
        <v>43</v>
      </c>
      <c r="B46" s="11">
        <f t="shared" si="8"/>
        <v>0</v>
      </c>
      <c r="C46" s="12">
        <f t="shared" si="15"/>
        <v>0</v>
      </c>
      <c r="D46" s="22">
        <f t="shared" si="13"/>
        <v>0</v>
      </c>
      <c r="E46" s="23">
        <f t="shared" si="1"/>
        <v>0</v>
      </c>
      <c r="F46" s="23">
        <f t="shared" si="2"/>
        <v>0</v>
      </c>
      <c r="G46" s="23">
        <f t="shared" si="17"/>
        <v>0</v>
      </c>
      <c r="H46" s="23">
        <f t="shared" si="17"/>
        <v>0</v>
      </c>
      <c r="I46" s="24">
        <f t="shared" si="4"/>
        <v>0</v>
      </c>
      <c r="J46" s="79"/>
      <c r="K46" s="36">
        <f t="shared" si="5"/>
        <v>0</v>
      </c>
      <c r="L46" s="36">
        <f t="shared" si="6"/>
        <v>0</v>
      </c>
      <c r="M46" s="36">
        <f t="shared" si="18"/>
        <v>0</v>
      </c>
      <c r="N46" s="36">
        <f t="shared" si="18"/>
        <v>0</v>
      </c>
      <c r="O46" s="36">
        <f t="shared" si="10"/>
        <v>0</v>
      </c>
      <c r="P46" s="43">
        <f t="shared" si="7"/>
        <v>0</v>
      </c>
      <c r="Q46" s="44">
        <f t="shared" si="7"/>
        <v>0</v>
      </c>
      <c r="R46" s="44">
        <f t="shared" si="7"/>
        <v>0</v>
      </c>
      <c r="S46" s="44">
        <f t="shared" si="7"/>
        <v>0</v>
      </c>
      <c r="T46" s="44">
        <f t="shared" si="7"/>
        <v>0</v>
      </c>
      <c r="U46" s="45">
        <f t="shared" si="7"/>
        <v>0</v>
      </c>
      <c r="V46" s="57">
        <f t="shared" si="12"/>
        <v>0</v>
      </c>
      <c r="W46" s="73"/>
      <c r="X46" s="53">
        <f t="shared" si="11"/>
        <v>0</v>
      </c>
      <c r="Y46" s="70"/>
      <c r="Z46" s="76"/>
    </row>
    <row r="47" spans="1:26" ht="15.75" thickBot="1" x14ac:dyDescent="0.3">
      <c r="A47" s="10">
        <v>44</v>
      </c>
      <c r="B47" s="11">
        <f t="shared" si="8"/>
        <v>0</v>
      </c>
      <c r="C47" s="12">
        <f t="shared" si="15"/>
        <v>0</v>
      </c>
      <c r="D47" s="22">
        <f t="shared" si="13"/>
        <v>0</v>
      </c>
      <c r="E47" s="23">
        <f t="shared" si="1"/>
        <v>0</v>
      </c>
      <c r="F47" s="23">
        <f t="shared" si="2"/>
        <v>0</v>
      </c>
      <c r="G47" s="23">
        <f t="shared" si="17"/>
        <v>0</v>
      </c>
      <c r="H47" s="23">
        <f t="shared" si="17"/>
        <v>0</v>
      </c>
      <c r="I47" s="24">
        <f t="shared" si="4"/>
        <v>0</v>
      </c>
      <c r="J47" s="79"/>
      <c r="K47" s="36">
        <f t="shared" si="5"/>
        <v>0</v>
      </c>
      <c r="L47" s="36">
        <f t="shared" si="6"/>
        <v>0</v>
      </c>
      <c r="M47" s="36">
        <f t="shared" si="18"/>
        <v>0</v>
      </c>
      <c r="N47" s="36">
        <f t="shared" si="18"/>
        <v>0</v>
      </c>
      <c r="O47" s="36">
        <f t="shared" si="10"/>
        <v>0</v>
      </c>
      <c r="P47" s="43">
        <f t="shared" si="7"/>
        <v>0</v>
      </c>
      <c r="Q47" s="44">
        <f t="shared" si="7"/>
        <v>0</v>
      </c>
      <c r="R47" s="44">
        <f t="shared" si="7"/>
        <v>0</v>
      </c>
      <c r="S47" s="44">
        <f t="shared" si="7"/>
        <v>0</v>
      </c>
      <c r="T47" s="44">
        <f t="shared" si="7"/>
        <v>0</v>
      </c>
      <c r="U47" s="45">
        <f t="shared" si="7"/>
        <v>0</v>
      </c>
      <c r="V47" s="57">
        <f t="shared" si="12"/>
        <v>0</v>
      </c>
      <c r="W47" s="73"/>
      <c r="X47" s="53">
        <f t="shared" si="11"/>
        <v>0</v>
      </c>
      <c r="Y47" s="70"/>
      <c r="Z47" s="76"/>
    </row>
    <row r="48" spans="1:26" s="3" customFormat="1" ht="15.75" thickTop="1" x14ac:dyDescent="0.25">
      <c r="A48" s="13">
        <v>45</v>
      </c>
      <c r="B48" s="14">
        <f t="shared" si="8"/>
        <v>0</v>
      </c>
      <c r="C48" s="15">
        <f t="shared" si="15"/>
        <v>0</v>
      </c>
      <c r="D48" s="25">
        <f t="shared" si="13"/>
        <v>0</v>
      </c>
      <c r="E48" s="26">
        <f t="shared" si="1"/>
        <v>0</v>
      </c>
      <c r="F48" s="26">
        <f t="shared" si="2"/>
        <v>0</v>
      </c>
      <c r="G48" s="26">
        <f t="shared" si="17"/>
        <v>0</v>
      </c>
      <c r="H48" s="26">
        <f t="shared" si="17"/>
        <v>0</v>
      </c>
      <c r="I48" s="27">
        <f t="shared" si="4"/>
        <v>0</v>
      </c>
      <c r="J48" s="81"/>
      <c r="K48" s="38">
        <f t="shared" si="5"/>
        <v>0</v>
      </c>
      <c r="L48" s="38">
        <f t="shared" si="6"/>
        <v>0</v>
      </c>
      <c r="M48" s="38">
        <f t="shared" si="18"/>
        <v>0</v>
      </c>
      <c r="N48" s="38">
        <f t="shared" si="18"/>
        <v>0</v>
      </c>
      <c r="O48" s="36">
        <f t="shared" si="10"/>
        <v>0</v>
      </c>
      <c r="P48" s="46">
        <f t="shared" si="7"/>
        <v>0</v>
      </c>
      <c r="Q48" s="47">
        <f t="shared" si="7"/>
        <v>0</v>
      </c>
      <c r="R48" s="47">
        <f t="shared" si="7"/>
        <v>0</v>
      </c>
      <c r="S48" s="47">
        <f t="shared" si="7"/>
        <v>0</v>
      </c>
      <c r="T48" s="47">
        <f t="shared" si="7"/>
        <v>0</v>
      </c>
      <c r="U48" s="48">
        <f t="shared" si="7"/>
        <v>0</v>
      </c>
      <c r="V48" s="58">
        <f t="shared" si="12"/>
        <v>0</v>
      </c>
      <c r="W48" s="74"/>
      <c r="X48" s="59">
        <f t="shared" si="11"/>
        <v>0</v>
      </c>
      <c r="Y48" s="71"/>
      <c r="Z48" s="77"/>
    </row>
    <row r="49" spans="1:26" s="4" customFormat="1" x14ac:dyDescent="0.25">
      <c r="A49" s="10">
        <v>46</v>
      </c>
      <c r="B49" s="11">
        <f t="shared" si="8"/>
        <v>0</v>
      </c>
      <c r="C49" s="12">
        <f t="shared" si="15"/>
        <v>0</v>
      </c>
      <c r="D49" s="22">
        <f t="shared" si="13"/>
        <v>0</v>
      </c>
      <c r="E49" s="23">
        <f t="shared" si="1"/>
        <v>0</v>
      </c>
      <c r="F49" s="23">
        <f t="shared" si="2"/>
        <v>0</v>
      </c>
      <c r="G49" s="23">
        <f t="shared" si="17"/>
        <v>0</v>
      </c>
      <c r="H49" s="23">
        <f t="shared" si="17"/>
        <v>0</v>
      </c>
      <c r="I49" s="24">
        <f t="shared" si="4"/>
        <v>0</v>
      </c>
      <c r="J49" s="79"/>
      <c r="K49" s="36">
        <f t="shared" si="5"/>
        <v>0</v>
      </c>
      <c r="L49" s="36">
        <f t="shared" si="6"/>
        <v>0</v>
      </c>
      <c r="M49" s="36">
        <f t="shared" si="18"/>
        <v>0</v>
      </c>
      <c r="N49" s="36">
        <f t="shared" si="18"/>
        <v>0</v>
      </c>
      <c r="O49" s="36">
        <f t="shared" si="10"/>
        <v>0</v>
      </c>
      <c r="P49" s="43">
        <f t="shared" si="7"/>
        <v>0</v>
      </c>
      <c r="Q49" s="44">
        <f t="shared" si="7"/>
        <v>0</v>
      </c>
      <c r="R49" s="44">
        <f t="shared" si="7"/>
        <v>0</v>
      </c>
      <c r="S49" s="44">
        <f t="shared" si="7"/>
        <v>0</v>
      </c>
      <c r="T49" s="44">
        <f t="shared" si="7"/>
        <v>0</v>
      </c>
      <c r="U49" s="45">
        <f t="shared" si="7"/>
        <v>0</v>
      </c>
      <c r="V49" s="57">
        <f t="shared" si="12"/>
        <v>0</v>
      </c>
      <c r="W49" s="73"/>
      <c r="X49" s="53">
        <f t="shared" si="11"/>
        <v>0</v>
      </c>
      <c r="Y49" s="70"/>
      <c r="Z49" s="76"/>
    </row>
    <row r="50" spans="1:26" s="4" customFormat="1" x14ac:dyDescent="0.25">
      <c r="A50" s="10">
        <v>47</v>
      </c>
      <c r="B50" s="11">
        <f t="shared" si="8"/>
        <v>0</v>
      </c>
      <c r="C50" s="12">
        <f t="shared" si="15"/>
        <v>0</v>
      </c>
      <c r="D50" s="22">
        <f t="shared" si="13"/>
        <v>0</v>
      </c>
      <c r="E50" s="23">
        <f t="shared" si="1"/>
        <v>0</v>
      </c>
      <c r="F50" s="23">
        <f t="shared" si="2"/>
        <v>0</v>
      </c>
      <c r="G50" s="23">
        <f t="shared" si="17"/>
        <v>0</v>
      </c>
      <c r="H50" s="23">
        <f t="shared" si="17"/>
        <v>0</v>
      </c>
      <c r="I50" s="24">
        <f t="shared" si="4"/>
        <v>0</v>
      </c>
      <c r="J50" s="79"/>
      <c r="K50" s="36">
        <f t="shared" si="5"/>
        <v>0</v>
      </c>
      <c r="L50" s="36">
        <f t="shared" si="6"/>
        <v>0</v>
      </c>
      <c r="M50" s="36">
        <f t="shared" si="18"/>
        <v>0</v>
      </c>
      <c r="N50" s="36">
        <f t="shared" si="18"/>
        <v>0</v>
      </c>
      <c r="O50" s="36">
        <f t="shared" si="10"/>
        <v>0</v>
      </c>
      <c r="P50" s="43">
        <f t="shared" si="7"/>
        <v>0</v>
      </c>
      <c r="Q50" s="44">
        <f t="shared" si="7"/>
        <v>0</v>
      </c>
      <c r="R50" s="44">
        <f t="shared" si="7"/>
        <v>0</v>
      </c>
      <c r="S50" s="44">
        <f t="shared" si="7"/>
        <v>0</v>
      </c>
      <c r="T50" s="44">
        <f t="shared" si="7"/>
        <v>0</v>
      </c>
      <c r="U50" s="45">
        <f t="shared" si="7"/>
        <v>0</v>
      </c>
      <c r="V50" s="57">
        <f t="shared" si="12"/>
        <v>0</v>
      </c>
      <c r="W50" s="73"/>
      <c r="X50" s="53">
        <f t="shared" si="11"/>
        <v>0</v>
      </c>
      <c r="Y50" s="70"/>
      <c r="Z50" s="76"/>
    </row>
    <row r="51" spans="1:26" s="5" customFormat="1" ht="15.75" thickBot="1" x14ac:dyDescent="0.3">
      <c r="A51" s="16">
        <v>48</v>
      </c>
      <c r="B51" s="17">
        <f t="shared" si="8"/>
        <v>0</v>
      </c>
      <c r="C51" s="18">
        <f t="shared" si="15"/>
        <v>0</v>
      </c>
      <c r="D51" s="28">
        <f t="shared" si="13"/>
        <v>0</v>
      </c>
      <c r="E51" s="29">
        <f t="shared" si="1"/>
        <v>0</v>
      </c>
      <c r="F51" s="29">
        <f t="shared" si="2"/>
        <v>0</v>
      </c>
      <c r="G51" s="29">
        <f t="shared" si="17"/>
        <v>0</v>
      </c>
      <c r="H51" s="29">
        <f t="shared" si="17"/>
        <v>0</v>
      </c>
      <c r="I51" s="30">
        <f t="shared" si="4"/>
        <v>0</v>
      </c>
      <c r="J51" s="80"/>
      <c r="K51" s="39">
        <f t="shared" si="5"/>
        <v>0</v>
      </c>
      <c r="L51" s="39">
        <f t="shared" si="6"/>
        <v>0</v>
      </c>
      <c r="M51" s="39">
        <f t="shared" si="18"/>
        <v>0</v>
      </c>
      <c r="N51" s="39">
        <f t="shared" si="18"/>
        <v>0</v>
      </c>
      <c r="O51" s="36">
        <f t="shared" si="10"/>
        <v>0</v>
      </c>
      <c r="P51" s="49">
        <f t="shared" si="7"/>
        <v>0</v>
      </c>
      <c r="Q51" s="50">
        <f t="shared" si="7"/>
        <v>0</v>
      </c>
      <c r="R51" s="50">
        <f t="shared" si="7"/>
        <v>0</v>
      </c>
      <c r="S51" s="50">
        <f t="shared" si="7"/>
        <v>0</v>
      </c>
      <c r="T51" s="50">
        <f t="shared" si="7"/>
        <v>0</v>
      </c>
      <c r="U51" s="51">
        <f t="shared" si="7"/>
        <v>0</v>
      </c>
      <c r="V51" s="60">
        <f t="shared" si="12"/>
        <v>0</v>
      </c>
      <c r="W51" s="75"/>
      <c r="X51" s="61">
        <f t="shared" si="11"/>
        <v>0</v>
      </c>
      <c r="Y51" s="72"/>
      <c r="Z51" s="78"/>
    </row>
    <row r="52" spans="1:26" ht="15.75" thickTop="1" x14ac:dyDescent="0.25">
      <c r="A52" s="10">
        <v>49</v>
      </c>
      <c r="B52" s="11">
        <f t="shared" si="8"/>
        <v>0</v>
      </c>
      <c r="C52" s="12">
        <f t="shared" si="15"/>
        <v>0</v>
      </c>
      <c r="D52" s="22">
        <f t="shared" si="13"/>
        <v>0</v>
      </c>
      <c r="E52" s="23">
        <f t="shared" si="1"/>
        <v>0</v>
      </c>
      <c r="F52" s="23">
        <f t="shared" si="2"/>
        <v>0</v>
      </c>
      <c r="G52" s="23">
        <f t="shared" si="17"/>
        <v>0</v>
      </c>
      <c r="H52" s="23">
        <f t="shared" si="17"/>
        <v>0</v>
      </c>
      <c r="I52" s="24">
        <f t="shared" si="4"/>
        <v>0</v>
      </c>
      <c r="J52" s="79"/>
      <c r="K52" s="36">
        <f t="shared" si="5"/>
        <v>0</v>
      </c>
      <c r="L52" s="36">
        <f t="shared" si="6"/>
        <v>0</v>
      </c>
      <c r="M52" s="36">
        <f t="shared" si="18"/>
        <v>0</v>
      </c>
      <c r="N52" s="36">
        <f t="shared" si="18"/>
        <v>0</v>
      </c>
      <c r="O52" s="36">
        <f t="shared" si="10"/>
        <v>0</v>
      </c>
      <c r="P52" s="43">
        <f t="shared" si="7"/>
        <v>0</v>
      </c>
      <c r="Q52" s="44">
        <f t="shared" si="7"/>
        <v>0</v>
      </c>
      <c r="R52" s="44">
        <f t="shared" si="7"/>
        <v>0</v>
      </c>
      <c r="S52" s="44">
        <f t="shared" si="7"/>
        <v>0</v>
      </c>
      <c r="T52" s="44">
        <f t="shared" si="7"/>
        <v>0</v>
      </c>
      <c r="U52" s="45">
        <f t="shared" si="7"/>
        <v>0</v>
      </c>
      <c r="V52" s="57">
        <f t="shared" si="12"/>
        <v>0</v>
      </c>
      <c r="W52" s="73"/>
      <c r="X52" s="53">
        <f t="shared" si="11"/>
        <v>0</v>
      </c>
      <c r="Y52" s="70"/>
      <c r="Z52" s="76"/>
    </row>
    <row r="53" spans="1:26" x14ac:dyDescent="0.25">
      <c r="A53" s="10">
        <v>50</v>
      </c>
      <c r="B53" s="11">
        <f t="shared" si="8"/>
        <v>0</v>
      </c>
      <c r="C53" s="12">
        <f t="shared" si="15"/>
        <v>0</v>
      </c>
      <c r="D53" s="22">
        <f t="shared" si="13"/>
        <v>0</v>
      </c>
      <c r="E53" s="23">
        <f t="shared" si="1"/>
        <v>0</v>
      </c>
      <c r="F53" s="23">
        <f t="shared" si="2"/>
        <v>0</v>
      </c>
      <c r="G53" s="23">
        <f t="shared" ref="G53:H55" si="19">G52+D53</f>
        <v>0</v>
      </c>
      <c r="H53" s="23">
        <f t="shared" si="19"/>
        <v>0</v>
      </c>
      <c r="I53" s="24">
        <f t="shared" si="4"/>
        <v>0</v>
      </c>
      <c r="J53" s="79"/>
      <c r="K53" s="36">
        <f t="shared" si="5"/>
        <v>0</v>
      </c>
      <c r="L53" s="36">
        <f t="shared" si="6"/>
        <v>0</v>
      </c>
      <c r="M53" s="36">
        <f t="shared" si="18"/>
        <v>0</v>
      </c>
      <c r="N53" s="36">
        <f t="shared" si="18"/>
        <v>0</v>
      </c>
      <c r="O53" s="36">
        <f t="shared" si="10"/>
        <v>0</v>
      </c>
      <c r="P53" s="43">
        <f t="shared" si="7"/>
        <v>0</v>
      </c>
      <c r="Q53" s="44">
        <f t="shared" si="7"/>
        <v>0</v>
      </c>
      <c r="R53" s="44">
        <f t="shared" si="7"/>
        <v>0</v>
      </c>
      <c r="S53" s="44">
        <f t="shared" si="7"/>
        <v>0</v>
      </c>
      <c r="T53" s="44">
        <f t="shared" si="7"/>
        <v>0</v>
      </c>
      <c r="U53" s="45">
        <f t="shared" si="7"/>
        <v>0</v>
      </c>
      <c r="V53" s="57">
        <f t="shared" si="12"/>
        <v>0</v>
      </c>
      <c r="W53" s="73"/>
      <c r="X53" s="53">
        <f t="shared" si="11"/>
        <v>0</v>
      </c>
      <c r="Y53" s="70"/>
      <c r="Z53" s="76"/>
    </row>
    <row r="54" spans="1:26" x14ac:dyDescent="0.25">
      <c r="A54" s="10">
        <v>51</v>
      </c>
      <c r="B54" s="11">
        <f t="shared" si="8"/>
        <v>0</v>
      </c>
      <c r="C54" s="12">
        <f t="shared" si="15"/>
        <v>0</v>
      </c>
      <c r="D54" s="22">
        <f t="shared" si="13"/>
        <v>0</v>
      </c>
      <c r="E54" s="23">
        <f t="shared" si="1"/>
        <v>0</v>
      </c>
      <c r="F54" s="23">
        <f t="shared" si="2"/>
        <v>0</v>
      </c>
      <c r="G54" s="23">
        <f t="shared" si="19"/>
        <v>0</v>
      </c>
      <c r="H54" s="23">
        <f t="shared" si="19"/>
        <v>0</v>
      </c>
      <c r="I54" s="24">
        <f t="shared" si="4"/>
        <v>0</v>
      </c>
      <c r="J54" s="79"/>
      <c r="K54" s="36">
        <f t="shared" si="5"/>
        <v>0</v>
      </c>
      <c r="L54" s="36">
        <f t="shared" si="6"/>
        <v>0</v>
      </c>
      <c r="M54" s="36">
        <f>M53+J54</f>
        <v>0</v>
      </c>
      <c r="N54" s="36">
        <f>N53+K54</f>
        <v>0</v>
      </c>
      <c r="O54" s="36">
        <f t="shared" si="10"/>
        <v>0</v>
      </c>
      <c r="P54" s="43">
        <f t="shared" si="7"/>
        <v>0</v>
      </c>
      <c r="Q54" s="44">
        <f t="shared" si="7"/>
        <v>0</v>
      </c>
      <c r="R54" s="44">
        <f t="shared" si="7"/>
        <v>0</v>
      </c>
      <c r="S54" s="44">
        <f t="shared" si="7"/>
        <v>0</v>
      </c>
      <c r="T54" s="44">
        <f t="shared" si="7"/>
        <v>0</v>
      </c>
      <c r="U54" s="45">
        <f t="shared" si="7"/>
        <v>0</v>
      </c>
      <c r="V54" s="57">
        <f t="shared" si="12"/>
        <v>0</v>
      </c>
      <c r="W54" s="73"/>
      <c r="X54" s="53">
        <f t="shared" si="11"/>
        <v>0</v>
      </c>
      <c r="Y54" s="70"/>
      <c r="Z54" s="76"/>
    </row>
    <row r="55" spans="1:26" s="5" customFormat="1" ht="15.75" thickBot="1" x14ac:dyDescent="0.3">
      <c r="A55" s="16">
        <v>52</v>
      </c>
      <c r="B55" s="17">
        <f t="shared" si="8"/>
        <v>0</v>
      </c>
      <c r="C55" s="18">
        <f t="shared" si="15"/>
        <v>0</v>
      </c>
      <c r="D55" s="28">
        <f t="shared" si="13"/>
        <v>0</v>
      </c>
      <c r="E55" s="29">
        <f t="shared" si="1"/>
        <v>0</v>
      </c>
      <c r="F55" s="29">
        <f t="shared" si="2"/>
        <v>0</v>
      </c>
      <c r="G55" s="29">
        <f t="shared" si="19"/>
        <v>0</v>
      </c>
      <c r="H55" s="29">
        <f t="shared" si="19"/>
        <v>0</v>
      </c>
      <c r="I55" s="30">
        <f t="shared" si="4"/>
        <v>0</v>
      </c>
      <c r="J55" s="80"/>
      <c r="K55" s="39">
        <f t="shared" si="5"/>
        <v>0</v>
      </c>
      <c r="L55" s="39">
        <f t="shared" si="6"/>
        <v>0</v>
      </c>
      <c r="M55" s="39">
        <f>M54+J55</f>
        <v>0</v>
      </c>
      <c r="N55" s="39">
        <f>N54+K55</f>
        <v>0</v>
      </c>
      <c r="O55" s="36">
        <f t="shared" si="10"/>
        <v>0</v>
      </c>
      <c r="P55" s="49">
        <f t="shared" si="7"/>
        <v>0</v>
      </c>
      <c r="Q55" s="50">
        <f t="shared" si="7"/>
        <v>0</v>
      </c>
      <c r="R55" s="50">
        <f t="shared" si="7"/>
        <v>0</v>
      </c>
      <c r="S55" s="50">
        <f t="shared" si="7"/>
        <v>0</v>
      </c>
      <c r="T55" s="50">
        <f t="shared" si="7"/>
        <v>0</v>
      </c>
      <c r="U55" s="51">
        <f t="shared" si="7"/>
        <v>0</v>
      </c>
      <c r="V55" s="60">
        <f t="shared" si="12"/>
        <v>0</v>
      </c>
      <c r="W55" s="75"/>
      <c r="X55" s="61">
        <f t="shared" si="11"/>
        <v>0</v>
      </c>
      <c r="Y55" s="72"/>
      <c r="Z55" s="78"/>
    </row>
    <row r="56" spans="1:26" ht="15.75" thickTop="1" x14ac:dyDescent="0.25"/>
  </sheetData>
  <mergeCells count="6">
    <mergeCell ref="Y2:Z2"/>
    <mergeCell ref="A1:X1"/>
    <mergeCell ref="D2:I2"/>
    <mergeCell ref="J2:O2"/>
    <mergeCell ref="P2:U2"/>
    <mergeCell ref="V2:X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fonctionnement</vt:lpstr>
      <vt:lpstr>description</vt:lpstr>
      <vt:lpstr>récapitualif</vt:lpstr>
      <vt:lpstr>prévision</vt:lpstr>
      <vt:lpstr>gain réel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dc:creator>
  <cp:lastModifiedBy>jordi lambert</cp:lastModifiedBy>
  <dcterms:created xsi:type="dcterms:W3CDTF">2014-12-15T10:46:12Z</dcterms:created>
  <dcterms:modified xsi:type="dcterms:W3CDTF">2015-03-15T12:23:32Z</dcterms:modified>
</cp:coreProperties>
</file>