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19440" windowHeight="14355" tabRatio="500"/>
  </bookViews>
  <sheets>
    <sheet name="Feuil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I7" i="1"/>
  <c r="D9" i="1"/>
  <c r="E9" i="1"/>
  <c r="F9" i="1"/>
  <c r="G9" i="1"/>
  <c r="I9" i="1"/>
  <c r="J9" i="1"/>
  <c r="D49" i="1"/>
  <c r="D45" i="1"/>
  <c r="D35" i="1"/>
  <c r="D28" i="1"/>
  <c r="D24" i="1"/>
  <c r="D18" i="1"/>
  <c r="D52" i="1"/>
  <c r="D10" i="1"/>
  <c r="E49" i="1"/>
  <c r="E45" i="1"/>
  <c r="E35" i="1"/>
  <c r="E28" i="1"/>
  <c r="E24" i="1"/>
  <c r="E18" i="1"/>
  <c r="E52" i="1"/>
  <c r="E10" i="1"/>
  <c r="F49" i="1"/>
  <c r="F45" i="1"/>
  <c r="F35" i="1"/>
  <c r="F28" i="1"/>
  <c r="F24" i="1"/>
  <c r="F18" i="1"/>
  <c r="F52" i="1"/>
  <c r="F10" i="1"/>
  <c r="G49" i="1"/>
  <c r="G45" i="1"/>
  <c r="G35" i="1"/>
  <c r="G28" i="1"/>
  <c r="G24" i="1"/>
  <c r="G18" i="1"/>
  <c r="G52" i="1"/>
  <c r="G10" i="1"/>
  <c r="I13" i="1"/>
  <c r="J13" i="1"/>
  <c r="K13" i="1"/>
  <c r="L13" i="1"/>
  <c r="I15" i="1"/>
  <c r="J15" i="1"/>
  <c r="K15" i="1"/>
  <c r="L15" i="1"/>
  <c r="I17" i="1"/>
  <c r="J17" i="1"/>
  <c r="K17" i="1"/>
  <c r="L17" i="1"/>
  <c r="D19" i="1"/>
  <c r="E19" i="1"/>
  <c r="F19" i="1"/>
  <c r="G19" i="1"/>
  <c r="I19" i="1"/>
  <c r="J19" i="1"/>
  <c r="K19" i="1"/>
  <c r="L19" i="1"/>
  <c r="I21" i="1"/>
  <c r="J21" i="1"/>
  <c r="K21" i="1"/>
  <c r="L21" i="1"/>
  <c r="I23" i="1"/>
  <c r="J23" i="1"/>
  <c r="K23" i="1"/>
  <c r="L23" i="1"/>
  <c r="G54" i="1"/>
  <c r="F54" i="1"/>
  <c r="E54" i="1"/>
  <c r="D54" i="1"/>
  <c r="G50" i="1"/>
  <c r="F50" i="1"/>
  <c r="E50" i="1"/>
  <c r="D50" i="1"/>
  <c r="G46" i="1"/>
  <c r="F46" i="1"/>
  <c r="E46" i="1"/>
  <c r="D46" i="1"/>
  <c r="G36" i="1"/>
  <c r="F36" i="1"/>
  <c r="E36" i="1"/>
  <c r="D36" i="1"/>
  <c r="G29" i="1"/>
  <c r="F29" i="1"/>
  <c r="E29" i="1"/>
  <c r="D29" i="1"/>
  <c r="G25" i="1"/>
  <c r="F25" i="1"/>
  <c r="E25" i="1"/>
  <c r="D25" i="1"/>
</calcChain>
</file>

<file path=xl/sharedStrings.xml><?xml version="1.0" encoding="utf-8"?>
<sst xmlns="http://schemas.openxmlformats.org/spreadsheetml/2006/main" count="83" uniqueCount="44">
  <si>
    <t>Quantité</t>
  </si>
  <si>
    <t>Aliments</t>
  </si>
  <si>
    <t>Calories</t>
  </si>
  <si>
    <t>Protéines</t>
  </si>
  <si>
    <t>Glucides</t>
  </si>
  <si>
    <t>Lipides</t>
  </si>
  <si>
    <t>Petit Déjeuner</t>
  </si>
  <si>
    <t>200ml</t>
  </si>
  <si>
    <t>Jus d'orange</t>
  </si>
  <si>
    <t>30g</t>
  </si>
  <si>
    <t>Whey</t>
  </si>
  <si>
    <t>Avoine instantanée</t>
  </si>
  <si>
    <t>5g</t>
  </si>
  <si>
    <t>Créatine monohydrate</t>
  </si>
  <si>
    <t>TOTAL</t>
  </si>
  <si>
    <t>RATIO %</t>
  </si>
  <si>
    <t>Déjeuner</t>
  </si>
  <si>
    <t>200g</t>
  </si>
  <si>
    <t>Dinde/Steak Haché 5% MG</t>
  </si>
  <si>
    <t>150g</t>
  </si>
  <si>
    <t>Pâtes/Riz</t>
  </si>
  <si>
    <t>120g</t>
  </si>
  <si>
    <t>Légumes</t>
  </si>
  <si>
    <t>140g</t>
  </si>
  <si>
    <t>80g</t>
  </si>
  <si>
    <t>Pain complet</t>
  </si>
  <si>
    <t>15ml</t>
  </si>
  <si>
    <t>Huile d'olive</t>
  </si>
  <si>
    <t>130g</t>
  </si>
  <si>
    <t>Capsule Omega 3</t>
  </si>
  <si>
    <t>110g</t>
  </si>
  <si>
    <t>Collation Pré-Trainning</t>
  </si>
  <si>
    <t>100g</t>
  </si>
  <si>
    <t>BCAA</t>
  </si>
  <si>
    <t>Collation Intra-Trainning</t>
  </si>
  <si>
    <t>Collation Post-Trainning</t>
  </si>
  <si>
    <t>Dîner</t>
  </si>
  <si>
    <t>Huile d'olive`</t>
  </si>
  <si>
    <t>Collation du soir</t>
  </si>
  <si>
    <t>Caséine</t>
  </si>
  <si>
    <t>TOTAL JOURNALIER</t>
  </si>
  <si>
    <t>RATIO PAR KILO</t>
  </si>
  <si>
    <t>Œuf au plat</t>
  </si>
  <si>
    <t>Diète PDM : 2600 kcals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</si>
</sst>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G17" sqref="G17"/>
    </sheetView>
  </sheetViews>
  <sheetFormatPr baseColWidth="10" defaultRowHeight="15.75" x14ac:dyDescent="0.25"/>
  <cols>
    <col min="1" max="1" width="25.375" bestFit="1" customWidth="1"/>
    <col min="3" max="3" width="23.125" bestFit="1" customWidth="1"/>
  </cols>
  <sheetData>
    <row r="1" spans="1:12" ht="21" x14ac:dyDescent="0.35">
      <c r="A1" s="23" t="s">
        <v>43</v>
      </c>
      <c r="B1" s="23"/>
      <c r="C1" s="23"/>
      <c r="D1" s="23"/>
      <c r="E1" s="23"/>
      <c r="F1" s="23"/>
      <c r="G1" s="23"/>
    </row>
    <row r="3" spans="1:12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I4">
        <f>2*80/100</f>
        <v>1.6</v>
      </c>
    </row>
    <row r="5" spans="1:12" x14ac:dyDescent="0.25">
      <c r="A5" s="2" t="s">
        <v>6</v>
      </c>
      <c r="B5" s="3" t="s">
        <v>7</v>
      </c>
      <c r="C5" s="3" t="s">
        <v>8</v>
      </c>
      <c r="D5" s="3">
        <v>84</v>
      </c>
      <c r="E5" s="3">
        <v>0</v>
      </c>
      <c r="F5" s="3">
        <v>20</v>
      </c>
      <c r="G5" s="3">
        <v>0</v>
      </c>
      <c r="I5" s="4"/>
    </row>
    <row r="6" spans="1:12" x14ac:dyDescent="0.25">
      <c r="A6" s="1"/>
      <c r="B6" s="3" t="s">
        <v>9</v>
      </c>
      <c r="C6" s="3" t="s">
        <v>10</v>
      </c>
      <c r="D6" s="3">
        <v>117</v>
      </c>
      <c r="E6" s="3">
        <v>24</v>
      </c>
      <c r="F6" s="3">
        <v>3</v>
      </c>
      <c r="G6" s="3">
        <v>1</v>
      </c>
    </row>
    <row r="7" spans="1:12" x14ac:dyDescent="0.25">
      <c r="A7" s="1"/>
      <c r="B7" s="3" t="s">
        <v>9</v>
      </c>
      <c r="C7" s="3" t="s">
        <v>11</v>
      </c>
      <c r="D7" s="3">
        <v>116.4</v>
      </c>
      <c r="E7" s="3">
        <v>2.6</v>
      </c>
      <c r="F7" s="3">
        <v>21.2</v>
      </c>
      <c r="G7" s="3">
        <v>2.4</v>
      </c>
      <c r="I7">
        <f>80*F13/100</f>
        <v>43.008000000000003</v>
      </c>
    </row>
    <row r="8" spans="1:12" x14ac:dyDescent="0.25">
      <c r="A8" s="1"/>
      <c r="B8" s="3" t="s">
        <v>12</v>
      </c>
      <c r="C8" s="3" t="s">
        <v>13</v>
      </c>
      <c r="D8" s="3">
        <v>0</v>
      </c>
      <c r="E8" s="3">
        <v>0</v>
      </c>
      <c r="F8" s="3">
        <v>0</v>
      </c>
      <c r="G8" s="3">
        <v>0</v>
      </c>
    </row>
    <row r="9" spans="1:12" ht="18.75" x14ac:dyDescent="0.3">
      <c r="A9" s="1"/>
      <c r="B9" s="1"/>
      <c r="C9" s="5" t="s">
        <v>14</v>
      </c>
      <c r="D9" s="5">
        <f>SUM(D5:D8)</f>
        <v>317.39999999999998</v>
      </c>
      <c r="E9" s="5">
        <f>SUM(E5:E8)</f>
        <v>26.6</v>
      </c>
      <c r="F9" s="5">
        <f>SUM(F5:F8)</f>
        <v>44.2</v>
      </c>
      <c r="G9" s="6">
        <f>SUM(G5:G8)</f>
        <v>3.4</v>
      </c>
      <c r="I9" s="7">
        <f>80*337/100</f>
        <v>269.60000000000002</v>
      </c>
      <c r="J9">
        <f>80*12.5/100</f>
        <v>10</v>
      </c>
    </row>
    <row r="10" spans="1:12" ht="18.75" x14ac:dyDescent="0.3">
      <c r="A10" s="1"/>
      <c r="B10" s="1"/>
      <c r="C10" s="8" t="s">
        <v>15</v>
      </c>
      <c r="D10" s="6">
        <f>D9/D52*100</f>
        <v>12.202717353694261</v>
      </c>
      <c r="E10" s="6">
        <f>E9/E52*100</f>
        <v>12.157221206581355</v>
      </c>
      <c r="F10" s="6">
        <f t="shared" ref="F10:G10" si="0">F9/F52*100</f>
        <v>15.668202764976961</v>
      </c>
      <c r="G10" s="6">
        <f t="shared" si="0"/>
        <v>5.2388289676425259</v>
      </c>
      <c r="I10" s="9"/>
    </row>
    <row r="11" spans="1:12" x14ac:dyDescent="0.25">
      <c r="A11" s="1"/>
      <c r="B11" s="1"/>
      <c r="C11" s="1"/>
      <c r="D11" s="1"/>
      <c r="E11" s="1"/>
      <c r="F11" s="1"/>
      <c r="G11" s="1"/>
    </row>
    <row r="12" spans="1:12" x14ac:dyDescent="0.25">
      <c r="A12" s="2" t="s">
        <v>16</v>
      </c>
      <c r="B12" s="3" t="s">
        <v>17</v>
      </c>
      <c r="C12" s="3" t="s">
        <v>18</v>
      </c>
      <c r="D12" s="3">
        <v>222</v>
      </c>
      <c r="E12" s="3">
        <v>36</v>
      </c>
      <c r="F12" s="3">
        <v>6</v>
      </c>
      <c r="G12" s="3">
        <v>6</v>
      </c>
      <c r="I12" t="s">
        <v>19</v>
      </c>
    </row>
    <row r="13" spans="1:12" x14ac:dyDescent="0.25">
      <c r="A13" s="1"/>
      <c r="B13" s="3" t="s">
        <v>24</v>
      </c>
      <c r="C13" s="3" t="s">
        <v>20</v>
      </c>
      <c r="D13" s="3">
        <v>269.60000000000002</v>
      </c>
      <c r="E13" s="3">
        <v>10</v>
      </c>
      <c r="F13" s="3">
        <v>53.76</v>
      </c>
      <c r="G13" s="3">
        <v>1.6</v>
      </c>
      <c r="I13">
        <f>(150*D13)/180</f>
        <v>224.66666666666666</v>
      </c>
      <c r="J13">
        <f>((150*22.5)/180)</f>
        <v>18.75</v>
      </c>
      <c r="K13">
        <f>((150*121)/180)</f>
        <v>100.83333333333333</v>
      </c>
      <c r="L13">
        <f>(150*3.6)/180</f>
        <v>3</v>
      </c>
    </row>
    <row r="14" spans="1:12" x14ac:dyDescent="0.25">
      <c r="A14" s="1"/>
      <c r="B14" s="3" t="s">
        <v>21</v>
      </c>
      <c r="C14" s="3" t="s">
        <v>22</v>
      </c>
      <c r="D14" s="3">
        <v>60</v>
      </c>
      <c r="E14" s="3">
        <v>3.15</v>
      </c>
      <c r="F14" s="3">
        <v>8.4</v>
      </c>
      <c r="G14" s="3">
        <v>0.3</v>
      </c>
      <c r="I14" t="s">
        <v>23</v>
      </c>
    </row>
    <row r="15" spans="1:12" x14ac:dyDescent="0.25">
      <c r="A15" s="1"/>
      <c r="B15" s="3" t="s">
        <v>24</v>
      </c>
      <c r="C15" s="3" t="s">
        <v>25</v>
      </c>
      <c r="D15" s="3">
        <v>230</v>
      </c>
      <c r="E15" s="3">
        <v>8</v>
      </c>
      <c r="F15" s="3">
        <v>50</v>
      </c>
      <c r="G15" s="3">
        <v>1.2</v>
      </c>
      <c r="I15">
        <f>(140*606.6)/180</f>
        <v>471.8</v>
      </c>
      <c r="J15">
        <f>(140*22.5)/180</f>
        <v>17.5</v>
      </c>
      <c r="K15">
        <f>(140*121)/180</f>
        <v>94.111111111111114</v>
      </c>
      <c r="L15">
        <f>(140*3.6)/180</f>
        <v>2.8</v>
      </c>
    </row>
    <row r="16" spans="1:12" x14ac:dyDescent="0.25">
      <c r="A16" s="1"/>
      <c r="B16" s="3" t="s">
        <v>26</v>
      </c>
      <c r="C16" s="3" t="s">
        <v>27</v>
      </c>
      <c r="D16" s="3">
        <v>132.6</v>
      </c>
      <c r="E16" s="3">
        <v>0</v>
      </c>
      <c r="F16" s="3">
        <v>0</v>
      </c>
      <c r="G16" s="3">
        <v>15</v>
      </c>
      <c r="I16" t="s">
        <v>28</v>
      </c>
    </row>
    <row r="17" spans="1:12" x14ac:dyDescent="0.25">
      <c r="A17" s="1"/>
      <c r="B17" s="3">
        <v>1</v>
      </c>
      <c r="C17" s="3" t="s">
        <v>29</v>
      </c>
      <c r="D17" s="3">
        <v>0</v>
      </c>
      <c r="E17" s="3">
        <v>0</v>
      </c>
      <c r="F17" s="3">
        <v>0</v>
      </c>
      <c r="G17" s="3">
        <v>0</v>
      </c>
      <c r="I17">
        <f>(130*606.6)/180</f>
        <v>438.1</v>
      </c>
      <c r="J17">
        <f>(130*22.5)/180</f>
        <v>16.25</v>
      </c>
      <c r="K17">
        <f>(130*121)/180</f>
        <v>87.388888888888886</v>
      </c>
      <c r="L17">
        <f>(130*3.6)/180</f>
        <v>2.6</v>
      </c>
    </row>
    <row r="18" spans="1:12" ht="18.75" x14ac:dyDescent="0.3">
      <c r="A18" s="1"/>
      <c r="B18" s="1"/>
      <c r="C18" s="5" t="s">
        <v>14</v>
      </c>
      <c r="D18" s="5">
        <f>SUM(D12:D17)</f>
        <v>914.2</v>
      </c>
      <c r="E18" s="5">
        <f t="shared" ref="E18:G18" si="1">SUM(E12:E17)</f>
        <v>57.15</v>
      </c>
      <c r="F18" s="5">
        <f t="shared" si="1"/>
        <v>118.16</v>
      </c>
      <c r="G18" s="5">
        <f t="shared" si="1"/>
        <v>24.1</v>
      </c>
      <c r="I18" t="s">
        <v>21</v>
      </c>
    </row>
    <row r="19" spans="1:12" ht="18.75" x14ac:dyDescent="0.3">
      <c r="A19" s="1"/>
      <c r="B19" s="1"/>
      <c r="C19" s="8" t="s">
        <v>15</v>
      </c>
      <c r="D19" s="6">
        <f>D18/D52*100</f>
        <v>35.14720921470478</v>
      </c>
      <c r="E19" s="6">
        <f>E18/E52*100</f>
        <v>26.119744058500917</v>
      </c>
      <c r="F19" s="6">
        <f t="shared" ref="F19:G19" si="2">F18/F52*100</f>
        <v>41.885856079404469</v>
      </c>
      <c r="G19" s="6">
        <f t="shared" si="2"/>
        <v>37.134052388289675</v>
      </c>
      <c r="I19" s="10">
        <f>(120*606.6)/180</f>
        <v>404.4</v>
      </c>
      <c r="J19">
        <f>(120*22.5)/180</f>
        <v>15</v>
      </c>
      <c r="K19">
        <f>(120*121)/180</f>
        <v>80.666666666666671</v>
      </c>
      <c r="L19">
        <f>(120*3.6)/180</f>
        <v>2.4</v>
      </c>
    </row>
    <row r="20" spans="1:12" x14ac:dyDescent="0.25">
      <c r="A20" s="1"/>
      <c r="B20" s="1"/>
      <c r="C20" s="1"/>
      <c r="D20" s="1"/>
      <c r="E20" s="1"/>
      <c r="F20" s="1"/>
      <c r="G20" s="1"/>
      <c r="I20" t="s">
        <v>30</v>
      </c>
    </row>
    <row r="21" spans="1:12" x14ac:dyDescent="0.25">
      <c r="A21" s="2" t="s">
        <v>31</v>
      </c>
      <c r="B21" s="11" t="s">
        <v>9</v>
      </c>
      <c r="C21" s="3" t="s">
        <v>10</v>
      </c>
      <c r="D21" s="3">
        <v>117</v>
      </c>
      <c r="E21" s="3">
        <v>24</v>
      </c>
      <c r="F21" s="3">
        <v>3</v>
      </c>
      <c r="G21" s="3">
        <v>1</v>
      </c>
      <c r="I21">
        <f>(110*606.6)/180</f>
        <v>370.7</v>
      </c>
      <c r="J21">
        <f>(110*22.5)/180</f>
        <v>13.75</v>
      </c>
      <c r="K21">
        <f>(110*121)/180</f>
        <v>73.944444444444443</v>
      </c>
      <c r="L21">
        <f>(110*3.6)/180</f>
        <v>2.2000000000000002</v>
      </c>
    </row>
    <row r="22" spans="1:12" x14ac:dyDescent="0.25">
      <c r="A22" s="1"/>
      <c r="B22" s="3" t="s">
        <v>9</v>
      </c>
      <c r="C22" s="3" t="s">
        <v>11</v>
      </c>
      <c r="D22" s="3">
        <v>116.4</v>
      </c>
      <c r="E22" s="3">
        <v>2.6</v>
      </c>
      <c r="F22" s="3">
        <v>21.2</v>
      </c>
      <c r="G22" s="3">
        <v>2.4</v>
      </c>
      <c r="I22" t="s">
        <v>32</v>
      </c>
    </row>
    <row r="23" spans="1:12" x14ac:dyDescent="0.25">
      <c r="A23" s="1"/>
      <c r="B23" s="3" t="s">
        <v>12</v>
      </c>
      <c r="C23" s="3" t="s">
        <v>33</v>
      </c>
      <c r="D23" s="3">
        <v>0</v>
      </c>
      <c r="E23" s="3">
        <v>0</v>
      </c>
      <c r="F23" s="3">
        <v>0</v>
      </c>
      <c r="G23" s="3">
        <v>0</v>
      </c>
      <c r="I23">
        <f>(100*606.6)/180</f>
        <v>337</v>
      </c>
      <c r="J23">
        <f>(100*22.5)/180</f>
        <v>12.5</v>
      </c>
      <c r="K23">
        <f>(100*121)/180</f>
        <v>67.222222222222229</v>
      </c>
      <c r="L23">
        <f>(100*3.6)/180</f>
        <v>2</v>
      </c>
    </row>
    <row r="24" spans="1:12" x14ac:dyDescent="0.25">
      <c r="A24" s="1"/>
      <c r="B24" s="1"/>
      <c r="C24" s="2" t="s">
        <v>14</v>
      </c>
      <c r="D24" s="2">
        <f>SUM(D21:D23)</f>
        <v>233.4</v>
      </c>
      <c r="E24" s="2">
        <f t="shared" ref="E24:G24" si="3">SUM(E21:E23)</f>
        <v>26.6</v>
      </c>
      <c r="F24" s="2">
        <f t="shared" si="3"/>
        <v>24.2</v>
      </c>
      <c r="G24" s="2">
        <f t="shared" si="3"/>
        <v>3.4</v>
      </c>
    </row>
    <row r="25" spans="1:12" ht="18.75" x14ac:dyDescent="0.3">
      <c r="A25" s="1"/>
      <c r="B25" s="1"/>
      <c r="C25" s="8" t="s">
        <v>15</v>
      </c>
      <c r="D25" s="12">
        <f>D24/D52*100</f>
        <v>8.9732647459112833</v>
      </c>
      <c r="E25" s="12">
        <f>E24/E52*100</f>
        <v>12.157221206581355</v>
      </c>
      <c r="F25" s="12">
        <f>F24/F52*100</f>
        <v>8.5785182559376114</v>
      </c>
      <c r="G25" s="12">
        <f>G24/G52*100</f>
        <v>5.2388289676425259</v>
      </c>
    </row>
    <row r="26" spans="1:12" x14ac:dyDescent="0.25">
      <c r="A26" s="1"/>
      <c r="B26" s="1"/>
      <c r="C26" s="1"/>
      <c r="D26" s="1"/>
      <c r="E26" s="1"/>
      <c r="F26" s="1"/>
      <c r="G26" s="1"/>
    </row>
    <row r="27" spans="1:12" x14ac:dyDescent="0.25">
      <c r="A27" s="2" t="s">
        <v>34</v>
      </c>
      <c r="B27" s="3"/>
      <c r="C27" s="3"/>
      <c r="D27" s="3"/>
      <c r="E27" s="3"/>
      <c r="F27" s="3"/>
      <c r="G27" s="3"/>
    </row>
    <row r="28" spans="1:12" ht="18.75" x14ac:dyDescent="0.3">
      <c r="A28" s="1"/>
      <c r="B28" s="1"/>
      <c r="C28" s="8" t="s">
        <v>14</v>
      </c>
      <c r="D28" s="8">
        <f>SUM(D27)</f>
        <v>0</v>
      </c>
      <c r="E28" s="8">
        <f t="shared" ref="E28:G28" si="4">SUM(E27)</f>
        <v>0</v>
      </c>
      <c r="F28" s="8">
        <f t="shared" si="4"/>
        <v>0</v>
      </c>
      <c r="G28" s="8">
        <f t="shared" si="4"/>
        <v>0</v>
      </c>
    </row>
    <row r="29" spans="1:12" ht="18.75" x14ac:dyDescent="0.3">
      <c r="A29" s="1"/>
      <c r="B29" s="1"/>
      <c r="C29" s="8" t="s">
        <v>15</v>
      </c>
      <c r="D29" s="13">
        <f>D28/D52*100</f>
        <v>0</v>
      </c>
      <c r="E29" s="13">
        <f>E28/E52*100</f>
        <v>0</v>
      </c>
      <c r="F29" s="13">
        <f t="shared" ref="F29:G29" si="5">F28/F52*100</f>
        <v>0</v>
      </c>
      <c r="G29" s="13">
        <f t="shared" si="5"/>
        <v>0</v>
      </c>
    </row>
    <row r="30" spans="1:12" x14ac:dyDescent="0.25">
      <c r="A30" s="1"/>
      <c r="B30" s="1"/>
      <c r="C30" s="1"/>
      <c r="D30" s="1"/>
      <c r="E30" s="1"/>
      <c r="F30" s="1"/>
      <c r="G30" s="1"/>
    </row>
    <row r="31" spans="1:12" x14ac:dyDescent="0.25">
      <c r="A31" s="2" t="s">
        <v>35</v>
      </c>
      <c r="B31" s="3" t="s">
        <v>9</v>
      </c>
      <c r="C31" s="3" t="s">
        <v>10</v>
      </c>
      <c r="D31" s="3">
        <v>117</v>
      </c>
      <c r="E31" s="3">
        <v>24</v>
      </c>
      <c r="F31" s="3">
        <v>3</v>
      </c>
      <c r="G31" s="3">
        <v>1</v>
      </c>
    </row>
    <row r="32" spans="1:12" x14ac:dyDescent="0.25">
      <c r="A32" s="1"/>
      <c r="B32" s="3" t="s">
        <v>9</v>
      </c>
      <c r="C32" s="3" t="s">
        <v>11</v>
      </c>
      <c r="D32" s="3">
        <v>116.4</v>
      </c>
      <c r="E32" s="3">
        <v>2.6</v>
      </c>
      <c r="F32" s="3">
        <v>21.2</v>
      </c>
      <c r="G32" s="3">
        <v>2.4</v>
      </c>
    </row>
    <row r="33" spans="1:9" x14ac:dyDescent="0.25">
      <c r="A33" s="1"/>
      <c r="B33" s="3" t="s">
        <v>12</v>
      </c>
      <c r="C33" s="3" t="s">
        <v>33</v>
      </c>
      <c r="D33" s="3">
        <v>0</v>
      </c>
      <c r="E33" s="3">
        <v>0</v>
      </c>
      <c r="F33" s="3">
        <v>0</v>
      </c>
      <c r="G33" s="3">
        <v>0</v>
      </c>
    </row>
    <row r="34" spans="1:9" x14ac:dyDescent="0.25">
      <c r="A34" s="1"/>
      <c r="B34" s="3" t="s">
        <v>12</v>
      </c>
      <c r="C34" s="3" t="s">
        <v>13</v>
      </c>
      <c r="D34" s="3">
        <v>0</v>
      </c>
      <c r="E34" s="3">
        <v>0</v>
      </c>
      <c r="F34" s="3">
        <v>0</v>
      </c>
      <c r="G34" s="3">
        <v>0</v>
      </c>
    </row>
    <row r="35" spans="1:9" ht="18.75" x14ac:dyDescent="0.3">
      <c r="A35" s="1"/>
      <c r="B35" s="1"/>
      <c r="C35" s="8" t="s">
        <v>14</v>
      </c>
      <c r="D35" s="8">
        <f>SUM(D31:D34)</f>
        <v>233.4</v>
      </c>
      <c r="E35" s="8">
        <f t="shared" ref="E35:G35" si="6">SUM(E31:E34)</f>
        <v>26.6</v>
      </c>
      <c r="F35" s="8">
        <f t="shared" si="6"/>
        <v>24.2</v>
      </c>
      <c r="G35" s="8">
        <f t="shared" si="6"/>
        <v>3.4</v>
      </c>
      <c r="I35" s="14"/>
    </row>
    <row r="36" spans="1:9" ht="18.75" x14ac:dyDescent="0.3">
      <c r="A36" s="1"/>
      <c r="B36" s="1"/>
      <c r="C36" s="8" t="s">
        <v>15</v>
      </c>
      <c r="D36" s="13">
        <f>D35/D52*100</f>
        <v>8.9732647459112833</v>
      </c>
      <c r="E36" s="13">
        <f>E35/E52*100</f>
        <v>12.157221206581355</v>
      </c>
      <c r="F36" s="13">
        <f t="shared" ref="F36:G36" si="7">F35/F52*100</f>
        <v>8.5785182559376114</v>
      </c>
      <c r="G36" s="13">
        <f t="shared" si="7"/>
        <v>5.2388289676425259</v>
      </c>
      <c r="I36" s="15"/>
    </row>
    <row r="37" spans="1:9" x14ac:dyDescent="0.25">
      <c r="A37" s="1"/>
      <c r="B37" s="1"/>
      <c r="C37" s="1"/>
      <c r="D37" s="1"/>
      <c r="E37" s="1"/>
      <c r="F37" s="1"/>
      <c r="G37" s="1"/>
    </row>
    <row r="38" spans="1:9" x14ac:dyDescent="0.25">
      <c r="A38" s="2" t="s">
        <v>36</v>
      </c>
      <c r="B38" s="3" t="s">
        <v>17</v>
      </c>
      <c r="C38" s="3" t="s">
        <v>18</v>
      </c>
      <c r="D38" s="3">
        <v>222</v>
      </c>
      <c r="E38" s="3">
        <v>36</v>
      </c>
      <c r="F38" s="3">
        <v>6</v>
      </c>
      <c r="G38" s="3">
        <v>6</v>
      </c>
    </row>
    <row r="39" spans="1:9" x14ac:dyDescent="0.25">
      <c r="A39" s="22"/>
      <c r="B39" s="3">
        <v>1</v>
      </c>
      <c r="C39" s="3" t="s">
        <v>42</v>
      </c>
      <c r="D39" s="3">
        <v>90</v>
      </c>
      <c r="E39" s="3">
        <v>7</v>
      </c>
      <c r="F39" s="3">
        <v>0.1</v>
      </c>
      <c r="G39" s="3">
        <v>7</v>
      </c>
    </row>
    <row r="40" spans="1:9" x14ac:dyDescent="0.25">
      <c r="A40" s="1"/>
      <c r="B40" s="3" t="s">
        <v>9</v>
      </c>
      <c r="C40" s="3" t="s">
        <v>20</v>
      </c>
      <c r="D40" s="3">
        <v>60.66</v>
      </c>
      <c r="E40" s="3">
        <v>3.7</v>
      </c>
      <c r="F40" s="3">
        <v>5.04</v>
      </c>
      <c r="G40" s="3">
        <v>0.6</v>
      </c>
    </row>
    <row r="41" spans="1:9" x14ac:dyDescent="0.25">
      <c r="A41" s="1"/>
      <c r="B41" s="3" t="s">
        <v>21</v>
      </c>
      <c r="C41" s="3" t="s">
        <v>22</v>
      </c>
      <c r="D41" s="3">
        <v>60</v>
      </c>
      <c r="E41" s="3">
        <v>3.15</v>
      </c>
      <c r="F41" s="3">
        <v>8.4</v>
      </c>
      <c r="G41" s="3">
        <v>0.3</v>
      </c>
    </row>
    <row r="42" spans="1:9" x14ac:dyDescent="0.25">
      <c r="A42" s="1"/>
      <c r="B42" s="3" t="s">
        <v>24</v>
      </c>
      <c r="C42" s="3" t="s">
        <v>25</v>
      </c>
      <c r="D42" s="3">
        <v>230</v>
      </c>
      <c r="E42" s="3">
        <v>8</v>
      </c>
      <c r="F42" s="3">
        <v>50</v>
      </c>
      <c r="G42" s="3">
        <v>1.2</v>
      </c>
    </row>
    <row r="43" spans="1:9" x14ac:dyDescent="0.25">
      <c r="A43" s="1"/>
      <c r="B43" s="3" t="s">
        <v>26</v>
      </c>
      <c r="C43" s="3" t="s">
        <v>37</v>
      </c>
      <c r="D43" s="3">
        <v>132.6</v>
      </c>
      <c r="E43" s="3">
        <v>0</v>
      </c>
      <c r="F43" s="3">
        <v>0</v>
      </c>
      <c r="G43" s="3">
        <v>15</v>
      </c>
    </row>
    <row r="44" spans="1:9" x14ac:dyDescent="0.25">
      <c r="A44" s="1"/>
      <c r="B44" s="3">
        <v>1</v>
      </c>
      <c r="C44" s="3" t="s">
        <v>29</v>
      </c>
      <c r="D44" s="3">
        <v>0</v>
      </c>
      <c r="E44" s="3">
        <v>0</v>
      </c>
      <c r="F44" s="3">
        <v>0</v>
      </c>
      <c r="G44" s="3">
        <v>0</v>
      </c>
    </row>
    <row r="45" spans="1:9" ht="18.75" x14ac:dyDescent="0.3">
      <c r="A45" s="1"/>
      <c r="B45" s="1"/>
      <c r="C45" s="5" t="s">
        <v>14</v>
      </c>
      <c r="D45" s="5">
        <f>SUM(D38:D44)</f>
        <v>795.26</v>
      </c>
      <c r="E45" s="5">
        <f t="shared" ref="E45:G45" si="8">SUM(E38:E44)</f>
        <v>57.85</v>
      </c>
      <c r="F45" s="5">
        <f t="shared" si="8"/>
        <v>69.539999999999992</v>
      </c>
      <c r="G45" s="5">
        <f t="shared" si="8"/>
        <v>30.1</v>
      </c>
      <c r="H45" s="16"/>
    </row>
    <row r="46" spans="1:9" ht="18.75" x14ac:dyDescent="0.3">
      <c r="A46" s="1"/>
      <c r="B46" s="1"/>
      <c r="C46" s="8" t="s">
        <v>15</v>
      </c>
      <c r="D46" s="6">
        <f>D45/D52*100</f>
        <v>30.574458105541584</v>
      </c>
      <c r="E46" s="6">
        <f>E45/E52*100</f>
        <v>26.439670932358322</v>
      </c>
      <c r="F46" s="6">
        <f t="shared" ref="F46:G46" si="9">F45/F52*100</f>
        <v>24.650833037929811</v>
      </c>
      <c r="G46" s="6">
        <f t="shared" si="9"/>
        <v>46.379044684129425</v>
      </c>
      <c r="H46" s="17"/>
    </row>
    <row r="47" spans="1:9" x14ac:dyDescent="0.25">
      <c r="A47" s="1"/>
      <c r="B47" s="1"/>
      <c r="C47" s="1"/>
      <c r="D47" s="1"/>
      <c r="E47" s="1"/>
      <c r="F47" s="1"/>
      <c r="G47" s="1"/>
    </row>
    <row r="48" spans="1:9" x14ac:dyDescent="0.25">
      <c r="A48" s="2" t="s">
        <v>38</v>
      </c>
      <c r="B48" s="3" t="s">
        <v>9</v>
      </c>
      <c r="C48" s="3" t="s">
        <v>39</v>
      </c>
      <c r="D48" s="3">
        <v>107.4</v>
      </c>
      <c r="E48" s="3">
        <v>24</v>
      </c>
      <c r="F48" s="3">
        <v>1.8</v>
      </c>
      <c r="G48" s="3">
        <v>0.5</v>
      </c>
    </row>
    <row r="49" spans="1:9" ht="18.75" x14ac:dyDescent="0.3">
      <c r="A49" s="1"/>
      <c r="B49" s="1"/>
      <c r="C49" s="8" t="s">
        <v>14</v>
      </c>
      <c r="D49" s="8">
        <f>SUM(D48)</f>
        <v>107.4</v>
      </c>
      <c r="E49" s="8">
        <f t="shared" ref="E49:G49" si="10">SUM(E48)</f>
        <v>24</v>
      </c>
      <c r="F49" s="8">
        <f t="shared" si="10"/>
        <v>1.8</v>
      </c>
      <c r="G49" s="8">
        <f t="shared" si="10"/>
        <v>0.5</v>
      </c>
    </row>
    <row r="50" spans="1:9" ht="18.75" x14ac:dyDescent="0.3">
      <c r="A50" s="1"/>
      <c r="B50" s="1"/>
      <c r="C50" s="8" t="s">
        <v>15</v>
      </c>
      <c r="D50" s="13">
        <f>D49/D52*100</f>
        <v>4.1290858342368111</v>
      </c>
      <c r="E50" s="13">
        <f>E49/E52*100</f>
        <v>10.96892138939671</v>
      </c>
      <c r="F50" s="13">
        <f>F49/F52*100</f>
        <v>0.63807160581354139</v>
      </c>
      <c r="G50" s="13">
        <f>G49/G52*100</f>
        <v>0.77041602465331271</v>
      </c>
    </row>
    <row r="51" spans="1:9" x14ac:dyDescent="0.25">
      <c r="A51" s="1"/>
      <c r="B51" s="1"/>
      <c r="C51" s="1"/>
      <c r="D51" s="1"/>
      <c r="E51" s="1"/>
      <c r="F51" s="1"/>
      <c r="G51" s="1"/>
    </row>
    <row r="52" spans="1:9" ht="21" x14ac:dyDescent="0.35">
      <c r="A52" s="1"/>
      <c r="B52" s="1"/>
      <c r="C52" s="18" t="s">
        <v>40</v>
      </c>
      <c r="D52" s="18">
        <f>D49+D45+D35+D28+D24+D18+D9</f>
        <v>2601.06</v>
      </c>
      <c r="E52" s="18">
        <f>E49+E45+E35+E28+E24+E18+E9</f>
        <v>218.79999999999998</v>
      </c>
      <c r="F52" s="18">
        <f>F49+F45+F35+F28+F24+F18+F9</f>
        <v>282.09999999999997</v>
      </c>
      <c r="G52" s="18">
        <f>G49+G45+G35+G28+G24+G18+G9</f>
        <v>64.900000000000006</v>
      </c>
      <c r="I52" s="19"/>
    </row>
    <row r="54" spans="1:9" ht="21" x14ac:dyDescent="0.35">
      <c r="C54" s="20" t="s">
        <v>41</v>
      </c>
      <c r="D54" s="20">
        <f>D52/86</f>
        <v>30.244883720930233</v>
      </c>
      <c r="E54" s="21">
        <f>E52/86</f>
        <v>2.5441860465116277</v>
      </c>
      <c r="F54" s="21">
        <f>F52/86</f>
        <v>3.2802325581395344</v>
      </c>
      <c r="G54" s="21">
        <f>G52/86</f>
        <v>0.75465116279069777</v>
      </c>
    </row>
  </sheetData>
  <mergeCells count="1">
    <mergeCell ref="A1:G1"/>
  </mergeCell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Cutillo</dc:creator>
  <cp:lastModifiedBy>Cutillo Cyril</cp:lastModifiedBy>
  <dcterms:created xsi:type="dcterms:W3CDTF">2015-04-20T07:13:56Z</dcterms:created>
  <dcterms:modified xsi:type="dcterms:W3CDTF">2015-05-06T21:50:21Z</dcterms:modified>
</cp:coreProperties>
</file>