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12000" windowHeight="10005" activeTab="3"/>
  </bookViews>
  <sheets>
    <sheet name="Base Inventory" sheetId="1" r:id="rId1"/>
    <sheet name="Raw Data" sheetId="2" r:id="rId2"/>
    <sheet name="MES CALCULS" sheetId="3" r:id="rId3"/>
    <sheet name="Poids Teams" sheetId="4" r:id="rId4"/>
  </sheets>
  <definedNames>
    <definedName name="ClashData">'Raw Data'!$A$1:$K$424</definedName>
  </definedNames>
  <calcPr calcId="145621"/>
</workbook>
</file>

<file path=xl/calcChain.xml><?xml version="1.0" encoding="utf-8"?>
<calcChain xmlns="http://schemas.openxmlformats.org/spreadsheetml/2006/main">
  <c r="P78" i="4" l="1"/>
  <c r="V71" i="4"/>
  <c r="V60" i="4"/>
  <c r="S71" i="4"/>
  <c r="P70" i="4"/>
  <c r="S62" i="4"/>
  <c r="N77" i="4"/>
  <c r="M77" i="4"/>
  <c r="H75" i="4"/>
  <c r="D75" i="4"/>
  <c r="H76" i="4" s="1"/>
  <c r="M62" i="4"/>
  <c r="N62" i="4" s="1"/>
  <c r="H61" i="4" l="1"/>
  <c r="H52" i="4"/>
  <c r="H53" i="4"/>
  <c r="H34" i="4"/>
  <c r="H49" i="4"/>
  <c r="D51" i="4"/>
  <c r="D52" i="4"/>
  <c r="D53" i="4"/>
  <c r="D54" i="4"/>
  <c r="N47" i="4"/>
  <c r="M47" i="4"/>
  <c r="H58" i="4"/>
  <c r="D58" i="4"/>
  <c r="H57" i="4"/>
  <c r="D57" i="4"/>
  <c r="H56" i="4"/>
  <c r="D56" i="4"/>
  <c r="H55" i="4"/>
  <c r="D55" i="4"/>
  <c r="H54" i="4"/>
  <c r="H51" i="4"/>
  <c r="D60" i="4" l="1"/>
  <c r="H60" i="4"/>
  <c r="D40" i="4"/>
  <c r="D41" i="4"/>
  <c r="D42" i="4"/>
  <c r="D43" i="4"/>
  <c r="H40" i="4"/>
  <c r="H43" i="4" l="1"/>
  <c r="H42" i="4"/>
  <c r="H41" i="4"/>
  <c r="H39" i="4"/>
  <c r="H36" i="4"/>
  <c r="V25" i="3"/>
  <c r="V24" i="3"/>
  <c r="V23" i="3"/>
  <c r="D45" i="4" l="1"/>
  <c r="H45" i="4"/>
  <c r="D20" i="4"/>
  <c r="H28" i="4"/>
  <c r="D28" i="4"/>
  <c r="H27" i="4"/>
  <c r="D27" i="4"/>
  <c r="H26" i="4"/>
  <c r="D26" i="4"/>
  <c r="D25" i="4"/>
  <c r="H23" i="4"/>
  <c r="D22" i="4"/>
  <c r="H21" i="4"/>
  <c r="H20" i="4"/>
  <c r="H19" i="4"/>
  <c r="D19" i="4"/>
  <c r="H46" i="4" l="1"/>
  <c r="H30" i="4"/>
  <c r="D30" i="4"/>
  <c r="H31" i="4" l="1"/>
  <c r="H4" i="4" l="1"/>
  <c r="H5" i="4"/>
  <c r="H6" i="4"/>
  <c r="H7" i="4"/>
  <c r="H8" i="4"/>
  <c r="H9" i="4"/>
  <c r="H10" i="4"/>
  <c r="H11" i="4"/>
  <c r="H12" i="4"/>
  <c r="H3" i="4"/>
  <c r="D12" i="4"/>
  <c r="D11" i="4"/>
  <c r="D10" i="4"/>
  <c r="D9" i="4"/>
  <c r="D4" i="4"/>
  <c r="D5" i="4"/>
  <c r="D6" i="4"/>
  <c r="D7" i="4"/>
  <c r="D3" i="4"/>
  <c r="H14" i="4" l="1"/>
  <c r="H15" i="4" s="1"/>
  <c r="D14" i="4"/>
  <c r="F67" i="3" l="1"/>
  <c r="L66" i="3"/>
  <c r="F66" i="3"/>
  <c r="L65" i="3"/>
  <c r="S70" i="3" s="1"/>
  <c r="F65" i="3"/>
  <c r="R61" i="3"/>
  <c r="L61" i="3"/>
  <c r="R60" i="3"/>
  <c r="L60" i="3"/>
  <c r="R59" i="3"/>
  <c r="L59" i="3"/>
  <c r="R58" i="3"/>
  <c r="L58" i="3"/>
  <c r="F58" i="3"/>
  <c r="R57" i="3"/>
  <c r="L57" i="3"/>
  <c r="F57" i="3"/>
  <c r="R56" i="3"/>
  <c r="L56" i="3"/>
  <c r="F56" i="3"/>
  <c r="R54" i="3"/>
  <c r="L54" i="3"/>
  <c r="F54" i="3"/>
  <c r="R53" i="3"/>
  <c r="L53" i="3"/>
  <c r="F53" i="3"/>
  <c r="R52" i="3"/>
  <c r="L52" i="3"/>
  <c r="F52" i="3"/>
  <c r="R51" i="3"/>
  <c r="L51" i="3"/>
  <c r="F51" i="3"/>
  <c r="R50" i="3"/>
  <c r="S63" i="3" s="1"/>
  <c r="L50" i="3"/>
  <c r="F50" i="3"/>
  <c r="L45" i="3"/>
  <c r="O45" i="3" s="1"/>
  <c r="P45" i="3" s="1"/>
  <c r="F45" i="3"/>
  <c r="L43" i="3"/>
  <c r="F43" i="3"/>
  <c r="L42" i="3"/>
  <c r="F42" i="3"/>
  <c r="L41" i="3"/>
  <c r="F41" i="3"/>
  <c r="L40" i="3"/>
  <c r="F40" i="3"/>
  <c r="L39" i="3"/>
  <c r="F39" i="3"/>
  <c r="L38" i="3"/>
  <c r="F38" i="3"/>
  <c r="L37" i="3"/>
  <c r="F37" i="3"/>
  <c r="L36" i="3"/>
  <c r="F36" i="3"/>
  <c r="C31" i="3"/>
  <c r="F30" i="3"/>
  <c r="F29" i="3"/>
  <c r="F28" i="3"/>
  <c r="F27" i="3"/>
  <c r="F26" i="3"/>
  <c r="F25" i="3"/>
  <c r="F24" i="3"/>
  <c r="F23" i="3"/>
  <c r="F22" i="3"/>
  <c r="F21" i="3"/>
  <c r="L20" i="3"/>
  <c r="K20" i="3"/>
  <c r="J20" i="3"/>
  <c r="F20" i="3"/>
  <c r="F17" i="3"/>
  <c r="E17" i="3"/>
  <c r="D17" i="3"/>
  <c r="R16" i="3"/>
  <c r="Q16" i="3"/>
  <c r="P16" i="3"/>
  <c r="L16" i="3"/>
  <c r="K16" i="3"/>
  <c r="J16" i="3"/>
  <c r="F16" i="3"/>
  <c r="E16" i="3"/>
  <c r="D16" i="3"/>
  <c r="R15" i="3"/>
  <c r="Q15" i="3"/>
  <c r="P15" i="3"/>
  <c r="L15" i="3"/>
  <c r="K15" i="3"/>
  <c r="J15" i="3"/>
  <c r="F15" i="3"/>
  <c r="E15" i="3"/>
  <c r="D15" i="3"/>
  <c r="R14" i="3"/>
  <c r="Q14" i="3"/>
  <c r="P14" i="3"/>
  <c r="L14" i="3"/>
  <c r="K14" i="3"/>
  <c r="J14" i="3"/>
  <c r="F14" i="3"/>
  <c r="E14" i="3"/>
  <c r="D14" i="3"/>
  <c r="R13" i="3"/>
  <c r="Q13" i="3"/>
  <c r="P13" i="3"/>
  <c r="F13" i="3"/>
  <c r="E13" i="3"/>
  <c r="D13" i="3"/>
  <c r="L12" i="3"/>
  <c r="K12" i="3"/>
  <c r="J12" i="3"/>
  <c r="F12" i="3"/>
  <c r="E12" i="3"/>
  <c r="D12" i="3"/>
  <c r="R11" i="3"/>
  <c r="Q11" i="3"/>
  <c r="P11" i="3"/>
  <c r="L11" i="3"/>
  <c r="K11" i="3"/>
  <c r="J11" i="3"/>
  <c r="F11" i="3"/>
  <c r="E11" i="3"/>
  <c r="D11" i="3"/>
  <c r="R10" i="3"/>
  <c r="Q10" i="3"/>
  <c r="P10" i="3"/>
  <c r="L10" i="3"/>
  <c r="K10" i="3"/>
  <c r="J10" i="3"/>
  <c r="R9" i="3"/>
  <c r="Q9" i="3"/>
  <c r="P9" i="3"/>
  <c r="L9" i="3"/>
  <c r="K9" i="3"/>
  <c r="J9" i="3"/>
  <c r="F9" i="3"/>
  <c r="E9" i="3"/>
  <c r="D9" i="3"/>
  <c r="R8" i="3"/>
  <c r="Q8" i="3"/>
  <c r="P8" i="3"/>
  <c r="F8" i="3"/>
  <c r="E8" i="3"/>
  <c r="D8" i="3"/>
  <c r="L7" i="3"/>
  <c r="K7" i="3"/>
  <c r="J7" i="3"/>
  <c r="F7" i="3"/>
  <c r="E7" i="3"/>
  <c r="D7" i="3"/>
  <c r="L6" i="3"/>
  <c r="K6" i="3"/>
  <c r="J6" i="3"/>
  <c r="F6" i="3"/>
  <c r="E6" i="3"/>
  <c r="D6" i="3"/>
  <c r="R5" i="3"/>
  <c r="Q5" i="3"/>
  <c r="P5" i="3"/>
  <c r="L5" i="3"/>
  <c r="K5" i="3"/>
  <c r="J5" i="3"/>
  <c r="F5" i="3"/>
  <c r="E5" i="3"/>
  <c r="D5" i="3"/>
  <c r="R4" i="3"/>
  <c r="Q4" i="3"/>
  <c r="P4" i="3"/>
  <c r="L4" i="3"/>
  <c r="K4" i="3"/>
  <c r="J4" i="3"/>
  <c r="F4" i="3"/>
  <c r="E4" i="3"/>
  <c r="D4" i="3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L65" i="1" s="1"/>
  <c r="A4" i="2"/>
  <c r="A3" i="2"/>
  <c r="L66" i="1" s="1"/>
  <c r="A2" i="2"/>
  <c r="F66" i="1"/>
  <c r="R61" i="1"/>
  <c r="R59" i="1"/>
  <c r="F58" i="1"/>
  <c r="R56" i="1"/>
  <c r="L54" i="1"/>
  <c r="F53" i="1"/>
  <c r="R51" i="1"/>
  <c r="L50" i="1"/>
  <c r="F45" i="1"/>
  <c r="F43" i="1"/>
  <c r="F42" i="1"/>
  <c r="F41" i="1"/>
  <c r="F40" i="1"/>
  <c r="F39" i="1"/>
  <c r="F38" i="1"/>
  <c r="F37" i="1"/>
  <c r="F36" i="1"/>
  <c r="C31" i="1"/>
  <c r="F30" i="1"/>
  <c r="F29" i="1"/>
  <c r="F28" i="1"/>
  <c r="F27" i="1"/>
  <c r="F26" i="1"/>
  <c r="F25" i="1"/>
  <c r="F24" i="1"/>
  <c r="F23" i="1"/>
  <c r="F22" i="1"/>
  <c r="F21" i="1"/>
  <c r="L20" i="1"/>
  <c r="K20" i="1"/>
  <c r="J20" i="1"/>
  <c r="F20" i="1"/>
  <c r="F17" i="1"/>
  <c r="E17" i="1"/>
  <c r="D17" i="1"/>
  <c r="R16" i="1"/>
  <c r="Q16" i="1"/>
  <c r="P16" i="1"/>
  <c r="L16" i="1"/>
  <c r="K16" i="1"/>
  <c r="J16" i="1"/>
  <c r="F16" i="1"/>
  <c r="E16" i="1"/>
  <c r="D16" i="1"/>
  <c r="R15" i="1"/>
  <c r="Q15" i="1"/>
  <c r="P15" i="1"/>
  <c r="L15" i="1"/>
  <c r="K15" i="1"/>
  <c r="J15" i="1"/>
  <c r="F15" i="1"/>
  <c r="E15" i="1"/>
  <c r="D15" i="1"/>
  <c r="R14" i="1"/>
  <c r="Q14" i="1"/>
  <c r="P14" i="1"/>
  <c r="L14" i="1"/>
  <c r="K14" i="1"/>
  <c r="J14" i="1"/>
  <c r="F14" i="1"/>
  <c r="E14" i="1"/>
  <c r="D14" i="1"/>
  <c r="R13" i="1"/>
  <c r="Q13" i="1"/>
  <c r="P13" i="1"/>
  <c r="F13" i="1"/>
  <c r="E13" i="1"/>
  <c r="D13" i="1"/>
  <c r="L12" i="1"/>
  <c r="K12" i="1"/>
  <c r="J12" i="1"/>
  <c r="F12" i="1"/>
  <c r="E12" i="1"/>
  <c r="D12" i="1"/>
  <c r="R11" i="1"/>
  <c r="Q11" i="1"/>
  <c r="P11" i="1"/>
  <c r="L11" i="1"/>
  <c r="K11" i="1"/>
  <c r="J11" i="1"/>
  <c r="F11" i="1"/>
  <c r="E11" i="1"/>
  <c r="D11" i="1"/>
  <c r="R10" i="1"/>
  <c r="Q10" i="1"/>
  <c r="P10" i="1"/>
  <c r="L10" i="1"/>
  <c r="K10" i="1"/>
  <c r="J10" i="1"/>
  <c r="R9" i="1"/>
  <c r="Q9" i="1"/>
  <c r="P9" i="1"/>
  <c r="L9" i="1"/>
  <c r="K9" i="1"/>
  <c r="J9" i="1"/>
  <c r="F9" i="1"/>
  <c r="E9" i="1"/>
  <c r="D9" i="1"/>
  <c r="R8" i="1"/>
  <c r="Q8" i="1"/>
  <c r="P8" i="1"/>
  <c r="F8" i="1"/>
  <c r="E8" i="1"/>
  <c r="D8" i="1"/>
  <c r="L7" i="1"/>
  <c r="K7" i="1"/>
  <c r="J7" i="1"/>
  <c r="F7" i="1"/>
  <c r="E7" i="1"/>
  <c r="D7" i="1"/>
  <c r="L6" i="1"/>
  <c r="K6" i="1"/>
  <c r="J6" i="1"/>
  <c r="F6" i="1"/>
  <c r="E6" i="1"/>
  <c r="D6" i="1"/>
  <c r="R5" i="1"/>
  <c r="Q5" i="1"/>
  <c r="P5" i="1"/>
  <c r="L5" i="1"/>
  <c r="K5" i="1"/>
  <c r="J5" i="1"/>
  <c r="F5" i="1"/>
  <c r="E5" i="1"/>
  <c r="D5" i="1"/>
  <c r="R4" i="1"/>
  <c r="Q4" i="1"/>
  <c r="U34" i="1" s="1"/>
  <c r="P4" i="1"/>
  <c r="L4" i="1"/>
  <c r="K4" i="1"/>
  <c r="J4" i="1"/>
  <c r="F4" i="1"/>
  <c r="E4" i="1"/>
  <c r="D4" i="1"/>
  <c r="S47" i="3" l="1"/>
  <c r="U34" i="3"/>
  <c r="T34" i="3"/>
  <c r="S34" i="3"/>
  <c r="T34" i="1"/>
  <c r="S34" i="1"/>
  <c r="L36" i="1"/>
  <c r="L38" i="1"/>
  <c r="L40" i="1"/>
  <c r="L42" i="1"/>
  <c r="L45" i="1"/>
  <c r="R50" i="1"/>
  <c r="F52" i="1"/>
  <c r="L53" i="1"/>
  <c r="R54" i="1"/>
  <c r="F57" i="1"/>
  <c r="L58" i="1"/>
  <c r="L60" i="1"/>
  <c r="F51" i="1"/>
  <c r="L52" i="1"/>
  <c r="R53" i="1"/>
  <c r="F56" i="1"/>
  <c r="L57" i="1"/>
  <c r="R58" i="1"/>
  <c r="R60" i="1"/>
  <c r="F65" i="1"/>
  <c r="S70" i="1" s="1"/>
  <c r="F67" i="1"/>
  <c r="L37" i="1"/>
  <c r="L39" i="1"/>
  <c r="L41" i="1"/>
  <c r="L43" i="1"/>
  <c r="F50" i="1"/>
  <c r="L51" i="1"/>
  <c r="R52" i="1"/>
  <c r="F54" i="1"/>
  <c r="L56" i="1"/>
  <c r="R57" i="1"/>
  <c r="L59" i="1"/>
  <c r="L61" i="1"/>
  <c r="S73" i="3" l="1"/>
  <c r="S47" i="1"/>
  <c r="S63" i="1"/>
  <c r="S73" i="1" l="1"/>
</calcChain>
</file>

<file path=xl/sharedStrings.xml><?xml version="1.0" encoding="utf-8"?>
<sst xmlns="http://schemas.openxmlformats.org/spreadsheetml/2006/main" count="676" uniqueCount="98">
  <si>
    <t>Lookup</t>
  </si>
  <si>
    <t>Clash Base Weight Calculator</t>
  </si>
  <si>
    <t>Type</t>
  </si>
  <si>
    <t>Level</t>
  </si>
  <si>
    <t>Weight</t>
  </si>
  <si>
    <t>Hit Point</t>
  </si>
  <si>
    <t>DPS</t>
  </si>
  <si>
    <t>TH Required</t>
  </si>
  <si>
    <t>Cannon</t>
  </si>
  <si>
    <t>Archer Tower</t>
  </si>
  <si>
    <t>Wizard Tower</t>
  </si>
  <si>
    <t>Air Defense</t>
  </si>
  <si>
    <t>Mortar</t>
  </si>
  <si>
    <t>Inferno</t>
  </si>
  <si>
    <t>Tesla</t>
  </si>
  <si>
    <t>X-bow</t>
  </si>
  <si>
    <t>Air Sweeper</t>
  </si>
  <si>
    <t>Barbarian</t>
  </si>
  <si>
    <t>Archers</t>
  </si>
  <si>
    <t>Goblins</t>
  </si>
  <si>
    <t>Ballons</t>
  </si>
  <si>
    <t>Giants</t>
  </si>
  <si>
    <t>Wizards</t>
  </si>
  <si>
    <t>Dragons</t>
  </si>
  <si>
    <t>Healers</t>
  </si>
  <si>
    <t>PEKKA</t>
  </si>
  <si>
    <t>Hog Riders</t>
  </si>
  <si>
    <t>Valkyrie</t>
  </si>
  <si>
    <t>Golems</t>
  </si>
  <si>
    <t>Witches</t>
  </si>
  <si>
    <t>Lava Hound</t>
  </si>
  <si>
    <t>Minions</t>
  </si>
  <si>
    <t>Wall Breaker</t>
  </si>
  <si>
    <t>Barbarian King</t>
  </si>
  <si>
    <t>Archer Queen</t>
  </si>
  <si>
    <t>Small Bombs</t>
  </si>
  <si>
    <t>Giant Bombs</t>
  </si>
  <si>
    <t>Seeking Air Mines</t>
  </si>
  <si>
    <t>Air Bombs</t>
  </si>
  <si>
    <t>Skeleton Traps</t>
  </si>
  <si>
    <t>Lightning spell</t>
  </si>
  <si>
    <t>Heal Spell</t>
  </si>
  <si>
    <t>Rage Spell</t>
  </si>
  <si>
    <t>Freeze Spell</t>
  </si>
  <si>
    <t>Jump Spell</t>
  </si>
  <si>
    <t>Wall 1</t>
  </si>
  <si>
    <t>Wall 2</t>
  </si>
  <si>
    <t>Wall 3</t>
  </si>
  <si>
    <t>Wall 4</t>
  </si>
  <si>
    <t>Wall 5</t>
  </si>
  <si>
    <t>Wall 6</t>
  </si>
  <si>
    <t>Wall 7</t>
  </si>
  <si>
    <t>Wall 8</t>
  </si>
  <si>
    <t>Wall 9</t>
  </si>
  <si>
    <t>Wall 10</t>
  </si>
  <si>
    <t>Wall 11</t>
  </si>
  <si>
    <t>Spring Traps</t>
  </si>
  <si>
    <t>Quantity</t>
  </si>
  <si>
    <t>Total Defense</t>
  </si>
  <si>
    <t>Total Troops</t>
  </si>
  <si>
    <t>Total Traps</t>
  </si>
  <si>
    <t>Total Base Weight</t>
  </si>
  <si>
    <t>* Hitpoint calculation ignores walls.</t>
  </si>
  <si>
    <t>Android.UA</t>
  </si>
  <si>
    <t>HDV</t>
  </si>
  <si>
    <t>Franquin</t>
  </si>
  <si>
    <t>Recherche 4 minutes</t>
  </si>
  <si>
    <t>:D</t>
  </si>
  <si>
    <t>Gaston</t>
  </si>
  <si>
    <t>Bulle</t>
  </si>
  <si>
    <t>Jules</t>
  </si>
  <si>
    <t>Marsu</t>
  </si>
  <si>
    <t>Chok</t>
  </si>
  <si>
    <t>Frog</t>
  </si>
  <si>
    <t>Kili</t>
  </si>
  <si>
    <t>Secco</t>
  </si>
  <si>
    <t>Mouette</t>
  </si>
  <si>
    <t>Chat</t>
  </si>
  <si>
    <t>Zor</t>
  </si>
  <si>
    <t>Lucky</t>
  </si>
  <si>
    <t>LT</t>
  </si>
  <si>
    <t>Prune</t>
  </si>
  <si>
    <t>Recherche 11 minutes</t>
  </si>
  <si>
    <t>Menanek TM</t>
  </si>
  <si>
    <t>Cheese</t>
  </si>
  <si>
    <t>Chinois</t>
  </si>
  <si>
    <t>Recherche 7 minutes</t>
  </si>
  <si>
    <t>V</t>
  </si>
  <si>
    <t>N</t>
  </si>
  <si>
    <t>D</t>
  </si>
  <si>
    <t>War for Love</t>
  </si>
  <si>
    <t>Recherche 14 minutes</t>
  </si>
  <si>
    <t>moy</t>
  </si>
  <si>
    <t>jq'à chinois</t>
  </si>
  <si>
    <t>Nb Rés.</t>
  </si>
  <si>
    <t>Montant Réserve</t>
  </si>
  <si>
    <t>POIDS DES HDV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</si>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</sst>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"/>
  </numFmts>
  <fonts count="13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548DD4"/>
        <bgColor rgb="FF548DD4"/>
      </patternFill>
    </fill>
    <fill>
      <patternFill patternType="solid">
        <fgColor rgb="FF92D050"/>
        <bgColor rgb="FF92D050"/>
      </patternFill>
    </fill>
    <fill>
      <patternFill patternType="solid">
        <fgColor rgb="FFDDD9C3"/>
        <bgColor rgb="FFDDD9C3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2" borderId="0" xfId="0" applyFont="1" applyFill="1" applyBorder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3" fontId="0" fillId="0" borderId="0" xfId="0" applyNumberFormat="1" applyFont="1" applyAlignment="1">
      <alignment horizontal="center"/>
    </xf>
    <xf numFmtId="0" fontId="3" fillId="3" borderId="1" xfId="0" applyFont="1" applyFill="1" applyBorder="1"/>
    <xf numFmtId="0" fontId="0" fillId="2" borderId="0" xfId="0" applyFont="1" applyFill="1" applyBorder="1"/>
    <xf numFmtId="0" fontId="3" fillId="3" borderId="2" xfId="0" applyFont="1" applyFill="1" applyBorder="1" applyAlignment="1">
      <alignment horizontal="center"/>
    </xf>
    <xf numFmtId="0" fontId="0" fillId="0" borderId="0" xfId="0" applyFont="1"/>
    <xf numFmtId="3" fontId="3" fillId="3" borderId="2" xfId="0" applyNumberFormat="1" applyFont="1" applyFill="1" applyBorder="1" applyAlignment="1">
      <alignment horizontal="center"/>
    </xf>
    <xf numFmtId="3" fontId="0" fillId="0" borderId="0" xfId="0" applyNumberFormat="1" applyFont="1"/>
    <xf numFmtId="0" fontId="3" fillId="3" borderId="3" xfId="0" applyFont="1" applyFill="1" applyBorder="1"/>
    <xf numFmtId="0" fontId="4" fillId="0" borderId="0" xfId="0" applyFont="1"/>
    <xf numFmtId="0" fontId="0" fillId="0" borderId="4" xfId="0" applyFont="1" applyBorder="1"/>
    <xf numFmtId="0" fontId="0" fillId="4" borderId="5" xfId="0" applyFont="1" applyFill="1" applyBorder="1" applyAlignment="1">
      <alignment horizontal="center"/>
    </xf>
    <xf numFmtId="3" fontId="0" fillId="0" borderId="6" xfId="0" applyNumberFormat="1" applyFont="1" applyBorder="1"/>
    <xf numFmtId="164" fontId="0" fillId="0" borderId="0" xfId="0" applyNumberFormat="1" applyFont="1"/>
    <xf numFmtId="0" fontId="0" fillId="0" borderId="6" xfId="0" applyFont="1" applyBorder="1"/>
    <xf numFmtId="0" fontId="0" fillId="0" borderId="0" xfId="0" applyFont="1" applyAlignment="1">
      <alignment horizontal="center"/>
    </xf>
    <xf numFmtId="165" fontId="0" fillId="0" borderId="0" xfId="0" applyNumberFormat="1" applyFont="1"/>
    <xf numFmtId="0" fontId="5" fillId="0" borderId="0" xfId="0" applyFont="1"/>
    <xf numFmtId="0" fontId="0" fillId="4" borderId="5" xfId="0" applyFont="1" applyFill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/>
    <xf numFmtId="0" fontId="1" fillId="0" borderId="0" xfId="0" applyFont="1" applyAlignment="1">
      <alignment horizontal="center"/>
    </xf>
    <xf numFmtId="0" fontId="1" fillId="5" borderId="10" xfId="0" applyFont="1" applyFill="1" applyBorder="1"/>
    <xf numFmtId="0" fontId="1" fillId="5" borderId="10" xfId="0" applyFont="1" applyFill="1" applyBorder="1" applyAlignment="1">
      <alignment horizontal="center"/>
    </xf>
    <xf numFmtId="3" fontId="1" fillId="5" borderId="10" xfId="0" applyNumberFormat="1" applyFont="1" applyFill="1" applyBorder="1" applyAlignment="1">
      <alignment horizontal="center"/>
    </xf>
    <xf numFmtId="3" fontId="1" fillId="5" borderId="10" xfId="0" applyNumberFormat="1" applyFont="1" applyFill="1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0" fillId="0" borderId="3" xfId="0" applyFont="1" applyBorder="1"/>
    <xf numFmtId="0" fontId="6" fillId="3" borderId="10" xfId="0" applyFont="1" applyFill="1" applyBorder="1"/>
    <xf numFmtId="0" fontId="6" fillId="3" borderId="10" xfId="0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/>
    </xf>
    <xf numFmtId="3" fontId="6" fillId="3" borderId="10" xfId="0" applyNumberFormat="1" applyFont="1" applyFill="1" applyBorder="1"/>
    <xf numFmtId="3" fontId="0" fillId="0" borderId="0" xfId="0" applyNumberFormat="1" applyFont="1" applyAlignment="1"/>
    <xf numFmtId="3" fontId="8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1" fontId="0" fillId="0" borderId="0" xfId="0" applyNumberFormat="1" applyFont="1" applyAlignment="1"/>
    <xf numFmtId="3" fontId="9" fillId="0" borderId="0" xfId="0" applyNumberFormat="1" applyFont="1" applyAlignment="1"/>
    <xf numFmtId="9" fontId="9" fillId="0" borderId="0" xfId="1" applyFont="1" applyAlignment="1"/>
    <xf numFmtId="3" fontId="10" fillId="0" borderId="0" xfId="0" applyNumberFormat="1" applyFont="1" applyAlignment="1">
      <alignment horizontal="center"/>
    </xf>
    <xf numFmtId="3" fontId="7" fillId="0" borderId="0" xfId="0" applyNumberFormat="1" applyFont="1" applyAlignment="1"/>
    <xf numFmtId="3" fontId="7" fillId="0" borderId="0" xfId="0" applyNumberFormat="1" applyFont="1" applyAlignment="1">
      <alignment horizontal="center"/>
    </xf>
    <xf numFmtId="9" fontId="0" fillId="0" borderId="0" xfId="1" applyFont="1" applyAlignment="1"/>
    <xf numFmtId="3" fontId="9" fillId="0" borderId="12" xfId="0" applyNumberFormat="1" applyFont="1" applyBorder="1" applyAlignment="1"/>
    <xf numFmtId="3" fontId="0" fillId="0" borderId="12" xfId="0" applyNumberFormat="1" applyFont="1" applyBorder="1" applyAlignment="1"/>
    <xf numFmtId="3" fontId="8" fillId="0" borderId="13" xfId="0" applyNumberFormat="1" applyFont="1" applyBorder="1" applyAlignment="1"/>
    <xf numFmtId="3" fontId="8" fillId="0" borderId="14" xfId="0" applyNumberFormat="1" applyFont="1" applyBorder="1" applyAlignment="1"/>
    <xf numFmtId="3" fontId="8" fillId="0" borderId="15" xfId="0" applyNumberFormat="1" applyFont="1" applyBorder="1" applyAlignment="1"/>
    <xf numFmtId="3" fontId="9" fillId="0" borderId="16" xfId="0" applyNumberFormat="1" applyFont="1" applyBorder="1" applyAlignment="1"/>
    <xf numFmtId="3" fontId="9" fillId="0" borderId="17" xfId="0" applyNumberFormat="1" applyFont="1" applyBorder="1" applyAlignment="1"/>
    <xf numFmtId="3" fontId="9" fillId="0" borderId="18" xfId="0" applyNumberFormat="1" applyFont="1" applyBorder="1" applyAlignment="1"/>
    <xf numFmtId="3" fontId="9" fillId="0" borderId="11" xfId="0" applyNumberFormat="1" applyFont="1" applyBorder="1" applyAlignment="1"/>
    <xf numFmtId="3" fontId="8" fillId="0" borderId="19" xfId="0" applyNumberFormat="1" applyFont="1" applyBorder="1" applyAlignment="1"/>
    <xf numFmtId="3" fontId="0" fillId="0" borderId="13" xfId="0" applyNumberFormat="1" applyFont="1" applyBorder="1" applyAlignment="1"/>
    <xf numFmtId="3" fontId="0" fillId="0" borderId="15" xfId="0" applyNumberFormat="1" applyFont="1" applyBorder="1" applyAlignment="1"/>
    <xf numFmtId="3" fontId="7" fillId="0" borderId="15" xfId="0" applyNumberFormat="1" applyFont="1" applyBorder="1" applyAlignment="1"/>
    <xf numFmtId="3" fontId="9" fillId="0" borderId="0" xfId="0" applyNumberFormat="1" applyFont="1" applyBorder="1" applyAlignment="1"/>
    <xf numFmtId="3" fontId="0" fillId="0" borderId="0" xfId="0" applyNumberFormat="1" applyFont="1" applyBorder="1" applyAlignment="1"/>
    <xf numFmtId="3" fontId="7" fillId="0" borderId="0" xfId="0" applyNumberFormat="1" applyFont="1" applyBorder="1" applyAlignment="1"/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3" fontId="0" fillId="0" borderId="16" xfId="0" applyNumberFormat="1" applyFont="1" applyBorder="1" applyAlignment="1"/>
    <xf numFmtId="3" fontId="1" fillId="0" borderId="20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9" fillId="0" borderId="22" xfId="0" applyNumberFormat="1" applyFont="1" applyBorder="1" applyAlignment="1"/>
    <xf numFmtId="3" fontId="0" fillId="0" borderId="23" xfId="0" applyNumberFormat="1" applyFont="1" applyBorder="1" applyAlignment="1"/>
    <xf numFmtId="3" fontId="10" fillId="0" borderId="23" xfId="0" applyNumberFormat="1" applyFont="1" applyBorder="1" applyAlignment="1">
      <alignment horizontal="center"/>
    </xf>
    <xf numFmtId="3" fontId="9" fillId="0" borderId="24" xfId="0" applyNumberFormat="1" applyFont="1" applyBorder="1" applyAlignment="1"/>
    <xf numFmtId="3" fontId="8" fillId="0" borderId="25" xfId="0" applyNumberFormat="1" applyFont="1" applyBorder="1" applyAlignment="1">
      <alignment horizontal="center"/>
    </xf>
    <xf numFmtId="3" fontId="9" fillId="0" borderId="26" xfId="0" applyNumberFormat="1" applyFont="1" applyBorder="1" applyAlignment="1"/>
    <xf numFmtId="3" fontId="8" fillId="0" borderId="27" xfId="0" applyNumberFormat="1" applyFont="1" applyBorder="1" applyAlignment="1"/>
    <xf numFmtId="3" fontId="0" fillId="0" borderId="28" xfId="0" applyNumberFormat="1" applyFont="1" applyBorder="1" applyAlignment="1"/>
    <xf numFmtId="3" fontId="8" fillId="0" borderId="29" xfId="0" applyNumberFormat="1" applyFont="1" applyBorder="1" applyAlignment="1"/>
    <xf numFmtId="3" fontId="0" fillId="0" borderId="28" xfId="0" applyNumberFormat="1" applyFont="1" applyBorder="1" applyAlignment="1">
      <alignment horizontal="center"/>
    </xf>
    <xf numFmtId="3" fontId="8" fillId="0" borderId="30" xfId="0" applyNumberFormat="1" applyFont="1" applyBorder="1" applyAlignment="1"/>
    <xf numFmtId="3" fontId="0" fillId="0" borderId="29" xfId="0" applyNumberFormat="1" applyFont="1" applyBorder="1" applyAlignment="1"/>
    <xf numFmtId="3" fontId="7" fillId="0" borderId="29" xfId="0" applyNumberFormat="1" applyFont="1" applyBorder="1" applyAlignment="1"/>
    <xf numFmtId="3" fontId="10" fillId="0" borderId="28" xfId="0" applyNumberFormat="1" applyFont="1" applyBorder="1" applyAlignment="1">
      <alignment horizontal="center"/>
    </xf>
    <xf numFmtId="3" fontId="8" fillId="0" borderId="31" xfId="0" applyNumberFormat="1" applyFont="1" applyBorder="1" applyAlignment="1"/>
    <xf numFmtId="3" fontId="7" fillId="0" borderId="30" xfId="0" applyNumberFormat="1" applyFont="1" applyBorder="1" applyAlignment="1"/>
    <xf numFmtId="3" fontId="1" fillId="0" borderId="28" xfId="0" applyNumberFormat="1" applyFont="1" applyBorder="1" applyAlignment="1">
      <alignment horizontal="right"/>
    </xf>
    <xf numFmtId="3" fontId="1" fillId="0" borderId="32" xfId="0" applyNumberFormat="1" applyFont="1" applyBorder="1" applyAlignment="1">
      <alignment horizontal="right"/>
    </xf>
    <xf numFmtId="3" fontId="1" fillId="0" borderId="33" xfId="0" applyNumberFormat="1" applyFont="1" applyBorder="1" applyAlignment="1"/>
    <xf numFmtId="3" fontId="0" fillId="0" borderId="33" xfId="0" applyNumberFormat="1" applyFont="1" applyBorder="1" applyAlignment="1"/>
    <xf numFmtId="3" fontId="0" fillId="0" borderId="34" xfId="0" applyNumberFormat="1" applyFont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showGridLines="0" workbookViewId="0">
      <pane ySplit="3" topLeftCell="A4" activePane="bottomLeft" state="frozen"/>
      <selection pane="bottomLeft" activeCell="E29" sqref="E29"/>
    </sheetView>
  </sheetViews>
  <sheetFormatPr baseColWidth="10" defaultColWidth="17.28515625" defaultRowHeight="15" customHeight="1" x14ac:dyDescent="0.2"/>
  <cols>
    <col min="1" max="1" width="2.85546875" customWidth="1"/>
    <col min="2" max="2" width="13.28515625" customWidth="1"/>
    <col min="3" max="3" width="9.140625" customWidth="1"/>
    <col min="4" max="4" width="10.5703125" customWidth="1"/>
    <col min="5" max="5" width="9.140625" customWidth="1"/>
    <col min="6" max="6" width="8.7109375" customWidth="1"/>
    <col min="7" max="7" width="2.85546875" customWidth="1"/>
    <col min="8" max="8" width="12.42578125" customWidth="1"/>
    <col min="9" max="11" width="9.140625" customWidth="1"/>
    <col min="12" max="12" width="8.7109375" customWidth="1"/>
    <col min="13" max="13" width="2" customWidth="1"/>
    <col min="14" max="14" width="16.28515625" customWidth="1"/>
    <col min="15" max="15" width="9.140625" customWidth="1"/>
    <col min="16" max="16" width="10.5703125" customWidth="1"/>
    <col min="17" max="17" width="9.140625" customWidth="1"/>
    <col min="18" max="21" width="8.7109375" customWidth="1"/>
  </cols>
  <sheetData>
    <row r="1" spans="1:20" ht="15.75" customHeight="1" x14ac:dyDescent="0.25">
      <c r="A1" s="2" t="s">
        <v>1</v>
      </c>
      <c r="B1" s="3"/>
      <c r="C1" s="4"/>
      <c r="D1" s="6"/>
      <c r="E1" s="6"/>
      <c r="G1" s="3"/>
      <c r="H1" s="3"/>
      <c r="I1" s="4"/>
      <c r="J1" s="6"/>
      <c r="K1" s="6"/>
      <c r="M1" s="3"/>
      <c r="N1" s="3"/>
      <c r="O1" s="4"/>
      <c r="P1" s="6"/>
      <c r="Q1" s="6"/>
    </row>
    <row r="2" spans="1:20" ht="3.75" customHeight="1" x14ac:dyDescent="0.25">
      <c r="A2" s="2"/>
      <c r="B2" s="3"/>
      <c r="C2" s="4"/>
      <c r="D2" s="6"/>
      <c r="E2" s="6"/>
      <c r="G2" s="3"/>
      <c r="H2" s="3"/>
      <c r="I2" s="4"/>
      <c r="J2" s="6"/>
      <c r="K2" s="6"/>
      <c r="M2" s="3"/>
      <c r="N2" s="3"/>
      <c r="O2" s="4"/>
      <c r="P2" s="6"/>
      <c r="Q2" s="6"/>
    </row>
    <row r="3" spans="1:20" ht="15.75" customHeight="1" x14ac:dyDescent="0.25">
      <c r="A3" s="3"/>
      <c r="B3" s="7" t="s">
        <v>2</v>
      </c>
      <c r="C3" s="9" t="s">
        <v>3</v>
      </c>
      <c r="D3" s="11" t="s">
        <v>5</v>
      </c>
      <c r="E3" s="11" t="s">
        <v>6</v>
      </c>
      <c r="F3" s="13" t="s">
        <v>4</v>
      </c>
      <c r="G3" s="14"/>
      <c r="H3" s="7" t="s">
        <v>2</v>
      </c>
      <c r="I3" s="9" t="s">
        <v>3</v>
      </c>
      <c r="J3" s="11" t="s">
        <v>5</v>
      </c>
      <c r="K3" s="11" t="s">
        <v>6</v>
      </c>
      <c r="L3" s="13" t="s">
        <v>4</v>
      </c>
      <c r="M3" s="14"/>
      <c r="N3" s="7" t="s">
        <v>2</v>
      </c>
      <c r="O3" s="9" t="s">
        <v>3</v>
      </c>
      <c r="P3" s="11" t="s">
        <v>5</v>
      </c>
      <c r="Q3" s="11" t="s">
        <v>6</v>
      </c>
      <c r="R3" s="13" t="s">
        <v>4</v>
      </c>
    </row>
    <row r="4" spans="1:20" ht="12.75" customHeight="1" x14ac:dyDescent="0.2">
      <c r="A4" s="3"/>
      <c r="B4" s="15" t="s">
        <v>8</v>
      </c>
      <c r="C4" s="16">
        <v>10</v>
      </c>
      <c r="D4" s="6">
        <f t="shared" ref="D4:D9" si="0">IFERROR(VLOOKUP($B4&amp;$C4,ClashData,5,FALSE),0)</f>
        <v>890</v>
      </c>
      <c r="E4" s="6">
        <f t="shared" ref="E4:E9" si="1">IFERROR(VLOOKUP($B4&amp;$C4,ClashData,6,FALSE),0)</f>
        <v>65</v>
      </c>
      <c r="F4" s="17">
        <f t="shared" ref="F4:F9" si="2">IFERROR(VLOOKUP($B4&amp;$C4,ClashData,4,FALSE),0)</f>
        <v>955</v>
      </c>
      <c r="G4" s="3"/>
      <c r="H4" s="15" t="s">
        <v>12</v>
      </c>
      <c r="I4" s="16">
        <v>6</v>
      </c>
      <c r="J4" s="6">
        <f>IFERROR(VLOOKUP($H4&amp;$I4,ClashData,5,FALSE),0)</f>
        <v>650</v>
      </c>
      <c r="K4" s="6">
        <f>IFERROR(VLOOKUP($H4&amp;$I4,ClashData,6,FALSE),0)</f>
        <v>9</v>
      </c>
      <c r="L4" s="17">
        <f>IFERROR(VLOOKUP($H4&amp;$I4,ClashData,4,FALSE),0)</f>
        <v>2850</v>
      </c>
      <c r="M4" s="3"/>
      <c r="N4" s="15" t="s">
        <v>13</v>
      </c>
      <c r="O4" s="16">
        <v>0</v>
      </c>
      <c r="P4" s="6">
        <f>IFERROR(VLOOKUP($N4&amp;$O4,ClashData,5,FALSE),0)</f>
        <v>0</v>
      </c>
      <c r="Q4" s="6">
        <f>IFERROR(VLOOKUP($N4&amp;$O4,ClashData,6,FALSE),0)</f>
        <v>0</v>
      </c>
      <c r="R4" s="17">
        <f>IFERROR(VLOOKUP($N4&amp;$O4,ClashData,4,FALSE),0)</f>
        <v>0</v>
      </c>
      <c r="T4" s="18"/>
    </row>
    <row r="5" spans="1:20" ht="12.75" customHeight="1" x14ac:dyDescent="0.2">
      <c r="A5" s="3"/>
      <c r="B5" s="15" t="s">
        <v>8</v>
      </c>
      <c r="C5" s="16">
        <v>10</v>
      </c>
      <c r="D5" s="6">
        <f t="shared" si="0"/>
        <v>890</v>
      </c>
      <c r="E5" s="6">
        <f t="shared" si="1"/>
        <v>65</v>
      </c>
      <c r="F5" s="17">
        <f t="shared" si="2"/>
        <v>955</v>
      </c>
      <c r="G5" s="3"/>
      <c r="H5" s="15" t="s">
        <v>12</v>
      </c>
      <c r="I5" s="16">
        <v>6</v>
      </c>
      <c r="J5" s="6">
        <f>IFERROR(VLOOKUP($H5&amp;$I5,ClashData,5,FALSE),0)</f>
        <v>650</v>
      </c>
      <c r="K5" s="6">
        <f>IFERROR(VLOOKUP($H5&amp;$I5,ClashData,6,FALSE),0)</f>
        <v>9</v>
      </c>
      <c r="L5" s="17">
        <f>IFERROR(VLOOKUP($H5&amp;$I5,ClashData,4,FALSE),0)</f>
        <v>2850</v>
      </c>
      <c r="M5" s="3"/>
      <c r="N5" s="15" t="s">
        <v>13</v>
      </c>
      <c r="O5" s="16">
        <v>0</v>
      </c>
      <c r="P5" s="6">
        <f>IFERROR(VLOOKUP($N5&amp;$O5,ClashData,5,FALSE),0)</f>
        <v>0</v>
      </c>
      <c r="Q5" s="6">
        <f>IFERROR(VLOOKUP($N5&amp;$O5,ClashData,6,FALSE),0)</f>
        <v>0</v>
      </c>
      <c r="R5" s="17">
        <f>IFERROR(VLOOKUP($N5&amp;$O5,'Raw Data'!$A$1:$D$1012,4,FALSE),0)</f>
        <v>0</v>
      </c>
      <c r="T5" s="18"/>
    </row>
    <row r="6" spans="1:20" ht="12.75" customHeight="1" x14ac:dyDescent="0.2">
      <c r="A6" s="3"/>
      <c r="B6" s="15" t="s">
        <v>8</v>
      </c>
      <c r="C6" s="16">
        <v>10</v>
      </c>
      <c r="D6" s="6">
        <f t="shared" si="0"/>
        <v>890</v>
      </c>
      <c r="E6" s="6">
        <f t="shared" si="1"/>
        <v>65</v>
      </c>
      <c r="F6" s="17">
        <f t="shared" si="2"/>
        <v>955</v>
      </c>
      <c r="G6" s="3"/>
      <c r="H6" s="15" t="s">
        <v>12</v>
      </c>
      <c r="I6" s="16">
        <v>7</v>
      </c>
      <c r="J6" s="6">
        <f>IFERROR(VLOOKUP($H6&amp;$I6,ClashData,5,FALSE),0)</f>
        <v>700</v>
      </c>
      <c r="K6" s="6">
        <f>IFERROR(VLOOKUP($H6&amp;$I6,ClashData,6,FALSE),0)</f>
        <v>11</v>
      </c>
      <c r="L6" s="17">
        <f>IFERROR(VLOOKUP($H6&amp;$I6,ClashData,4,FALSE),0)</f>
        <v>3290</v>
      </c>
      <c r="M6" s="3"/>
      <c r="N6" s="15"/>
      <c r="O6" s="4"/>
      <c r="P6" s="6"/>
      <c r="Q6" s="6"/>
      <c r="R6" s="19"/>
    </row>
    <row r="7" spans="1:20" ht="12.75" customHeight="1" x14ac:dyDescent="0.2">
      <c r="A7" s="3"/>
      <c r="B7" s="15" t="s">
        <v>8</v>
      </c>
      <c r="C7" s="16">
        <v>10</v>
      </c>
      <c r="D7" s="6">
        <f t="shared" si="0"/>
        <v>890</v>
      </c>
      <c r="E7" s="6">
        <f t="shared" si="1"/>
        <v>65</v>
      </c>
      <c r="F7" s="17">
        <f t="shared" si="2"/>
        <v>955</v>
      </c>
      <c r="G7" s="3"/>
      <c r="H7" s="15" t="s">
        <v>12</v>
      </c>
      <c r="I7" s="16">
        <v>6</v>
      </c>
      <c r="J7" s="6">
        <f>IFERROR(VLOOKUP($H7&amp;$I7,ClashData,5,FALSE),0)</f>
        <v>650</v>
      </c>
      <c r="K7" s="6">
        <f>IFERROR(VLOOKUP($H7&amp;$I7,ClashData,6,FALSE),0)</f>
        <v>9</v>
      </c>
      <c r="L7" s="17">
        <f>IFERROR(VLOOKUP($H7&amp;$I7,ClashData,4,FALSE),0)</f>
        <v>2850</v>
      </c>
      <c r="M7" s="3"/>
      <c r="N7" s="15"/>
      <c r="O7" s="4"/>
      <c r="P7" s="6"/>
      <c r="Q7" s="6"/>
      <c r="R7" s="19"/>
    </row>
    <row r="8" spans="1:20" ht="12.75" customHeight="1" x14ac:dyDescent="0.2">
      <c r="A8" s="3"/>
      <c r="B8" s="15" t="s">
        <v>8</v>
      </c>
      <c r="C8" s="16">
        <v>10</v>
      </c>
      <c r="D8" s="6">
        <f t="shared" si="0"/>
        <v>890</v>
      </c>
      <c r="E8" s="6">
        <f t="shared" si="1"/>
        <v>65</v>
      </c>
      <c r="F8" s="17">
        <f t="shared" si="2"/>
        <v>955</v>
      </c>
      <c r="G8" s="3"/>
      <c r="H8" s="15"/>
      <c r="I8" s="20"/>
      <c r="J8" s="6"/>
      <c r="K8" s="6"/>
      <c r="L8" s="17"/>
      <c r="M8" s="3"/>
      <c r="N8" s="15" t="s">
        <v>11</v>
      </c>
      <c r="O8" s="16">
        <v>7</v>
      </c>
      <c r="P8" s="6">
        <f>IFERROR(VLOOKUP($N8&amp;$O8,ClashData,5,FALSE),0)</f>
        <v>1110</v>
      </c>
      <c r="Q8" s="6">
        <f>IFERROR(VLOOKUP($N8&amp;$O8,ClashData,6,FALSE),0)</f>
        <v>280</v>
      </c>
      <c r="R8" s="17">
        <f>IFERROR(VLOOKUP($N8&amp;$O8,'Raw Data'!$A$1:$D$1012,4,FALSE),0)</f>
        <v>280</v>
      </c>
    </row>
    <row r="9" spans="1:20" ht="12.75" customHeight="1" x14ac:dyDescent="0.2">
      <c r="A9" s="3"/>
      <c r="B9" s="15" t="s">
        <v>8</v>
      </c>
      <c r="C9" s="16">
        <v>0</v>
      </c>
      <c r="D9" s="6">
        <f t="shared" si="0"/>
        <v>0</v>
      </c>
      <c r="E9" s="6">
        <f t="shared" si="1"/>
        <v>0</v>
      </c>
      <c r="F9" s="17">
        <f t="shared" si="2"/>
        <v>0</v>
      </c>
      <c r="G9" s="3"/>
      <c r="H9" s="15" t="s">
        <v>14</v>
      </c>
      <c r="I9" s="16">
        <v>7</v>
      </c>
      <c r="J9" s="6">
        <f>IFERROR(VLOOKUP($H9&amp;$I9,ClashData,5,FALSE),0)</f>
        <v>810</v>
      </c>
      <c r="K9" s="6">
        <f>IFERROR(VLOOKUP($H9&amp;$I9,ClashData,6,FALSE),0)</f>
        <v>87</v>
      </c>
      <c r="L9" s="17">
        <f>IFERROR(VLOOKUP($H9&amp;$I9,ClashData,4,FALSE),0)</f>
        <v>700</v>
      </c>
      <c r="M9" s="3"/>
      <c r="N9" s="15" t="s">
        <v>11</v>
      </c>
      <c r="O9" s="16">
        <v>7</v>
      </c>
      <c r="P9" s="6">
        <f>IFERROR(VLOOKUP($N9&amp;$O9,ClashData,5,FALSE),0)</f>
        <v>1110</v>
      </c>
      <c r="Q9" s="6">
        <f>IFERROR(VLOOKUP($N9&amp;$O9,ClashData,6,FALSE),0)</f>
        <v>280</v>
      </c>
      <c r="R9" s="17">
        <f>IFERROR(VLOOKUP($N9&amp;$O9,'Raw Data'!$A$1:$D$1012,4,FALSE),0)</f>
        <v>280</v>
      </c>
    </row>
    <row r="10" spans="1:20" ht="12.75" customHeight="1" x14ac:dyDescent="0.2">
      <c r="A10" s="3"/>
      <c r="B10" s="15"/>
      <c r="C10" s="4"/>
      <c r="D10" s="6"/>
      <c r="E10" s="6"/>
      <c r="F10" s="17"/>
      <c r="G10" s="3"/>
      <c r="H10" s="15" t="s">
        <v>14</v>
      </c>
      <c r="I10" s="16">
        <v>7</v>
      </c>
      <c r="J10" s="6">
        <f>IFERROR(VLOOKUP($H10&amp;$I10,ClashData,5,FALSE),0)</f>
        <v>810</v>
      </c>
      <c r="K10" s="6">
        <f>IFERROR(VLOOKUP($H10&amp;$I10,ClashData,6,FALSE),0)</f>
        <v>87</v>
      </c>
      <c r="L10" s="17">
        <f>IFERROR(VLOOKUP($H10&amp;$I10,ClashData,4,FALSE),0)</f>
        <v>700</v>
      </c>
      <c r="M10" s="3"/>
      <c r="N10" s="15" t="s">
        <v>11</v>
      </c>
      <c r="O10" s="16">
        <v>7</v>
      </c>
      <c r="P10" s="6">
        <f>IFERROR(VLOOKUP($N10&amp;$O10,ClashData,5,FALSE),0)</f>
        <v>1110</v>
      </c>
      <c r="Q10" s="6">
        <f>IFERROR(VLOOKUP($N10&amp;$O10,ClashData,6,FALSE),0)</f>
        <v>280</v>
      </c>
      <c r="R10" s="17">
        <f>IFERROR(VLOOKUP($N10&amp;$O10,'Raw Data'!$A$1:$D$1012,4,FALSE),0)</f>
        <v>280</v>
      </c>
    </row>
    <row r="11" spans="1:20" ht="12.75" customHeight="1" x14ac:dyDescent="0.2">
      <c r="A11" s="3"/>
      <c r="B11" s="15" t="s">
        <v>9</v>
      </c>
      <c r="C11" s="16">
        <v>10</v>
      </c>
      <c r="D11" s="6">
        <f t="shared" ref="D11:D17" si="3">IFERROR(VLOOKUP($B11&amp;$C11,ClashData,5,FALSE),0)</f>
        <v>750</v>
      </c>
      <c r="E11" s="6">
        <f t="shared" ref="E11:E17" si="4">IFERROR(VLOOKUP($B11&amp;$C11,ClashData,6,FALSE),0)</f>
        <v>65</v>
      </c>
      <c r="F11" s="17">
        <f t="shared" ref="F11:F17" si="5">IFERROR(VLOOKUP($B11&amp;$C11,ClashData,4,FALSE),0)</f>
        <v>955</v>
      </c>
      <c r="G11" s="3"/>
      <c r="H11" s="15" t="s">
        <v>14</v>
      </c>
      <c r="I11" s="16">
        <v>7</v>
      </c>
      <c r="J11" s="6">
        <f>IFERROR(VLOOKUP($H11&amp;$I11,ClashData,5,FALSE),0)</f>
        <v>810</v>
      </c>
      <c r="K11" s="6">
        <f>IFERROR(VLOOKUP($H11&amp;$I11,ClashData,6,FALSE),0)</f>
        <v>87</v>
      </c>
      <c r="L11" s="17">
        <f>IFERROR(VLOOKUP($H11&amp;$I11,ClashData,4,FALSE),0)</f>
        <v>700</v>
      </c>
      <c r="M11" s="3"/>
      <c r="N11" s="15" t="s">
        <v>11</v>
      </c>
      <c r="O11" s="16">
        <v>7</v>
      </c>
      <c r="P11" s="6">
        <f>IFERROR(VLOOKUP($N11&amp;$O11,ClashData,5,FALSE),0)</f>
        <v>1110</v>
      </c>
      <c r="Q11" s="6">
        <f>IFERROR(VLOOKUP($N11&amp;$O11,ClashData,6,FALSE),0)</f>
        <v>280</v>
      </c>
      <c r="R11" s="17">
        <f>IFERROR(VLOOKUP($N11&amp;$O11,'Raw Data'!$A$1:$D$1012,4,FALSE),0)</f>
        <v>280</v>
      </c>
    </row>
    <row r="12" spans="1:20" ht="12.75" customHeight="1" x14ac:dyDescent="0.2">
      <c r="A12" s="3"/>
      <c r="B12" s="15" t="s">
        <v>9</v>
      </c>
      <c r="C12" s="16">
        <v>10</v>
      </c>
      <c r="D12" s="6">
        <f t="shared" si="3"/>
        <v>750</v>
      </c>
      <c r="E12" s="6">
        <f t="shared" si="4"/>
        <v>65</v>
      </c>
      <c r="F12" s="17">
        <f t="shared" si="5"/>
        <v>955</v>
      </c>
      <c r="G12" s="3"/>
      <c r="H12" s="15" t="s">
        <v>14</v>
      </c>
      <c r="I12" s="16">
        <v>7</v>
      </c>
      <c r="J12" s="6">
        <f>IFERROR(VLOOKUP($H12&amp;$I12,ClashData,5,FALSE),0)</f>
        <v>810</v>
      </c>
      <c r="K12" s="6">
        <f>IFERROR(VLOOKUP($H12&amp;$I12,ClashData,6,FALSE),0)</f>
        <v>87</v>
      </c>
      <c r="L12" s="17">
        <f>IFERROR(VLOOKUP($H12&amp;$I12,ClashData,4,FALSE),0)</f>
        <v>700</v>
      </c>
      <c r="M12" s="3"/>
      <c r="N12" s="15"/>
      <c r="O12" s="4"/>
      <c r="P12" s="6"/>
      <c r="Q12" s="6"/>
      <c r="R12" s="19"/>
    </row>
    <row r="13" spans="1:20" ht="12.75" customHeight="1" x14ac:dyDescent="0.2">
      <c r="A13" s="3"/>
      <c r="B13" s="15" t="s">
        <v>9</v>
      </c>
      <c r="C13" s="16">
        <v>10</v>
      </c>
      <c r="D13" s="6">
        <f t="shared" si="3"/>
        <v>750</v>
      </c>
      <c r="E13" s="6">
        <f t="shared" si="4"/>
        <v>65</v>
      </c>
      <c r="F13" s="17">
        <f t="shared" si="5"/>
        <v>955</v>
      </c>
      <c r="G13" s="3"/>
      <c r="H13" s="15"/>
      <c r="I13" s="4"/>
      <c r="J13" s="6"/>
      <c r="K13" s="6"/>
      <c r="L13" s="17"/>
      <c r="M13" s="3"/>
      <c r="N13" s="15" t="s">
        <v>10</v>
      </c>
      <c r="O13" s="16">
        <v>7</v>
      </c>
      <c r="P13" s="6">
        <f>IFERROR(VLOOKUP($N13&amp;$O13,ClashData,5,FALSE),0)</f>
        <v>840</v>
      </c>
      <c r="Q13" s="6">
        <f>IFERROR(VLOOKUP($N13&amp;$O13,ClashData,6,FALSE),0)</f>
        <v>40</v>
      </c>
      <c r="R13" s="17">
        <f>IFERROR(VLOOKUP($N13&amp;$O13,'Raw Data'!$A$1:$D$1012,4,FALSE),0)</f>
        <v>2870</v>
      </c>
    </row>
    <row r="14" spans="1:20" ht="12.75" customHeight="1" x14ac:dyDescent="0.2">
      <c r="A14" s="3"/>
      <c r="B14" s="15" t="s">
        <v>9</v>
      </c>
      <c r="C14" s="16">
        <v>10</v>
      </c>
      <c r="D14" s="6">
        <f t="shared" si="3"/>
        <v>750</v>
      </c>
      <c r="E14" s="6">
        <f t="shared" si="4"/>
        <v>65</v>
      </c>
      <c r="F14" s="17">
        <f t="shared" si="5"/>
        <v>955</v>
      </c>
      <c r="G14" s="3"/>
      <c r="H14" s="15" t="s">
        <v>15</v>
      </c>
      <c r="I14" s="16">
        <v>3</v>
      </c>
      <c r="J14" s="6">
        <f>IFERROR(VLOOKUP($H14&amp;$I14,ClashData,5,FALSE),0)</f>
        <v>2300</v>
      </c>
      <c r="K14" s="6">
        <f>IFERROR(VLOOKUP($H14&amp;$I14,ClashData,6,FALSE),0)</f>
        <v>75</v>
      </c>
      <c r="L14" s="17">
        <f>IFERROR(VLOOKUP($H14&amp;$I14,ClashData,4,FALSE),0)</f>
        <v>1200</v>
      </c>
      <c r="M14" s="3"/>
      <c r="N14" s="15" t="s">
        <v>10</v>
      </c>
      <c r="O14" s="16">
        <v>7</v>
      </c>
      <c r="P14" s="6">
        <f>IFERROR(VLOOKUP($N14&amp;$O14,ClashData,5,FALSE),0)</f>
        <v>840</v>
      </c>
      <c r="Q14" s="6">
        <f>IFERROR(VLOOKUP($N14&amp;$O14,ClashData,6,FALSE),0)</f>
        <v>40</v>
      </c>
      <c r="R14" s="17">
        <f>IFERROR(VLOOKUP($N14&amp;$O14,'Raw Data'!$A$1:$D$1012,4,FALSE),0)</f>
        <v>2870</v>
      </c>
    </row>
    <row r="15" spans="1:20" ht="12.75" customHeight="1" x14ac:dyDescent="0.2">
      <c r="A15" s="3"/>
      <c r="B15" s="15" t="s">
        <v>9</v>
      </c>
      <c r="C15" s="16">
        <v>10</v>
      </c>
      <c r="D15" s="6">
        <f t="shared" si="3"/>
        <v>750</v>
      </c>
      <c r="E15" s="6">
        <f t="shared" si="4"/>
        <v>65</v>
      </c>
      <c r="F15" s="17">
        <f t="shared" si="5"/>
        <v>955</v>
      </c>
      <c r="G15" s="3"/>
      <c r="H15" s="15" t="s">
        <v>15</v>
      </c>
      <c r="I15" s="16">
        <v>2</v>
      </c>
      <c r="J15" s="6">
        <f>IFERROR(VLOOKUP($H15&amp;$I15,ClashData,5,FALSE),0)</f>
        <v>1900</v>
      </c>
      <c r="K15" s="6">
        <f>IFERROR(VLOOKUP($H15&amp;$I15,ClashData,6,FALSE),0)</f>
        <v>60</v>
      </c>
      <c r="L15" s="17">
        <f>IFERROR(VLOOKUP($H15&amp;$I15,ClashData,4,FALSE),0)</f>
        <v>800</v>
      </c>
      <c r="M15" s="3"/>
      <c r="N15" s="15" t="s">
        <v>10</v>
      </c>
      <c r="O15" s="16">
        <v>6</v>
      </c>
      <c r="P15" s="6">
        <f>IFERROR(VLOOKUP($N15&amp;$O15,ClashData,5,FALSE),0)</f>
        <v>790</v>
      </c>
      <c r="Q15" s="6">
        <f>IFERROR(VLOOKUP($N15&amp;$O15,ClashData,6,FALSE),0)</f>
        <v>32</v>
      </c>
      <c r="R15" s="17">
        <f>IFERROR(VLOOKUP($N15&amp;$O15,'Raw Data'!$A$1:$D$1012,4,FALSE),0)</f>
        <v>2550</v>
      </c>
    </row>
    <row r="16" spans="1:20" ht="12.75" customHeight="1" x14ac:dyDescent="0.2">
      <c r="A16" s="3"/>
      <c r="B16" s="15" t="s">
        <v>9</v>
      </c>
      <c r="C16" s="16">
        <v>10</v>
      </c>
      <c r="D16" s="6">
        <f t="shared" si="3"/>
        <v>750</v>
      </c>
      <c r="E16" s="6">
        <f t="shared" si="4"/>
        <v>65</v>
      </c>
      <c r="F16" s="17">
        <f t="shared" si="5"/>
        <v>955</v>
      </c>
      <c r="G16" s="3"/>
      <c r="H16" s="15" t="s">
        <v>15</v>
      </c>
      <c r="I16" s="16">
        <v>0</v>
      </c>
      <c r="J16" s="6">
        <f>IFERROR(VLOOKUP($H16&amp;$I16,ClashData,5,FALSE),0)</f>
        <v>0</v>
      </c>
      <c r="K16" s="6">
        <f>IFERROR(VLOOKUP($H16&amp;$I16,ClashData,6,FALSE),0)</f>
        <v>0</v>
      </c>
      <c r="L16" s="17">
        <f>IFERROR(VLOOKUP($H16&amp;$I16,ClashData,4,FALSE),0)</f>
        <v>0</v>
      </c>
      <c r="M16" s="3"/>
      <c r="N16" s="15" t="s">
        <v>10</v>
      </c>
      <c r="O16" s="16">
        <v>7</v>
      </c>
      <c r="P16" s="6">
        <f>IFERROR(VLOOKUP($N16&amp;$O16,ClashData,5,FALSE),0)</f>
        <v>840</v>
      </c>
      <c r="Q16" s="6">
        <f>IFERROR(VLOOKUP($N16&amp;$O16,ClashData,6,FALSE),0)</f>
        <v>40</v>
      </c>
      <c r="R16" s="17">
        <f>IFERROR(VLOOKUP($N16&amp;$O16,'Raw Data'!$A$1:$D$1012,4,FALSE),0)</f>
        <v>2870</v>
      </c>
    </row>
    <row r="17" spans="1:18" ht="12.75" customHeight="1" x14ac:dyDescent="0.2">
      <c r="A17" s="3"/>
      <c r="B17" s="15" t="s">
        <v>9</v>
      </c>
      <c r="C17" s="16">
        <v>0</v>
      </c>
      <c r="D17" s="6">
        <f t="shared" si="3"/>
        <v>0</v>
      </c>
      <c r="E17" s="6">
        <f t="shared" si="4"/>
        <v>0</v>
      </c>
      <c r="F17" s="17">
        <f t="shared" si="5"/>
        <v>0</v>
      </c>
      <c r="G17" s="3"/>
      <c r="H17" s="15"/>
      <c r="I17" s="4"/>
      <c r="J17" s="6"/>
      <c r="K17" s="6"/>
      <c r="L17" s="17"/>
      <c r="M17" s="3"/>
      <c r="N17" s="15"/>
      <c r="O17" s="4"/>
      <c r="P17" s="6"/>
      <c r="Q17" s="6"/>
      <c r="R17" s="19"/>
    </row>
    <row r="18" spans="1:18" ht="12.75" customHeight="1" x14ac:dyDescent="0.2">
      <c r="A18" s="3"/>
      <c r="B18" s="15"/>
      <c r="C18" s="20"/>
      <c r="D18" s="6"/>
      <c r="E18" s="6"/>
      <c r="F18" s="17"/>
      <c r="G18" s="3"/>
      <c r="H18" s="15"/>
      <c r="I18" s="4"/>
      <c r="J18" s="6"/>
      <c r="K18" s="6"/>
      <c r="L18" s="17"/>
      <c r="M18" s="3"/>
      <c r="N18" s="15"/>
      <c r="O18" s="4"/>
      <c r="P18" s="6"/>
      <c r="Q18" s="6"/>
      <c r="R18" s="19"/>
    </row>
    <row r="19" spans="1:18" ht="12.75" customHeight="1" x14ac:dyDescent="0.2">
      <c r="A19" s="3"/>
      <c r="B19" s="15"/>
      <c r="C19" s="4" t="s">
        <v>57</v>
      </c>
      <c r="D19" s="6"/>
      <c r="E19" s="6"/>
      <c r="F19" s="17"/>
      <c r="G19" s="3"/>
      <c r="H19" s="15"/>
      <c r="I19" s="4"/>
      <c r="J19" s="6"/>
      <c r="K19" s="6"/>
      <c r="L19" s="17"/>
      <c r="M19" s="3"/>
      <c r="N19" s="15"/>
      <c r="O19" s="4"/>
      <c r="P19" s="6"/>
      <c r="Q19" s="6"/>
      <c r="R19" s="19"/>
    </row>
    <row r="20" spans="1:18" ht="12.75" customHeight="1" x14ac:dyDescent="0.2">
      <c r="A20" s="22"/>
      <c r="B20" s="15" t="s">
        <v>45</v>
      </c>
      <c r="C20" s="23">
        <v>0</v>
      </c>
      <c r="D20" s="6"/>
      <c r="E20" s="6"/>
      <c r="F20" s="17">
        <f t="shared" ref="F20:F30" si="6">IFERROR(VLOOKUP($B20&amp;$A20,ClashData,4,FALSE),0)*C20</f>
        <v>0</v>
      </c>
      <c r="G20" s="3"/>
      <c r="H20" s="15" t="s">
        <v>16</v>
      </c>
      <c r="I20" s="16">
        <v>5</v>
      </c>
      <c r="J20" s="6">
        <f>IFERROR(VLOOKUP($H20&amp;$I20,ClashData,5,FALSE),0)</f>
        <v>0</v>
      </c>
      <c r="K20" s="6">
        <f>IFERROR(VLOOKUP($H20&amp;$I20,ClashData,6,FALSE),0)</f>
        <v>0</v>
      </c>
      <c r="L20" s="17">
        <f>IFERROR(VLOOKUP($H20&amp;$I20,ClashData,4,FALSE),0)</f>
        <v>50</v>
      </c>
      <c r="M20" s="3"/>
      <c r="N20" s="15"/>
      <c r="O20" s="4"/>
      <c r="P20" s="6"/>
      <c r="Q20" s="6"/>
      <c r="R20" s="19"/>
    </row>
    <row r="21" spans="1:18" ht="12.75" customHeight="1" x14ac:dyDescent="0.2">
      <c r="A21" s="22"/>
      <c r="B21" s="15" t="s">
        <v>46</v>
      </c>
      <c r="C21" s="23">
        <v>0</v>
      </c>
      <c r="D21" s="6"/>
      <c r="E21" s="6"/>
      <c r="F21" s="17">
        <f t="shared" si="6"/>
        <v>0</v>
      </c>
      <c r="G21" s="3"/>
      <c r="H21" s="15"/>
      <c r="I21" s="4"/>
      <c r="J21" s="6"/>
      <c r="K21" s="6"/>
      <c r="L21" s="17"/>
      <c r="M21" s="3"/>
      <c r="N21" s="15"/>
      <c r="O21" s="4"/>
      <c r="P21" s="6"/>
      <c r="Q21" s="6"/>
      <c r="R21" s="19"/>
    </row>
    <row r="22" spans="1:18" ht="12.75" customHeight="1" x14ac:dyDescent="0.2">
      <c r="A22" s="22"/>
      <c r="B22" s="15" t="s">
        <v>47</v>
      </c>
      <c r="C22" s="23">
        <v>0</v>
      </c>
      <c r="D22" s="6"/>
      <c r="E22" s="6"/>
      <c r="F22" s="17">
        <f t="shared" si="6"/>
        <v>0</v>
      </c>
      <c r="G22" s="3"/>
      <c r="H22" s="15"/>
      <c r="I22" s="4"/>
      <c r="J22" s="6"/>
      <c r="K22" s="6"/>
      <c r="L22" s="17"/>
      <c r="M22" s="3"/>
      <c r="N22" s="15"/>
      <c r="O22" s="4"/>
      <c r="P22" s="6"/>
      <c r="Q22" s="6"/>
      <c r="R22" s="19"/>
    </row>
    <row r="23" spans="1:18" ht="12.75" customHeight="1" x14ac:dyDescent="0.2">
      <c r="A23" s="22"/>
      <c r="B23" s="15" t="s">
        <v>48</v>
      </c>
      <c r="C23" s="23">
        <v>0</v>
      </c>
      <c r="D23" s="6"/>
      <c r="E23" s="6"/>
      <c r="F23" s="17">
        <f t="shared" si="6"/>
        <v>0</v>
      </c>
      <c r="G23" s="3"/>
      <c r="H23" s="15"/>
      <c r="I23" s="4"/>
      <c r="J23" s="6"/>
      <c r="K23" s="6"/>
      <c r="L23" s="17"/>
      <c r="M23" s="3"/>
      <c r="N23" s="15"/>
      <c r="O23" s="4"/>
      <c r="P23" s="6"/>
      <c r="Q23" s="6"/>
      <c r="R23" s="19"/>
    </row>
    <row r="24" spans="1:18" ht="12.75" customHeight="1" x14ac:dyDescent="0.2">
      <c r="A24" s="22">
        <v>5</v>
      </c>
      <c r="B24" s="15" t="s">
        <v>49</v>
      </c>
      <c r="C24" s="23">
        <v>0</v>
      </c>
      <c r="D24" s="6"/>
      <c r="E24" s="6"/>
      <c r="F24" s="17">
        <f t="shared" si="6"/>
        <v>0</v>
      </c>
      <c r="G24" s="3"/>
      <c r="H24" s="15"/>
      <c r="I24" s="4"/>
      <c r="J24" s="6"/>
      <c r="K24" s="6"/>
      <c r="L24" s="17"/>
      <c r="M24" s="3"/>
      <c r="N24" s="15"/>
      <c r="O24" s="4"/>
      <c r="P24" s="6"/>
      <c r="Q24" s="6"/>
      <c r="R24" s="19"/>
    </row>
    <row r="25" spans="1:18" ht="12.75" customHeight="1" x14ac:dyDescent="0.2">
      <c r="A25" s="22">
        <v>6</v>
      </c>
      <c r="B25" s="15" t="s">
        <v>50</v>
      </c>
      <c r="C25" s="23">
        <v>0</v>
      </c>
      <c r="D25" s="6"/>
      <c r="E25" s="6"/>
      <c r="F25" s="17">
        <f t="shared" si="6"/>
        <v>0</v>
      </c>
      <c r="G25" s="3"/>
      <c r="H25" s="15"/>
      <c r="I25" s="4"/>
      <c r="J25" s="6"/>
      <c r="K25" s="6"/>
      <c r="L25" s="17"/>
      <c r="M25" s="3"/>
      <c r="N25" s="15"/>
      <c r="O25" s="4"/>
      <c r="P25" s="6"/>
      <c r="Q25" s="6"/>
      <c r="R25" s="19"/>
    </row>
    <row r="26" spans="1:18" ht="12.75" customHeight="1" x14ac:dyDescent="0.2">
      <c r="A26" s="22">
        <v>7</v>
      </c>
      <c r="B26" s="15" t="s">
        <v>51</v>
      </c>
      <c r="C26" s="23">
        <v>0</v>
      </c>
      <c r="D26" s="6"/>
      <c r="E26" s="6"/>
      <c r="F26" s="17">
        <f t="shared" si="6"/>
        <v>0</v>
      </c>
      <c r="G26" s="3"/>
      <c r="H26" s="15"/>
      <c r="I26" s="4"/>
      <c r="J26" s="6"/>
      <c r="K26" s="6"/>
      <c r="L26" s="17"/>
      <c r="M26" s="3"/>
      <c r="N26" s="15"/>
      <c r="O26" s="4"/>
      <c r="P26" s="6"/>
      <c r="Q26" s="6"/>
      <c r="R26" s="19"/>
    </row>
    <row r="27" spans="1:18" ht="12.75" customHeight="1" x14ac:dyDescent="0.2">
      <c r="A27" s="22">
        <v>8</v>
      </c>
      <c r="B27" s="15" t="s">
        <v>52</v>
      </c>
      <c r="C27" s="16">
        <v>0</v>
      </c>
      <c r="D27" s="6"/>
      <c r="E27" s="6"/>
      <c r="F27" s="17">
        <f t="shared" si="6"/>
        <v>0</v>
      </c>
      <c r="G27" s="3"/>
      <c r="H27" s="15"/>
      <c r="I27" s="4"/>
      <c r="J27" s="6"/>
      <c r="K27" s="6"/>
      <c r="L27" s="17"/>
      <c r="M27" s="3"/>
      <c r="N27" s="15"/>
      <c r="O27" s="4"/>
      <c r="P27" s="6"/>
      <c r="Q27" s="6"/>
      <c r="R27" s="19"/>
    </row>
    <row r="28" spans="1:18" ht="12.75" customHeight="1" x14ac:dyDescent="0.2">
      <c r="A28" s="22">
        <v>9</v>
      </c>
      <c r="B28" s="15" t="s">
        <v>53</v>
      </c>
      <c r="C28" s="16">
        <v>134</v>
      </c>
      <c r="D28" s="6"/>
      <c r="E28" s="6"/>
      <c r="F28" s="17">
        <f t="shared" si="6"/>
        <v>5065.2000000000007</v>
      </c>
      <c r="G28" s="3"/>
      <c r="H28" s="15"/>
      <c r="I28" s="4"/>
      <c r="J28" s="6"/>
      <c r="K28" s="6"/>
      <c r="L28" s="17"/>
      <c r="M28" s="3"/>
      <c r="N28" s="15"/>
      <c r="O28" s="4"/>
      <c r="P28" s="6"/>
      <c r="Q28" s="6"/>
      <c r="R28" s="19"/>
    </row>
    <row r="29" spans="1:18" ht="12.75" customHeight="1" x14ac:dyDescent="0.2">
      <c r="A29" s="22">
        <v>10</v>
      </c>
      <c r="B29" s="15" t="s">
        <v>54</v>
      </c>
      <c r="C29" s="16">
        <v>116</v>
      </c>
      <c r="D29" s="6"/>
      <c r="E29" s="6"/>
      <c r="F29" s="17">
        <f t="shared" si="6"/>
        <v>4872.0000000000009</v>
      </c>
      <c r="G29" s="3"/>
      <c r="H29" s="15"/>
      <c r="I29" s="4"/>
      <c r="J29" s="6"/>
      <c r="K29" s="6"/>
      <c r="L29" s="17"/>
      <c r="M29" s="3"/>
      <c r="N29" s="15"/>
      <c r="O29" s="4"/>
      <c r="P29" s="6"/>
      <c r="Q29" s="6"/>
      <c r="R29" s="19"/>
    </row>
    <row r="30" spans="1:18" ht="12.75" customHeight="1" x14ac:dyDescent="0.2">
      <c r="A30" s="22">
        <v>11</v>
      </c>
      <c r="B30" s="15" t="s">
        <v>55</v>
      </c>
      <c r="C30" s="16">
        <v>0</v>
      </c>
      <c r="D30" s="6"/>
      <c r="E30" s="6"/>
      <c r="F30" s="17">
        <f t="shared" si="6"/>
        <v>0</v>
      </c>
      <c r="G30" s="3"/>
      <c r="H30" s="15"/>
      <c r="I30" s="4"/>
      <c r="J30" s="6"/>
      <c r="K30" s="6"/>
      <c r="L30" s="17"/>
      <c r="M30" s="3"/>
      <c r="N30" s="15"/>
      <c r="O30" s="4"/>
      <c r="P30" s="6"/>
      <c r="Q30" s="6"/>
      <c r="R30" s="19"/>
    </row>
    <row r="31" spans="1:18" ht="12.75" customHeight="1" x14ac:dyDescent="0.2">
      <c r="A31" s="3"/>
      <c r="B31" s="15"/>
      <c r="C31" s="4" t="str">
        <f>IF(SUM(C20:C30)&gt;250,"Count Incorrect, Must be less than 250","")</f>
        <v/>
      </c>
      <c r="D31" s="6"/>
      <c r="E31" s="6"/>
      <c r="F31" s="17"/>
      <c r="G31" s="3"/>
      <c r="H31" s="15"/>
      <c r="I31" s="4"/>
      <c r="J31" s="6"/>
      <c r="K31" s="6"/>
      <c r="L31" s="17"/>
      <c r="M31" s="3"/>
      <c r="N31" s="15"/>
      <c r="O31" s="4"/>
      <c r="P31" s="6"/>
      <c r="Q31" s="6"/>
      <c r="R31" s="19"/>
    </row>
    <row r="32" spans="1:18" ht="12.75" customHeight="1" x14ac:dyDescent="0.2">
      <c r="A32" s="3"/>
      <c r="B32" s="15"/>
      <c r="C32" s="4"/>
      <c r="D32" s="6"/>
      <c r="E32" s="6"/>
      <c r="F32" s="17"/>
      <c r="G32" s="3"/>
      <c r="H32" s="15"/>
      <c r="I32" s="4"/>
      <c r="J32" s="6"/>
      <c r="K32" s="6"/>
      <c r="L32" s="19"/>
      <c r="M32" s="3"/>
      <c r="N32" s="15"/>
      <c r="O32" s="4"/>
      <c r="P32" s="6"/>
      <c r="Q32" s="6"/>
      <c r="R32" s="19"/>
    </row>
    <row r="33" spans="1:21" ht="12.75" customHeight="1" x14ac:dyDescent="0.2">
      <c r="A33" s="3"/>
      <c r="B33" s="24"/>
      <c r="C33" s="25"/>
      <c r="D33" s="26"/>
      <c r="E33" s="26"/>
      <c r="F33" s="27"/>
      <c r="G33" s="3"/>
      <c r="H33" s="24"/>
      <c r="I33" s="25"/>
      <c r="J33" s="26"/>
      <c r="K33" s="26"/>
      <c r="L33" s="27"/>
      <c r="M33" s="3"/>
      <c r="N33" s="24"/>
      <c r="O33" s="25"/>
      <c r="P33" s="26"/>
      <c r="Q33" s="26"/>
      <c r="R33" s="27"/>
      <c r="S33" s="28" t="s">
        <v>4</v>
      </c>
      <c r="T33" s="28" t="s">
        <v>5</v>
      </c>
      <c r="U33" s="28" t="s">
        <v>6</v>
      </c>
    </row>
    <row r="34" spans="1:21" ht="12.75" customHeight="1" x14ac:dyDescent="0.2">
      <c r="A34" s="29" t="s">
        <v>58</v>
      </c>
      <c r="B34" s="29"/>
      <c r="C34" s="30"/>
      <c r="D34" s="31"/>
      <c r="E34" s="31"/>
      <c r="F34" s="29"/>
      <c r="G34" s="29"/>
      <c r="H34" s="29"/>
      <c r="I34" s="30"/>
      <c r="J34" s="31"/>
      <c r="K34" s="31"/>
      <c r="L34" s="29"/>
      <c r="M34" s="29"/>
      <c r="N34" s="29"/>
      <c r="O34" s="30"/>
      <c r="P34" s="31"/>
      <c r="Q34" s="31"/>
      <c r="R34" s="29"/>
      <c r="S34" s="32">
        <f>SUM(R4:R33,L4:L33,F4:F33)</f>
        <v>49412.2</v>
      </c>
      <c r="T34" s="32">
        <f>SUM(P4:P33,J4:J33,D4:D33)</f>
        <v>26790</v>
      </c>
      <c r="U34" s="32">
        <f>SUM(Q4:Q33,K4:K33,E4:E33)</f>
        <v>2508</v>
      </c>
    </row>
    <row r="35" spans="1:21" ht="12.75" customHeight="1" x14ac:dyDescent="0.2">
      <c r="A35" s="3"/>
      <c r="B35" s="33"/>
      <c r="C35" s="34"/>
      <c r="D35" s="35"/>
      <c r="E35" s="35"/>
      <c r="F35" s="36"/>
      <c r="G35" s="3"/>
      <c r="H35" s="33"/>
      <c r="I35" s="34"/>
      <c r="J35" s="35"/>
      <c r="K35" s="35"/>
      <c r="L35" s="36"/>
      <c r="M35" s="3"/>
      <c r="N35" s="3"/>
      <c r="O35" s="4"/>
      <c r="P35" s="6"/>
      <c r="Q35" s="6"/>
    </row>
    <row r="36" spans="1:21" ht="12.75" customHeight="1" x14ac:dyDescent="0.2">
      <c r="A36" s="3"/>
      <c r="B36" s="15" t="s">
        <v>18</v>
      </c>
      <c r="C36" s="16">
        <v>6</v>
      </c>
      <c r="D36" s="6"/>
      <c r="E36" s="6"/>
      <c r="F36" s="17">
        <f>IFERROR(VLOOKUP($B36&amp;$C36,'Raw Data'!$A$1:$D$1012,4,FALSE),0)</f>
        <v>900</v>
      </c>
      <c r="G36" s="3"/>
      <c r="H36" s="15" t="s">
        <v>24</v>
      </c>
      <c r="I36" s="16">
        <v>4</v>
      </c>
      <c r="J36" s="6"/>
      <c r="K36" s="6"/>
      <c r="L36" s="17">
        <f>IFERROR(VLOOKUP($H36&amp;$I36,'Raw Data'!$A$1:$D$1012,4,FALSE),0)</f>
        <v>720</v>
      </c>
      <c r="M36" s="3"/>
      <c r="N36" s="3"/>
      <c r="O36" s="4"/>
      <c r="P36" s="6"/>
      <c r="Q36" s="6"/>
    </row>
    <row r="37" spans="1:21" ht="12.75" customHeight="1" x14ac:dyDescent="0.2">
      <c r="A37" s="3"/>
      <c r="B37" s="15" t="s">
        <v>20</v>
      </c>
      <c r="C37" s="16">
        <v>6</v>
      </c>
      <c r="D37" s="6"/>
      <c r="E37" s="6"/>
      <c r="F37" s="17">
        <f>IFERROR(VLOOKUP($B37&amp;$C37,'Raw Data'!$A$1:$D$1012,4,FALSE),0)</f>
        <v>720</v>
      </c>
      <c r="G37" s="3"/>
      <c r="H37" s="15" t="s">
        <v>26</v>
      </c>
      <c r="I37" s="23">
        <v>5</v>
      </c>
      <c r="J37" s="6"/>
      <c r="K37" s="6"/>
      <c r="L37" s="17">
        <f>IFERROR(VLOOKUP($H37&amp;$I37,'Raw Data'!$A$1:$D$1012,4,FALSE),0)</f>
        <v>600</v>
      </c>
      <c r="M37" s="3"/>
      <c r="N37" s="3"/>
      <c r="O37" s="4"/>
      <c r="P37" s="6"/>
      <c r="Q37" s="6"/>
    </row>
    <row r="38" spans="1:21" ht="12.75" customHeight="1" x14ac:dyDescent="0.2">
      <c r="A38" s="3"/>
      <c r="B38" s="15" t="s">
        <v>17</v>
      </c>
      <c r="C38" s="16">
        <v>6</v>
      </c>
      <c r="D38" s="6"/>
      <c r="E38" s="6"/>
      <c r="F38" s="17">
        <f>IFERROR(VLOOKUP($B38&amp;$C38,'Raw Data'!$A$1:$D$1012,4,FALSE),0)</f>
        <v>600</v>
      </c>
      <c r="G38" s="3"/>
      <c r="H38" s="15" t="s">
        <v>30</v>
      </c>
      <c r="I38" s="16">
        <v>2</v>
      </c>
      <c r="J38" s="6"/>
      <c r="K38" s="6"/>
      <c r="L38" s="17">
        <f>IFERROR(VLOOKUP($H38&amp;$I38,'Raw Data'!$A$1:$D$1012,4,FALSE),0)</f>
        <v>240</v>
      </c>
      <c r="M38" s="3"/>
      <c r="N38" s="3"/>
      <c r="O38" s="4"/>
      <c r="P38" s="6"/>
      <c r="Q38" s="6"/>
    </row>
    <row r="39" spans="1:21" ht="12.75" customHeight="1" x14ac:dyDescent="0.2">
      <c r="A39" s="3"/>
      <c r="B39" s="15" t="s">
        <v>23</v>
      </c>
      <c r="C39" s="16">
        <v>3</v>
      </c>
      <c r="D39" s="6"/>
      <c r="E39" s="6"/>
      <c r="F39" s="17">
        <f>IFERROR(VLOOKUP($B39&amp;$C39,'Raw Data'!$A$1:$D$1012,4,FALSE),0)</f>
        <v>450</v>
      </c>
      <c r="G39" s="3"/>
      <c r="H39" s="15" t="s">
        <v>31</v>
      </c>
      <c r="I39" s="16">
        <v>5</v>
      </c>
      <c r="J39" s="6"/>
      <c r="K39" s="6"/>
      <c r="L39" s="17">
        <f>IFERROR(VLOOKUP($H39&amp;$I39,'Raw Data'!$A$1:$D$1012,4,FALSE),0)</f>
        <v>600</v>
      </c>
      <c r="M39" s="3"/>
      <c r="N39" s="3"/>
      <c r="O39" s="4"/>
      <c r="P39" s="6"/>
      <c r="Q39" s="6"/>
    </row>
    <row r="40" spans="1:21" ht="12.75" customHeight="1" x14ac:dyDescent="0.2">
      <c r="A40" s="3"/>
      <c r="B40" s="15" t="s">
        <v>21</v>
      </c>
      <c r="C40" s="16">
        <v>6</v>
      </c>
      <c r="D40" s="6"/>
      <c r="E40" s="6"/>
      <c r="F40" s="17">
        <f>IFERROR(VLOOKUP($B40&amp;$C40,'Raw Data'!$A$1:$D$1012,4,FALSE),0)</f>
        <v>720</v>
      </c>
      <c r="G40" s="3"/>
      <c r="H40" s="15" t="s">
        <v>27</v>
      </c>
      <c r="I40" s="16">
        <v>4</v>
      </c>
      <c r="J40" s="6"/>
      <c r="K40" s="6"/>
      <c r="L40" s="17">
        <f>IFERROR(VLOOKUP($H40&amp;$I40,'Raw Data'!$A$1:$D$1012,4,FALSE),0)</f>
        <v>400</v>
      </c>
      <c r="M40" s="3"/>
      <c r="N40" s="3"/>
      <c r="O40" s="4"/>
      <c r="P40" s="6"/>
      <c r="Q40" s="6"/>
    </row>
    <row r="41" spans="1:21" ht="12.75" customHeight="1" x14ac:dyDescent="0.2">
      <c r="A41" s="3"/>
      <c r="B41" s="15" t="s">
        <v>19</v>
      </c>
      <c r="C41" s="16">
        <v>5</v>
      </c>
      <c r="D41" s="6"/>
      <c r="E41" s="6"/>
      <c r="F41" s="17">
        <f>IFERROR(VLOOKUP($B41&amp;$C41,'Raw Data'!$A$1:$D$1012,4,FALSE),0)</f>
        <v>250</v>
      </c>
      <c r="G41" s="3"/>
      <c r="H41" s="15" t="s">
        <v>29</v>
      </c>
      <c r="I41" s="23">
        <v>2</v>
      </c>
      <c r="J41" s="6"/>
      <c r="K41" s="6"/>
      <c r="L41" s="17">
        <f>IFERROR(VLOOKUP($H41&amp;$I41,'Raw Data'!$A$1:$D$1012,4,FALSE),0)</f>
        <v>2100</v>
      </c>
      <c r="M41" s="3"/>
      <c r="N41" s="3"/>
      <c r="O41" s="4"/>
      <c r="P41" s="6"/>
      <c r="Q41" s="6"/>
    </row>
    <row r="42" spans="1:21" ht="12.75" customHeight="1" x14ac:dyDescent="0.2">
      <c r="A42" s="3"/>
      <c r="B42" s="15" t="s">
        <v>28</v>
      </c>
      <c r="C42" s="16">
        <v>4</v>
      </c>
      <c r="D42" s="6"/>
      <c r="E42" s="6"/>
      <c r="F42" s="17">
        <f>IFERROR(VLOOKUP($B42&amp;$C42,'Raw Data'!$A$1:$D$1012,4,FALSE),0)</f>
        <v>480</v>
      </c>
      <c r="G42" s="3"/>
      <c r="H42" s="15" t="s">
        <v>22</v>
      </c>
      <c r="I42" s="16">
        <v>5</v>
      </c>
      <c r="J42" s="6"/>
      <c r="K42" s="6"/>
      <c r="L42" s="17">
        <f>IFERROR(VLOOKUP($H42&amp;$I42,'Raw Data'!$A$1:$D$1012,4,FALSE),0)</f>
        <v>750</v>
      </c>
      <c r="M42" s="3"/>
      <c r="N42" s="3"/>
      <c r="O42" s="4"/>
      <c r="P42" s="6"/>
      <c r="Q42" s="6"/>
    </row>
    <row r="43" spans="1:21" ht="12.75" customHeight="1" x14ac:dyDescent="0.2">
      <c r="A43" s="3"/>
      <c r="B43" s="15" t="s">
        <v>25</v>
      </c>
      <c r="C43" s="16">
        <v>3</v>
      </c>
      <c r="D43" s="6"/>
      <c r="E43" s="6"/>
      <c r="F43" s="17">
        <f>IFERROR(VLOOKUP($B43&amp;$C43,'Raw Data'!$A$1:$D$1012,4,FALSE),0)</f>
        <v>360</v>
      </c>
      <c r="G43" s="3"/>
      <c r="H43" s="15" t="s">
        <v>32</v>
      </c>
      <c r="I43" s="16">
        <v>5</v>
      </c>
      <c r="J43" s="6"/>
      <c r="K43" s="6"/>
      <c r="L43" s="17">
        <f>IFERROR(VLOOKUP($H43&amp;$I43,'Raw Data'!$A$1:$D$1012,4,FALSE),0)</f>
        <v>500</v>
      </c>
      <c r="M43" s="3"/>
      <c r="N43" s="3"/>
      <c r="O43" s="4"/>
      <c r="P43" s="6"/>
      <c r="Q43" s="6"/>
    </row>
    <row r="44" spans="1:21" ht="12.75" customHeight="1" x14ac:dyDescent="0.2">
      <c r="A44" s="3"/>
      <c r="B44" s="15"/>
      <c r="C44" s="4"/>
      <c r="D44" s="6"/>
      <c r="E44" s="6"/>
      <c r="F44" s="17"/>
      <c r="G44" s="3"/>
      <c r="H44" s="15"/>
      <c r="I44" s="4"/>
      <c r="J44" s="6"/>
      <c r="K44" s="6"/>
      <c r="L44" s="17"/>
      <c r="M44" s="3"/>
      <c r="N44" s="3"/>
      <c r="O44" s="4"/>
      <c r="P44" s="6"/>
      <c r="Q44" s="6"/>
    </row>
    <row r="45" spans="1:21" ht="12.75" customHeight="1" x14ac:dyDescent="0.2">
      <c r="A45" s="3"/>
      <c r="B45" s="15" t="s">
        <v>33</v>
      </c>
      <c r="C45" s="16">
        <v>20</v>
      </c>
      <c r="D45" s="6"/>
      <c r="E45" s="6"/>
      <c r="F45" s="17">
        <f>IFERROR(VLOOKUP($B45&amp;$C45,'Raw Data'!$A$1:$D$1012,4,FALSE),0)</f>
        <v>334</v>
      </c>
      <c r="G45" s="3"/>
      <c r="H45" s="15" t="s">
        <v>34</v>
      </c>
      <c r="I45" s="16">
        <v>21</v>
      </c>
      <c r="J45" s="6"/>
      <c r="K45" s="6"/>
      <c r="L45" s="17">
        <f>IFERROR(VLOOKUP($H45&amp;$I45,'Raw Data'!$A$1:$D$1012,4,FALSE),0)</f>
        <v>584</v>
      </c>
      <c r="M45" s="3"/>
      <c r="N45" s="3"/>
      <c r="O45" s="4"/>
      <c r="P45" s="6"/>
      <c r="Q45" s="6"/>
    </row>
    <row r="46" spans="1:21" ht="12.75" customHeight="1" x14ac:dyDescent="0.2">
      <c r="A46" s="3"/>
      <c r="B46" s="24"/>
      <c r="C46" s="25"/>
      <c r="D46" s="26"/>
      <c r="E46" s="26"/>
      <c r="F46" s="27"/>
      <c r="G46" s="3"/>
      <c r="H46" s="24"/>
      <c r="I46" s="25"/>
      <c r="J46" s="26"/>
      <c r="K46" s="26"/>
      <c r="L46" s="27"/>
      <c r="M46" s="3"/>
      <c r="N46" s="3"/>
      <c r="O46" s="4"/>
      <c r="P46" s="6"/>
      <c r="Q46" s="6"/>
    </row>
    <row r="47" spans="1:21" ht="12.75" customHeight="1" x14ac:dyDescent="0.2">
      <c r="A47" s="29" t="s">
        <v>59</v>
      </c>
      <c r="B47" s="29"/>
      <c r="C47" s="30"/>
      <c r="D47" s="31"/>
      <c r="E47" s="31"/>
      <c r="F47" s="29"/>
      <c r="G47" s="29"/>
      <c r="H47" s="29"/>
      <c r="I47" s="30"/>
      <c r="J47" s="31"/>
      <c r="K47" s="31"/>
      <c r="L47" s="29"/>
      <c r="M47" s="29"/>
      <c r="N47" s="29"/>
      <c r="O47" s="30"/>
      <c r="P47" s="31"/>
      <c r="Q47" s="31"/>
      <c r="R47" s="29"/>
      <c r="S47" s="32">
        <f>SUM(R35:R46,L35:L46,F35:F46)</f>
        <v>11308</v>
      </c>
    </row>
    <row r="48" spans="1:21" ht="12.75" customHeight="1" x14ac:dyDescent="0.2">
      <c r="A48" s="3"/>
      <c r="B48" s="33"/>
      <c r="C48" s="34"/>
      <c r="D48" s="35"/>
      <c r="E48" s="35"/>
      <c r="F48" s="36"/>
      <c r="G48" s="3"/>
      <c r="H48" s="33"/>
      <c r="I48" s="34"/>
      <c r="J48" s="35"/>
      <c r="K48" s="35"/>
      <c r="L48" s="36"/>
      <c r="M48" s="3"/>
      <c r="N48" s="33"/>
      <c r="O48" s="34"/>
      <c r="P48" s="35"/>
      <c r="Q48" s="35"/>
      <c r="R48" s="36"/>
    </row>
    <row r="49" spans="1:19" ht="12.75" customHeight="1" x14ac:dyDescent="0.2">
      <c r="A49" s="3"/>
      <c r="B49" s="15"/>
      <c r="C49" s="4"/>
      <c r="D49" s="6"/>
      <c r="E49" s="6"/>
      <c r="F49" s="19"/>
      <c r="G49" s="3"/>
      <c r="H49" s="15"/>
      <c r="I49" s="4"/>
      <c r="J49" s="6"/>
      <c r="K49" s="6"/>
      <c r="L49" s="19"/>
      <c r="M49" s="3"/>
      <c r="N49" s="15"/>
      <c r="O49" s="4"/>
      <c r="P49" s="6"/>
      <c r="Q49" s="6"/>
      <c r="R49" s="19"/>
    </row>
    <row r="50" spans="1:19" ht="12.75" customHeight="1" x14ac:dyDescent="0.2">
      <c r="A50" s="3"/>
      <c r="B50" s="15" t="s">
        <v>38</v>
      </c>
      <c r="C50" s="16">
        <v>4</v>
      </c>
      <c r="D50" s="6"/>
      <c r="E50" s="6"/>
      <c r="F50" s="17">
        <f>IFERROR(VLOOKUP($B50&amp;$C50,'Raw Data'!$A$1:$D$1012,4,FALSE),0)</f>
        <v>200</v>
      </c>
      <c r="G50" s="3"/>
      <c r="H50" s="15" t="s">
        <v>36</v>
      </c>
      <c r="I50" s="16">
        <v>3</v>
      </c>
      <c r="J50" s="6"/>
      <c r="K50" s="6"/>
      <c r="L50" s="17">
        <f>IFERROR(VLOOKUP($H50&amp;$I50,'Raw Data'!$A$1:$D$1012,4,FALSE),0)</f>
        <v>300</v>
      </c>
      <c r="M50" s="3"/>
      <c r="N50" s="15" t="s">
        <v>37</v>
      </c>
      <c r="O50" s="16">
        <v>2</v>
      </c>
      <c r="P50" s="6"/>
      <c r="Q50" s="6"/>
      <c r="R50" s="17">
        <f>IFERROR(VLOOKUP($N50&amp;$O50,'Raw Data'!$A$1:$D$1012,4,FALSE),0)</f>
        <v>40</v>
      </c>
    </row>
    <row r="51" spans="1:19" ht="12.75" customHeight="1" x14ac:dyDescent="0.2">
      <c r="A51" s="3"/>
      <c r="B51" s="15" t="s">
        <v>38</v>
      </c>
      <c r="C51" s="16">
        <v>4</v>
      </c>
      <c r="D51" s="6"/>
      <c r="E51" s="6"/>
      <c r="F51" s="17">
        <f>IFERROR(VLOOKUP($B51&amp;$C51,'Raw Data'!$A$1:$D$1012,4,FALSE),0)</f>
        <v>200</v>
      </c>
      <c r="G51" s="3"/>
      <c r="H51" s="15" t="s">
        <v>36</v>
      </c>
      <c r="I51" s="16">
        <v>3</v>
      </c>
      <c r="J51" s="6"/>
      <c r="K51" s="6"/>
      <c r="L51" s="17">
        <f>IFERROR(VLOOKUP($H51&amp;$I51,'Raw Data'!$A$1:$D$1012,4,FALSE),0)</f>
        <v>300</v>
      </c>
      <c r="M51" s="3"/>
      <c r="N51" s="15" t="s">
        <v>37</v>
      </c>
      <c r="O51" s="16">
        <v>2</v>
      </c>
      <c r="P51" s="6"/>
      <c r="Q51" s="6"/>
      <c r="R51" s="17">
        <f>IFERROR(VLOOKUP($N51&amp;$O51,'Raw Data'!$A$1:$D$1012,4,FALSE),0)</f>
        <v>40</v>
      </c>
    </row>
    <row r="52" spans="1:19" ht="12.75" customHeight="1" x14ac:dyDescent="0.2">
      <c r="A52" s="3"/>
      <c r="B52" s="15" t="s">
        <v>38</v>
      </c>
      <c r="C52" s="16">
        <v>4</v>
      </c>
      <c r="D52" s="6"/>
      <c r="E52" s="6"/>
      <c r="F52" s="17">
        <f>IFERROR(VLOOKUP($B52&amp;$C52,'Raw Data'!$A$1:$D$1012,4,FALSE),0)</f>
        <v>200</v>
      </c>
      <c r="G52" s="3"/>
      <c r="H52" s="15" t="s">
        <v>36</v>
      </c>
      <c r="I52" s="16">
        <v>3</v>
      </c>
      <c r="J52" s="6"/>
      <c r="K52" s="6"/>
      <c r="L52" s="17">
        <f>IFERROR(VLOOKUP($H52&amp;$I52,'Raw Data'!$A$1:$D$1012,4,FALSE),0)</f>
        <v>300</v>
      </c>
      <c r="M52" s="3"/>
      <c r="N52" s="15" t="s">
        <v>37</v>
      </c>
      <c r="O52" s="16">
        <v>2</v>
      </c>
      <c r="P52" s="6"/>
      <c r="Q52" s="6"/>
      <c r="R52" s="17">
        <f>IFERROR(VLOOKUP($N52&amp;$O52,'Raw Data'!$A$1:$D$1012,4,FALSE),0)</f>
        <v>40</v>
      </c>
    </row>
    <row r="53" spans="1:19" ht="12.75" customHeight="1" x14ac:dyDescent="0.2">
      <c r="A53" s="3"/>
      <c r="B53" s="15" t="s">
        <v>38</v>
      </c>
      <c r="C53" s="16">
        <v>4</v>
      </c>
      <c r="D53" s="6"/>
      <c r="E53" s="6"/>
      <c r="F53" s="17">
        <f>IFERROR(VLOOKUP($B53&amp;$C53,'Raw Data'!$A$1:$D$1012,4,FALSE),0)</f>
        <v>200</v>
      </c>
      <c r="G53" s="3"/>
      <c r="H53" s="15" t="s">
        <v>36</v>
      </c>
      <c r="I53" s="16">
        <v>3</v>
      </c>
      <c r="J53" s="6"/>
      <c r="K53" s="6"/>
      <c r="L53" s="17">
        <f>IFERROR(VLOOKUP($H53&amp;$I53,'Raw Data'!$A$1:$D$1012,4,FALSE),0)</f>
        <v>300</v>
      </c>
      <c r="M53" s="3"/>
      <c r="N53" s="15" t="s">
        <v>37</v>
      </c>
      <c r="O53" s="16">
        <v>2</v>
      </c>
      <c r="P53" s="6"/>
      <c r="Q53" s="6"/>
      <c r="R53" s="17">
        <f>IFERROR(VLOOKUP($N53&amp;$O53,'Raw Data'!$A$1:$D$1012,4,FALSE),0)</f>
        <v>40</v>
      </c>
    </row>
    <row r="54" spans="1:19" ht="12.75" customHeight="1" x14ac:dyDescent="0.2">
      <c r="A54" s="3"/>
      <c r="B54" s="15" t="s">
        <v>38</v>
      </c>
      <c r="C54" s="16">
        <v>0</v>
      </c>
      <c r="D54" s="6"/>
      <c r="E54" s="6"/>
      <c r="F54" s="17">
        <f>IFERROR(VLOOKUP($B54&amp;$C54,'Raw Data'!$A$1:$D$1012,4,FALSE),0)</f>
        <v>0</v>
      </c>
      <c r="G54" s="3"/>
      <c r="H54" s="15" t="s">
        <v>36</v>
      </c>
      <c r="I54" s="16">
        <v>0</v>
      </c>
      <c r="J54" s="6"/>
      <c r="K54" s="6"/>
      <c r="L54" s="17">
        <f>IFERROR(VLOOKUP($H54&amp;$I54,'Raw Data'!$A$1:$D$1012,4,FALSE),0)</f>
        <v>0</v>
      </c>
      <c r="M54" s="3"/>
      <c r="N54" s="15" t="s">
        <v>37</v>
      </c>
      <c r="O54" s="16">
        <v>0</v>
      </c>
      <c r="P54" s="6"/>
      <c r="Q54" s="6"/>
      <c r="R54" s="17">
        <f>IFERROR(VLOOKUP($N54&amp;$O54,'Raw Data'!$A$1:$D$1012,4,FALSE),0)</f>
        <v>0</v>
      </c>
    </row>
    <row r="55" spans="1:19" ht="12.75" customHeight="1" x14ac:dyDescent="0.2">
      <c r="A55" s="3"/>
      <c r="B55" s="15"/>
      <c r="C55" s="4"/>
      <c r="D55" s="6"/>
      <c r="E55" s="6"/>
      <c r="F55" s="19"/>
      <c r="G55" s="3"/>
      <c r="H55" s="15"/>
      <c r="I55" s="4"/>
      <c r="J55" s="6"/>
      <c r="K55" s="6"/>
      <c r="L55" s="19"/>
      <c r="M55" s="3"/>
      <c r="N55" s="15"/>
      <c r="O55" s="4"/>
      <c r="P55" s="6"/>
      <c r="Q55" s="6"/>
      <c r="R55" s="19"/>
    </row>
    <row r="56" spans="1:19" ht="12.75" customHeight="1" x14ac:dyDescent="0.2">
      <c r="A56" s="3"/>
      <c r="B56" s="15" t="s">
        <v>39</v>
      </c>
      <c r="C56" s="23">
        <v>3</v>
      </c>
      <c r="D56" s="6"/>
      <c r="E56" s="6"/>
      <c r="F56" s="17">
        <f>IFERROR(VLOOKUP($B56&amp;$C56,'Raw Data'!$A$1:$D$1012,4,FALSE),0)</f>
        <v>50</v>
      </c>
      <c r="G56" s="3"/>
      <c r="H56" s="15" t="s">
        <v>35</v>
      </c>
      <c r="I56" s="16">
        <v>6</v>
      </c>
      <c r="J56" s="6"/>
      <c r="K56" s="6"/>
      <c r="L56" s="17">
        <f>IFERROR(VLOOKUP($H56&amp;$I56,'Raw Data'!$A$1:$D$1012,4,FALSE),0)</f>
        <v>600</v>
      </c>
      <c r="M56" s="3"/>
      <c r="N56" s="15" t="s">
        <v>56</v>
      </c>
      <c r="O56" s="23">
        <v>1</v>
      </c>
      <c r="P56" s="6"/>
      <c r="Q56" s="6"/>
      <c r="R56" s="17">
        <f>IFERROR(VLOOKUP($N56&amp;$O56,'Raw Data'!$A$1:$D$1012,4,FALSE),0)</f>
        <v>20</v>
      </c>
    </row>
    <row r="57" spans="1:19" ht="12.75" customHeight="1" x14ac:dyDescent="0.2">
      <c r="A57" s="3"/>
      <c r="B57" s="15" t="s">
        <v>39</v>
      </c>
      <c r="C57" s="23">
        <v>3</v>
      </c>
      <c r="D57" s="6"/>
      <c r="E57" s="6"/>
      <c r="F57" s="17">
        <f>IFERROR(VLOOKUP($B57&amp;$C57,'Raw Data'!$A$1:$D$1012,4,FALSE),0)</f>
        <v>50</v>
      </c>
      <c r="G57" s="3"/>
      <c r="H57" s="15" t="s">
        <v>35</v>
      </c>
      <c r="I57" s="16">
        <v>6</v>
      </c>
      <c r="J57" s="6"/>
      <c r="K57" s="6"/>
      <c r="L57" s="17">
        <f>IFERROR(VLOOKUP($H57&amp;$I57,'Raw Data'!$A$1:$D$1012,4,FALSE),0)</f>
        <v>600</v>
      </c>
      <c r="M57" s="3"/>
      <c r="N57" s="15" t="s">
        <v>56</v>
      </c>
      <c r="O57" s="23">
        <v>1</v>
      </c>
      <c r="P57" s="6"/>
      <c r="Q57" s="6"/>
      <c r="R57" s="17">
        <f>IFERROR(VLOOKUP($N57&amp;$O57,'Raw Data'!$A$1:$D$1012,4,FALSE),0)</f>
        <v>20</v>
      </c>
    </row>
    <row r="58" spans="1:19" ht="12.75" customHeight="1" x14ac:dyDescent="0.2">
      <c r="A58" s="3"/>
      <c r="B58" s="15" t="s">
        <v>39</v>
      </c>
      <c r="C58" s="16">
        <v>0</v>
      </c>
      <c r="D58" s="6"/>
      <c r="E58" s="6"/>
      <c r="F58" s="17">
        <f>IFERROR(VLOOKUP($B58&amp;$C58,'Raw Data'!$A$1:$D$1012,4,FALSE),0)</f>
        <v>0</v>
      </c>
      <c r="G58" s="3"/>
      <c r="H58" s="15" t="s">
        <v>35</v>
      </c>
      <c r="I58" s="16">
        <v>6</v>
      </c>
      <c r="J58" s="6"/>
      <c r="K58" s="6"/>
      <c r="L58" s="17">
        <f>IFERROR(VLOOKUP($H58&amp;$I58,'Raw Data'!$A$1:$D$1012,4,FALSE),0)</f>
        <v>600</v>
      </c>
      <c r="M58" s="3"/>
      <c r="N58" s="15" t="s">
        <v>56</v>
      </c>
      <c r="O58" s="23">
        <v>1</v>
      </c>
      <c r="P58" s="6"/>
      <c r="Q58" s="6"/>
      <c r="R58" s="17">
        <f>IFERROR(VLOOKUP($N58&amp;$O58,'Raw Data'!$A$1:$D$1012,4,FALSE),0)</f>
        <v>20</v>
      </c>
    </row>
    <row r="59" spans="1:19" ht="12.75" customHeight="1" x14ac:dyDescent="0.2">
      <c r="A59" s="3"/>
      <c r="B59" s="15"/>
      <c r="C59" s="4"/>
      <c r="D59" s="6"/>
      <c r="E59" s="6"/>
      <c r="F59" s="19"/>
      <c r="G59" s="3"/>
      <c r="H59" s="15" t="s">
        <v>35</v>
      </c>
      <c r="I59" s="16">
        <v>6</v>
      </c>
      <c r="J59" s="6"/>
      <c r="K59" s="6"/>
      <c r="L59" s="17">
        <f>IFERROR(VLOOKUP($H59&amp;$I59,'Raw Data'!$A$1:$D$1012,4,FALSE),0)</f>
        <v>600</v>
      </c>
      <c r="M59" s="3"/>
      <c r="N59" s="15" t="s">
        <v>56</v>
      </c>
      <c r="O59" s="23">
        <v>1</v>
      </c>
      <c r="P59" s="6"/>
      <c r="Q59" s="6"/>
      <c r="R59" s="17">
        <f>IFERROR(VLOOKUP($N59&amp;$O59,'Raw Data'!$A$1:$D$1012,4,FALSE),0)</f>
        <v>20</v>
      </c>
    </row>
    <row r="60" spans="1:19" ht="12.75" customHeight="1" x14ac:dyDescent="0.2">
      <c r="A60" s="3"/>
      <c r="B60" s="15"/>
      <c r="C60" s="4"/>
      <c r="D60" s="6"/>
      <c r="E60" s="6"/>
      <c r="F60" s="19"/>
      <c r="G60" s="3"/>
      <c r="H60" s="15" t="s">
        <v>35</v>
      </c>
      <c r="I60" s="16">
        <v>6</v>
      </c>
      <c r="J60" s="6"/>
      <c r="K60" s="6"/>
      <c r="L60" s="17">
        <f>IFERROR(VLOOKUP($H60&amp;$I60,'Raw Data'!$A$1:$D$1012,4,FALSE),0)</f>
        <v>600</v>
      </c>
      <c r="M60" s="3"/>
      <c r="N60" s="15" t="s">
        <v>56</v>
      </c>
      <c r="O60" s="23">
        <v>1</v>
      </c>
      <c r="P60" s="6"/>
      <c r="Q60" s="6"/>
      <c r="R60" s="17">
        <f>IFERROR(VLOOKUP($N60&amp;$O60,'Raw Data'!$A$1:$D$1012,4,FALSE),0)</f>
        <v>20</v>
      </c>
    </row>
    <row r="61" spans="1:19" ht="12.75" customHeight="1" x14ac:dyDescent="0.2">
      <c r="A61" s="3"/>
      <c r="B61" s="15"/>
      <c r="C61" s="4"/>
      <c r="D61" s="6"/>
      <c r="E61" s="6"/>
      <c r="F61" s="19"/>
      <c r="G61" s="3"/>
      <c r="H61" s="15" t="s">
        <v>35</v>
      </c>
      <c r="I61" s="16">
        <v>6</v>
      </c>
      <c r="J61" s="6"/>
      <c r="K61" s="6"/>
      <c r="L61" s="17">
        <f>IFERROR(VLOOKUP($H61&amp;$I61,'Raw Data'!$A$1:$D$1012,4,FALSE),0)</f>
        <v>600</v>
      </c>
      <c r="M61" s="3"/>
      <c r="N61" s="15" t="s">
        <v>56</v>
      </c>
      <c r="O61" s="23">
        <v>1</v>
      </c>
      <c r="P61" s="6"/>
      <c r="Q61" s="6"/>
      <c r="R61" s="17">
        <f>IFERROR(VLOOKUP($N61&amp;$O61,'Raw Data'!$A$1:$D$1012,4,FALSE),0)</f>
        <v>20</v>
      </c>
    </row>
    <row r="62" spans="1:19" ht="12.75" customHeight="1" x14ac:dyDescent="0.2">
      <c r="A62" s="3"/>
      <c r="B62" s="24"/>
      <c r="C62" s="25"/>
      <c r="D62" s="26"/>
      <c r="E62" s="26"/>
      <c r="F62" s="27"/>
      <c r="G62" s="3"/>
      <c r="H62" s="24"/>
      <c r="I62" s="25"/>
      <c r="J62" s="26"/>
      <c r="K62" s="26"/>
      <c r="L62" s="27"/>
      <c r="M62" s="3"/>
      <c r="N62" s="24"/>
      <c r="O62" s="25"/>
      <c r="P62" s="26"/>
      <c r="Q62" s="26"/>
      <c r="R62" s="27"/>
    </row>
    <row r="63" spans="1:19" ht="12.75" customHeight="1" x14ac:dyDescent="0.2">
      <c r="A63" s="29" t="s">
        <v>60</v>
      </c>
      <c r="B63" s="29"/>
      <c r="C63" s="30"/>
      <c r="D63" s="31"/>
      <c r="E63" s="31"/>
      <c r="F63" s="29"/>
      <c r="G63" s="29"/>
      <c r="H63" s="29"/>
      <c r="I63" s="30"/>
      <c r="J63" s="31"/>
      <c r="K63" s="31"/>
      <c r="L63" s="29"/>
      <c r="M63" s="29"/>
      <c r="N63" s="29"/>
      <c r="O63" s="30"/>
      <c r="P63" s="31"/>
      <c r="Q63" s="31"/>
      <c r="R63" s="29"/>
      <c r="S63" s="32">
        <f>SUM(R48:R62,L48:L62,F48:F62)</f>
        <v>5980</v>
      </c>
    </row>
    <row r="64" spans="1:19" ht="12.75" customHeight="1" x14ac:dyDescent="0.2">
      <c r="A64" s="3"/>
      <c r="B64" s="33"/>
      <c r="C64" s="34"/>
      <c r="D64" s="35"/>
      <c r="E64" s="35"/>
      <c r="F64" s="36"/>
      <c r="G64" s="3"/>
      <c r="H64" s="33"/>
      <c r="I64" s="34"/>
      <c r="J64" s="35"/>
      <c r="K64" s="35"/>
      <c r="L64" s="36"/>
      <c r="M64" s="3"/>
      <c r="N64" s="3"/>
      <c r="O64" s="4"/>
      <c r="P64" s="6"/>
      <c r="Q64" s="6"/>
    </row>
    <row r="65" spans="1:19" ht="12.75" customHeight="1" x14ac:dyDescent="0.2">
      <c r="A65" s="3"/>
      <c r="B65" s="15" t="s">
        <v>40</v>
      </c>
      <c r="C65" s="16">
        <v>5</v>
      </c>
      <c r="D65" s="6"/>
      <c r="E65" s="6"/>
      <c r="F65" s="17">
        <f>IFERROR(VLOOKUP($B65&amp;$C65,'Raw Data'!$A$1:$D$1012,4,FALSE),0)</f>
        <v>500</v>
      </c>
      <c r="G65" s="3"/>
      <c r="H65" s="15" t="s">
        <v>41</v>
      </c>
      <c r="I65" s="23">
        <v>6</v>
      </c>
      <c r="J65" s="6"/>
      <c r="K65" s="6"/>
      <c r="L65" s="17">
        <f>IFERROR(VLOOKUP($H65&amp;$I65,'Raw Data'!$A$1:$D$1012,4,FALSE),0)</f>
        <v>1200</v>
      </c>
      <c r="M65" s="3"/>
      <c r="N65" s="3"/>
      <c r="O65" s="4"/>
      <c r="P65" s="6"/>
      <c r="Q65" s="6"/>
    </row>
    <row r="66" spans="1:19" ht="12.75" customHeight="1" x14ac:dyDescent="0.2">
      <c r="A66" s="3"/>
      <c r="B66" s="15" t="s">
        <v>42</v>
      </c>
      <c r="C66" s="16">
        <v>5</v>
      </c>
      <c r="D66" s="6"/>
      <c r="E66" s="6"/>
      <c r="F66" s="17">
        <f>IFERROR(VLOOKUP($B66&amp;$C66,'Raw Data'!$A$1:$D$1012,4,FALSE),0)</f>
        <v>500</v>
      </c>
      <c r="G66" s="3"/>
      <c r="H66" s="15" t="s">
        <v>44</v>
      </c>
      <c r="I66" s="16">
        <v>2</v>
      </c>
      <c r="J66" s="6"/>
      <c r="K66" s="6"/>
      <c r="L66" s="17">
        <f>IFERROR(VLOOKUP($H66&amp;$I66,'Raw Data'!$A$1:$D$1012,4,FALSE),0)</f>
        <v>200</v>
      </c>
      <c r="M66" s="3"/>
      <c r="N66" s="3"/>
      <c r="O66" s="4"/>
      <c r="P66" s="6"/>
      <c r="Q66" s="6"/>
    </row>
    <row r="67" spans="1:19" ht="12.75" customHeight="1" x14ac:dyDescent="0.2">
      <c r="A67" s="3"/>
      <c r="B67" s="15" t="s">
        <v>43</v>
      </c>
      <c r="C67" s="16">
        <v>0</v>
      </c>
      <c r="D67" s="6"/>
      <c r="E67" s="6"/>
      <c r="F67" s="17">
        <f>IFERROR(VLOOKUP($B67&amp;$C67,'Raw Data'!$A$1:$D$1012,4,FALSE),0)</f>
        <v>0</v>
      </c>
      <c r="G67" s="3"/>
      <c r="H67" s="15"/>
      <c r="I67" s="4"/>
      <c r="J67" s="6"/>
      <c r="K67" s="6"/>
      <c r="L67" s="19"/>
      <c r="M67" s="3"/>
      <c r="N67" s="3"/>
      <c r="O67" s="4"/>
      <c r="P67" s="6"/>
      <c r="Q67" s="6"/>
    </row>
    <row r="68" spans="1:19" ht="12.75" customHeight="1" x14ac:dyDescent="0.2">
      <c r="A68" s="3"/>
      <c r="B68" s="15"/>
      <c r="C68" s="20"/>
      <c r="D68" s="6"/>
      <c r="E68" s="6"/>
      <c r="F68" s="19"/>
      <c r="G68" s="3"/>
      <c r="H68" s="15"/>
      <c r="I68" s="4"/>
      <c r="J68" s="6"/>
      <c r="K68" s="6"/>
      <c r="L68" s="19"/>
      <c r="M68" s="3"/>
      <c r="N68" s="3"/>
      <c r="O68" s="4"/>
      <c r="P68" s="6"/>
      <c r="Q68" s="6"/>
    </row>
    <row r="69" spans="1:19" ht="12.75" customHeight="1" x14ac:dyDescent="0.2">
      <c r="A69" s="3"/>
      <c r="B69" s="24"/>
      <c r="C69" s="25"/>
      <c r="D69" s="26"/>
      <c r="E69" s="26"/>
      <c r="F69" s="27"/>
      <c r="G69" s="3"/>
      <c r="H69" s="24"/>
      <c r="I69" s="25"/>
      <c r="J69" s="26"/>
      <c r="K69" s="26"/>
      <c r="L69" s="27"/>
      <c r="M69" s="3"/>
      <c r="N69" s="3"/>
      <c r="O69" s="4"/>
      <c r="P69" s="6"/>
      <c r="Q69" s="6"/>
    </row>
    <row r="70" spans="1:19" ht="12.75" customHeight="1" x14ac:dyDescent="0.2">
      <c r="A70" s="29" t="s">
        <v>60</v>
      </c>
      <c r="B70" s="29"/>
      <c r="C70" s="30"/>
      <c r="D70" s="31"/>
      <c r="E70" s="31"/>
      <c r="F70" s="29"/>
      <c r="G70" s="29"/>
      <c r="H70" s="29"/>
      <c r="I70" s="30"/>
      <c r="J70" s="31"/>
      <c r="K70" s="31"/>
      <c r="L70" s="29"/>
      <c r="M70" s="29"/>
      <c r="N70" s="29"/>
      <c r="O70" s="30"/>
      <c r="P70" s="31"/>
      <c r="Q70" s="31"/>
      <c r="R70" s="29"/>
      <c r="S70" s="32">
        <f>SUM(R64:R69,L64:L69,F64:F69)</f>
        <v>2400</v>
      </c>
    </row>
    <row r="71" spans="1:19" ht="12.75" customHeight="1" x14ac:dyDescent="0.2">
      <c r="A71" s="3"/>
      <c r="B71" s="3"/>
      <c r="C71" s="4"/>
      <c r="D71" s="6"/>
      <c r="E71" s="6"/>
      <c r="G71" s="3"/>
      <c r="H71" s="3"/>
      <c r="I71" s="4"/>
      <c r="J71" s="6"/>
      <c r="K71" s="6"/>
      <c r="M71" s="3"/>
      <c r="N71" s="3"/>
      <c r="O71" s="4"/>
      <c r="P71" s="6"/>
      <c r="Q71" s="6"/>
    </row>
    <row r="72" spans="1:19" ht="12.75" customHeight="1" x14ac:dyDescent="0.2">
      <c r="A72" s="3"/>
      <c r="B72" s="3"/>
      <c r="C72" s="4"/>
      <c r="D72" s="6"/>
      <c r="E72" s="6"/>
      <c r="G72" s="3"/>
      <c r="H72" s="3"/>
      <c r="I72" s="4"/>
      <c r="J72" s="6"/>
      <c r="K72" s="6"/>
      <c r="M72" s="3"/>
      <c r="N72" s="3"/>
      <c r="O72" s="4"/>
      <c r="P72" s="6"/>
      <c r="Q72" s="6"/>
    </row>
    <row r="73" spans="1:19" ht="12.75" customHeight="1" x14ac:dyDescent="0.2">
      <c r="A73" s="37" t="s">
        <v>61</v>
      </c>
      <c r="B73" s="37"/>
      <c r="C73" s="38"/>
      <c r="D73" s="39"/>
      <c r="E73" s="39"/>
      <c r="F73" s="37"/>
      <c r="G73" s="37"/>
      <c r="H73" s="37"/>
      <c r="I73" s="38"/>
      <c r="J73" s="39"/>
      <c r="K73" s="39"/>
      <c r="L73" s="37"/>
      <c r="M73" s="37"/>
      <c r="N73" s="37"/>
      <c r="O73" s="38"/>
      <c r="P73" s="39"/>
      <c r="Q73" s="39"/>
      <c r="R73" s="37"/>
      <c r="S73" s="40">
        <f>SUM(S1:S72)</f>
        <v>69100.2</v>
      </c>
    </row>
    <row r="74" spans="1:19" ht="12.75" customHeight="1" x14ac:dyDescent="0.2">
      <c r="A74" s="3"/>
      <c r="B74" s="3"/>
      <c r="C74" s="4"/>
      <c r="D74" s="6"/>
      <c r="E74" s="6"/>
      <c r="G74" s="3"/>
      <c r="H74" s="3"/>
      <c r="I74" s="4"/>
      <c r="J74" s="6"/>
      <c r="K74" s="6"/>
      <c r="M74" s="3"/>
      <c r="N74" s="3"/>
      <c r="O74" s="4"/>
      <c r="P74" s="6"/>
      <c r="Q74" s="6"/>
    </row>
    <row r="75" spans="1:19" ht="12.75" customHeight="1" x14ac:dyDescent="0.2">
      <c r="A75" s="3"/>
      <c r="B75" s="10" t="s">
        <v>62</v>
      </c>
      <c r="C75" s="4"/>
      <c r="D75" s="6"/>
      <c r="E75" s="6"/>
      <c r="G75" s="3"/>
      <c r="H75" s="3"/>
      <c r="I75" s="4"/>
      <c r="J75" s="6"/>
      <c r="K75" s="6"/>
      <c r="M75" s="3"/>
      <c r="N75" s="3"/>
      <c r="O75" s="4"/>
      <c r="P75" s="6"/>
      <c r="Q75" s="6"/>
    </row>
    <row r="76" spans="1:19" ht="12.75" customHeight="1" x14ac:dyDescent="0.2">
      <c r="A76" s="3"/>
      <c r="B76" s="3"/>
      <c r="C76" s="4"/>
      <c r="D76" s="6"/>
      <c r="E76" s="6"/>
      <c r="G76" s="3"/>
      <c r="H76" s="3"/>
      <c r="I76" s="4"/>
      <c r="J76" s="6"/>
      <c r="K76" s="6"/>
      <c r="M76" s="3"/>
      <c r="N76" s="3"/>
      <c r="O76" s="4"/>
      <c r="P76" s="6"/>
      <c r="Q76" s="6"/>
    </row>
    <row r="77" spans="1:19" ht="12.75" customHeight="1" x14ac:dyDescent="0.2">
      <c r="A77" s="3"/>
      <c r="B77" s="3"/>
      <c r="C77" s="4"/>
      <c r="D77" s="6"/>
      <c r="E77" s="6"/>
      <c r="G77" s="3"/>
      <c r="H77" s="3"/>
      <c r="I77" s="4"/>
      <c r="J77" s="6"/>
      <c r="K77" s="6"/>
      <c r="M77" s="3"/>
      <c r="N77" s="3"/>
      <c r="O77" s="4"/>
      <c r="P77" s="6"/>
      <c r="Q77" s="6"/>
    </row>
    <row r="78" spans="1:19" ht="12.75" customHeight="1" x14ac:dyDescent="0.2">
      <c r="A78" s="3"/>
      <c r="B78" s="3"/>
      <c r="C78" s="4"/>
      <c r="D78" s="6"/>
      <c r="E78" s="6"/>
      <c r="G78" s="3"/>
      <c r="H78" s="3"/>
      <c r="I78" s="4"/>
      <c r="J78" s="6"/>
      <c r="K78" s="6"/>
      <c r="M78" s="3"/>
      <c r="N78" s="3"/>
      <c r="O78" s="4"/>
      <c r="P78" s="6"/>
      <c r="Q78" s="6"/>
      <c r="R7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showGridLines="0" workbookViewId="0">
      <pane ySplit="1" topLeftCell="A221" activePane="bottomLeft" state="frozen"/>
      <selection pane="bottomLeft" activeCell="D281" sqref="D281:D291"/>
    </sheetView>
  </sheetViews>
  <sheetFormatPr baseColWidth="10" defaultColWidth="17.28515625" defaultRowHeight="15" customHeight="1" x14ac:dyDescent="0.2"/>
  <cols>
    <col min="1" max="1" width="15" customWidth="1"/>
    <col min="2" max="2" width="12.85546875" customWidth="1"/>
    <col min="3" max="6" width="8.7109375" customWidth="1"/>
    <col min="7" max="7" width="12.28515625" customWidth="1"/>
  </cols>
  <sheetData>
    <row r="1" spans="1:7" ht="12.75" customHeight="1" x14ac:dyDescent="0.2">
      <c r="A1" s="1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</row>
    <row r="2" spans="1:7" ht="12.75" customHeight="1" x14ac:dyDescent="0.2">
      <c r="A2" s="8" t="str">
        <f t="shared" ref="A2:A65" si="0">B2&amp;C2</f>
        <v>Cannon1</v>
      </c>
      <c r="B2" s="10" t="s">
        <v>8</v>
      </c>
      <c r="C2" s="12">
        <v>1</v>
      </c>
      <c r="D2" s="12">
        <v>100</v>
      </c>
      <c r="E2" s="12">
        <v>420</v>
      </c>
      <c r="F2" s="12">
        <v>9</v>
      </c>
      <c r="G2" s="12">
        <v>1</v>
      </c>
    </row>
    <row r="3" spans="1:7" ht="12.75" customHeight="1" x14ac:dyDescent="0.2">
      <c r="A3" s="8" t="str">
        <f t="shared" si="0"/>
        <v>Cannon2</v>
      </c>
      <c r="B3" s="10" t="s">
        <v>8</v>
      </c>
      <c r="C3" s="12">
        <v>2</v>
      </c>
      <c r="D3" s="12">
        <v>199</v>
      </c>
      <c r="E3" s="12">
        <v>470</v>
      </c>
      <c r="F3" s="12">
        <v>11</v>
      </c>
      <c r="G3" s="12">
        <v>1</v>
      </c>
    </row>
    <row r="4" spans="1:7" ht="12.75" customHeight="1" x14ac:dyDescent="0.2">
      <c r="A4" s="8" t="str">
        <f t="shared" si="0"/>
        <v>Cannon3</v>
      </c>
      <c r="B4" s="10" t="s">
        <v>8</v>
      </c>
      <c r="C4" s="12">
        <v>3</v>
      </c>
      <c r="D4" s="12">
        <v>297</v>
      </c>
      <c r="E4" s="12">
        <v>520</v>
      </c>
      <c r="F4" s="12">
        <v>15</v>
      </c>
      <c r="G4" s="12">
        <v>2</v>
      </c>
    </row>
    <row r="5" spans="1:7" ht="12.75" customHeight="1" x14ac:dyDescent="0.2">
      <c r="A5" s="8" t="str">
        <f t="shared" si="0"/>
        <v>Cannon4</v>
      </c>
      <c r="B5" s="10" t="s">
        <v>8</v>
      </c>
      <c r="C5" s="12">
        <v>4</v>
      </c>
      <c r="D5" s="12">
        <v>394</v>
      </c>
      <c r="E5" s="12">
        <v>570</v>
      </c>
      <c r="F5" s="12">
        <v>19</v>
      </c>
      <c r="G5" s="12">
        <v>3</v>
      </c>
    </row>
    <row r="6" spans="1:7" ht="12.75" customHeight="1" x14ac:dyDescent="0.2">
      <c r="A6" s="8" t="str">
        <f t="shared" si="0"/>
        <v>Cannon5</v>
      </c>
      <c r="B6" s="10" t="s">
        <v>8</v>
      </c>
      <c r="C6" s="12">
        <v>5</v>
      </c>
      <c r="D6" s="12">
        <v>490</v>
      </c>
      <c r="E6" s="12">
        <v>620</v>
      </c>
      <c r="F6" s="12">
        <v>25</v>
      </c>
      <c r="G6" s="12">
        <v>4</v>
      </c>
    </row>
    <row r="7" spans="1:7" ht="12.75" customHeight="1" x14ac:dyDescent="0.2">
      <c r="A7" s="8" t="str">
        <f t="shared" si="0"/>
        <v>Cannon6</v>
      </c>
      <c r="B7" s="10" t="s">
        <v>8</v>
      </c>
      <c r="C7" s="12">
        <v>6</v>
      </c>
      <c r="D7" s="12">
        <v>585</v>
      </c>
      <c r="E7" s="12">
        <v>670</v>
      </c>
      <c r="F7" s="12">
        <v>31</v>
      </c>
      <c r="G7" s="12">
        <v>5</v>
      </c>
    </row>
    <row r="8" spans="1:7" ht="12.75" customHeight="1" x14ac:dyDescent="0.2">
      <c r="A8" s="8" t="str">
        <f t="shared" si="0"/>
        <v>Cannon7</v>
      </c>
      <c r="B8" s="10" t="s">
        <v>8</v>
      </c>
      <c r="C8" s="12">
        <v>7</v>
      </c>
      <c r="D8" s="12">
        <v>679</v>
      </c>
      <c r="E8" s="12">
        <v>720</v>
      </c>
      <c r="F8" s="12">
        <v>40</v>
      </c>
      <c r="G8" s="12">
        <v>6</v>
      </c>
    </row>
    <row r="9" spans="1:7" ht="12.75" customHeight="1" x14ac:dyDescent="0.2">
      <c r="A9" s="8" t="str">
        <f t="shared" si="0"/>
        <v>Cannon8</v>
      </c>
      <c r="B9" s="10" t="s">
        <v>8</v>
      </c>
      <c r="C9" s="12">
        <v>8</v>
      </c>
      <c r="D9" s="12">
        <v>772</v>
      </c>
      <c r="E9" s="12">
        <v>770</v>
      </c>
      <c r="F9" s="12">
        <v>48</v>
      </c>
      <c r="G9" s="12">
        <v>7</v>
      </c>
    </row>
    <row r="10" spans="1:7" ht="12.75" customHeight="1" x14ac:dyDescent="0.2">
      <c r="A10" s="8" t="str">
        <f t="shared" si="0"/>
        <v>Cannon9</v>
      </c>
      <c r="B10" s="10" t="s">
        <v>8</v>
      </c>
      <c r="C10" s="12">
        <v>9</v>
      </c>
      <c r="D10" s="12">
        <v>864</v>
      </c>
      <c r="E10" s="12">
        <v>830</v>
      </c>
      <c r="F10" s="12">
        <v>56</v>
      </c>
      <c r="G10" s="12">
        <v>8</v>
      </c>
    </row>
    <row r="11" spans="1:7" ht="12.75" customHeight="1" x14ac:dyDescent="0.2">
      <c r="A11" s="8" t="str">
        <f t="shared" si="0"/>
        <v>Cannon10</v>
      </c>
      <c r="B11" s="10" t="s">
        <v>8</v>
      </c>
      <c r="C11" s="12">
        <v>10</v>
      </c>
      <c r="D11" s="12">
        <v>955</v>
      </c>
      <c r="E11" s="12">
        <v>890</v>
      </c>
      <c r="F11" s="12">
        <v>65</v>
      </c>
      <c r="G11" s="12">
        <v>8</v>
      </c>
    </row>
    <row r="12" spans="1:7" ht="12.75" customHeight="1" x14ac:dyDescent="0.2">
      <c r="A12" s="8" t="str">
        <f t="shared" si="0"/>
        <v>Cannon11</v>
      </c>
      <c r="B12" s="10" t="s">
        <v>8</v>
      </c>
      <c r="C12" s="12">
        <v>11</v>
      </c>
      <c r="D12" s="12">
        <v>1045</v>
      </c>
      <c r="E12" s="12">
        <v>970</v>
      </c>
      <c r="F12" s="12">
        <v>75</v>
      </c>
      <c r="G12" s="12">
        <v>9</v>
      </c>
    </row>
    <row r="13" spans="1:7" ht="12.75" customHeight="1" x14ac:dyDescent="0.2">
      <c r="A13" s="8" t="str">
        <f t="shared" si="0"/>
        <v>Cannon12</v>
      </c>
      <c r="B13" s="10" t="s">
        <v>8</v>
      </c>
      <c r="C13" s="12">
        <v>12</v>
      </c>
      <c r="D13" s="12">
        <v>1134</v>
      </c>
      <c r="E13" s="12">
        <v>1070</v>
      </c>
      <c r="F13" s="12">
        <v>86</v>
      </c>
      <c r="G13" s="12">
        <v>10</v>
      </c>
    </row>
    <row r="14" spans="1:7" ht="12.75" customHeight="1" x14ac:dyDescent="0.2">
      <c r="A14" s="8" t="str">
        <f t="shared" si="0"/>
        <v>Cannon13</v>
      </c>
      <c r="B14" s="10" t="s">
        <v>8</v>
      </c>
      <c r="C14" s="12">
        <v>13</v>
      </c>
      <c r="D14" s="12">
        <v>1222</v>
      </c>
      <c r="E14" s="12">
        <v>1170</v>
      </c>
      <c r="F14" s="12">
        <v>98</v>
      </c>
      <c r="G14" s="12">
        <v>10</v>
      </c>
    </row>
    <row r="15" spans="1:7" ht="12.75" customHeight="1" x14ac:dyDescent="0.2">
      <c r="A15" s="8" t="str">
        <f t="shared" si="0"/>
        <v>Archer Tower1</v>
      </c>
      <c r="B15" s="10" t="s">
        <v>9</v>
      </c>
      <c r="C15" s="12">
        <v>1</v>
      </c>
      <c r="D15" s="12">
        <v>100</v>
      </c>
      <c r="E15" s="12">
        <v>380</v>
      </c>
      <c r="F15" s="12">
        <v>11</v>
      </c>
      <c r="G15" s="12">
        <v>2</v>
      </c>
    </row>
    <row r="16" spans="1:7" ht="12.75" customHeight="1" x14ac:dyDescent="0.2">
      <c r="A16" s="8" t="str">
        <f t="shared" si="0"/>
        <v>Archer Tower2</v>
      </c>
      <c r="B16" s="10" t="s">
        <v>9</v>
      </c>
      <c r="C16" s="12">
        <v>2</v>
      </c>
      <c r="D16" s="12">
        <v>199</v>
      </c>
      <c r="E16" s="12">
        <v>420</v>
      </c>
      <c r="F16" s="12">
        <v>15</v>
      </c>
      <c r="G16" s="12">
        <v>2</v>
      </c>
    </row>
    <row r="17" spans="1:7" ht="12.75" customHeight="1" x14ac:dyDescent="0.2">
      <c r="A17" s="8" t="str">
        <f t="shared" si="0"/>
        <v>Archer Tower3</v>
      </c>
      <c r="B17" s="10" t="s">
        <v>9</v>
      </c>
      <c r="C17" s="12">
        <v>3</v>
      </c>
      <c r="D17" s="12">
        <v>297</v>
      </c>
      <c r="E17" s="12">
        <v>460</v>
      </c>
      <c r="F17" s="12">
        <v>19</v>
      </c>
      <c r="G17" s="12">
        <v>3</v>
      </c>
    </row>
    <row r="18" spans="1:7" ht="12.75" customHeight="1" x14ac:dyDescent="0.2">
      <c r="A18" s="8" t="str">
        <f t="shared" si="0"/>
        <v>Archer Tower4</v>
      </c>
      <c r="B18" s="10" t="s">
        <v>9</v>
      </c>
      <c r="C18" s="12">
        <v>4</v>
      </c>
      <c r="D18" s="12">
        <v>394</v>
      </c>
      <c r="E18" s="12">
        <v>500</v>
      </c>
      <c r="F18" s="12">
        <v>25</v>
      </c>
      <c r="G18" s="12">
        <v>4</v>
      </c>
    </row>
    <row r="19" spans="1:7" ht="12.75" customHeight="1" x14ac:dyDescent="0.2">
      <c r="A19" s="8" t="str">
        <f t="shared" si="0"/>
        <v>Archer Tower5</v>
      </c>
      <c r="B19" s="10" t="s">
        <v>9</v>
      </c>
      <c r="C19" s="12">
        <v>5</v>
      </c>
      <c r="D19" s="12">
        <v>490</v>
      </c>
      <c r="E19" s="12">
        <v>540</v>
      </c>
      <c r="F19" s="12">
        <v>30</v>
      </c>
      <c r="G19" s="12">
        <v>5</v>
      </c>
    </row>
    <row r="20" spans="1:7" ht="12.75" customHeight="1" x14ac:dyDescent="0.2">
      <c r="A20" s="8" t="str">
        <f t="shared" si="0"/>
        <v>Archer Tower6</v>
      </c>
      <c r="B20" s="10" t="s">
        <v>9</v>
      </c>
      <c r="C20" s="12">
        <v>6</v>
      </c>
      <c r="D20" s="12">
        <v>585</v>
      </c>
      <c r="E20" s="12">
        <v>580</v>
      </c>
      <c r="F20" s="12">
        <v>35</v>
      </c>
      <c r="G20" s="12">
        <v>5</v>
      </c>
    </row>
    <row r="21" spans="1:7" ht="12.75" customHeight="1" x14ac:dyDescent="0.2">
      <c r="A21" s="8" t="str">
        <f t="shared" si="0"/>
        <v>Archer Tower7</v>
      </c>
      <c r="B21" s="10" t="s">
        <v>9</v>
      </c>
      <c r="C21" s="12">
        <v>7</v>
      </c>
      <c r="D21" s="12">
        <v>679</v>
      </c>
      <c r="E21" s="12">
        <v>620</v>
      </c>
      <c r="F21" s="12">
        <v>42</v>
      </c>
      <c r="G21" s="12">
        <v>6</v>
      </c>
    </row>
    <row r="22" spans="1:7" ht="12.75" customHeight="1" x14ac:dyDescent="0.2">
      <c r="A22" s="8" t="str">
        <f t="shared" si="0"/>
        <v>Archer Tower8</v>
      </c>
      <c r="B22" s="10" t="s">
        <v>9</v>
      </c>
      <c r="C22" s="12">
        <v>8</v>
      </c>
      <c r="D22" s="12">
        <v>772</v>
      </c>
      <c r="E22" s="12">
        <v>660</v>
      </c>
      <c r="F22" s="12">
        <v>48</v>
      </c>
      <c r="G22" s="12">
        <v>7</v>
      </c>
    </row>
    <row r="23" spans="1:7" ht="12.75" customHeight="1" x14ac:dyDescent="0.2">
      <c r="A23" s="8" t="str">
        <f t="shared" si="0"/>
        <v>Archer Tower9</v>
      </c>
      <c r="B23" s="10" t="s">
        <v>9</v>
      </c>
      <c r="C23" s="12">
        <v>9</v>
      </c>
      <c r="D23" s="12">
        <v>864</v>
      </c>
      <c r="E23" s="12">
        <v>705</v>
      </c>
      <c r="F23" s="12">
        <v>56</v>
      </c>
      <c r="G23" s="12">
        <v>8</v>
      </c>
    </row>
    <row r="24" spans="1:7" ht="12.75" customHeight="1" x14ac:dyDescent="0.2">
      <c r="A24" s="8" t="str">
        <f t="shared" si="0"/>
        <v>Archer Tower10</v>
      </c>
      <c r="B24" s="10" t="s">
        <v>9</v>
      </c>
      <c r="C24" s="12">
        <v>10</v>
      </c>
      <c r="D24" s="12">
        <v>955</v>
      </c>
      <c r="E24" s="12">
        <v>750</v>
      </c>
      <c r="F24" s="12">
        <v>65</v>
      </c>
      <c r="G24" s="12">
        <v>8</v>
      </c>
    </row>
    <row r="25" spans="1:7" ht="12.75" customHeight="1" x14ac:dyDescent="0.2">
      <c r="A25" s="8" t="str">
        <f t="shared" si="0"/>
        <v>Archer Tower11</v>
      </c>
      <c r="B25" s="10" t="s">
        <v>9</v>
      </c>
      <c r="C25" s="12">
        <v>11</v>
      </c>
      <c r="D25" s="12">
        <v>1045</v>
      </c>
      <c r="E25" s="12">
        <v>805</v>
      </c>
      <c r="F25" s="12">
        <v>75</v>
      </c>
      <c r="G25" s="12">
        <v>9</v>
      </c>
    </row>
    <row r="26" spans="1:7" ht="12.75" customHeight="1" x14ac:dyDescent="0.2">
      <c r="A26" s="8" t="str">
        <f t="shared" si="0"/>
        <v>Archer Tower12</v>
      </c>
      <c r="B26" s="10" t="s">
        <v>9</v>
      </c>
      <c r="C26" s="12">
        <v>12</v>
      </c>
      <c r="D26" s="12">
        <v>1134</v>
      </c>
      <c r="E26" s="12">
        <v>870</v>
      </c>
      <c r="F26" s="12">
        <v>86</v>
      </c>
      <c r="G26" s="12">
        <v>10</v>
      </c>
    </row>
    <row r="27" spans="1:7" ht="12.75" customHeight="1" x14ac:dyDescent="0.2">
      <c r="A27" s="8" t="str">
        <f t="shared" si="0"/>
        <v>Archer Tower13</v>
      </c>
      <c r="B27" s="10" t="s">
        <v>9</v>
      </c>
      <c r="C27" s="12">
        <v>13</v>
      </c>
      <c r="D27" s="12">
        <v>1222</v>
      </c>
      <c r="E27" s="12">
        <v>930</v>
      </c>
      <c r="F27" s="12">
        <v>98</v>
      </c>
      <c r="G27" s="12">
        <v>10</v>
      </c>
    </row>
    <row r="28" spans="1:7" ht="12.75" customHeight="1" x14ac:dyDescent="0.2">
      <c r="A28" s="8" t="str">
        <f t="shared" si="0"/>
        <v>Wizard Tower1</v>
      </c>
      <c r="B28" s="10" t="s">
        <v>10</v>
      </c>
      <c r="C28" s="12">
        <v>1</v>
      </c>
      <c r="D28" s="12">
        <v>500</v>
      </c>
      <c r="E28" s="12">
        <v>620</v>
      </c>
      <c r="F28" s="12">
        <v>11</v>
      </c>
      <c r="G28" s="12">
        <v>5</v>
      </c>
    </row>
    <row r="29" spans="1:7" ht="12.75" customHeight="1" x14ac:dyDescent="0.2">
      <c r="A29" s="8" t="str">
        <f t="shared" si="0"/>
        <v>Wizard Tower2</v>
      </c>
      <c r="B29" s="10" t="s">
        <v>10</v>
      </c>
      <c r="C29" s="12">
        <v>2</v>
      </c>
      <c r="D29" s="12">
        <v>970</v>
      </c>
      <c r="E29" s="12">
        <v>650</v>
      </c>
      <c r="F29" s="12">
        <v>13</v>
      </c>
      <c r="G29" s="12">
        <v>5</v>
      </c>
    </row>
    <row r="30" spans="1:7" ht="12.75" customHeight="1" x14ac:dyDescent="0.2">
      <c r="A30" s="8" t="str">
        <f t="shared" si="0"/>
        <v>Wizard Tower3</v>
      </c>
      <c r="B30" s="10" t="s">
        <v>10</v>
      </c>
      <c r="C30" s="12">
        <v>3</v>
      </c>
      <c r="D30" s="12">
        <v>1410</v>
      </c>
      <c r="E30" s="12">
        <v>680</v>
      </c>
      <c r="F30" s="12">
        <v>16</v>
      </c>
      <c r="G30" s="12">
        <v>6</v>
      </c>
    </row>
    <row r="31" spans="1:7" ht="12.75" customHeight="1" x14ac:dyDescent="0.2">
      <c r="A31" s="8" t="str">
        <f t="shared" si="0"/>
        <v>Wizard Tower4</v>
      </c>
      <c r="B31" s="10" t="s">
        <v>10</v>
      </c>
      <c r="C31" s="12">
        <v>4</v>
      </c>
      <c r="D31" s="12">
        <v>1820</v>
      </c>
      <c r="E31" s="12">
        <v>710</v>
      </c>
      <c r="F31" s="12">
        <v>20</v>
      </c>
      <c r="G31" s="12">
        <v>7</v>
      </c>
    </row>
    <row r="32" spans="1:7" ht="12.75" customHeight="1" x14ac:dyDescent="0.2">
      <c r="A32" s="8" t="str">
        <f t="shared" si="0"/>
        <v>Wizard Tower5</v>
      </c>
      <c r="B32" s="10" t="s">
        <v>10</v>
      </c>
      <c r="C32" s="12">
        <v>5</v>
      </c>
      <c r="D32" s="12">
        <v>2200</v>
      </c>
      <c r="E32" s="12">
        <v>750</v>
      </c>
      <c r="F32" s="12">
        <v>24</v>
      </c>
      <c r="G32" s="12">
        <v>8</v>
      </c>
    </row>
    <row r="33" spans="1:7" ht="12.75" customHeight="1" x14ac:dyDescent="0.2">
      <c r="A33" s="8" t="str">
        <f t="shared" si="0"/>
        <v>Wizard Tower6</v>
      </c>
      <c r="B33" s="10" t="s">
        <v>10</v>
      </c>
      <c r="C33" s="12">
        <v>6</v>
      </c>
      <c r="D33" s="12">
        <v>2550</v>
      </c>
      <c r="E33" s="12">
        <v>790</v>
      </c>
      <c r="F33" s="12">
        <v>32</v>
      </c>
      <c r="G33" s="12">
        <v>8</v>
      </c>
    </row>
    <row r="34" spans="1:7" ht="12.75" customHeight="1" x14ac:dyDescent="0.2">
      <c r="A34" s="8" t="str">
        <f t="shared" si="0"/>
        <v>Wizard Tower7</v>
      </c>
      <c r="B34" s="10" t="s">
        <v>10</v>
      </c>
      <c r="C34" s="12">
        <v>7</v>
      </c>
      <c r="D34" s="12">
        <v>2870</v>
      </c>
      <c r="E34" s="12">
        <v>840</v>
      </c>
      <c r="F34" s="12">
        <v>40</v>
      </c>
      <c r="G34" s="12">
        <v>9</v>
      </c>
    </row>
    <row r="35" spans="1:7" ht="12.75" customHeight="1" x14ac:dyDescent="0.2">
      <c r="A35" s="8" t="str">
        <f t="shared" si="0"/>
        <v>Wizard Tower8</v>
      </c>
      <c r="B35" s="10" t="s">
        <v>10</v>
      </c>
      <c r="C35" s="12">
        <v>8</v>
      </c>
      <c r="D35" s="12">
        <v>3160</v>
      </c>
      <c r="E35" s="12">
        <v>900</v>
      </c>
      <c r="F35" s="12">
        <v>48</v>
      </c>
      <c r="G35" s="12">
        <v>10</v>
      </c>
    </row>
    <row r="36" spans="1:7" ht="12.75" customHeight="1" x14ac:dyDescent="0.2">
      <c r="A36" s="8" t="str">
        <f t="shared" si="0"/>
        <v>Air Defense1</v>
      </c>
      <c r="B36" s="10" t="s">
        <v>11</v>
      </c>
      <c r="C36" s="12">
        <v>1</v>
      </c>
      <c r="D36" s="12">
        <v>40</v>
      </c>
      <c r="E36" s="12">
        <v>800</v>
      </c>
      <c r="F36" s="12">
        <v>80</v>
      </c>
      <c r="G36" s="12">
        <v>4</v>
      </c>
    </row>
    <row r="37" spans="1:7" ht="12.75" customHeight="1" x14ac:dyDescent="0.2">
      <c r="A37" s="8" t="str">
        <f t="shared" si="0"/>
        <v>Air Defense2</v>
      </c>
      <c r="B37" s="10" t="s">
        <v>11</v>
      </c>
      <c r="C37" s="12">
        <v>2</v>
      </c>
      <c r="D37" s="12">
        <v>80</v>
      </c>
      <c r="E37" s="12">
        <v>850</v>
      </c>
      <c r="F37" s="12">
        <v>110</v>
      </c>
      <c r="G37" s="12">
        <v>4</v>
      </c>
    </row>
    <row r="38" spans="1:7" ht="12.75" customHeight="1" x14ac:dyDescent="0.2">
      <c r="A38" s="8" t="str">
        <f t="shared" si="0"/>
        <v>Air Defense3</v>
      </c>
      <c r="B38" s="10" t="s">
        <v>11</v>
      </c>
      <c r="C38" s="12">
        <v>3</v>
      </c>
      <c r="D38" s="12">
        <v>120</v>
      </c>
      <c r="E38" s="12">
        <v>900</v>
      </c>
      <c r="F38" s="12">
        <v>140</v>
      </c>
      <c r="G38" s="12">
        <v>5</v>
      </c>
    </row>
    <row r="39" spans="1:7" ht="12.75" customHeight="1" x14ac:dyDescent="0.2">
      <c r="A39" s="8" t="str">
        <f t="shared" si="0"/>
        <v>Air Defense4</v>
      </c>
      <c r="B39" s="10" t="s">
        <v>11</v>
      </c>
      <c r="C39" s="12">
        <v>4</v>
      </c>
      <c r="D39" s="12">
        <v>160</v>
      </c>
      <c r="E39" s="12">
        <v>950</v>
      </c>
      <c r="F39" s="12">
        <v>160</v>
      </c>
      <c r="G39" s="12">
        <v>6</v>
      </c>
    </row>
    <row r="40" spans="1:7" ht="12.75" customHeight="1" x14ac:dyDescent="0.2">
      <c r="A40" s="8" t="str">
        <f t="shared" si="0"/>
        <v>Air Defense5</v>
      </c>
      <c r="B40" s="10" t="s">
        <v>11</v>
      </c>
      <c r="C40" s="12">
        <v>5</v>
      </c>
      <c r="D40" s="12">
        <v>200</v>
      </c>
      <c r="E40" s="12">
        <v>1000</v>
      </c>
      <c r="F40" s="12">
        <v>190</v>
      </c>
      <c r="G40" s="12">
        <v>7</v>
      </c>
    </row>
    <row r="41" spans="1:7" ht="12.75" customHeight="1" x14ac:dyDescent="0.2">
      <c r="A41" s="8" t="str">
        <f t="shared" si="0"/>
        <v>Air Defense6</v>
      </c>
      <c r="B41" s="10" t="s">
        <v>11</v>
      </c>
      <c r="C41" s="12">
        <v>6</v>
      </c>
      <c r="D41" s="12">
        <v>240</v>
      </c>
      <c r="E41" s="12">
        <v>1050</v>
      </c>
      <c r="F41" s="12">
        <v>230</v>
      </c>
      <c r="G41" s="12">
        <v>8</v>
      </c>
    </row>
    <row r="42" spans="1:7" ht="12.75" customHeight="1" x14ac:dyDescent="0.2">
      <c r="A42" s="8" t="str">
        <f t="shared" si="0"/>
        <v>Air Defense7</v>
      </c>
      <c r="B42" s="10" t="s">
        <v>11</v>
      </c>
      <c r="C42" s="12">
        <v>7</v>
      </c>
      <c r="D42" s="12">
        <v>280</v>
      </c>
      <c r="E42" s="12">
        <v>1110</v>
      </c>
      <c r="F42" s="12">
        <v>280</v>
      </c>
      <c r="G42" s="12">
        <v>9</v>
      </c>
    </row>
    <row r="43" spans="1:7" ht="12.75" customHeight="1" x14ac:dyDescent="0.2">
      <c r="A43" s="8" t="str">
        <f t="shared" si="0"/>
        <v>Air Defense8</v>
      </c>
      <c r="B43" s="10" t="s">
        <v>11</v>
      </c>
      <c r="C43" s="12">
        <v>8</v>
      </c>
      <c r="D43" s="12">
        <v>320</v>
      </c>
      <c r="E43" s="12">
        <v>1170</v>
      </c>
      <c r="F43" s="12">
        <v>320</v>
      </c>
      <c r="G43" s="12">
        <v>10</v>
      </c>
    </row>
    <row r="44" spans="1:7" ht="12.75" customHeight="1" x14ac:dyDescent="0.2">
      <c r="A44" s="8" t="str">
        <f t="shared" si="0"/>
        <v>Mortar1</v>
      </c>
      <c r="B44" s="10" t="s">
        <v>12</v>
      </c>
      <c r="C44" s="12">
        <v>1</v>
      </c>
      <c r="D44" s="12">
        <v>500</v>
      </c>
      <c r="E44" s="12">
        <v>400</v>
      </c>
      <c r="F44" s="12">
        <v>4</v>
      </c>
      <c r="G44" s="12">
        <v>3</v>
      </c>
    </row>
    <row r="45" spans="1:7" ht="12.75" customHeight="1" x14ac:dyDescent="0.2">
      <c r="A45" s="8" t="str">
        <f t="shared" si="0"/>
        <v>Mortar2</v>
      </c>
      <c r="B45" s="10" t="s">
        <v>12</v>
      </c>
      <c r="C45" s="12">
        <v>2</v>
      </c>
      <c r="D45" s="12">
        <v>990</v>
      </c>
      <c r="E45" s="12">
        <v>450</v>
      </c>
      <c r="F45" s="12">
        <v>5</v>
      </c>
      <c r="G45" s="12">
        <v>4</v>
      </c>
    </row>
    <row r="46" spans="1:7" ht="12.75" customHeight="1" x14ac:dyDescent="0.2">
      <c r="A46" s="8" t="str">
        <f t="shared" si="0"/>
        <v>Mortar3</v>
      </c>
      <c r="B46" s="10" t="s">
        <v>12</v>
      </c>
      <c r="C46" s="12">
        <v>3</v>
      </c>
      <c r="D46" s="12">
        <v>1470</v>
      </c>
      <c r="E46" s="12">
        <v>500</v>
      </c>
      <c r="F46" s="12">
        <v>6</v>
      </c>
      <c r="G46" s="12">
        <v>5</v>
      </c>
    </row>
    <row r="47" spans="1:7" ht="12.75" customHeight="1" x14ac:dyDescent="0.2">
      <c r="A47" s="8" t="str">
        <f t="shared" si="0"/>
        <v>Mortar4</v>
      </c>
      <c r="B47" s="10" t="s">
        <v>12</v>
      </c>
      <c r="C47" s="12">
        <v>4</v>
      </c>
      <c r="D47" s="12">
        <v>1940</v>
      </c>
      <c r="E47" s="12">
        <v>550</v>
      </c>
      <c r="F47" s="12">
        <v>7</v>
      </c>
      <c r="G47" s="12">
        <v>6</v>
      </c>
    </row>
    <row r="48" spans="1:7" ht="12.75" customHeight="1" x14ac:dyDescent="0.2">
      <c r="A48" s="8" t="str">
        <f t="shared" si="0"/>
        <v>Mortar5</v>
      </c>
      <c r="B48" s="10" t="s">
        <v>12</v>
      </c>
      <c r="C48" s="12">
        <v>5</v>
      </c>
      <c r="D48" s="12">
        <v>2400</v>
      </c>
      <c r="E48" s="12">
        <v>600</v>
      </c>
      <c r="F48" s="12">
        <v>8</v>
      </c>
      <c r="G48" s="12">
        <v>7</v>
      </c>
    </row>
    <row r="49" spans="1:7" ht="12.75" customHeight="1" x14ac:dyDescent="0.2">
      <c r="A49" s="8" t="str">
        <f t="shared" si="0"/>
        <v>Mortar6</v>
      </c>
      <c r="B49" s="10" t="s">
        <v>12</v>
      </c>
      <c r="C49" s="12">
        <v>6</v>
      </c>
      <c r="D49" s="12">
        <v>2850</v>
      </c>
      <c r="E49" s="12">
        <v>650</v>
      </c>
      <c r="F49" s="12">
        <v>9</v>
      </c>
      <c r="G49" s="12">
        <v>8</v>
      </c>
    </row>
    <row r="50" spans="1:7" ht="12.75" customHeight="1" x14ac:dyDescent="0.2">
      <c r="A50" s="8" t="str">
        <f t="shared" si="0"/>
        <v>Mortar7</v>
      </c>
      <c r="B50" s="10" t="s">
        <v>12</v>
      </c>
      <c r="C50" s="12">
        <v>7</v>
      </c>
      <c r="D50" s="12">
        <v>3290</v>
      </c>
      <c r="E50" s="12">
        <v>700</v>
      </c>
      <c r="F50" s="12">
        <v>11</v>
      </c>
      <c r="G50" s="12">
        <v>9</v>
      </c>
    </row>
    <row r="51" spans="1:7" ht="12.75" customHeight="1" x14ac:dyDescent="0.2">
      <c r="A51" s="8" t="str">
        <f t="shared" si="0"/>
        <v>Mortar8</v>
      </c>
      <c r="B51" s="10" t="s">
        <v>12</v>
      </c>
      <c r="C51" s="12">
        <v>8</v>
      </c>
      <c r="D51" s="12">
        <v>3720</v>
      </c>
      <c r="E51" s="12">
        <v>750</v>
      </c>
      <c r="F51" s="12">
        <v>13</v>
      </c>
      <c r="G51" s="12">
        <v>10</v>
      </c>
    </row>
    <row r="52" spans="1:7" ht="12.75" customHeight="1" x14ac:dyDescent="0.2">
      <c r="A52" s="8" t="str">
        <f t="shared" si="0"/>
        <v>Tesla1</v>
      </c>
      <c r="B52" s="10" t="s">
        <v>14</v>
      </c>
      <c r="C52" s="12">
        <v>1</v>
      </c>
      <c r="D52" s="12">
        <v>100</v>
      </c>
      <c r="E52" s="12">
        <v>600</v>
      </c>
      <c r="F52" s="12">
        <v>34</v>
      </c>
      <c r="G52" s="12">
        <v>7</v>
      </c>
    </row>
    <row r="53" spans="1:7" ht="12.75" customHeight="1" x14ac:dyDescent="0.2">
      <c r="A53" s="8" t="str">
        <f t="shared" si="0"/>
        <v>Tesla2</v>
      </c>
      <c r="B53" s="10" t="s">
        <v>14</v>
      </c>
      <c r="C53" s="12">
        <v>2</v>
      </c>
      <c r="D53" s="12">
        <v>200</v>
      </c>
      <c r="E53" s="12">
        <v>630</v>
      </c>
      <c r="F53" s="12">
        <v>40</v>
      </c>
      <c r="G53" s="12">
        <v>7</v>
      </c>
    </row>
    <row r="54" spans="1:7" ht="12.75" customHeight="1" x14ac:dyDescent="0.2">
      <c r="A54" s="8" t="str">
        <f t="shared" si="0"/>
        <v>Tesla3</v>
      </c>
      <c r="B54" s="10" t="s">
        <v>14</v>
      </c>
      <c r="C54" s="12">
        <v>3</v>
      </c>
      <c r="D54" s="12">
        <v>300</v>
      </c>
      <c r="E54" s="12">
        <v>660</v>
      </c>
      <c r="F54" s="12">
        <v>48</v>
      </c>
      <c r="G54" s="12">
        <v>7</v>
      </c>
    </row>
    <row r="55" spans="1:7" ht="12.75" customHeight="1" x14ac:dyDescent="0.2">
      <c r="A55" s="8" t="str">
        <f t="shared" si="0"/>
        <v>Tesla4</v>
      </c>
      <c r="B55" s="10" t="s">
        <v>14</v>
      </c>
      <c r="C55" s="12">
        <v>4</v>
      </c>
      <c r="D55" s="12">
        <v>400</v>
      </c>
      <c r="E55" s="12">
        <v>690</v>
      </c>
      <c r="F55" s="12">
        <v>55</v>
      </c>
      <c r="G55" s="12">
        <v>8</v>
      </c>
    </row>
    <row r="56" spans="1:7" ht="12.75" customHeight="1" x14ac:dyDescent="0.2">
      <c r="A56" s="8" t="str">
        <f t="shared" si="0"/>
        <v>Tesla5</v>
      </c>
      <c r="B56" s="10" t="s">
        <v>14</v>
      </c>
      <c r="C56" s="12">
        <v>5</v>
      </c>
      <c r="D56" s="12">
        <v>500</v>
      </c>
      <c r="E56" s="12">
        <v>730</v>
      </c>
      <c r="F56" s="12">
        <v>64</v>
      </c>
      <c r="G56" s="12">
        <v>8</v>
      </c>
    </row>
    <row r="57" spans="1:7" ht="12.75" customHeight="1" x14ac:dyDescent="0.2">
      <c r="A57" s="8" t="str">
        <f t="shared" si="0"/>
        <v>Tesla6</v>
      </c>
      <c r="B57" s="10" t="s">
        <v>14</v>
      </c>
      <c r="C57" s="12">
        <v>6</v>
      </c>
      <c r="D57" s="12">
        <v>600</v>
      </c>
      <c r="E57" s="12">
        <v>770</v>
      </c>
      <c r="F57" s="12">
        <v>75</v>
      </c>
      <c r="G57" s="12">
        <v>8</v>
      </c>
    </row>
    <row r="58" spans="1:7" ht="12.75" customHeight="1" x14ac:dyDescent="0.2">
      <c r="A58" s="8" t="str">
        <f t="shared" si="0"/>
        <v>Tesla7</v>
      </c>
      <c r="B58" s="10" t="s">
        <v>14</v>
      </c>
      <c r="C58" s="12">
        <v>7</v>
      </c>
      <c r="D58" s="12">
        <v>700</v>
      </c>
      <c r="E58" s="12">
        <v>810</v>
      </c>
      <c r="F58" s="12">
        <v>87</v>
      </c>
      <c r="G58" s="12">
        <v>9</v>
      </c>
    </row>
    <row r="59" spans="1:7" ht="12.75" customHeight="1" x14ac:dyDescent="0.2">
      <c r="A59" s="8" t="str">
        <f t="shared" si="0"/>
        <v>Tesla8</v>
      </c>
      <c r="B59" s="10" t="s">
        <v>14</v>
      </c>
      <c r="C59" s="12">
        <v>8</v>
      </c>
      <c r="D59" s="12">
        <v>800</v>
      </c>
      <c r="E59" s="12">
        <v>850</v>
      </c>
      <c r="F59" s="12">
        <v>99</v>
      </c>
      <c r="G59" s="12">
        <v>10</v>
      </c>
    </row>
    <row r="60" spans="1:7" ht="12.75" customHeight="1" x14ac:dyDescent="0.2">
      <c r="A60" s="8" t="str">
        <f t="shared" si="0"/>
        <v>X-bow1</v>
      </c>
      <c r="B60" s="10" t="s">
        <v>15</v>
      </c>
      <c r="C60" s="12">
        <v>1</v>
      </c>
      <c r="D60" s="12">
        <v>400</v>
      </c>
      <c r="E60" s="12">
        <v>1500</v>
      </c>
      <c r="F60" s="12">
        <v>50</v>
      </c>
      <c r="G60" s="12">
        <v>9</v>
      </c>
    </row>
    <row r="61" spans="1:7" ht="12.75" customHeight="1" x14ac:dyDescent="0.2">
      <c r="A61" s="8" t="str">
        <f t="shared" si="0"/>
        <v>X-bow2</v>
      </c>
      <c r="B61" s="10" t="s">
        <v>15</v>
      </c>
      <c r="C61" s="12">
        <v>2</v>
      </c>
      <c r="D61" s="12">
        <v>800</v>
      </c>
      <c r="E61" s="12">
        <v>1900</v>
      </c>
      <c r="F61" s="12">
        <v>60</v>
      </c>
      <c r="G61" s="12">
        <v>9</v>
      </c>
    </row>
    <row r="62" spans="1:7" ht="12.75" customHeight="1" x14ac:dyDescent="0.2">
      <c r="A62" s="8" t="str">
        <f t="shared" si="0"/>
        <v>X-bow3</v>
      </c>
      <c r="B62" s="10" t="s">
        <v>15</v>
      </c>
      <c r="C62" s="12">
        <v>3</v>
      </c>
      <c r="D62" s="12">
        <v>1200</v>
      </c>
      <c r="E62" s="12">
        <v>2300</v>
      </c>
      <c r="F62" s="12">
        <v>75</v>
      </c>
      <c r="G62" s="12">
        <v>9</v>
      </c>
    </row>
    <row r="63" spans="1:7" ht="12.75" customHeight="1" x14ac:dyDescent="0.2">
      <c r="A63" s="8" t="str">
        <f t="shared" si="0"/>
        <v>X-bow4</v>
      </c>
      <c r="B63" s="10" t="s">
        <v>15</v>
      </c>
      <c r="C63" s="12">
        <v>4</v>
      </c>
      <c r="D63" s="12">
        <v>1600</v>
      </c>
      <c r="E63" s="12">
        <v>2700</v>
      </c>
      <c r="F63" s="12">
        <v>80</v>
      </c>
      <c r="G63" s="12">
        <v>10</v>
      </c>
    </row>
    <row r="64" spans="1:7" ht="12.75" customHeight="1" x14ac:dyDescent="0.2">
      <c r="A64" s="8" t="str">
        <f t="shared" si="0"/>
        <v>Inferno1</v>
      </c>
      <c r="B64" s="10" t="s">
        <v>13</v>
      </c>
      <c r="C64" s="12">
        <v>1</v>
      </c>
      <c r="D64" s="12">
        <v>1000</v>
      </c>
      <c r="E64" s="12">
        <v>1500</v>
      </c>
      <c r="F64" s="12">
        <v>30</v>
      </c>
      <c r="G64" s="12">
        <v>10</v>
      </c>
    </row>
    <row r="65" spans="1:7" ht="12.75" customHeight="1" x14ac:dyDescent="0.2">
      <c r="A65" s="8" t="str">
        <f t="shared" si="0"/>
        <v>Inferno2</v>
      </c>
      <c r="B65" s="10" t="s">
        <v>13</v>
      </c>
      <c r="C65" s="12">
        <v>2</v>
      </c>
      <c r="D65" s="12">
        <v>2000</v>
      </c>
      <c r="E65" s="12">
        <v>1800</v>
      </c>
      <c r="F65" s="12">
        <v>38</v>
      </c>
      <c r="G65" s="12">
        <v>10</v>
      </c>
    </row>
    <row r="66" spans="1:7" ht="12.75" customHeight="1" x14ac:dyDescent="0.2">
      <c r="A66" s="8" t="str">
        <f t="shared" ref="A66:A129" si="1">B66&amp;C66</f>
        <v>Inferno3</v>
      </c>
      <c r="B66" s="10" t="s">
        <v>13</v>
      </c>
      <c r="C66" s="12">
        <v>3</v>
      </c>
      <c r="D66" s="12">
        <v>3000</v>
      </c>
      <c r="E66" s="12">
        <v>2100</v>
      </c>
      <c r="F66" s="12">
        <v>42</v>
      </c>
      <c r="G66" s="12">
        <v>10</v>
      </c>
    </row>
    <row r="67" spans="1:7" ht="12.75" customHeight="1" x14ac:dyDescent="0.2">
      <c r="A67" s="8" t="str">
        <f t="shared" si="1"/>
        <v>Air Sweeper1</v>
      </c>
      <c r="B67" s="10" t="s">
        <v>16</v>
      </c>
      <c r="C67" s="12">
        <v>1</v>
      </c>
      <c r="D67" s="12">
        <v>10</v>
      </c>
      <c r="E67" s="12"/>
      <c r="F67" s="12"/>
      <c r="G67" s="12"/>
    </row>
    <row r="68" spans="1:7" ht="12.75" customHeight="1" x14ac:dyDescent="0.2">
      <c r="A68" s="8" t="str">
        <f t="shared" si="1"/>
        <v>Air Sweeper2</v>
      </c>
      <c r="B68" s="10" t="s">
        <v>16</v>
      </c>
      <c r="C68" s="12">
        <v>2</v>
      </c>
      <c r="D68" s="12">
        <v>20</v>
      </c>
      <c r="E68" s="12"/>
      <c r="F68" s="12"/>
      <c r="G68" s="12"/>
    </row>
    <row r="69" spans="1:7" ht="12.75" customHeight="1" x14ac:dyDescent="0.2">
      <c r="A69" s="8" t="str">
        <f t="shared" si="1"/>
        <v>Air Sweeper3</v>
      </c>
      <c r="B69" s="10" t="s">
        <v>16</v>
      </c>
      <c r="C69" s="12">
        <v>3</v>
      </c>
      <c r="D69" s="12">
        <v>30</v>
      </c>
      <c r="E69" s="12"/>
      <c r="F69" s="12"/>
      <c r="G69" s="12"/>
    </row>
    <row r="70" spans="1:7" ht="12.75" customHeight="1" x14ac:dyDescent="0.2">
      <c r="A70" s="8" t="str">
        <f t="shared" si="1"/>
        <v>Air Sweeper4</v>
      </c>
      <c r="B70" s="10" t="s">
        <v>16</v>
      </c>
      <c r="C70" s="12">
        <v>4</v>
      </c>
      <c r="D70" s="12">
        <v>40</v>
      </c>
      <c r="E70" s="12"/>
      <c r="F70" s="12"/>
      <c r="G70" s="12"/>
    </row>
    <row r="71" spans="1:7" ht="12.75" customHeight="1" x14ac:dyDescent="0.2">
      <c r="A71" s="8" t="str">
        <f t="shared" si="1"/>
        <v>Air Sweeper5</v>
      </c>
      <c r="B71" s="10" t="s">
        <v>16</v>
      </c>
      <c r="C71" s="12">
        <v>5</v>
      </c>
      <c r="D71" s="12">
        <v>50</v>
      </c>
      <c r="E71" s="12"/>
      <c r="F71" s="12"/>
      <c r="G71" s="12"/>
    </row>
    <row r="72" spans="1:7" ht="12.75" customHeight="1" x14ac:dyDescent="0.2">
      <c r="A72" s="8" t="str">
        <f t="shared" si="1"/>
        <v>Air Sweeper6</v>
      </c>
      <c r="B72" s="10" t="s">
        <v>16</v>
      </c>
      <c r="C72" s="12">
        <v>6</v>
      </c>
      <c r="D72" s="12">
        <v>60</v>
      </c>
      <c r="E72" s="12"/>
      <c r="F72" s="12"/>
      <c r="G72" s="12"/>
    </row>
    <row r="73" spans="1:7" ht="12.75" customHeight="1" x14ac:dyDescent="0.2">
      <c r="A73" s="8" t="str">
        <f t="shared" si="1"/>
        <v>Barbarian1</v>
      </c>
      <c r="B73" s="10" t="s">
        <v>17</v>
      </c>
      <c r="C73" s="12">
        <v>1</v>
      </c>
      <c r="D73" s="12">
        <v>100</v>
      </c>
      <c r="E73" s="12"/>
      <c r="F73" s="12"/>
      <c r="G73" s="12"/>
    </row>
    <row r="74" spans="1:7" ht="12.75" customHeight="1" x14ac:dyDescent="0.2">
      <c r="A74" s="8" t="str">
        <f t="shared" si="1"/>
        <v>Barbarian2</v>
      </c>
      <c r="B74" s="10" t="s">
        <v>17</v>
      </c>
      <c r="C74" s="12">
        <v>2</v>
      </c>
      <c r="D74" s="12">
        <v>200</v>
      </c>
      <c r="E74" s="12"/>
      <c r="F74" s="12"/>
      <c r="G74" s="12"/>
    </row>
    <row r="75" spans="1:7" ht="12.75" customHeight="1" x14ac:dyDescent="0.2">
      <c r="A75" s="8" t="str">
        <f t="shared" si="1"/>
        <v>Barbarian3</v>
      </c>
      <c r="B75" s="10" t="s">
        <v>17</v>
      </c>
      <c r="C75" s="12">
        <v>3</v>
      </c>
      <c r="D75" s="12">
        <v>300</v>
      </c>
      <c r="E75" s="12"/>
      <c r="F75" s="12"/>
      <c r="G75" s="12"/>
    </row>
    <row r="76" spans="1:7" ht="12.75" customHeight="1" x14ac:dyDescent="0.2">
      <c r="A76" s="8" t="str">
        <f t="shared" si="1"/>
        <v>Barbarian4</v>
      </c>
      <c r="B76" s="10" t="s">
        <v>17</v>
      </c>
      <c r="C76" s="12">
        <v>4</v>
      </c>
      <c r="D76" s="12">
        <v>400</v>
      </c>
      <c r="E76" s="12"/>
      <c r="F76" s="12"/>
      <c r="G76" s="12"/>
    </row>
    <row r="77" spans="1:7" ht="12.75" customHeight="1" x14ac:dyDescent="0.2">
      <c r="A77" s="8" t="str">
        <f t="shared" si="1"/>
        <v>Barbarian5</v>
      </c>
      <c r="B77" s="10" t="s">
        <v>17</v>
      </c>
      <c r="C77" s="12">
        <v>5</v>
      </c>
      <c r="D77" s="12">
        <v>500</v>
      </c>
      <c r="E77" s="12"/>
      <c r="F77" s="12"/>
      <c r="G77" s="12"/>
    </row>
    <row r="78" spans="1:7" ht="12.75" customHeight="1" x14ac:dyDescent="0.2">
      <c r="A78" s="8" t="str">
        <f t="shared" si="1"/>
        <v>Barbarian6</v>
      </c>
      <c r="B78" s="10" t="s">
        <v>17</v>
      </c>
      <c r="C78" s="12">
        <v>6</v>
      </c>
      <c r="D78" s="12">
        <v>600</v>
      </c>
      <c r="E78" s="12"/>
      <c r="F78" s="12"/>
      <c r="G78" s="12"/>
    </row>
    <row r="79" spans="1:7" ht="12.75" customHeight="1" x14ac:dyDescent="0.2">
      <c r="A79" s="8" t="str">
        <f t="shared" si="1"/>
        <v>Barbarian7</v>
      </c>
      <c r="B79" s="10" t="s">
        <v>17</v>
      </c>
      <c r="C79" s="12">
        <v>7</v>
      </c>
      <c r="D79" s="12">
        <v>700</v>
      </c>
      <c r="E79" s="12"/>
      <c r="F79" s="12"/>
      <c r="G79" s="12"/>
    </row>
    <row r="80" spans="1:7" ht="12.75" customHeight="1" x14ac:dyDescent="0.2">
      <c r="A80" s="8" t="str">
        <f t="shared" si="1"/>
        <v>Archers1</v>
      </c>
      <c r="B80" s="10" t="s">
        <v>18</v>
      </c>
      <c r="C80" s="12">
        <v>1</v>
      </c>
      <c r="D80" s="12">
        <v>150</v>
      </c>
      <c r="E80" s="12"/>
      <c r="F80" s="12"/>
      <c r="G80" s="12"/>
    </row>
    <row r="81" spans="1:7" ht="12.75" customHeight="1" x14ac:dyDescent="0.2">
      <c r="A81" s="8" t="str">
        <f t="shared" si="1"/>
        <v>Archers2</v>
      </c>
      <c r="B81" s="10" t="s">
        <v>18</v>
      </c>
      <c r="C81" s="12">
        <v>2</v>
      </c>
      <c r="D81" s="12">
        <v>300</v>
      </c>
      <c r="E81" s="12"/>
      <c r="F81" s="12"/>
      <c r="G81" s="12"/>
    </row>
    <row r="82" spans="1:7" ht="12.75" customHeight="1" x14ac:dyDescent="0.2">
      <c r="A82" s="8" t="str">
        <f t="shared" si="1"/>
        <v>Archers3</v>
      </c>
      <c r="B82" s="10" t="s">
        <v>18</v>
      </c>
      <c r="C82" s="12">
        <v>3</v>
      </c>
      <c r="D82" s="12">
        <v>450</v>
      </c>
      <c r="E82" s="12"/>
      <c r="F82" s="12"/>
      <c r="G82" s="12"/>
    </row>
    <row r="83" spans="1:7" ht="12.75" customHeight="1" x14ac:dyDescent="0.2">
      <c r="A83" s="8" t="str">
        <f t="shared" si="1"/>
        <v>Archers4</v>
      </c>
      <c r="B83" s="10" t="s">
        <v>18</v>
      </c>
      <c r="C83" s="12">
        <v>4</v>
      </c>
      <c r="D83" s="12">
        <v>600</v>
      </c>
      <c r="E83" s="12"/>
      <c r="F83" s="12"/>
      <c r="G83" s="12"/>
    </row>
    <row r="84" spans="1:7" ht="12.75" customHeight="1" x14ac:dyDescent="0.2">
      <c r="A84" s="8" t="str">
        <f t="shared" si="1"/>
        <v>Archers5</v>
      </c>
      <c r="B84" s="10" t="s">
        <v>18</v>
      </c>
      <c r="C84" s="12">
        <v>5</v>
      </c>
      <c r="D84" s="12">
        <v>750</v>
      </c>
      <c r="E84" s="12"/>
      <c r="F84" s="12"/>
      <c r="G84" s="12"/>
    </row>
    <row r="85" spans="1:7" ht="12.75" customHeight="1" x14ac:dyDescent="0.2">
      <c r="A85" s="8" t="str">
        <f t="shared" si="1"/>
        <v>Archers6</v>
      </c>
      <c r="B85" s="10" t="s">
        <v>18</v>
      </c>
      <c r="C85" s="12">
        <v>6</v>
      </c>
      <c r="D85" s="12">
        <v>900</v>
      </c>
      <c r="E85" s="12"/>
      <c r="F85" s="12"/>
      <c r="G85" s="12"/>
    </row>
    <row r="86" spans="1:7" ht="12.75" customHeight="1" x14ac:dyDescent="0.2">
      <c r="A86" s="8" t="str">
        <f t="shared" si="1"/>
        <v>Archers7</v>
      </c>
      <c r="B86" s="10" t="s">
        <v>18</v>
      </c>
      <c r="C86" s="12">
        <v>7</v>
      </c>
      <c r="D86" s="12">
        <v>1050</v>
      </c>
      <c r="E86" s="12"/>
      <c r="F86" s="12"/>
      <c r="G86" s="12"/>
    </row>
    <row r="87" spans="1:7" ht="12.75" customHeight="1" x14ac:dyDescent="0.2">
      <c r="A87" s="8" t="str">
        <f t="shared" si="1"/>
        <v>Goblins1</v>
      </c>
      <c r="B87" s="10" t="s">
        <v>19</v>
      </c>
      <c r="C87" s="12">
        <v>1</v>
      </c>
      <c r="D87" s="12">
        <v>50</v>
      </c>
      <c r="E87" s="12"/>
      <c r="F87" s="12"/>
      <c r="G87" s="12"/>
    </row>
    <row r="88" spans="1:7" ht="12.75" customHeight="1" x14ac:dyDescent="0.2">
      <c r="A88" s="8" t="str">
        <f t="shared" si="1"/>
        <v>Goblins2</v>
      </c>
      <c r="B88" s="10" t="s">
        <v>19</v>
      </c>
      <c r="C88" s="12">
        <v>2</v>
      </c>
      <c r="D88" s="12">
        <v>100</v>
      </c>
      <c r="E88" s="12"/>
      <c r="F88" s="12"/>
      <c r="G88" s="12"/>
    </row>
    <row r="89" spans="1:7" ht="12.75" customHeight="1" x14ac:dyDescent="0.2">
      <c r="A89" s="8" t="str">
        <f t="shared" si="1"/>
        <v>Goblins3</v>
      </c>
      <c r="B89" s="10" t="s">
        <v>19</v>
      </c>
      <c r="C89" s="12">
        <v>3</v>
      </c>
      <c r="D89" s="12">
        <v>150</v>
      </c>
      <c r="E89" s="12"/>
      <c r="F89" s="12"/>
      <c r="G89" s="12"/>
    </row>
    <row r="90" spans="1:7" ht="12.75" customHeight="1" x14ac:dyDescent="0.2">
      <c r="A90" s="8" t="str">
        <f t="shared" si="1"/>
        <v>Goblins4</v>
      </c>
      <c r="B90" s="10" t="s">
        <v>19</v>
      </c>
      <c r="C90" s="12">
        <v>4</v>
      </c>
      <c r="D90" s="12">
        <v>200</v>
      </c>
      <c r="E90" s="12"/>
      <c r="F90" s="12"/>
      <c r="G90" s="12"/>
    </row>
    <row r="91" spans="1:7" ht="12.75" customHeight="1" x14ac:dyDescent="0.2">
      <c r="A91" s="8" t="str">
        <f t="shared" si="1"/>
        <v>Goblins5</v>
      </c>
      <c r="B91" s="10" t="s">
        <v>19</v>
      </c>
      <c r="C91" s="12">
        <v>5</v>
      </c>
      <c r="D91" s="12">
        <v>250</v>
      </c>
      <c r="E91" s="12"/>
      <c r="F91" s="12"/>
      <c r="G91" s="12"/>
    </row>
    <row r="92" spans="1:7" ht="12.75" customHeight="1" x14ac:dyDescent="0.2">
      <c r="A92" s="8" t="str">
        <f t="shared" si="1"/>
        <v>Goblins6</v>
      </c>
      <c r="B92" s="10" t="s">
        <v>19</v>
      </c>
      <c r="C92" s="12">
        <v>6</v>
      </c>
      <c r="D92" s="12">
        <v>300</v>
      </c>
      <c r="E92" s="12"/>
      <c r="F92" s="12"/>
      <c r="G92" s="12"/>
    </row>
    <row r="93" spans="1:7" ht="12.75" customHeight="1" x14ac:dyDescent="0.2">
      <c r="A93" s="8" t="str">
        <f t="shared" si="1"/>
        <v>Ballons1</v>
      </c>
      <c r="B93" s="10" t="s">
        <v>20</v>
      </c>
      <c r="C93" s="12">
        <v>1</v>
      </c>
      <c r="D93" s="12">
        <v>120</v>
      </c>
      <c r="E93" s="12"/>
      <c r="F93" s="12"/>
      <c r="G93" s="12"/>
    </row>
    <row r="94" spans="1:7" ht="12.75" customHeight="1" x14ac:dyDescent="0.2">
      <c r="A94" s="8" t="str">
        <f t="shared" si="1"/>
        <v>Ballons2</v>
      </c>
      <c r="B94" s="10" t="s">
        <v>20</v>
      </c>
      <c r="C94" s="12">
        <v>2</v>
      </c>
      <c r="D94" s="12">
        <v>240</v>
      </c>
      <c r="E94" s="12"/>
      <c r="F94" s="12"/>
      <c r="G94" s="12"/>
    </row>
    <row r="95" spans="1:7" ht="12.75" customHeight="1" x14ac:dyDescent="0.2">
      <c r="A95" s="8" t="str">
        <f t="shared" si="1"/>
        <v>Ballons3</v>
      </c>
      <c r="B95" s="10" t="s">
        <v>20</v>
      </c>
      <c r="C95" s="12">
        <v>3</v>
      </c>
      <c r="D95" s="12">
        <v>360</v>
      </c>
      <c r="E95" s="12"/>
      <c r="F95" s="12"/>
      <c r="G95" s="12"/>
    </row>
    <row r="96" spans="1:7" ht="12.75" customHeight="1" x14ac:dyDescent="0.2">
      <c r="A96" s="8" t="str">
        <f t="shared" si="1"/>
        <v>Ballons4</v>
      </c>
      <c r="B96" s="10" t="s">
        <v>20</v>
      </c>
      <c r="C96" s="12">
        <v>4</v>
      </c>
      <c r="D96" s="12">
        <v>480</v>
      </c>
      <c r="E96" s="12"/>
      <c r="F96" s="12"/>
      <c r="G96" s="12"/>
    </row>
    <row r="97" spans="1:7" ht="12.75" customHeight="1" x14ac:dyDescent="0.2">
      <c r="A97" s="8" t="str">
        <f t="shared" si="1"/>
        <v>Ballons5</v>
      </c>
      <c r="B97" s="10" t="s">
        <v>20</v>
      </c>
      <c r="C97" s="12">
        <v>5</v>
      </c>
      <c r="D97" s="12">
        <v>600</v>
      </c>
      <c r="E97" s="12"/>
      <c r="F97" s="12"/>
      <c r="G97" s="12"/>
    </row>
    <row r="98" spans="1:7" ht="12.75" customHeight="1" x14ac:dyDescent="0.2">
      <c r="A98" s="8" t="str">
        <f t="shared" si="1"/>
        <v>Ballons6</v>
      </c>
      <c r="B98" s="10" t="s">
        <v>20</v>
      </c>
      <c r="C98" s="12">
        <v>6</v>
      </c>
      <c r="D98" s="12">
        <v>720</v>
      </c>
      <c r="E98" s="12"/>
      <c r="F98" s="12"/>
      <c r="G98" s="12"/>
    </row>
    <row r="99" spans="1:7" ht="12.75" customHeight="1" x14ac:dyDescent="0.2">
      <c r="A99" s="8" t="str">
        <f t="shared" si="1"/>
        <v>Giants1</v>
      </c>
      <c r="B99" s="10" t="s">
        <v>21</v>
      </c>
      <c r="C99" s="12">
        <v>1</v>
      </c>
      <c r="D99" s="12">
        <v>120</v>
      </c>
      <c r="E99" s="12"/>
      <c r="F99" s="12"/>
      <c r="G99" s="12"/>
    </row>
    <row r="100" spans="1:7" ht="12.75" customHeight="1" x14ac:dyDescent="0.2">
      <c r="A100" s="8" t="str">
        <f t="shared" si="1"/>
        <v>Giants2</v>
      </c>
      <c r="B100" s="10" t="s">
        <v>21</v>
      </c>
      <c r="C100" s="12">
        <v>2</v>
      </c>
      <c r="D100" s="12">
        <v>240</v>
      </c>
      <c r="E100" s="12"/>
      <c r="F100" s="12"/>
      <c r="G100" s="12"/>
    </row>
    <row r="101" spans="1:7" ht="12.75" customHeight="1" x14ac:dyDescent="0.2">
      <c r="A101" s="8" t="str">
        <f t="shared" si="1"/>
        <v>Giants3</v>
      </c>
      <c r="B101" s="10" t="s">
        <v>21</v>
      </c>
      <c r="C101" s="12">
        <v>3</v>
      </c>
      <c r="D101" s="12">
        <v>360</v>
      </c>
      <c r="E101" s="12"/>
      <c r="F101" s="12"/>
      <c r="G101" s="12"/>
    </row>
    <row r="102" spans="1:7" ht="12.75" customHeight="1" x14ac:dyDescent="0.2">
      <c r="A102" s="8" t="str">
        <f t="shared" si="1"/>
        <v>Giants4</v>
      </c>
      <c r="B102" s="10" t="s">
        <v>21</v>
      </c>
      <c r="C102" s="12">
        <v>4</v>
      </c>
      <c r="D102" s="12">
        <v>480</v>
      </c>
      <c r="E102" s="12"/>
      <c r="F102" s="12"/>
      <c r="G102" s="12"/>
    </row>
    <row r="103" spans="1:7" ht="12.75" customHeight="1" x14ac:dyDescent="0.2">
      <c r="A103" s="8" t="str">
        <f t="shared" si="1"/>
        <v>Giants5</v>
      </c>
      <c r="B103" s="10" t="s">
        <v>21</v>
      </c>
      <c r="C103" s="12">
        <v>5</v>
      </c>
      <c r="D103" s="12">
        <v>600</v>
      </c>
      <c r="E103" s="12"/>
      <c r="F103" s="12"/>
      <c r="G103" s="12"/>
    </row>
    <row r="104" spans="1:7" ht="12.75" customHeight="1" x14ac:dyDescent="0.2">
      <c r="A104" s="8" t="str">
        <f t="shared" si="1"/>
        <v>Giants6</v>
      </c>
      <c r="B104" s="10" t="s">
        <v>21</v>
      </c>
      <c r="C104" s="12">
        <v>6</v>
      </c>
      <c r="D104" s="12">
        <v>720</v>
      </c>
      <c r="E104" s="12"/>
      <c r="F104" s="12"/>
      <c r="G104" s="12"/>
    </row>
    <row r="105" spans="1:7" ht="12.75" customHeight="1" x14ac:dyDescent="0.2">
      <c r="A105" s="8" t="str">
        <f t="shared" si="1"/>
        <v>Giants7</v>
      </c>
      <c r="B105" s="10" t="s">
        <v>21</v>
      </c>
      <c r="C105" s="12">
        <v>7</v>
      </c>
      <c r="D105" s="12">
        <v>840</v>
      </c>
      <c r="E105" s="12"/>
      <c r="F105" s="12"/>
      <c r="G105" s="12"/>
    </row>
    <row r="106" spans="1:7" ht="12.75" customHeight="1" x14ac:dyDescent="0.2">
      <c r="A106" s="8" t="str">
        <f t="shared" si="1"/>
        <v>Wizards1</v>
      </c>
      <c r="B106" s="10" t="s">
        <v>22</v>
      </c>
      <c r="C106" s="12">
        <v>1</v>
      </c>
      <c r="D106" s="12">
        <v>150</v>
      </c>
      <c r="E106" s="12"/>
      <c r="F106" s="12"/>
      <c r="G106" s="12"/>
    </row>
    <row r="107" spans="1:7" ht="12.75" customHeight="1" x14ac:dyDescent="0.2">
      <c r="A107" s="8" t="str">
        <f t="shared" si="1"/>
        <v>Wizards2</v>
      </c>
      <c r="B107" s="10" t="s">
        <v>22</v>
      </c>
      <c r="C107" s="12">
        <v>2</v>
      </c>
      <c r="D107" s="12">
        <v>300</v>
      </c>
      <c r="E107" s="12"/>
      <c r="F107" s="12"/>
      <c r="G107" s="12"/>
    </row>
    <row r="108" spans="1:7" ht="12.75" customHeight="1" x14ac:dyDescent="0.2">
      <c r="A108" s="8" t="str">
        <f t="shared" si="1"/>
        <v>Wizards3</v>
      </c>
      <c r="B108" s="10" t="s">
        <v>22</v>
      </c>
      <c r="C108" s="12">
        <v>3</v>
      </c>
      <c r="D108" s="12">
        <v>450</v>
      </c>
      <c r="E108" s="12"/>
      <c r="F108" s="12"/>
      <c r="G108" s="12"/>
    </row>
    <row r="109" spans="1:7" ht="12.75" customHeight="1" x14ac:dyDescent="0.2">
      <c r="A109" s="8" t="str">
        <f t="shared" si="1"/>
        <v>Wizards4</v>
      </c>
      <c r="B109" s="10" t="s">
        <v>22</v>
      </c>
      <c r="C109" s="12">
        <v>4</v>
      </c>
      <c r="D109" s="12">
        <v>600</v>
      </c>
      <c r="E109" s="12"/>
      <c r="F109" s="12"/>
      <c r="G109" s="12"/>
    </row>
    <row r="110" spans="1:7" ht="12.75" customHeight="1" x14ac:dyDescent="0.2">
      <c r="A110" s="8" t="str">
        <f t="shared" si="1"/>
        <v>Wizards5</v>
      </c>
      <c r="B110" s="10" t="s">
        <v>22</v>
      </c>
      <c r="C110" s="12">
        <v>5</v>
      </c>
      <c r="D110" s="12">
        <v>750</v>
      </c>
      <c r="E110" s="12"/>
      <c r="F110" s="12"/>
      <c r="G110" s="12"/>
    </row>
    <row r="111" spans="1:7" ht="12.75" customHeight="1" x14ac:dyDescent="0.2">
      <c r="A111" s="8" t="str">
        <f t="shared" si="1"/>
        <v>Wizards6</v>
      </c>
      <c r="B111" s="10" t="s">
        <v>22</v>
      </c>
      <c r="C111" s="12">
        <v>6</v>
      </c>
      <c r="D111" s="12">
        <v>900</v>
      </c>
      <c r="E111" s="12"/>
      <c r="F111" s="12"/>
      <c r="G111" s="12"/>
    </row>
    <row r="112" spans="1:7" ht="12.75" customHeight="1" x14ac:dyDescent="0.2">
      <c r="A112" s="8" t="str">
        <f t="shared" si="1"/>
        <v>Dragons1</v>
      </c>
      <c r="B112" s="10" t="s">
        <v>23</v>
      </c>
      <c r="C112" s="12">
        <v>1</v>
      </c>
      <c r="D112" s="12">
        <v>150</v>
      </c>
      <c r="E112" s="12"/>
      <c r="F112" s="12"/>
      <c r="G112" s="12"/>
    </row>
    <row r="113" spans="1:7" ht="12.75" customHeight="1" x14ac:dyDescent="0.2">
      <c r="A113" s="8" t="str">
        <f t="shared" si="1"/>
        <v>Dragons2</v>
      </c>
      <c r="B113" s="10" t="s">
        <v>23</v>
      </c>
      <c r="C113" s="12">
        <v>2</v>
      </c>
      <c r="D113" s="12">
        <v>300</v>
      </c>
      <c r="E113" s="12"/>
      <c r="F113" s="12"/>
      <c r="G113" s="12"/>
    </row>
    <row r="114" spans="1:7" ht="12.75" customHeight="1" x14ac:dyDescent="0.2">
      <c r="A114" s="8" t="str">
        <f t="shared" si="1"/>
        <v>Dragons3</v>
      </c>
      <c r="B114" s="10" t="s">
        <v>23</v>
      </c>
      <c r="C114" s="12">
        <v>3</v>
      </c>
      <c r="D114" s="12">
        <v>450</v>
      </c>
      <c r="E114" s="12"/>
      <c r="F114" s="12"/>
      <c r="G114" s="12"/>
    </row>
    <row r="115" spans="1:7" ht="12.75" customHeight="1" x14ac:dyDescent="0.2">
      <c r="A115" s="8" t="str">
        <f t="shared" si="1"/>
        <v>Dragons4</v>
      </c>
      <c r="B115" s="10" t="s">
        <v>23</v>
      </c>
      <c r="C115" s="12">
        <v>4</v>
      </c>
      <c r="D115" s="12">
        <v>600</v>
      </c>
      <c r="E115" s="12"/>
      <c r="F115" s="12"/>
      <c r="G115" s="12"/>
    </row>
    <row r="116" spans="1:7" ht="12.75" customHeight="1" x14ac:dyDescent="0.2">
      <c r="A116" s="8" t="str">
        <f t="shared" si="1"/>
        <v>Healers1</v>
      </c>
      <c r="B116" s="10" t="s">
        <v>24</v>
      </c>
      <c r="C116" s="12">
        <v>1</v>
      </c>
      <c r="D116" s="12">
        <v>180</v>
      </c>
      <c r="E116" s="12"/>
      <c r="F116" s="12"/>
      <c r="G116" s="12"/>
    </row>
    <row r="117" spans="1:7" ht="12.75" customHeight="1" x14ac:dyDescent="0.2">
      <c r="A117" s="8" t="str">
        <f t="shared" si="1"/>
        <v>Healers2</v>
      </c>
      <c r="B117" s="10" t="s">
        <v>24</v>
      </c>
      <c r="C117" s="12">
        <v>2</v>
      </c>
      <c r="D117" s="12">
        <v>360</v>
      </c>
      <c r="E117" s="12"/>
      <c r="F117" s="12"/>
      <c r="G117" s="12"/>
    </row>
    <row r="118" spans="1:7" ht="12.75" customHeight="1" x14ac:dyDescent="0.2">
      <c r="A118" s="8" t="str">
        <f t="shared" si="1"/>
        <v>Healers3</v>
      </c>
      <c r="B118" s="10" t="s">
        <v>24</v>
      </c>
      <c r="C118" s="12">
        <v>3</v>
      </c>
      <c r="D118" s="12">
        <v>540</v>
      </c>
      <c r="E118" s="12"/>
      <c r="F118" s="12"/>
      <c r="G118" s="12"/>
    </row>
    <row r="119" spans="1:7" ht="12.75" customHeight="1" x14ac:dyDescent="0.2">
      <c r="A119" s="8" t="str">
        <f t="shared" si="1"/>
        <v>Healers4</v>
      </c>
      <c r="B119" s="10" t="s">
        <v>24</v>
      </c>
      <c r="C119" s="12">
        <v>4</v>
      </c>
      <c r="D119" s="12">
        <v>720</v>
      </c>
      <c r="E119" s="12"/>
      <c r="F119" s="12"/>
      <c r="G119" s="12"/>
    </row>
    <row r="120" spans="1:7" ht="12.75" customHeight="1" x14ac:dyDescent="0.2">
      <c r="A120" s="8" t="str">
        <f t="shared" si="1"/>
        <v>PEKKA1</v>
      </c>
      <c r="B120" s="10" t="s">
        <v>25</v>
      </c>
      <c r="C120" s="12">
        <v>1</v>
      </c>
      <c r="D120" s="12">
        <v>120</v>
      </c>
      <c r="E120" s="12"/>
      <c r="F120" s="12"/>
      <c r="G120" s="12"/>
    </row>
    <row r="121" spans="1:7" ht="12.75" customHeight="1" x14ac:dyDescent="0.2">
      <c r="A121" s="8" t="str">
        <f t="shared" si="1"/>
        <v>PEKKA2</v>
      </c>
      <c r="B121" s="10" t="s">
        <v>25</v>
      </c>
      <c r="C121" s="12">
        <v>2</v>
      </c>
      <c r="D121" s="12">
        <v>240</v>
      </c>
      <c r="E121" s="12"/>
      <c r="F121" s="12"/>
      <c r="G121" s="12"/>
    </row>
    <row r="122" spans="1:7" ht="12.75" customHeight="1" x14ac:dyDescent="0.2">
      <c r="A122" s="8" t="str">
        <f t="shared" si="1"/>
        <v>PEKKA3</v>
      </c>
      <c r="B122" s="10" t="s">
        <v>25</v>
      </c>
      <c r="C122" s="12">
        <v>3</v>
      </c>
      <c r="D122" s="12">
        <v>360</v>
      </c>
      <c r="E122" s="12"/>
      <c r="F122" s="12"/>
      <c r="G122" s="12"/>
    </row>
    <row r="123" spans="1:7" ht="12.75" customHeight="1" x14ac:dyDescent="0.2">
      <c r="A123" s="8" t="str">
        <f t="shared" si="1"/>
        <v>PEKKA4</v>
      </c>
      <c r="B123" s="10" t="s">
        <v>25</v>
      </c>
      <c r="C123" s="12">
        <v>4</v>
      </c>
      <c r="D123" s="12">
        <v>480</v>
      </c>
      <c r="E123" s="12"/>
      <c r="F123" s="12"/>
      <c r="G123" s="12"/>
    </row>
    <row r="124" spans="1:7" ht="12.75" customHeight="1" x14ac:dyDescent="0.2">
      <c r="A124" s="8" t="str">
        <f t="shared" si="1"/>
        <v>PEKKA5</v>
      </c>
      <c r="B124" s="10" t="s">
        <v>25</v>
      </c>
      <c r="C124" s="12">
        <v>5</v>
      </c>
      <c r="D124" s="12">
        <v>600</v>
      </c>
      <c r="E124" s="12"/>
      <c r="F124" s="12"/>
      <c r="G124" s="12"/>
    </row>
    <row r="125" spans="1:7" ht="12.75" customHeight="1" x14ac:dyDescent="0.2">
      <c r="A125" s="8" t="str">
        <f t="shared" si="1"/>
        <v>Hog Riders1</v>
      </c>
      <c r="B125" s="10" t="s">
        <v>26</v>
      </c>
      <c r="C125" s="12">
        <v>1</v>
      </c>
      <c r="D125" s="12">
        <v>120</v>
      </c>
      <c r="E125" s="12"/>
      <c r="F125" s="12"/>
      <c r="G125" s="12"/>
    </row>
    <row r="126" spans="1:7" ht="12.75" customHeight="1" x14ac:dyDescent="0.2">
      <c r="A126" s="8" t="str">
        <f t="shared" si="1"/>
        <v>Hog Riders2</v>
      </c>
      <c r="B126" s="10" t="s">
        <v>26</v>
      </c>
      <c r="C126" s="12">
        <v>2</v>
      </c>
      <c r="D126" s="12">
        <v>240</v>
      </c>
      <c r="E126" s="12"/>
      <c r="F126" s="12"/>
      <c r="G126" s="12"/>
    </row>
    <row r="127" spans="1:7" ht="12.75" customHeight="1" x14ac:dyDescent="0.2">
      <c r="A127" s="8" t="str">
        <f t="shared" si="1"/>
        <v>Hog Riders3</v>
      </c>
      <c r="B127" s="10" t="s">
        <v>26</v>
      </c>
      <c r="C127" s="12">
        <v>3</v>
      </c>
      <c r="D127" s="12">
        <v>360</v>
      </c>
      <c r="E127" s="12"/>
      <c r="F127" s="12"/>
      <c r="G127" s="12"/>
    </row>
    <row r="128" spans="1:7" ht="12.75" customHeight="1" x14ac:dyDescent="0.2">
      <c r="A128" s="8" t="str">
        <f t="shared" si="1"/>
        <v>Hog Riders4</v>
      </c>
      <c r="B128" s="10" t="s">
        <v>26</v>
      </c>
      <c r="C128" s="12">
        <v>4</v>
      </c>
      <c r="D128" s="12">
        <v>480</v>
      </c>
      <c r="E128" s="12"/>
      <c r="F128" s="12"/>
      <c r="G128" s="12"/>
    </row>
    <row r="129" spans="1:7" ht="12.75" customHeight="1" x14ac:dyDescent="0.2">
      <c r="A129" s="8" t="str">
        <f t="shared" si="1"/>
        <v>Hog Riders5</v>
      </c>
      <c r="B129" s="10" t="s">
        <v>26</v>
      </c>
      <c r="C129" s="12">
        <v>5</v>
      </c>
      <c r="D129" s="12">
        <v>600</v>
      </c>
      <c r="E129" s="12"/>
      <c r="F129" s="12"/>
      <c r="G129" s="12"/>
    </row>
    <row r="130" spans="1:7" ht="12.75" customHeight="1" x14ac:dyDescent="0.2">
      <c r="A130" s="8" t="str">
        <f t="shared" ref="A130:A193" si="2">B130&amp;C130</f>
        <v>Valkyrie1</v>
      </c>
      <c r="B130" s="3" t="s">
        <v>27</v>
      </c>
      <c r="C130" s="12">
        <v>1</v>
      </c>
      <c r="D130" s="12">
        <v>100</v>
      </c>
      <c r="E130" s="12"/>
      <c r="F130" s="12"/>
      <c r="G130" s="12"/>
    </row>
    <row r="131" spans="1:7" ht="12.75" customHeight="1" x14ac:dyDescent="0.2">
      <c r="A131" s="8" t="str">
        <f t="shared" si="2"/>
        <v>Valkyrie2</v>
      </c>
      <c r="B131" s="3" t="s">
        <v>27</v>
      </c>
      <c r="C131" s="12">
        <v>2</v>
      </c>
      <c r="D131" s="12">
        <v>200</v>
      </c>
      <c r="E131" s="12"/>
      <c r="F131" s="12"/>
      <c r="G131" s="12"/>
    </row>
    <row r="132" spans="1:7" ht="12.75" customHeight="1" x14ac:dyDescent="0.2">
      <c r="A132" s="8" t="str">
        <f t="shared" si="2"/>
        <v>Valkyrie3</v>
      </c>
      <c r="B132" s="3" t="s">
        <v>27</v>
      </c>
      <c r="C132" s="12">
        <v>3</v>
      </c>
      <c r="D132" s="12">
        <v>300</v>
      </c>
      <c r="E132" s="12"/>
      <c r="F132" s="12"/>
      <c r="G132" s="12"/>
    </row>
    <row r="133" spans="1:7" ht="12.75" customHeight="1" x14ac:dyDescent="0.2">
      <c r="A133" s="8" t="str">
        <f t="shared" si="2"/>
        <v>Valkyrie4</v>
      </c>
      <c r="B133" s="3" t="s">
        <v>27</v>
      </c>
      <c r="C133" s="12">
        <v>4</v>
      </c>
      <c r="D133" s="12">
        <v>400</v>
      </c>
      <c r="E133" s="12"/>
      <c r="F133" s="12"/>
      <c r="G133" s="12"/>
    </row>
    <row r="134" spans="1:7" ht="12.75" customHeight="1" x14ac:dyDescent="0.2">
      <c r="A134" s="8" t="str">
        <f t="shared" si="2"/>
        <v>Golems1</v>
      </c>
      <c r="B134" s="10" t="s">
        <v>28</v>
      </c>
      <c r="C134" s="12">
        <v>1</v>
      </c>
      <c r="D134" s="12">
        <v>120</v>
      </c>
      <c r="E134" s="12"/>
      <c r="F134" s="12"/>
      <c r="G134" s="12"/>
    </row>
    <row r="135" spans="1:7" ht="12.75" customHeight="1" x14ac:dyDescent="0.2">
      <c r="A135" s="8" t="str">
        <f t="shared" si="2"/>
        <v>Golems2</v>
      </c>
      <c r="B135" s="10" t="s">
        <v>28</v>
      </c>
      <c r="C135" s="12">
        <v>2</v>
      </c>
      <c r="D135" s="12">
        <v>240</v>
      </c>
      <c r="E135" s="12"/>
      <c r="F135" s="12"/>
      <c r="G135" s="12"/>
    </row>
    <row r="136" spans="1:7" ht="12.75" customHeight="1" x14ac:dyDescent="0.2">
      <c r="A136" s="8" t="str">
        <f t="shared" si="2"/>
        <v>Golems3</v>
      </c>
      <c r="B136" s="10" t="s">
        <v>28</v>
      </c>
      <c r="C136" s="12">
        <v>3</v>
      </c>
      <c r="D136" s="12">
        <v>360</v>
      </c>
      <c r="E136" s="12"/>
      <c r="F136" s="12"/>
      <c r="G136" s="12"/>
    </row>
    <row r="137" spans="1:7" ht="12.75" customHeight="1" x14ac:dyDescent="0.2">
      <c r="A137" s="8" t="str">
        <f t="shared" si="2"/>
        <v>Golems4</v>
      </c>
      <c r="B137" s="10" t="s">
        <v>28</v>
      </c>
      <c r="C137" s="12">
        <v>4</v>
      </c>
      <c r="D137" s="12">
        <v>480</v>
      </c>
      <c r="E137" s="12"/>
      <c r="F137" s="12"/>
      <c r="G137" s="12"/>
    </row>
    <row r="138" spans="1:7" ht="12.75" customHeight="1" x14ac:dyDescent="0.2">
      <c r="A138" s="8" t="str">
        <f t="shared" si="2"/>
        <v>Golems5</v>
      </c>
      <c r="B138" s="10" t="s">
        <v>28</v>
      </c>
      <c r="C138" s="12">
        <v>5</v>
      </c>
      <c r="D138" s="12">
        <v>600</v>
      </c>
      <c r="E138" s="12"/>
      <c r="F138" s="12"/>
      <c r="G138" s="12"/>
    </row>
    <row r="139" spans="1:7" ht="12.75" customHeight="1" x14ac:dyDescent="0.2">
      <c r="A139" s="8" t="str">
        <f t="shared" si="2"/>
        <v>Witches1</v>
      </c>
      <c r="B139" s="10" t="s">
        <v>29</v>
      </c>
      <c r="C139" s="12">
        <v>1</v>
      </c>
      <c r="D139" s="12">
        <v>900</v>
      </c>
      <c r="E139" s="12"/>
      <c r="F139" s="12"/>
      <c r="G139" s="12"/>
    </row>
    <row r="140" spans="1:7" ht="12.75" customHeight="1" x14ac:dyDescent="0.2">
      <c r="A140" s="8" t="str">
        <f t="shared" si="2"/>
        <v>Witches2</v>
      </c>
      <c r="B140" s="10" t="s">
        <v>29</v>
      </c>
      <c r="C140" s="12">
        <v>2</v>
      </c>
      <c r="D140" s="12">
        <v>2100</v>
      </c>
      <c r="E140" s="12"/>
      <c r="F140" s="12"/>
      <c r="G140" s="12"/>
    </row>
    <row r="141" spans="1:7" ht="12.75" customHeight="1" x14ac:dyDescent="0.2">
      <c r="A141" s="8" t="str">
        <f t="shared" si="2"/>
        <v>Lava Hound1</v>
      </c>
      <c r="B141" s="10" t="s">
        <v>30</v>
      </c>
      <c r="C141" s="12">
        <v>1</v>
      </c>
      <c r="D141" s="12">
        <v>120</v>
      </c>
      <c r="E141" s="12"/>
      <c r="F141" s="12"/>
      <c r="G141" s="12"/>
    </row>
    <row r="142" spans="1:7" ht="12.75" customHeight="1" x14ac:dyDescent="0.2">
      <c r="A142" s="8" t="str">
        <f t="shared" si="2"/>
        <v>Lava Hound2</v>
      </c>
      <c r="B142" s="10" t="s">
        <v>30</v>
      </c>
      <c r="C142" s="12">
        <v>2</v>
      </c>
      <c r="D142" s="12">
        <v>240</v>
      </c>
      <c r="E142" s="12"/>
      <c r="F142" s="12"/>
      <c r="G142" s="12"/>
    </row>
    <row r="143" spans="1:7" ht="12.75" customHeight="1" x14ac:dyDescent="0.2">
      <c r="A143" s="8" t="str">
        <f t="shared" si="2"/>
        <v>Lava Hound3</v>
      </c>
      <c r="B143" s="10" t="s">
        <v>30</v>
      </c>
      <c r="C143" s="12">
        <v>3</v>
      </c>
      <c r="D143" s="12">
        <v>360</v>
      </c>
      <c r="E143" s="12"/>
      <c r="F143" s="12"/>
      <c r="G143" s="12"/>
    </row>
    <row r="144" spans="1:7" ht="12.75" customHeight="1" x14ac:dyDescent="0.2">
      <c r="A144" s="8" t="str">
        <f t="shared" si="2"/>
        <v>Minions1</v>
      </c>
      <c r="B144" s="10" t="s">
        <v>31</v>
      </c>
      <c r="C144" s="12">
        <v>1</v>
      </c>
      <c r="D144" s="12">
        <v>120</v>
      </c>
      <c r="E144" s="12"/>
      <c r="F144" s="12"/>
      <c r="G144" s="12"/>
    </row>
    <row r="145" spans="1:7" ht="12.75" customHeight="1" x14ac:dyDescent="0.2">
      <c r="A145" s="8" t="str">
        <f t="shared" si="2"/>
        <v>Minions2</v>
      </c>
      <c r="B145" s="10" t="s">
        <v>31</v>
      </c>
      <c r="C145" s="12">
        <v>2</v>
      </c>
      <c r="D145" s="12">
        <v>240</v>
      </c>
      <c r="E145" s="12"/>
      <c r="F145" s="12"/>
      <c r="G145" s="12"/>
    </row>
    <row r="146" spans="1:7" ht="12.75" customHeight="1" x14ac:dyDescent="0.2">
      <c r="A146" s="8" t="str">
        <f t="shared" si="2"/>
        <v>Minions3</v>
      </c>
      <c r="B146" s="10" t="s">
        <v>31</v>
      </c>
      <c r="C146" s="12">
        <v>3</v>
      </c>
      <c r="D146" s="12">
        <v>360</v>
      </c>
      <c r="E146" s="12"/>
      <c r="F146" s="12"/>
      <c r="G146" s="12"/>
    </row>
    <row r="147" spans="1:7" ht="12.75" customHeight="1" x14ac:dyDescent="0.2">
      <c r="A147" s="8" t="str">
        <f t="shared" si="2"/>
        <v>Minions4</v>
      </c>
      <c r="B147" s="10" t="s">
        <v>31</v>
      </c>
      <c r="C147" s="12">
        <v>4</v>
      </c>
      <c r="D147" s="12">
        <v>480</v>
      </c>
      <c r="E147" s="12"/>
      <c r="F147" s="12"/>
      <c r="G147" s="12"/>
    </row>
    <row r="148" spans="1:7" ht="12.75" customHeight="1" x14ac:dyDescent="0.2">
      <c r="A148" s="8" t="str">
        <f t="shared" si="2"/>
        <v>Minions5</v>
      </c>
      <c r="B148" s="10" t="s">
        <v>31</v>
      </c>
      <c r="C148" s="12">
        <v>5</v>
      </c>
      <c r="D148" s="12">
        <v>600</v>
      </c>
      <c r="E148" s="12"/>
      <c r="F148" s="12"/>
      <c r="G148" s="12"/>
    </row>
    <row r="149" spans="1:7" ht="12.75" customHeight="1" x14ac:dyDescent="0.2">
      <c r="A149" s="8" t="str">
        <f t="shared" si="2"/>
        <v>Minions6</v>
      </c>
      <c r="B149" s="10" t="s">
        <v>31</v>
      </c>
      <c r="C149" s="12">
        <v>6</v>
      </c>
      <c r="D149" s="12">
        <v>720</v>
      </c>
      <c r="E149" s="12"/>
      <c r="F149" s="12"/>
      <c r="G149" s="12"/>
    </row>
    <row r="150" spans="1:7" ht="12.75" customHeight="1" x14ac:dyDescent="0.2">
      <c r="A150" s="8" t="str">
        <f t="shared" si="2"/>
        <v>Wall Breaker1</v>
      </c>
      <c r="B150" s="10" t="s">
        <v>32</v>
      </c>
      <c r="C150" s="12">
        <v>1</v>
      </c>
      <c r="D150" s="12">
        <v>100</v>
      </c>
      <c r="E150" s="12"/>
      <c r="F150" s="12"/>
      <c r="G150" s="12"/>
    </row>
    <row r="151" spans="1:7" ht="12.75" customHeight="1" x14ac:dyDescent="0.2">
      <c r="A151" s="8" t="str">
        <f t="shared" si="2"/>
        <v>Wall Breaker2</v>
      </c>
      <c r="B151" s="10" t="s">
        <v>32</v>
      </c>
      <c r="C151" s="12">
        <v>2</v>
      </c>
      <c r="D151" s="12">
        <v>200</v>
      </c>
      <c r="E151" s="12"/>
      <c r="F151" s="12"/>
      <c r="G151" s="12"/>
    </row>
    <row r="152" spans="1:7" ht="12.75" customHeight="1" x14ac:dyDescent="0.2">
      <c r="A152" s="8" t="str">
        <f t="shared" si="2"/>
        <v>Wall Breaker3</v>
      </c>
      <c r="B152" s="10" t="s">
        <v>32</v>
      </c>
      <c r="C152" s="12">
        <v>3</v>
      </c>
      <c r="D152" s="12">
        <v>300</v>
      </c>
      <c r="E152" s="12"/>
      <c r="F152" s="12"/>
      <c r="G152" s="12"/>
    </row>
    <row r="153" spans="1:7" ht="12.75" customHeight="1" x14ac:dyDescent="0.2">
      <c r="A153" s="8" t="str">
        <f t="shared" si="2"/>
        <v>Wall Breaker4</v>
      </c>
      <c r="B153" s="10" t="s">
        <v>32</v>
      </c>
      <c r="C153" s="12">
        <v>4</v>
      </c>
      <c r="D153" s="12">
        <v>400</v>
      </c>
      <c r="E153" s="12"/>
      <c r="F153" s="12"/>
      <c r="G153" s="12"/>
    </row>
    <row r="154" spans="1:7" ht="12.75" customHeight="1" x14ac:dyDescent="0.2">
      <c r="A154" s="8" t="str">
        <f t="shared" si="2"/>
        <v>Wall Breaker5</v>
      </c>
      <c r="B154" s="10" t="s">
        <v>32</v>
      </c>
      <c r="C154" s="12">
        <v>5</v>
      </c>
      <c r="D154" s="12">
        <v>500</v>
      </c>
      <c r="E154" s="12"/>
      <c r="F154" s="12"/>
      <c r="G154" s="12"/>
    </row>
    <row r="155" spans="1:7" ht="12.75" customHeight="1" x14ac:dyDescent="0.2">
      <c r="A155" s="8" t="str">
        <f t="shared" si="2"/>
        <v>Wall Breaker6</v>
      </c>
      <c r="B155" s="10" t="s">
        <v>32</v>
      </c>
      <c r="C155" s="12">
        <v>6</v>
      </c>
      <c r="D155" s="12">
        <v>600</v>
      </c>
      <c r="E155" s="12"/>
      <c r="F155" s="12"/>
      <c r="G155" s="12"/>
    </row>
    <row r="156" spans="1:7" ht="12.75" customHeight="1" x14ac:dyDescent="0.2">
      <c r="A156" s="8" t="str">
        <f t="shared" si="2"/>
        <v>Barbarian King1</v>
      </c>
      <c r="B156" s="10" t="s">
        <v>33</v>
      </c>
      <c r="C156" s="12">
        <v>1</v>
      </c>
      <c r="D156" s="12">
        <v>15</v>
      </c>
      <c r="E156" s="12"/>
      <c r="F156" s="12"/>
      <c r="G156" s="12"/>
    </row>
    <row r="157" spans="1:7" ht="12.75" customHeight="1" x14ac:dyDescent="0.2">
      <c r="A157" s="8" t="str">
        <f t="shared" si="2"/>
        <v>Barbarian King2</v>
      </c>
      <c r="B157" s="10" t="s">
        <v>33</v>
      </c>
      <c r="C157" s="12">
        <v>2</v>
      </c>
      <c r="D157" s="12">
        <v>30</v>
      </c>
      <c r="E157" s="12"/>
      <c r="F157" s="12"/>
      <c r="G157" s="12"/>
    </row>
    <row r="158" spans="1:7" ht="12.75" customHeight="1" x14ac:dyDescent="0.2">
      <c r="A158" s="8" t="str">
        <f t="shared" si="2"/>
        <v>Barbarian King3</v>
      </c>
      <c r="B158" s="10" t="s">
        <v>33</v>
      </c>
      <c r="C158" s="12">
        <v>3</v>
      </c>
      <c r="D158" s="12">
        <v>45</v>
      </c>
      <c r="E158" s="12"/>
      <c r="F158" s="12"/>
      <c r="G158" s="12"/>
    </row>
    <row r="159" spans="1:7" ht="12.75" customHeight="1" x14ac:dyDescent="0.2">
      <c r="A159" s="8" t="str">
        <f t="shared" si="2"/>
        <v>Barbarian King4</v>
      </c>
      <c r="B159" s="10" t="s">
        <v>33</v>
      </c>
      <c r="C159" s="12">
        <v>4</v>
      </c>
      <c r="D159" s="12">
        <v>60</v>
      </c>
      <c r="E159" s="12"/>
      <c r="F159" s="12"/>
      <c r="G159" s="12"/>
    </row>
    <row r="160" spans="1:7" ht="12.75" customHeight="1" x14ac:dyDescent="0.2">
      <c r="A160" s="8" t="str">
        <f t="shared" si="2"/>
        <v>Barbarian King5</v>
      </c>
      <c r="B160" s="10" t="s">
        <v>33</v>
      </c>
      <c r="C160" s="12">
        <v>5</v>
      </c>
      <c r="D160" s="12">
        <v>76</v>
      </c>
      <c r="E160" s="12"/>
      <c r="F160" s="12"/>
      <c r="G160" s="12"/>
    </row>
    <row r="161" spans="1:7" ht="12.75" customHeight="1" x14ac:dyDescent="0.2">
      <c r="A161" s="8" t="str">
        <f t="shared" si="2"/>
        <v>Barbarian King6</v>
      </c>
      <c r="B161" s="10" t="s">
        <v>33</v>
      </c>
      <c r="C161" s="12">
        <v>6</v>
      </c>
      <c r="D161" s="12">
        <v>92</v>
      </c>
      <c r="E161" s="12"/>
      <c r="F161" s="12"/>
      <c r="G161" s="12"/>
    </row>
    <row r="162" spans="1:7" ht="12.75" customHeight="1" x14ac:dyDescent="0.2">
      <c r="A162" s="8" t="str">
        <f t="shared" si="2"/>
        <v>Barbarian King7</v>
      </c>
      <c r="B162" s="10" t="s">
        <v>33</v>
      </c>
      <c r="C162" s="12">
        <v>7</v>
      </c>
      <c r="D162" s="12">
        <v>108</v>
      </c>
      <c r="E162" s="12"/>
      <c r="F162" s="12"/>
      <c r="G162" s="12"/>
    </row>
    <row r="163" spans="1:7" ht="12.75" customHeight="1" x14ac:dyDescent="0.2">
      <c r="A163" s="8" t="str">
        <f t="shared" si="2"/>
        <v>Barbarian King8</v>
      </c>
      <c r="B163" s="10" t="s">
        <v>33</v>
      </c>
      <c r="C163" s="12">
        <v>8</v>
      </c>
      <c r="D163" s="12">
        <v>124</v>
      </c>
      <c r="E163" s="12"/>
      <c r="F163" s="12"/>
      <c r="G163" s="12"/>
    </row>
    <row r="164" spans="1:7" ht="12.75" customHeight="1" x14ac:dyDescent="0.2">
      <c r="A164" s="8" t="str">
        <f t="shared" si="2"/>
        <v>Barbarian King9</v>
      </c>
      <c r="B164" s="10" t="s">
        <v>33</v>
      </c>
      <c r="C164" s="12">
        <v>9</v>
      </c>
      <c r="D164" s="12">
        <v>140</v>
      </c>
      <c r="E164" s="12"/>
      <c r="F164" s="12"/>
      <c r="G164" s="12"/>
    </row>
    <row r="165" spans="1:7" ht="12.75" customHeight="1" x14ac:dyDescent="0.2">
      <c r="A165" s="8" t="str">
        <f t="shared" si="2"/>
        <v>Barbarian King10</v>
      </c>
      <c r="B165" s="10" t="s">
        <v>33</v>
      </c>
      <c r="C165" s="12">
        <v>10</v>
      </c>
      <c r="D165" s="12">
        <v>157</v>
      </c>
      <c r="E165" s="12"/>
      <c r="F165" s="12"/>
      <c r="G165" s="12"/>
    </row>
    <row r="166" spans="1:7" ht="12.75" customHeight="1" x14ac:dyDescent="0.2">
      <c r="A166" s="8" t="str">
        <f t="shared" si="2"/>
        <v>Barbarian King11</v>
      </c>
      <c r="B166" s="10" t="s">
        <v>33</v>
      </c>
      <c r="C166" s="12">
        <v>11</v>
      </c>
      <c r="D166" s="12">
        <v>174</v>
      </c>
      <c r="E166" s="12"/>
      <c r="F166" s="12"/>
      <c r="G166" s="12"/>
    </row>
    <row r="167" spans="1:7" ht="12.75" customHeight="1" x14ac:dyDescent="0.2">
      <c r="A167" s="8" t="str">
        <f t="shared" si="2"/>
        <v>Barbarian King12</v>
      </c>
      <c r="B167" s="10" t="s">
        <v>33</v>
      </c>
      <c r="C167" s="12">
        <v>12</v>
      </c>
      <c r="D167" s="12">
        <v>191</v>
      </c>
      <c r="E167" s="12"/>
      <c r="F167" s="12"/>
      <c r="G167" s="12"/>
    </row>
    <row r="168" spans="1:7" ht="12.75" customHeight="1" x14ac:dyDescent="0.2">
      <c r="A168" s="8" t="str">
        <f t="shared" si="2"/>
        <v>Barbarian King13</v>
      </c>
      <c r="B168" s="10" t="s">
        <v>33</v>
      </c>
      <c r="C168" s="12">
        <v>13</v>
      </c>
      <c r="D168" s="12">
        <v>208</v>
      </c>
      <c r="E168" s="12"/>
      <c r="F168" s="12"/>
      <c r="G168" s="12"/>
    </row>
    <row r="169" spans="1:7" ht="12.75" customHeight="1" x14ac:dyDescent="0.2">
      <c r="A169" s="8" t="str">
        <f t="shared" si="2"/>
        <v>Barbarian King14</v>
      </c>
      <c r="B169" s="10" t="s">
        <v>33</v>
      </c>
      <c r="C169" s="12">
        <v>14</v>
      </c>
      <c r="D169" s="12">
        <v>225</v>
      </c>
      <c r="E169" s="12"/>
      <c r="F169" s="12"/>
      <c r="G169" s="12"/>
    </row>
    <row r="170" spans="1:7" ht="12.75" customHeight="1" x14ac:dyDescent="0.2">
      <c r="A170" s="8" t="str">
        <f t="shared" si="2"/>
        <v>Barbarian King15</v>
      </c>
      <c r="B170" s="10" t="s">
        <v>33</v>
      </c>
      <c r="C170" s="12">
        <v>15</v>
      </c>
      <c r="D170" s="12">
        <v>243</v>
      </c>
      <c r="E170" s="12"/>
      <c r="F170" s="12"/>
      <c r="G170" s="12"/>
    </row>
    <row r="171" spans="1:7" ht="12.75" customHeight="1" x14ac:dyDescent="0.2">
      <c r="A171" s="8" t="str">
        <f t="shared" si="2"/>
        <v>Barbarian King16</v>
      </c>
      <c r="B171" s="10" t="s">
        <v>33</v>
      </c>
      <c r="C171" s="12">
        <v>16</v>
      </c>
      <c r="D171" s="12">
        <v>261</v>
      </c>
      <c r="E171" s="12"/>
      <c r="F171" s="12"/>
      <c r="G171" s="12"/>
    </row>
    <row r="172" spans="1:7" ht="12.75" customHeight="1" x14ac:dyDescent="0.2">
      <c r="A172" s="8" t="str">
        <f t="shared" si="2"/>
        <v>Barbarian King17</v>
      </c>
      <c r="B172" s="10" t="s">
        <v>33</v>
      </c>
      <c r="C172" s="12">
        <v>17</v>
      </c>
      <c r="D172" s="12">
        <v>279</v>
      </c>
      <c r="E172" s="12"/>
      <c r="F172" s="12"/>
      <c r="G172" s="12"/>
    </row>
    <row r="173" spans="1:7" ht="12.75" customHeight="1" x14ac:dyDescent="0.2">
      <c r="A173" s="8" t="str">
        <f t="shared" si="2"/>
        <v>Barbarian King18</v>
      </c>
      <c r="B173" s="10" t="s">
        <v>33</v>
      </c>
      <c r="C173" s="12">
        <v>18</v>
      </c>
      <c r="D173" s="12">
        <v>297</v>
      </c>
      <c r="E173" s="12"/>
      <c r="F173" s="12"/>
      <c r="G173" s="12"/>
    </row>
    <row r="174" spans="1:7" ht="12.75" customHeight="1" x14ac:dyDescent="0.2">
      <c r="A174" s="8" t="str">
        <f t="shared" si="2"/>
        <v>Barbarian King19</v>
      </c>
      <c r="B174" s="10" t="s">
        <v>33</v>
      </c>
      <c r="C174" s="12">
        <v>19</v>
      </c>
      <c r="D174" s="12">
        <v>315</v>
      </c>
      <c r="E174" s="12"/>
      <c r="F174" s="12"/>
      <c r="G174" s="12"/>
    </row>
    <row r="175" spans="1:7" ht="12.75" customHeight="1" x14ac:dyDescent="0.2">
      <c r="A175" s="8" t="str">
        <f t="shared" si="2"/>
        <v>Barbarian King20</v>
      </c>
      <c r="B175" s="10" t="s">
        <v>33</v>
      </c>
      <c r="C175" s="12">
        <v>20</v>
      </c>
      <c r="D175" s="12">
        <v>334</v>
      </c>
      <c r="E175" s="12"/>
      <c r="F175" s="12"/>
      <c r="G175" s="12"/>
    </row>
    <row r="176" spans="1:7" ht="12.75" customHeight="1" x14ac:dyDescent="0.2">
      <c r="A176" s="8" t="str">
        <f t="shared" si="2"/>
        <v>Barbarian King21</v>
      </c>
      <c r="B176" s="10" t="s">
        <v>33</v>
      </c>
      <c r="C176" s="12">
        <v>21</v>
      </c>
      <c r="D176" s="12">
        <v>353</v>
      </c>
      <c r="E176" s="12"/>
      <c r="F176" s="12"/>
      <c r="G176" s="12"/>
    </row>
    <row r="177" spans="1:7" ht="12.75" customHeight="1" x14ac:dyDescent="0.2">
      <c r="A177" s="8" t="str">
        <f t="shared" si="2"/>
        <v>Barbarian King22</v>
      </c>
      <c r="B177" s="10" t="s">
        <v>33</v>
      </c>
      <c r="C177" s="12">
        <v>22</v>
      </c>
      <c r="D177" s="12">
        <v>372</v>
      </c>
      <c r="E177" s="12"/>
      <c r="F177" s="12"/>
      <c r="G177" s="12"/>
    </row>
    <row r="178" spans="1:7" ht="12.75" customHeight="1" x14ac:dyDescent="0.2">
      <c r="A178" s="8" t="str">
        <f t="shared" si="2"/>
        <v>Barbarian King23</v>
      </c>
      <c r="B178" s="10" t="s">
        <v>33</v>
      </c>
      <c r="C178" s="12">
        <v>23</v>
      </c>
      <c r="D178" s="12">
        <v>391</v>
      </c>
      <c r="E178" s="12"/>
      <c r="F178" s="12"/>
      <c r="G178" s="12"/>
    </row>
    <row r="179" spans="1:7" ht="12.75" customHeight="1" x14ac:dyDescent="0.2">
      <c r="A179" s="8" t="str">
        <f t="shared" si="2"/>
        <v>Barbarian King24</v>
      </c>
      <c r="B179" s="10" t="s">
        <v>33</v>
      </c>
      <c r="C179" s="12">
        <v>24</v>
      </c>
      <c r="D179" s="12">
        <v>410</v>
      </c>
      <c r="E179" s="12"/>
      <c r="F179" s="12"/>
      <c r="G179" s="12"/>
    </row>
    <row r="180" spans="1:7" ht="12.75" customHeight="1" x14ac:dyDescent="0.2">
      <c r="A180" s="8" t="str">
        <f t="shared" si="2"/>
        <v>Barbarian King25</v>
      </c>
      <c r="B180" s="10" t="s">
        <v>33</v>
      </c>
      <c r="C180" s="12">
        <v>25</v>
      </c>
      <c r="D180" s="12">
        <v>430</v>
      </c>
      <c r="E180" s="12"/>
      <c r="F180" s="12"/>
      <c r="G180" s="12"/>
    </row>
    <row r="181" spans="1:7" ht="12.75" customHeight="1" x14ac:dyDescent="0.2">
      <c r="A181" s="8" t="str">
        <f t="shared" si="2"/>
        <v>Barbarian King26</v>
      </c>
      <c r="B181" s="10" t="s">
        <v>33</v>
      </c>
      <c r="C181" s="12">
        <v>26</v>
      </c>
      <c r="D181" s="12">
        <v>450</v>
      </c>
      <c r="E181" s="12"/>
      <c r="F181" s="12"/>
      <c r="G181" s="12"/>
    </row>
    <row r="182" spans="1:7" ht="12.75" customHeight="1" x14ac:dyDescent="0.2">
      <c r="A182" s="8" t="str">
        <f t="shared" si="2"/>
        <v>Barbarian King27</v>
      </c>
      <c r="B182" s="10" t="s">
        <v>33</v>
      </c>
      <c r="C182" s="12">
        <v>27</v>
      </c>
      <c r="D182" s="12">
        <v>470</v>
      </c>
      <c r="E182" s="12"/>
      <c r="F182" s="12"/>
      <c r="G182" s="12"/>
    </row>
    <row r="183" spans="1:7" ht="12.75" customHeight="1" x14ac:dyDescent="0.2">
      <c r="A183" s="8" t="str">
        <f t="shared" si="2"/>
        <v>Barbarian King28</v>
      </c>
      <c r="B183" s="10" t="s">
        <v>33</v>
      </c>
      <c r="C183" s="12">
        <v>28</v>
      </c>
      <c r="D183" s="12">
        <v>490</v>
      </c>
      <c r="E183" s="12"/>
      <c r="F183" s="12"/>
      <c r="G183" s="12"/>
    </row>
    <row r="184" spans="1:7" ht="12.75" customHeight="1" x14ac:dyDescent="0.2">
      <c r="A184" s="8" t="str">
        <f t="shared" si="2"/>
        <v>Barbarian King29</v>
      </c>
      <c r="B184" s="10" t="s">
        <v>33</v>
      </c>
      <c r="C184" s="12">
        <v>29</v>
      </c>
      <c r="D184" s="12">
        <v>510</v>
      </c>
      <c r="E184" s="12"/>
      <c r="F184" s="12"/>
      <c r="G184" s="12"/>
    </row>
    <row r="185" spans="1:7" ht="12.75" customHeight="1" x14ac:dyDescent="0.2">
      <c r="A185" s="8" t="str">
        <f t="shared" si="2"/>
        <v>Barbarian King30</v>
      </c>
      <c r="B185" s="10" t="s">
        <v>33</v>
      </c>
      <c r="C185" s="12">
        <v>30</v>
      </c>
      <c r="D185" s="12">
        <v>531</v>
      </c>
      <c r="E185" s="12"/>
      <c r="F185" s="12"/>
      <c r="G185" s="12"/>
    </row>
    <row r="186" spans="1:7" ht="12.75" customHeight="1" x14ac:dyDescent="0.2">
      <c r="A186" s="8" t="str">
        <f t="shared" si="2"/>
        <v>Barbarian King31</v>
      </c>
      <c r="B186" s="10" t="s">
        <v>33</v>
      </c>
      <c r="C186" s="12">
        <v>31</v>
      </c>
      <c r="D186" s="12">
        <v>552</v>
      </c>
      <c r="E186" s="12"/>
      <c r="F186" s="12"/>
      <c r="G186" s="12"/>
    </row>
    <row r="187" spans="1:7" ht="12.75" customHeight="1" x14ac:dyDescent="0.2">
      <c r="A187" s="8" t="str">
        <f t="shared" si="2"/>
        <v>Barbarian King32</v>
      </c>
      <c r="B187" s="10" t="s">
        <v>33</v>
      </c>
      <c r="C187" s="12">
        <v>32</v>
      </c>
      <c r="D187" s="12">
        <v>573</v>
      </c>
      <c r="E187" s="12"/>
      <c r="F187" s="12"/>
      <c r="G187" s="12"/>
    </row>
    <row r="188" spans="1:7" ht="12.75" customHeight="1" x14ac:dyDescent="0.2">
      <c r="A188" s="8" t="str">
        <f t="shared" si="2"/>
        <v>Barbarian King33</v>
      </c>
      <c r="B188" s="10" t="s">
        <v>33</v>
      </c>
      <c r="C188" s="12">
        <v>33</v>
      </c>
      <c r="D188" s="12">
        <v>594</v>
      </c>
      <c r="E188" s="12"/>
      <c r="F188" s="12"/>
      <c r="G188" s="12"/>
    </row>
    <row r="189" spans="1:7" ht="12.75" customHeight="1" x14ac:dyDescent="0.2">
      <c r="A189" s="8" t="str">
        <f t="shared" si="2"/>
        <v>Barbarian King34</v>
      </c>
      <c r="B189" s="10" t="s">
        <v>33</v>
      </c>
      <c r="C189" s="12">
        <v>34</v>
      </c>
      <c r="D189" s="12">
        <v>615</v>
      </c>
      <c r="E189" s="12"/>
      <c r="F189" s="12"/>
      <c r="G189" s="12"/>
    </row>
    <row r="190" spans="1:7" ht="12.75" customHeight="1" x14ac:dyDescent="0.2">
      <c r="A190" s="8" t="str">
        <f t="shared" si="2"/>
        <v>Barbarian King35</v>
      </c>
      <c r="B190" s="10" t="s">
        <v>33</v>
      </c>
      <c r="C190" s="12">
        <v>35</v>
      </c>
      <c r="D190" s="12">
        <v>637</v>
      </c>
      <c r="E190" s="12"/>
      <c r="F190" s="12"/>
      <c r="G190" s="12"/>
    </row>
    <row r="191" spans="1:7" ht="12.75" customHeight="1" x14ac:dyDescent="0.2">
      <c r="A191" s="8" t="str">
        <f t="shared" si="2"/>
        <v>Barbarian King36</v>
      </c>
      <c r="B191" s="10" t="s">
        <v>33</v>
      </c>
      <c r="C191" s="12">
        <v>36</v>
      </c>
      <c r="D191" s="12">
        <v>659</v>
      </c>
      <c r="E191" s="12"/>
      <c r="F191" s="12"/>
      <c r="G191" s="12"/>
    </row>
    <row r="192" spans="1:7" ht="12.75" customHeight="1" x14ac:dyDescent="0.2">
      <c r="A192" s="8" t="str">
        <f t="shared" si="2"/>
        <v>Barbarian King37</v>
      </c>
      <c r="B192" s="10" t="s">
        <v>33</v>
      </c>
      <c r="C192" s="12">
        <v>37</v>
      </c>
      <c r="D192" s="12">
        <v>681</v>
      </c>
      <c r="E192" s="12"/>
      <c r="F192" s="12"/>
      <c r="G192" s="12"/>
    </row>
    <row r="193" spans="1:7" ht="12.75" customHeight="1" x14ac:dyDescent="0.2">
      <c r="A193" s="8" t="str">
        <f t="shared" si="2"/>
        <v>Barbarian King38</v>
      </c>
      <c r="B193" s="10" t="s">
        <v>33</v>
      </c>
      <c r="C193" s="12">
        <v>38</v>
      </c>
      <c r="D193" s="12">
        <v>703</v>
      </c>
      <c r="E193" s="12"/>
      <c r="F193" s="12"/>
      <c r="G193" s="12"/>
    </row>
    <row r="194" spans="1:7" ht="12.75" customHeight="1" x14ac:dyDescent="0.2">
      <c r="A194" s="8" t="str">
        <f t="shared" ref="A194:A257" si="3">B194&amp;C194</f>
        <v>Barbarian King39</v>
      </c>
      <c r="B194" s="10" t="s">
        <v>33</v>
      </c>
      <c r="C194" s="12">
        <v>39</v>
      </c>
      <c r="D194" s="12">
        <v>725</v>
      </c>
      <c r="E194" s="12"/>
      <c r="F194" s="12"/>
      <c r="G194" s="12"/>
    </row>
    <row r="195" spans="1:7" ht="12.75" customHeight="1" x14ac:dyDescent="0.2">
      <c r="A195" s="8" t="str">
        <f t="shared" si="3"/>
        <v>Barbarian King40</v>
      </c>
      <c r="B195" s="10" t="s">
        <v>33</v>
      </c>
      <c r="C195" s="12">
        <v>40</v>
      </c>
      <c r="D195" s="12">
        <v>747</v>
      </c>
      <c r="E195" s="12"/>
      <c r="F195" s="12"/>
      <c r="G195" s="12"/>
    </row>
    <row r="196" spans="1:7" ht="12.75" customHeight="1" x14ac:dyDescent="0.2">
      <c r="A196" s="8" t="str">
        <f t="shared" si="3"/>
        <v>Archer Queen1</v>
      </c>
      <c r="B196" s="10" t="s">
        <v>34</v>
      </c>
      <c r="C196" s="12">
        <v>1</v>
      </c>
      <c r="D196" s="12">
        <v>26</v>
      </c>
      <c r="E196" s="12"/>
      <c r="F196" s="12"/>
      <c r="G196" s="12"/>
    </row>
    <row r="197" spans="1:7" ht="12.75" customHeight="1" x14ac:dyDescent="0.2">
      <c r="A197" s="8" t="str">
        <f t="shared" si="3"/>
        <v>Archer Queen2</v>
      </c>
      <c r="B197" s="10" t="s">
        <v>34</v>
      </c>
      <c r="C197" s="12">
        <v>2</v>
      </c>
      <c r="D197" s="12">
        <v>52</v>
      </c>
      <c r="E197" s="12"/>
      <c r="F197" s="12"/>
      <c r="G197" s="12"/>
    </row>
    <row r="198" spans="1:7" ht="12.75" customHeight="1" x14ac:dyDescent="0.2">
      <c r="A198" s="8" t="str">
        <f t="shared" si="3"/>
        <v>Archer Queen3</v>
      </c>
      <c r="B198" s="10" t="s">
        <v>34</v>
      </c>
      <c r="C198" s="12">
        <v>3</v>
      </c>
      <c r="D198" s="12">
        <v>78</v>
      </c>
      <c r="E198" s="12"/>
      <c r="F198" s="12"/>
      <c r="G198" s="12"/>
    </row>
    <row r="199" spans="1:7" ht="12.75" customHeight="1" x14ac:dyDescent="0.2">
      <c r="A199" s="8" t="str">
        <f t="shared" si="3"/>
        <v>Archer Queen4</v>
      </c>
      <c r="B199" s="10" t="s">
        <v>34</v>
      </c>
      <c r="C199" s="12">
        <v>4</v>
      </c>
      <c r="D199" s="12">
        <v>104</v>
      </c>
      <c r="E199" s="12"/>
      <c r="F199" s="12"/>
      <c r="G199" s="12"/>
    </row>
    <row r="200" spans="1:7" ht="12.75" customHeight="1" x14ac:dyDescent="0.2">
      <c r="A200" s="8" t="str">
        <f t="shared" si="3"/>
        <v>Archer Queen5</v>
      </c>
      <c r="B200" s="10" t="s">
        <v>34</v>
      </c>
      <c r="C200" s="12">
        <v>5</v>
      </c>
      <c r="D200" s="12">
        <v>131</v>
      </c>
      <c r="E200" s="12"/>
      <c r="F200" s="12"/>
      <c r="G200" s="12"/>
    </row>
    <row r="201" spans="1:7" ht="12.75" customHeight="1" x14ac:dyDescent="0.2">
      <c r="A201" s="8" t="str">
        <f t="shared" si="3"/>
        <v>Archer Queen6</v>
      </c>
      <c r="B201" s="10" t="s">
        <v>34</v>
      </c>
      <c r="C201" s="12">
        <v>6</v>
      </c>
      <c r="D201" s="12">
        <v>158</v>
      </c>
      <c r="E201" s="12"/>
      <c r="F201" s="12"/>
      <c r="G201" s="12"/>
    </row>
    <row r="202" spans="1:7" ht="12.75" customHeight="1" x14ac:dyDescent="0.2">
      <c r="A202" s="8" t="str">
        <f t="shared" si="3"/>
        <v>Archer Queen7</v>
      </c>
      <c r="B202" s="10" t="s">
        <v>34</v>
      </c>
      <c r="C202" s="12">
        <v>7</v>
      </c>
      <c r="D202" s="12">
        <v>185</v>
      </c>
      <c r="E202" s="12"/>
      <c r="F202" s="12"/>
      <c r="G202" s="12"/>
    </row>
    <row r="203" spans="1:7" ht="12.75" customHeight="1" x14ac:dyDescent="0.2">
      <c r="A203" s="8" t="str">
        <f t="shared" si="3"/>
        <v>Archer Queen8</v>
      </c>
      <c r="B203" s="10" t="s">
        <v>34</v>
      </c>
      <c r="C203" s="12">
        <v>8</v>
      </c>
      <c r="D203" s="12">
        <v>212</v>
      </c>
      <c r="E203" s="12"/>
      <c r="F203" s="12"/>
      <c r="G203" s="12"/>
    </row>
    <row r="204" spans="1:7" ht="12.75" customHeight="1" x14ac:dyDescent="0.2">
      <c r="A204" s="8" t="str">
        <f t="shared" si="3"/>
        <v>Archer Queen9</v>
      </c>
      <c r="B204" s="10" t="s">
        <v>34</v>
      </c>
      <c r="C204" s="12">
        <v>9</v>
      </c>
      <c r="D204" s="12">
        <v>239</v>
      </c>
      <c r="E204" s="12"/>
      <c r="F204" s="12"/>
      <c r="G204" s="12"/>
    </row>
    <row r="205" spans="1:7" ht="12.75" customHeight="1" x14ac:dyDescent="0.2">
      <c r="A205" s="8" t="str">
        <f t="shared" si="3"/>
        <v>Archer Queen10</v>
      </c>
      <c r="B205" s="10" t="s">
        <v>34</v>
      </c>
      <c r="C205" s="12">
        <v>10</v>
      </c>
      <c r="D205" s="12">
        <v>267</v>
      </c>
      <c r="E205" s="12"/>
      <c r="F205" s="12"/>
      <c r="G205" s="12"/>
    </row>
    <row r="206" spans="1:7" ht="12.75" customHeight="1" x14ac:dyDescent="0.2">
      <c r="A206" s="8" t="str">
        <f t="shared" si="3"/>
        <v>Archer Queen11</v>
      </c>
      <c r="B206" s="10" t="s">
        <v>34</v>
      </c>
      <c r="C206" s="12">
        <v>11</v>
      </c>
      <c r="D206" s="12">
        <v>295</v>
      </c>
      <c r="E206" s="12"/>
      <c r="F206" s="12"/>
      <c r="G206" s="12"/>
    </row>
    <row r="207" spans="1:7" ht="12.75" customHeight="1" x14ac:dyDescent="0.2">
      <c r="A207" s="8" t="str">
        <f t="shared" si="3"/>
        <v>Archer Queen12</v>
      </c>
      <c r="B207" s="10" t="s">
        <v>34</v>
      </c>
      <c r="C207" s="12">
        <v>12</v>
      </c>
      <c r="D207" s="12">
        <v>323</v>
      </c>
      <c r="E207" s="12"/>
      <c r="F207" s="12"/>
      <c r="G207" s="12"/>
    </row>
    <row r="208" spans="1:7" ht="12.75" customHeight="1" x14ac:dyDescent="0.2">
      <c r="A208" s="8" t="str">
        <f t="shared" si="3"/>
        <v>Archer Queen13</v>
      </c>
      <c r="B208" s="10" t="s">
        <v>34</v>
      </c>
      <c r="C208" s="12">
        <v>13</v>
      </c>
      <c r="D208" s="12">
        <v>351</v>
      </c>
      <c r="E208" s="12"/>
      <c r="F208" s="12"/>
      <c r="G208" s="12"/>
    </row>
    <row r="209" spans="1:7" ht="12.75" customHeight="1" x14ac:dyDescent="0.2">
      <c r="A209" s="8" t="str">
        <f t="shared" si="3"/>
        <v>Archer Queen14</v>
      </c>
      <c r="B209" s="10" t="s">
        <v>34</v>
      </c>
      <c r="C209" s="12">
        <v>14</v>
      </c>
      <c r="D209" s="12">
        <v>379</v>
      </c>
      <c r="E209" s="12"/>
      <c r="F209" s="12"/>
      <c r="G209" s="12"/>
    </row>
    <row r="210" spans="1:7" ht="12.75" customHeight="1" x14ac:dyDescent="0.2">
      <c r="A210" s="8" t="str">
        <f t="shared" si="3"/>
        <v>Archer Queen15</v>
      </c>
      <c r="B210" s="10" t="s">
        <v>34</v>
      </c>
      <c r="C210" s="12">
        <v>15</v>
      </c>
      <c r="D210" s="12">
        <v>408</v>
      </c>
      <c r="E210" s="12"/>
      <c r="F210" s="12"/>
      <c r="G210" s="12"/>
    </row>
    <row r="211" spans="1:7" ht="12.75" customHeight="1" x14ac:dyDescent="0.2">
      <c r="A211" s="8" t="str">
        <f t="shared" si="3"/>
        <v>Archer Queen16</v>
      </c>
      <c r="B211" s="10" t="s">
        <v>34</v>
      </c>
      <c r="C211" s="12">
        <v>16</v>
      </c>
      <c r="D211" s="12">
        <v>437</v>
      </c>
      <c r="E211" s="12"/>
      <c r="F211" s="12"/>
      <c r="G211" s="12"/>
    </row>
    <row r="212" spans="1:7" ht="12.75" customHeight="1" x14ac:dyDescent="0.2">
      <c r="A212" s="8" t="str">
        <f t="shared" si="3"/>
        <v>Archer Queen17</v>
      </c>
      <c r="B212" s="10" t="s">
        <v>34</v>
      </c>
      <c r="C212" s="12">
        <v>17</v>
      </c>
      <c r="D212" s="12">
        <v>466</v>
      </c>
      <c r="E212" s="12"/>
      <c r="F212" s="12"/>
      <c r="G212" s="12"/>
    </row>
    <row r="213" spans="1:7" ht="12.75" customHeight="1" x14ac:dyDescent="0.2">
      <c r="A213" s="8" t="str">
        <f t="shared" si="3"/>
        <v>Archer Queen18</v>
      </c>
      <c r="B213" s="10" t="s">
        <v>34</v>
      </c>
      <c r="C213" s="12">
        <v>18</v>
      </c>
      <c r="D213" s="12">
        <v>495</v>
      </c>
      <c r="E213" s="12"/>
      <c r="F213" s="12"/>
      <c r="G213" s="12"/>
    </row>
    <row r="214" spans="1:7" ht="12.75" customHeight="1" x14ac:dyDescent="0.2">
      <c r="A214" s="8" t="str">
        <f t="shared" si="3"/>
        <v>Archer Queen19</v>
      </c>
      <c r="B214" s="10" t="s">
        <v>34</v>
      </c>
      <c r="C214" s="12">
        <v>19</v>
      </c>
      <c r="D214" s="12">
        <v>524</v>
      </c>
      <c r="E214" s="12"/>
      <c r="F214" s="12"/>
      <c r="G214" s="12"/>
    </row>
    <row r="215" spans="1:7" ht="12.75" customHeight="1" x14ac:dyDescent="0.2">
      <c r="A215" s="8" t="str">
        <f t="shared" si="3"/>
        <v>Archer Queen20</v>
      </c>
      <c r="B215" s="10" t="s">
        <v>34</v>
      </c>
      <c r="C215" s="12">
        <v>20</v>
      </c>
      <c r="D215" s="12">
        <v>554</v>
      </c>
      <c r="E215" s="12"/>
      <c r="F215" s="12"/>
      <c r="G215" s="12"/>
    </row>
    <row r="216" spans="1:7" ht="12.75" customHeight="1" x14ac:dyDescent="0.2">
      <c r="A216" s="8" t="str">
        <f t="shared" si="3"/>
        <v>Archer Queen21</v>
      </c>
      <c r="B216" s="10" t="s">
        <v>34</v>
      </c>
      <c r="C216" s="12">
        <v>21</v>
      </c>
      <c r="D216" s="12">
        <v>584</v>
      </c>
      <c r="E216" s="12"/>
      <c r="F216" s="12"/>
      <c r="G216" s="12"/>
    </row>
    <row r="217" spans="1:7" ht="12.75" customHeight="1" x14ac:dyDescent="0.2">
      <c r="A217" s="8" t="str">
        <f t="shared" si="3"/>
        <v>Archer Queen22</v>
      </c>
      <c r="B217" s="10" t="s">
        <v>34</v>
      </c>
      <c r="C217" s="12">
        <v>22</v>
      </c>
      <c r="D217" s="12">
        <v>614</v>
      </c>
      <c r="E217" s="12"/>
      <c r="F217" s="12"/>
      <c r="G217" s="12"/>
    </row>
    <row r="218" spans="1:7" ht="12.75" customHeight="1" x14ac:dyDescent="0.2">
      <c r="A218" s="8" t="str">
        <f t="shared" si="3"/>
        <v>Archer Queen23</v>
      </c>
      <c r="B218" s="10" t="s">
        <v>34</v>
      </c>
      <c r="C218" s="12">
        <v>23</v>
      </c>
      <c r="D218" s="12">
        <v>644</v>
      </c>
      <c r="E218" s="12"/>
      <c r="F218" s="12"/>
      <c r="G218" s="12"/>
    </row>
    <row r="219" spans="1:7" ht="12.75" customHeight="1" x14ac:dyDescent="0.2">
      <c r="A219" s="8" t="str">
        <f t="shared" si="3"/>
        <v>Archer Queen24</v>
      </c>
      <c r="B219" s="10" t="s">
        <v>34</v>
      </c>
      <c r="C219" s="12">
        <v>24</v>
      </c>
      <c r="D219" s="12">
        <v>674</v>
      </c>
      <c r="E219" s="12"/>
      <c r="F219" s="12"/>
      <c r="G219" s="12"/>
    </row>
    <row r="220" spans="1:7" ht="12.75" customHeight="1" x14ac:dyDescent="0.2">
      <c r="A220" s="8" t="str">
        <f t="shared" si="3"/>
        <v>Archer Queen25</v>
      </c>
      <c r="B220" s="10" t="s">
        <v>34</v>
      </c>
      <c r="C220" s="12">
        <v>25</v>
      </c>
      <c r="D220" s="12">
        <v>705</v>
      </c>
      <c r="E220" s="12"/>
      <c r="F220" s="12"/>
      <c r="G220" s="12"/>
    </row>
    <row r="221" spans="1:7" ht="12.75" customHeight="1" x14ac:dyDescent="0.2">
      <c r="A221" s="8" t="str">
        <f t="shared" si="3"/>
        <v>Archer Queen26</v>
      </c>
      <c r="B221" s="10" t="s">
        <v>34</v>
      </c>
      <c r="C221" s="12">
        <v>26</v>
      </c>
      <c r="D221" s="12">
        <v>736</v>
      </c>
      <c r="E221" s="12"/>
      <c r="F221" s="12"/>
      <c r="G221" s="12"/>
    </row>
    <row r="222" spans="1:7" ht="12.75" customHeight="1" x14ac:dyDescent="0.2">
      <c r="A222" s="8" t="str">
        <f t="shared" si="3"/>
        <v>Archer Queen27</v>
      </c>
      <c r="B222" s="10" t="s">
        <v>34</v>
      </c>
      <c r="C222" s="12">
        <v>27</v>
      </c>
      <c r="D222" s="12">
        <v>767</v>
      </c>
      <c r="E222" s="12"/>
      <c r="F222" s="12"/>
      <c r="G222" s="12"/>
    </row>
    <row r="223" spans="1:7" ht="12.75" customHeight="1" x14ac:dyDescent="0.2">
      <c r="A223" s="8" t="str">
        <f t="shared" si="3"/>
        <v>Archer Queen28</v>
      </c>
      <c r="B223" s="10" t="s">
        <v>34</v>
      </c>
      <c r="C223" s="12">
        <v>28</v>
      </c>
      <c r="D223" s="12">
        <v>798</v>
      </c>
      <c r="E223" s="12"/>
      <c r="F223" s="12"/>
      <c r="G223" s="12"/>
    </row>
    <row r="224" spans="1:7" ht="12.75" customHeight="1" x14ac:dyDescent="0.2">
      <c r="A224" s="8" t="str">
        <f t="shared" si="3"/>
        <v>Archer Queen29</v>
      </c>
      <c r="B224" s="10" t="s">
        <v>34</v>
      </c>
      <c r="C224" s="12">
        <v>29</v>
      </c>
      <c r="D224" s="12">
        <v>829</v>
      </c>
      <c r="E224" s="12"/>
      <c r="F224" s="12"/>
      <c r="G224" s="12"/>
    </row>
    <row r="225" spans="1:7" ht="12.75" customHeight="1" x14ac:dyDescent="0.2">
      <c r="A225" s="8" t="str">
        <f t="shared" si="3"/>
        <v>Archer Queen30</v>
      </c>
      <c r="B225" s="10" t="s">
        <v>34</v>
      </c>
      <c r="C225" s="12">
        <v>30</v>
      </c>
      <c r="D225" s="12">
        <v>861</v>
      </c>
      <c r="E225" s="12"/>
      <c r="F225" s="12"/>
      <c r="G225" s="12"/>
    </row>
    <row r="226" spans="1:7" ht="12.75" customHeight="1" x14ac:dyDescent="0.2">
      <c r="A226" s="8" t="str">
        <f t="shared" si="3"/>
        <v>Archer Queen31</v>
      </c>
      <c r="B226" s="10" t="s">
        <v>34</v>
      </c>
      <c r="C226" s="12">
        <v>31</v>
      </c>
      <c r="D226" s="12">
        <v>893</v>
      </c>
      <c r="E226" s="12"/>
      <c r="F226" s="12"/>
      <c r="G226" s="12"/>
    </row>
    <row r="227" spans="1:7" ht="12.75" customHeight="1" x14ac:dyDescent="0.2">
      <c r="A227" s="8" t="str">
        <f t="shared" si="3"/>
        <v>Archer Queen32</v>
      </c>
      <c r="B227" s="10" t="s">
        <v>34</v>
      </c>
      <c r="C227" s="12">
        <v>32</v>
      </c>
      <c r="D227" s="12">
        <v>925</v>
      </c>
      <c r="E227" s="12"/>
      <c r="F227" s="12"/>
      <c r="G227" s="12"/>
    </row>
    <row r="228" spans="1:7" ht="12.75" customHeight="1" x14ac:dyDescent="0.2">
      <c r="A228" s="8" t="str">
        <f t="shared" si="3"/>
        <v>Archer Queen33</v>
      </c>
      <c r="B228" s="10" t="s">
        <v>34</v>
      </c>
      <c r="C228" s="12">
        <v>33</v>
      </c>
      <c r="D228" s="12">
        <v>957</v>
      </c>
      <c r="E228" s="12"/>
      <c r="F228" s="12"/>
      <c r="G228" s="12"/>
    </row>
    <row r="229" spans="1:7" ht="12.75" customHeight="1" x14ac:dyDescent="0.2">
      <c r="A229" s="8" t="str">
        <f t="shared" si="3"/>
        <v>Archer Queen34</v>
      </c>
      <c r="B229" s="10" t="s">
        <v>34</v>
      </c>
      <c r="C229" s="12">
        <v>34</v>
      </c>
      <c r="D229" s="12">
        <v>989</v>
      </c>
      <c r="E229" s="12"/>
      <c r="F229" s="12"/>
      <c r="G229" s="12"/>
    </row>
    <row r="230" spans="1:7" ht="12.75" customHeight="1" x14ac:dyDescent="0.2">
      <c r="A230" s="8" t="str">
        <f t="shared" si="3"/>
        <v>Archer Queen35</v>
      </c>
      <c r="B230" s="10" t="s">
        <v>34</v>
      </c>
      <c r="C230" s="12">
        <v>35</v>
      </c>
      <c r="D230" s="12">
        <v>1022</v>
      </c>
      <c r="E230" s="12"/>
      <c r="F230" s="12"/>
      <c r="G230" s="12"/>
    </row>
    <row r="231" spans="1:7" ht="12.75" customHeight="1" x14ac:dyDescent="0.2">
      <c r="A231" s="8" t="str">
        <f t="shared" si="3"/>
        <v>Archer Queen36</v>
      </c>
      <c r="B231" s="10" t="s">
        <v>34</v>
      </c>
      <c r="C231" s="12">
        <v>36</v>
      </c>
      <c r="D231" s="12">
        <v>1055</v>
      </c>
      <c r="E231" s="12"/>
      <c r="F231" s="12"/>
      <c r="G231" s="12"/>
    </row>
    <row r="232" spans="1:7" ht="12.75" customHeight="1" x14ac:dyDescent="0.2">
      <c r="A232" s="8" t="str">
        <f t="shared" si="3"/>
        <v>Archer Queen37</v>
      </c>
      <c r="B232" s="10" t="s">
        <v>34</v>
      </c>
      <c r="C232" s="12">
        <v>37</v>
      </c>
      <c r="D232" s="12">
        <v>1088</v>
      </c>
      <c r="E232" s="12"/>
      <c r="F232" s="12"/>
      <c r="G232" s="12"/>
    </row>
    <row r="233" spans="1:7" ht="12.75" customHeight="1" x14ac:dyDescent="0.2">
      <c r="A233" s="8" t="str">
        <f t="shared" si="3"/>
        <v>Archer Queen38</v>
      </c>
      <c r="B233" s="10" t="s">
        <v>34</v>
      </c>
      <c r="C233" s="12">
        <v>38</v>
      </c>
      <c r="D233" s="12">
        <v>1121</v>
      </c>
      <c r="E233" s="12"/>
      <c r="F233" s="12"/>
      <c r="G233" s="12"/>
    </row>
    <row r="234" spans="1:7" ht="12.75" customHeight="1" x14ac:dyDescent="0.2">
      <c r="A234" s="8" t="str">
        <f t="shared" si="3"/>
        <v>Archer Queen39</v>
      </c>
      <c r="B234" s="10" t="s">
        <v>34</v>
      </c>
      <c r="C234" s="12">
        <v>39</v>
      </c>
      <c r="D234" s="12">
        <v>1154</v>
      </c>
      <c r="E234" s="12"/>
      <c r="F234" s="12"/>
      <c r="G234" s="12"/>
    </row>
    <row r="235" spans="1:7" ht="12.75" customHeight="1" x14ac:dyDescent="0.2">
      <c r="A235" s="8" t="str">
        <f t="shared" si="3"/>
        <v>Archer Queen40</v>
      </c>
      <c r="B235" s="10" t="s">
        <v>34</v>
      </c>
      <c r="C235" s="12">
        <v>40</v>
      </c>
      <c r="D235" s="12">
        <v>1187</v>
      </c>
      <c r="E235" s="12"/>
      <c r="F235" s="12"/>
      <c r="G235" s="12"/>
    </row>
    <row r="236" spans="1:7" ht="12.75" customHeight="1" x14ac:dyDescent="0.2">
      <c r="A236" s="8" t="str">
        <f t="shared" si="3"/>
        <v>Small Bombs1</v>
      </c>
      <c r="B236" s="3" t="s">
        <v>35</v>
      </c>
      <c r="C236" s="12">
        <v>1</v>
      </c>
      <c r="D236" s="12">
        <v>100</v>
      </c>
      <c r="E236" s="12"/>
      <c r="F236" s="12"/>
      <c r="G236" s="12"/>
    </row>
    <row r="237" spans="1:7" ht="12.75" customHeight="1" x14ac:dyDescent="0.2">
      <c r="A237" s="8" t="str">
        <f t="shared" si="3"/>
        <v>Small Bombs2</v>
      </c>
      <c r="B237" s="3" t="s">
        <v>35</v>
      </c>
      <c r="C237" s="12">
        <v>2</v>
      </c>
      <c r="D237" s="12">
        <v>200</v>
      </c>
      <c r="E237" s="12"/>
      <c r="F237" s="12"/>
      <c r="G237" s="12"/>
    </row>
    <row r="238" spans="1:7" ht="12.75" customHeight="1" x14ac:dyDescent="0.2">
      <c r="A238" s="8" t="str">
        <f t="shared" si="3"/>
        <v>Small Bombs3</v>
      </c>
      <c r="B238" s="3" t="s">
        <v>35</v>
      </c>
      <c r="C238" s="12">
        <v>3</v>
      </c>
      <c r="D238" s="12">
        <v>300</v>
      </c>
      <c r="E238" s="12"/>
      <c r="F238" s="12"/>
      <c r="G238" s="12"/>
    </row>
    <row r="239" spans="1:7" ht="12.75" customHeight="1" x14ac:dyDescent="0.2">
      <c r="A239" s="8" t="str">
        <f t="shared" si="3"/>
        <v>Small Bombs4</v>
      </c>
      <c r="B239" s="3" t="s">
        <v>35</v>
      </c>
      <c r="C239" s="12">
        <v>4</v>
      </c>
      <c r="D239" s="12">
        <v>400</v>
      </c>
      <c r="E239" s="12"/>
      <c r="F239" s="12"/>
      <c r="G239" s="12"/>
    </row>
    <row r="240" spans="1:7" ht="12.75" customHeight="1" x14ac:dyDescent="0.2">
      <c r="A240" s="8" t="str">
        <f t="shared" si="3"/>
        <v>Small Bombs5</v>
      </c>
      <c r="B240" s="3" t="s">
        <v>35</v>
      </c>
      <c r="C240" s="12">
        <v>5</v>
      </c>
      <c r="D240" s="12">
        <v>500</v>
      </c>
      <c r="E240" s="12"/>
      <c r="F240" s="12"/>
      <c r="G240" s="12"/>
    </row>
    <row r="241" spans="1:7" ht="12.75" customHeight="1" x14ac:dyDescent="0.2">
      <c r="A241" s="8" t="str">
        <f t="shared" si="3"/>
        <v>Small Bombs6</v>
      </c>
      <c r="B241" s="3" t="s">
        <v>35</v>
      </c>
      <c r="C241" s="12">
        <v>6</v>
      </c>
      <c r="D241" s="12">
        <v>600</v>
      </c>
      <c r="E241" s="12"/>
      <c r="F241" s="12"/>
      <c r="G241" s="12"/>
    </row>
    <row r="242" spans="1:7" ht="12.75" customHeight="1" x14ac:dyDescent="0.2">
      <c r="A242" s="8" t="str">
        <f t="shared" si="3"/>
        <v>Giant Bombs1</v>
      </c>
      <c r="B242" s="10" t="s">
        <v>36</v>
      </c>
      <c r="C242" s="12">
        <v>1</v>
      </c>
      <c r="D242" s="12">
        <v>100</v>
      </c>
      <c r="E242" s="12"/>
      <c r="F242" s="12"/>
      <c r="G242" s="12"/>
    </row>
    <row r="243" spans="1:7" ht="12.75" customHeight="1" x14ac:dyDescent="0.2">
      <c r="A243" s="8" t="str">
        <f t="shared" si="3"/>
        <v>Giant Bombs2</v>
      </c>
      <c r="B243" s="10" t="s">
        <v>36</v>
      </c>
      <c r="C243" s="12">
        <v>2</v>
      </c>
      <c r="D243" s="12">
        <v>200</v>
      </c>
      <c r="E243" s="12"/>
      <c r="F243" s="12"/>
      <c r="G243" s="12"/>
    </row>
    <row r="244" spans="1:7" ht="12.75" customHeight="1" x14ac:dyDescent="0.2">
      <c r="A244" s="8" t="str">
        <f t="shared" si="3"/>
        <v>Giant Bombs3</v>
      </c>
      <c r="B244" s="10" t="s">
        <v>36</v>
      </c>
      <c r="C244" s="12">
        <v>3</v>
      </c>
      <c r="D244" s="12">
        <v>300</v>
      </c>
      <c r="E244" s="12"/>
      <c r="F244" s="12"/>
      <c r="G244" s="12"/>
    </row>
    <row r="245" spans="1:7" ht="12.75" customHeight="1" x14ac:dyDescent="0.2">
      <c r="A245" s="8" t="str">
        <f t="shared" si="3"/>
        <v>Giant Bombs4</v>
      </c>
      <c r="B245" s="10" t="s">
        <v>36</v>
      </c>
      <c r="C245" s="12">
        <v>4</v>
      </c>
      <c r="D245" s="12">
        <v>400</v>
      </c>
      <c r="E245" s="12"/>
      <c r="F245" s="12"/>
      <c r="G245" s="12"/>
    </row>
    <row r="246" spans="1:7" ht="12.75" customHeight="1" x14ac:dyDescent="0.2">
      <c r="A246" s="8" t="str">
        <f t="shared" si="3"/>
        <v>Seeking Air Mines1</v>
      </c>
      <c r="B246" s="3" t="s">
        <v>37</v>
      </c>
      <c r="C246" s="12">
        <v>1</v>
      </c>
      <c r="D246" s="12">
        <v>20</v>
      </c>
      <c r="E246" s="12"/>
      <c r="F246" s="12"/>
      <c r="G246" s="12"/>
    </row>
    <row r="247" spans="1:7" ht="12.75" customHeight="1" x14ac:dyDescent="0.2">
      <c r="A247" s="8" t="str">
        <f t="shared" si="3"/>
        <v>Seeking Air Mines2</v>
      </c>
      <c r="B247" s="3" t="s">
        <v>37</v>
      </c>
      <c r="C247" s="12">
        <v>2</v>
      </c>
      <c r="D247" s="12">
        <v>40</v>
      </c>
      <c r="E247" s="12"/>
      <c r="F247" s="12"/>
      <c r="G247" s="12"/>
    </row>
    <row r="248" spans="1:7" ht="12.75" customHeight="1" x14ac:dyDescent="0.2">
      <c r="A248" s="8" t="str">
        <f t="shared" si="3"/>
        <v>Seeking Air Mines3</v>
      </c>
      <c r="B248" s="3" t="s">
        <v>37</v>
      </c>
      <c r="C248" s="12">
        <v>3</v>
      </c>
      <c r="D248" s="12">
        <v>60</v>
      </c>
      <c r="E248" s="12"/>
      <c r="F248" s="12"/>
      <c r="G248" s="12"/>
    </row>
    <row r="249" spans="1:7" ht="12.75" customHeight="1" x14ac:dyDescent="0.2">
      <c r="A249" s="8" t="str">
        <f t="shared" si="3"/>
        <v>Air Bombs1</v>
      </c>
      <c r="B249" s="3" t="s">
        <v>38</v>
      </c>
      <c r="C249" s="12">
        <v>1</v>
      </c>
      <c r="D249" s="12">
        <v>50</v>
      </c>
      <c r="E249" s="12"/>
      <c r="F249" s="12"/>
      <c r="G249" s="12"/>
    </row>
    <row r="250" spans="1:7" ht="12.75" customHeight="1" x14ac:dyDescent="0.2">
      <c r="A250" s="8" t="str">
        <f t="shared" si="3"/>
        <v>Air Bombs2</v>
      </c>
      <c r="B250" s="3" t="s">
        <v>38</v>
      </c>
      <c r="C250" s="12">
        <v>2</v>
      </c>
      <c r="D250" s="12">
        <v>100</v>
      </c>
      <c r="E250" s="12"/>
      <c r="F250" s="12"/>
      <c r="G250" s="12"/>
    </row>
    <row r="251" spans="1:7" ht="12.75" customHeight="1" x14ac:dyDescent="0.2">
      <c r="A251" s="8" t="str">
        <f t="shared" si="3"/>
        <v>Air Bombs3</v>
      </c>
      <c r="B251" s="3" t="s">
        <v>38</v>
      </c>
      <c r="C251" s="12">
        <v>3</v>
      </c>
      <c r="D251" s="12">
        <v>150</v>
      </c>
      <c r="E251" s="12"/>
      <c r="F251" s="12"/>
      <c r="G251" s="12"/>
    </row>
    <row r="252" spans="1:7" ht="12.75" customHeight="1" x14ac:dyDescent="0.2">
      <c r="A252" s="8" t="str">
        <f t="shared" si="3"/>
        <v>Air Bombs4</v>
      </c>
      <c r="B252" s="3" t="s">
        <v>38</v>
      </c>
      <c r="C252" s="12">
        <v>4</v>
      </c>
      <c r="D252" s="12">
        <v>200</v>
      </c>
      <c r="E252" s="12"/>
      <c r="F252" s="12"/>
      <c r="G252" s="12"/>
    </row>
    <row r="253" spans="1:7" ht="12.75" customHeight="1" x14ac:dyDescent="0.2">
      <c r="A253" s="8" t="str">
        <f t="shared" si="3"/>
        <v>Skeleton Traps1</v>
      </c>
      <c r="B253" s="3" t="s">
        <v>39</v>
      </c>
      <c r="C253" s="12">
        <v>1</v>
      </c>
      <c r="D253" s="12">
        <v>50</v>
      </c>
      <c r="E253" s="12"/>
      <c r="F253" s="12"/>
      <c r="G253" s="12"/>
    </row>
    <row r="254" spans="1:7" ht="12.75" customHeight="1" x14ac:dyDescent="0.2">
      <c r="A254" s="8" t="str">
        <f t="shared" si="3"/>
        <v>Skeleton Traps2</v>
      </c>
      <c r="B254" s="3" t="s">
        <v>39</v>
      </c>
      <c r="C254" s="12">
        <v>2</v>
      </c>
      <c r="D254" s="12">
        <v>50</v>
      </c>
      <c r="E254" s="12"/>
      <c r="F254" s="12"/>
      <c r="G254" s="12"/>
    </row>
    <row r="255" spans="1:7" ht="12.75" customHeight="1" x14ac:dyDescent="0.2">
      <c r="A255" s="8" t="str">
        <f t="shared" si="3"/>
        <v>Skeleton Traps3</v>
      </c>
      <c r="B255" s="3" t="s">
        <v>39</v>
      </c>
      <c r="C255" s="12">
        <v>3</v>
      </c>
      <c r="D255" s="12">
        <v>50</v>
      </c>
      <c r="E255" s="12"/>
      <c r="F255" s="12"/>
      <c r="G255" s="12"/>
    </row>
    <row r="256" spans="1:7" ht="12.75" customHeight="1" x14ac:dyDescent="0.2">
      <c r="A256" s="8" t="str">
        <f t="shared" si="3"/>
        <v>Lightning spell1</v>
      </c>
      <c r="B256" s="3" t="s">
        <v>40</v>
      </c>
      <c r="C256" s="12">
        <v>1</v>
      </c>
      <c r="D256" s="12">
        <v>100</v>
      </c>
      <c r="E256" s="12"/>
      <c r="F256" s="12"/>
      <c r="G256" s="12"/>
    </row>
    <row r="257" spans="1:7" ht="12.75" customHeight="1" x14ac:dyDescent="0.2">
      <c r="A257" s="8" t="str">
        <f t="shared" si="3"/>
        <v>Lightning spell2</v>
      </c>
      <c r="B257" s="3" t="s">
        <v>40</v>
      </c>
      <c r="C257" s="12">
        <v>2</v>
      </c>
      <c r="D257" s="12">
        <v>200</v>
      </c>
      <c r="E257" s="12"/>
      <c r="F257" s="12"/>
      <c r="G257" s="12"/>
    </row>
    <row r="258" spans="1:7" ht="12.75" customHeight="1" x14ac:dyDescent="0.2">
      <c r="A258" s="8" t="str">
        <f t="shared" ref="A258:A292" si="4">B258&amp;C258</f>
        <v>Lightning spell3</v>
      </c>
      <c r="B258" s="3" t="s">
        <v>40</v>
      </c>
      <c r="C258" s="12">
        <v>3</v>
      </c>
      <c r="D258" s="12">
        <v>300</v>
      </c>
      <c r="E258" s="12"/>
      <c r="F258" s="12"/>
      <c r="G258" s="12"/>
    </row>
    <row r="259" spans="1:7" ht="12.75" customHeight="1" x14ac:dyDescent="0.2">
      <c r="A259" s="8" t="str">
        <f t="shared" si="4"/>
        <v>Lightning spell4</v>
      </c>
      <c r="B259" s="3" t="s">
        <v>40</v>
      </c>
      <c r="C259" s="12">
        <v>4</v>
      </c>
      <c r="D259" s="12">
        <v>400</v>
      </c>
      <c r="E259" s="12"/>
      <c r="F259" s="12"/>
      <c r="G259" s="12"/>
    </row>
    <row r="260" spans="1:7" ht="12.75" customHeight="1" x14ac:dyDescent="0.2">
      <c r="A260" s="8" t="str">
        <f t="shared" si="4"/>
        <v>Lightning spell5</v>
      </c>
      <c r="B260" s="3" t="s">
        <v>40</v>
      </c>
      <c r="C260" s="12">
        <v>5</v>
      </c>
      <c r="D260" s="12">
        <v>500</v>
      </c>
      <c r="E260" s="12"/>
      <c r="F260" s="12"/>
      <c r="G260" s="12"/>
    </row>
    <row r="261" spans="1:7" ht="12.75" customHeight="1" x14ac:dyDescent="0.2">
      <c r="A261" s="8" t="str">
        <f t="shared" si="4"/>
        <v>Lightning spell6</v>
      </c>
      <c r="B261" s="3" t="s">
        <v>40</v>
      </c>
      <c r="C261" s="12">
        <v>6</v>
      </c>
      <c r="D261" s="12">
        <v>600</v>
      </c>
      <c r="E261" s="12"/>
      <c r="F261" s="12"/>
      <c r="G261" s="12"/>
    </row>
    <row r="262" spans="1:7" ht="12.75" customHeight="1" x14ac:dyDescent="0.2">
      <c r="A262" s="8" t="str">
        <f t="shared" si="4"/>
        <v>Heal Spell1</v>
      </c>
      <c r="B262" s="10" t="s">
        <v>41</v>
      </c>
      <c r="C262" s="12">
        <v>1</v>
      </c>
      <c r="D262" s="12">
        <v>200</v>
      </c>
      <c r="E262" s="12"/>
      <c r="F262" s="12"/>
      <c r="G262" s="12"/>
    </row>
    <row r="263" spans="1:7" ht="12.75" customHeight="1" x14ac:dyDescent="0.2">
      <c r="A263" s="8" t="str">
        <f t="shared" si="4"/>
        <v>Heal Spell2</v>
      </c>
      <c r="B263" s="10" t="s">
        <v>41</v>
      </c>
      <c r="C263" s="12">
        <v>2</v>
      </c>
      <c r="D263" s="12">
        <v>400</v>
      </c>
      <c r="E263" s="12"/>
      <c r="F263" s="12"/>
      <c r="G263" s="12"/>
    </row>
    <row r="264" spans="1:7" ht="12.75" customHeight="1" x14ac:dyDescent="0.2">
      <c r="A264" s="8" t="str">
        <f t="shared" si="4"/>
        <v>Heal Spell3</v>
      </c>
      <c r="B264" s="10" t="s">
        <v>41</v>
      </c>
      <c r="C264" s="12">
        <v>3</v>
      </c>
      <c r="D264" s="12">
        <v>600</v>
      </c>
      <c r="E264" s="12"/>
      <c r="F264" s="12"/>
      <c r="G264" s="12"/>
    </row>
    <row r="265" spans="1:7" ht="12.75" customHeight="1" x14ac:dyDescent="0.2">
      <c r="A265" s="8" t="str">
        <f t="shared" si="4"/>
        <v>Heal Spell4</v>
      </c>
      <c r="B265" s="10" t="s">
        <v>41</v>
      </c>
      <c r="C265" s="12">
        <v>4</v>
      </c>
      <c r="D265" s="12">
        <v>800</v>
      </c>
      <c r="E265" s="12"/>
      <c r="F265" s="12"/>
      <c r="G265" s="12"/>
    </row>
    <row r="266" spans="1:7" ht="12.75" customHeight="1" x14ac:dyDescent="0.2">
      <c r="A266" s="8" t="str">
        <f t="shared" si="4"/>
        <v>Heal Spell5</v>
      </c>
      <c r="B266" s="10" t="s">
        <v>41</v>
      </c>
      <c r="C266" s="12">
        <v>5</v>
      </c>
      <c r="D266" s="12">
        <v>1000</v>
      </c>
      <c r="E266" s="12"/>
      <c r="F266" s="12"/>
      <c r="G266" s="12"/>
    </row>
    <row r="267" spans="1:7" ht="12.75" customHeight="1" x14ac:dyDescent="0.2">
      <c r="A267" s="8" t="str">
        <f t="shared" si="4"/>
        <v>Heal Spell6</v>
      </c>
      <c r="B267" s="10" t="s">
        <v>41</v>
      </c>
      <c r="C267" s="12">
        <v>6</v>
      </c>
      <c r="D267" s="12">
        <v>1200</v>
      </c>
      <c r="E267" s="12"/>
      <c r="F267" s="12"/>
      <c r="G267" s="12"/>
    </row>
    <row r="268" spans="1:7" ht="12.75" customHeight="1" x14ac:dyDescent="0.2">
      <c r="A268" s="8" t="str">
        <f t="shared" si="4"/>
        <v>Rage Spell1</v>
      </c>
      <c r="B268" s="10" t="s">
        <v>42</v>
      </c>
      <c r="C268" s="12">
        <v>1</v>
      </c>
      <c r="D268" s="12">
        <v>100</v>
      </c>
      <c r="E268" s="12"/>
      <c r="F268" s="12"/>
      <c r="G268" s="12"/>
    </row>
    <row r="269" spans="1:7" ht="12.75" customHeight="1" x14ac:dyDescent="0.2">
      <c r="A269" s="8" t="str">
        <f t="shared" si="4"/>
        <v>Rage Spell2</v>
      </c>
      <c r="B269" s="10" t="s">
        <v>42</v>
      </c>
      <c r="C269" s="12">
        <v>2</v>
      </c>
      <c r="D269" s="12">
        <v>200</v>
      </c>
      <c r="E269" s="12"/>
      <c r="F269" s="12"/>
      <c r="G269" s="12"/>
    </row>
    <row r="270" spans="1:7" ht="12.75" customHeight="1" x14ac:dyDescent="0.2">
      <c r="A270" s="8" t="str">
        <f t="shared" si="4"/>
        <v>Rage Spell3</v>
      </c>
      <c r="B270" s="10" t="s">
        <v>42</v>
      </c>
      <c r="C270" s="12">
        <v>3</v>
      </c>
      <c r="D270" s="12">
        <v>300</v>
      </c>
      <c r="E270" s="12"/>
      <c r="F270" s="12"/>
      <c r="G270" s="12"/>
    </row>
    <row r="271" spans="1:7" ht="12.75" customHeight="1" x14ac:dyDescent="0.2">
      <c r="A271" s="8" t="str">
        <f t="shared" si="4"/>
        <v>Rage Spell4</v>
      </c>
      <c r="B271" s="10" t="s">
        <v>42</v>
      </c>
      <c r="C271" s="12">
        <v>4</v>
      </c>
      <c r="D271" s="12">
        <v>400</v>
      </c>
      <c r="E271" s="12"/>
      <c r="F271" s="12"/>
      <c r="G271" s="12"/>
    </row>
    <row r="272" spans="1:7" ht="12.75" customHeight="1" x14ac:dyDescent="0.2">
      <c r="A272" s="8" t="str">
        <f t="shared" si="4"/>
        <v>Rage Spell5</v>
      </c>
      <c r="B272" s="10" t="s">
        <v>42</v>
      </c>
      <c r="C272" s="12">
        <v>5</v>
      </c>
      <c r="D272" s="12">
        <v>500</v>
      </c>
      <c r="E272" s="12"/>
      <c r="F272" s="12"/>
      <c r="G272" s="12"/>
    </row>
    <row r="273" spans="1:7" ht="12.75" customHeight="1" x14ac:dyDescent="0.2">
      <c r="A273" s="8" t="str">
        <f t="shared" si="4"/>
        <v>Freeze Spell1</v>
      </c>
      <c r="B273" s="10" t="s">
        <v>43</v>
      </c>
      <c r="C273" s="12">
        <v>1</v>
      </c>
      <c r="D273" s="12">
        <v>1000</v>
      </c>
      <c r="E273" s="12"/>
      <c r="F273" s="12"/>
      <c r="G273" s="12"/>
    </row>
    <row r="274" spans="1:7" ht="12.75" customHeight="1" x14ac:dyDescent="0.2">
      <c r="A274" s="8" t="str">
        <f t="shared" si="4"/>
        <v>Freeze Spell2</v>
      </c>
      <c r="B274" s="10" t="s">
        <v>43</v>
      </c>
      <c r="C274" s="12">
        <v>2</v>
      </c>
      <c r="D274" s="12">
        <v>2000</v>
      </c>
      <c r="E274" s="12"/>
      <c r="F274" s="12"/>
      <c r="G274" s="12"/>
    </row>
    <row r="275" spans="1:7" ht="12.75" customHeight="1" x14ac:dyDescent="0.2">
      <c r="A275" s="8" t="str">
        <f t="shared" si="4"/>
        <v>Freeze Spell3</v>
      </c>
      <c r="B275" s="10" t="s">
        <v>43</v>
      </c>
      <c r="C275" s="12">
        <v>3</v>
      </c>
      <c r="D275" s="12">
        <v>3000</v>
      </c>
      <c r="E275" s="12"/>
      <c r="F275" s="12"/>
      <c r="G275" s="12"/>
    </row>
    <row r="276" spans="1:7" ht="12.75" customHeight="1" x14ac:dyDescent="0.2">
      <c r="A276" s="8" t="str">
        <f t="shared" si="4"/>
        <v>Freeze Spell4</v>
      </c>
      <c r="B276" s="10" t="s">
        <v>43</v>
      </c>
      <c r="C276" s="12">
        <v>4</v>
      </c>
      <c r="D276" s="12">
        <v>4000</v>
      </c>
      <c r="E276" s="12"/>
      <c r="F276" s="12"/>
      <c r="G276" s="12"/>
    </row>
    <row r="277" spans="1:7" ht="12.75" customHeight="1" x14ac:dyDescent="0.2">
      <c r="A277" s="8" t="str">
        <f t="shared" si="4"/>
        <v>Freeze Spell5</v>
      </c>
      <c r="B277" s="10" t="s">
        <v>43</v>
      </c>
      <c r="C277" s="12">
        <v>5</v>
      </c>
      <c r="D277" s="12">
        <v>5000</v>
      </c>
      <c r="E277" s="12"/>
      <c r="F277" s="12"/>
      <c r="G277" s="12"/>
    </row>
    <row r="278" spans="1:7" ht="12.75" customHeight="1" x14ac:dyDescent="0.2">
      <c r="A278" s="8" t="str">
        <f t="shared" si="4"/>
        <v>Jump Spell1</v>
      </c>
      <c r="B278" s="10" t="s">
        <v>44</v>
      </c>
      <c r="C278" s="12">
        <v>1</v>
      </c>
      <c r="D278" s="12">
        <v>100</v>
      </c>
      <c r="E278" s="12"/>
      <c r="F278" s="12"/>
      <c r="G278" s="12"/>
    </row>
    <row r="279" spans="1:7" ht="12.75" customHeight="1" x14ac:dyDescent="0.2">
      <c r="A279" s="8" t="str">
        <f t="shared" si="4"/>
        <v>Jump Spell2</v>
      </c>
      <c r="B279" s="10" t="s">
        <v>44</v>
      </c>
      <c r="C279" s="12">
        <v>2</v>
      </c>
      <c r="D279" s="12">
        <v>200</v>
      </c>
      <c r="E279" s="12"/>
      <c r="F279" s="12"/>
      <c r="G279" s="12"/>
    </row>
    <row r="280" spans="1:7" ht="12.75" customHeight="1" x14ac:dyDescent="0.2">
      <c r="A280" s="8" t="str">
        <f t="shared" si="4"/>
        <v>Jump Spell3</v>
      </c>
      <c r="B280" s="10" t="s">
        <v>44</v>
      </c>
      <c r="C280" s="12">
        <v>3</v>
      </c>
      <c r="D280" s="12">
        <v>300</v>
      </c>
      <c r="E280" s="12"/>
      <c r="F280" s="12"/>
      <c r="G280" s="12"/>
    </row>
    <row r="281" spans="1:7" ht="12.75" customHeight="1" x14ac:dyDescent="0.2">
      <c r="A281" s="8" t="str">
        <f t="shared" si="4"/>
        <v>Wall 11</v>
      </c>
      <c r="B281" s="10" t="s">
        <v>45</v>
      </c>
      <c r="C281" s="12">
        <v>1</v>
      </c>
      <c r="D281" s="21">
        <v>4.2</v>
      </c>
      <c r="E281" s="12">
        <v>300</v>
      </c>
      <c r="F281" s="12"/>
      <c r="G281" s="12">
        <v>2</v>
      </c>
    </row>
    <row r="282" spans="1:7" ht="12.75" customHeight="1" x14ac:dyDescent="0.2">
      <c r="A282" s="8" t="str">
        <f t="shared" si="4"/>
        <v>Wall 22</v>
      </c>
      <c r="B282" s="10" t="s">
        <v>46</v>
      </c>
      <c r="C282" s="12">
        <v>2</v>
      </c>
      <c r="D282" s="21">
        <v>8.4</v>
      </c>
      <c r="E282" s="12">
        <v>500</v>
      </c>
      <c r="F282" s="12"/>
      <c r="G282" s="12">
        <v>2</v>
      </c>
    </row>
    <row r="283" spans="1:7" ht="12.75" customHeight="1" x14ac:dyDescent="0.2">
      <c r="A283" s="8" t="str">
        <f t="shared" si="4"/>
        <v>Wall 33</v>
      </c>
      <c r="B283" s="10" t="s">
        <v>47</v>
      </c>
      <c r="C283" s="12">
        <v>3</v>
      </c>
      <c r="D283" s="21">
        <v>12.600000000000001</v>
      </c>
      <c r="E283" s="12">
        <v>700</v>
      </c>
      <c r="F283" s="12"/>
      <c r="G283" s="12">
        <v>3</v>
      </c>
    </row>
    <row r="284" spans="1:7" ht="12.75" customHeight="1" x14ac:dyDescent="0.2">
      <c r="A284" s="8" t="str">
        <f t="shared" si="4"/>
        <v>Wall 44</v>
      </c>
      <c r="B284" s="10" t="s">
        <v>48</v>
      </c>
      <c r="C284" s="12">
        <v>4</v>
      </c>
      <c r="D284" s="21">
        <v>16.8</v>
      </c>
      <c r="E284" s="12">
        <v>900</v>
      </c>
      <c r="F284" s="12"/>
      <c r="G284" s="12">
        <v>4</v>
      </c>
    </row>
    <row r="285" spans="1:7" ht="12.75" customHeight="1" x14ac:dyDescent="0.2">
      <c r="A285" s="8" t="str">
        <f t="shared" si="4"/>
        <v>Wall 55</v>
      </c>
      <c r="B285" s="10" t="s">
        <v>49</v>
      </c>
      <c r="C285" s="12">
        <v>5</v>
      </c>
      <c r="D285" s="21">
        <v>21</v>
      </c>
      <c r="E285" s="12">
        <v>1400</v>
      </c>
      <c r="F285" s="12"/>
      <c r="G285" s="12">
        <v>5</v>
      </c>
    </row>
    <row r="286" spans="1:7" ht="12.75" customHeight="1" x14ac:dyDescent="0.2">
      <c r="A286" s="8" t="str">
        <f t="shared" si="4"/>
        <v>Wall 66</v>
      </c>
      <c r="B286" s="10" t="s">
        <v>50</v>
      </c>
      <c r="C286" s="12">
        <v>6</v>
      </c>
      <c r="D286" s="21">
        <v>25.2</v>
      </c>
      <c r="E286" s="12">
        <v>2000</v>
      </c>
      <c r="F286" s="12"/>
      <c r="G286" s="12">
        <v>6</v>
      </c>
    </row>
    <row r="287" spans="1:7" ht="12.75" customHeight="1" x14ac:dyDescent="0.2">
      <c r="A287" s="8" t="str">
        <f t="shared" si="4"/>
        <v>Wall 77</v>
      </c>
      <c r="B287" s="10" t="s">
        <v>51</v>
      </c>
      <c r="C287" s="12">
        <v>7</v>
      </c>
      <c r="D287" s="21">
        <v>29.4</v>
      </c>
      <c r="E287" s="12">
        <v>2500</v>
      </c>
      <c r="F287" s="12"/>
      <c r="G287" s="12">
        <v>7</v>
      </c>
    </row>
    <row r="288" spans="1:7" ht="12.75" customHeight="1" x14ac:dyDescent="0.2">
      <c r="A288" s="8" t="str">
        <f t="shared" si="4"/>
        <v>Wall 88</v>
      </c>
      <c r="B288" s="10" t="s">
        <v>52</v>
      </c>
      <c r="C288" s="12">
        <v>8</v>
      </c>
      <c r="D288" s="21">
        <v>33.6</v>
      </c>
      <c r="E288" s="12">
        <v>3000</v>
      </c>
      <c r="F288" s="12"/>
      <c r="G288" s="12">
        <v>8</v>
      </c>
    </row>
    <row r="289" spans="1:7" ht="12.75" customHeight="1" x14ac:dyDescent="0.2">
      <c r="A289" s="8" t="str">
        <f t="shared" si="4"/>
        <v>Wall 99</v>
      </c>
      <c r="B289" s="10" t="s">
        <v>53</v>
      </c>
      <c r="C289" s="12">
        <v>9</v>
      </c>
      <c r="D289" s="21">
        <v>37.800000000000004</v>
      </c>
      <c r="E289" s="12">
        <v>4000</v>
      </c>
      <c r="F289" s="12"/>
      <c r="G289" s="12">
        <v>9</v>
      </c>
    </row>
    <row r="290" spans="1:7" ht="12.75" customHeight="1" x14ac:dyDescent="0.2">
      <c r="A290" s="8" t="str">
        <f t="shared" si="4"/>
        <v>Wall 1010</v>
      </c>
      <c r="B290" s="10" t="s">
        <v>54</v>
      </c>
      <c r="C290" s="12">
        <v>10</v>
      </c>
      <c r="D290" s="21">
        <v>42.000000000000007</v>
      </c>
      <c r="E290" s="12">
        <v>5500</v>
      </c>
      <c r="F290" s="12"/>
      <c r="G290" s="12">
        <v>9</v>
      </c>
    </row>
    <row r="291" spans="1:7" ht="12.75" customHeight="1" x14ac:dyDescent="0.2">
      <c r="A291" s="8" t="str">
        <f t="shared" si="4"/>
        <v>Wall 1111</v>
      </c>
      <c r="B291" s="10" t="s">
        <v>55</v>
      </c>
      <c r="C291" s="12">
        <v>11</v>
      </c>
      <c r="D291" s="21">
        <v>46.20000000000001</v>
      </c>
      <c r="E291" s="12">
        <v>7000</v>
      </c>
      <c r="F291" s="12"/>
      <c r="G291" s="12">
        <v>10</v>
      </c>
    </row>
    <row r="292" spans="1:7" ht="12.75" customHeight="1" x14ac:dyDescent="0.2">
      <c r="A292" s="8" t="str">
        <f t="shared" si="4"/>
        <v>Spring Traps1</v>
      </c>
      <c r="B292" s="3" t="s">
        <v>56</v>
      </c>
      <c r="C292" s="12">
        <v>1</v>
      </c>
      <c r="D292" s="21">
        <v>20</v>
      </c>
      <c r="E292" s="12"/>
      <c r="F292" s="12"/>
      <c r="G29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workbookViewId="0">
      <selection activeCell="W28" sqref="W28"/>
    </sheetView>
  </sheetViews>
  <sheetFormatPr baseColWidth="10" defaultColWidth="17.28515625" defaultRowHeight="12.75" x14ac:dyDescent="0.2"/>
  <cols>
    <col min="1" max="1" width="2.85546875" customWidth="1"/>
    <col min="2" max="2" width="13.28515625" customWidth="1"/>
    <col min="3" max="3" width="9.140625" customWidth="1"/>
    <col min="4" max="4" width="10.5703125" customWidth="1"/>
    <col min="5" max="5" width="9.140625" customWidth="1"/>
    <col min="6" max="6" width="8.7109375" customWidth="1"/>
    <col min="7" max="7" width="2.85546875" customWidth="1"/>
    <col min="8" max="8" width="12.42578125" customWidth="1"/>
    <col min="9" max="11" width="9.140625" customWidth="1"/>
    <col min="12" max="12" width="8.7109375" customWidth="1"/>
    <col min="13" max="13" width="2" customWidth="1"/>
    <col min="14" max="14" width="16.28515625" customWidth="1"/>
    <col min="15" max="15" width="9.140625" customWidth="1"/>
    <col min="16" max="16" width="10.5703125" customWidth="1"/>
    <col min="17" max="17" width="9.140625" customWidth="1"/>
    <col min="18" max="21" width="8.7109375" customWidth="1"/>
  </cols>
  <sheetData>
    <row r="1" spans="1:20" ht="15.75" customHeight="1" x14ac:dyDescent="0.25">
      <c r="A1" s="2" t="s">
        <v>1</v>
      </c>
      <c r="B1" s="10"/>
      <c r="C1" s="20"/>
      <c r="D1" s="6"/>
      <c r="E1" s="6"/>
      <c r="G1" s="10"/>
      <c r="H1" s="10"/>
      <c r="I1" s="20"/>
      <c r="J1" s="6"/>
      <c r="K1" s="6"/>
      <c r="M1" s="10"/>
      <c r="N1" s="10"/>
      <c r="O1" s="20"/>
      <c r="P1" s="6"/>
      <c r="Q1" s="6"/>
    </row>
    <row r="2" spans="1:20" ht="3.75" customHeight="1" x14ac:dyDescent="0.25">
      <c r="A2" s="2"/>
      <c r="B2" s="10"/>
      <c r="C2" s="20"/>
      <c r="D2" s="6"/>
      <c r="E2" s="6"/>
      <c r="G2" s="10"/>
      <c r="H2" s="10"/>
      <c r="I2" s="20"/>
      <c r="J2" s="6"/>
      <c r="K2" s="6"/>
      <c r="M2" s="10"/>
      <c r="N2" s="10"/>
      <c r="O2" s="20"/>
      <c r="P2" s="6"/>
      <c r="Q2" s="6"/>
    </row>
    <row r="3" spans="1:20" ht="15.75" customHeight="1" x14ac:dyDescent="0.25">
      <c r="A3" s="10"/>
      <c r="B3" s="7" t="s">
        <v>2</v>
      </c>
      <c r="C3" s="9" t="s">
        <v>3</v>
      </c>
      <c r="D3" s="11" t="s">
        <v>5</v>
      </c>
      <c r="E3" s="11" t="s">
        <v>6</v>
      </c>
      <c r="F3" s="13" t="s">
        <v>4</v>
      </c>
      <c r="G3" s="14"/>
      <c r="H3" s="7" t="s">
        <v>2</v>
      </c>
      <c r="I3" s="9" t="s">
        <v>3</v>
      </c>
      <c r="J3" s="11" t="s">
        <v>5</v>
      </c>
      <c r="K3" s="11" t="s">
        <v>6</v>
      </c>
      <c r="L3" s="13" t="s">
        <v>4</v>
      </c>
      <c r="M3" s="14"/>
      <c r="N3" s="7" t="s">
        <v>2</v>
      </c>
      <c r="O3" s="9" t="s">
        <v>3</v>
      </c>
      <c r="P3" s="11" t="s">
        <v>5</v>
      </c>
      <c r="Q3" s="11" t="s">
        <v>6</v>
      </c>
      <c r="R3" s="13" t="s">
        <v>4</v>
      </c>
    </row>
    <row r="4" spans="1:20" ht="12.75" customHeight="1" x14ac:dyDescent="0.2">
      <c r="A4" s="10"/>
      <c r="B4" s="15" t="s">
        <v>8</v>
      </c>
      <c r="C4" s="23">
        <v>10</v>
      </c>
      <c r="D4" s="6">
        <f t="shared" ref="D4:D9" si="0">IFERROR(VLOOKUP($B4&amp;$C4,ClashData,5,FALSE),0)</f>
        <v>890</v>
      </c>
      <c r="E4" s="6">
        <f t="shared" ref="E4:E9" si="1">IFERROR(VLOOKUP($B4&amp;$C4,ClashData,6,FALSE),0)</f>
        <v>65</v>
      </c>
      <c r="F4" s="17">
        <f t="shared" ref="F4:F9" si="2">IFERROR(VLOOKUP($B4&amp;$C4,ClashData,4,FALSE),0)</f>
        <v>955</v>
      </c>
      <c r="G4" s="10"/>
      <c r="H4" s="15" t="s">
        <v>12</v>
      </c>
      <c r="I4" s="23">
        <v>6</v>
      </c>
      <c r="J4" s="6">
        <f>IFERROR(VLOOKUP($H4&amp;$I4,ClashData,5,FALSE),0)</f>
        <v>650</v>
      </c>
      <c r="K4" s="6">
        <f>IFERROR(VLOOKUP($H4&amp;$I4,ClashData,6,FALSE),0)</f>
        <v>9</v>
      </c>
      <c r="L4" s="17">
        <f>IFERROR(VLOOKUP($H4&amp;$I4,ClashData,4,FALSE),0)</f>
        <v>2850</v>
      </c>
      <c r="M4" s="10"/>
      <c r="N4" s="15" t="s">
        <v>13</v>
      </c>
      <c r="O4" s="23">
        <v>0</v>
      </c>
      <c r="P4" s="6">
        <f>IFERROR(VLOOKUP($N4&amp;$O4,ClashData,5,FALSE),0)</f>
        <v>0</v>
      </c>
      <c r="Q4" s="6">
        <f>IFERROR(VLOOKUP($N4&amp;$O4,ClashData,6,FALSE),0)</f>
        <v>0</v>
      </c>
      <c r="R4" s="17">
        <f>IFERROR(VLOOKUP($N4&amp;$O4,ClashData,4,FALSE),0)</f>
        <v>0</v>
      </c>
      <c r="T4" s="18"/>
    </row>
    <row r="5" spans="1:20" ht="12.75" customHeight="1" x14ac:dyDescent="0.2">
      <c r="A5" s="10"/>
      <c r="B5" s="15" t="s">
        <v>8</v>
      </c>
      <c r="C5" s="23">
        <v>10</v>
      </c>
      <c r="D5" s="6">
        <f t="shared" si="0"/>
        <v>890</v>
      </c>
      <c r="E5" s="6">
        <f t="shared" si="1"/>
        <v>65</v>
      </c>
      <c r="F5" s="17">
        <f t="shared" si="2"/>
        <v>955</v>
      </c>
      <c r="G5" s="10"/>
      <c r="H5" s="15" t="s">
        <v>12</v>
      </c>
      <c r="I5" s="23">
        <v>6</v>
      </c>
      <c r="J5" s="6">
        <f>IFERROR(VLOOKUP($H5&amp;$I5,ClashData,5,FALSE),0)</f>
        <v>650</v>
      </c>
      <c r="K5" s="6">
        <f>IFERROR(VLOOKUP($H5&amp;$I5,ClashData,6,FALSE),0)</f>
        <v>9</v>
      </c>
      <c r="L5" s="17">
        <f>IFERROR(VLOOKUP($H5&amp;$I5,ClashData,4,FALSE),0)</f>
        <v>2850</v>
      </c>
      <c r="M5" s="10"/>
      <c r="N5" s="15" t="s">
        <v>13</v>
      </c>
      <c r="O5" s="23">
        <v>0</v>
      </c>
      <c r="P5" s="6">
        <f>IFERROR(VLOOKUP($N5&amp;$O5,ClashData,5,FALSE),0)</f>
        <v>0</v>
      </c>
      <c r="Q5" s="6">
        <f>IFERROR(VLOOKUP($N5&amp;$O5,ClashData,6,FALSE),0)</f>
        <v>0</v>
      </c>
      <c r="R5" s="17">
        <f>IFERROR(VLOOKUP($N5&amp;$O5,'Raw Data'!$A$1:$D$1012,4,FALSE),0)</f>
        <v>0</v>
      </c>
      <c r="T5" s="18"/>
    </row>
    <row r="6" spans="1:20" ht="12.75" customHeight="1" x14ac:dyDescent="0.2">
      <c r="A6" s="10"/>
      <c r="B6" s="15" t="s">
        <v>8</v>
      </c>
      <c r="C6" s="23">
        <v>11</v>
      </c>
      <c r="D6" s="6">
        <f t="shared" si="0"/>
        <v>970</v>
      </c>
      <c r="E6" s="6">
        <f t="shared" si="1"/>
        <v>75</v>
      </c>
      <c r="F6" s="17">
        <f t="shared" si="2"/>
        <v>1045</v>
      </c>
      <c r="G6" s="10"/>
      <c r="H6" s="15" t="s">
        <v>12</v>
      </c>
      <c r="I6" s="23">
        <v>6</v>
      </c>
      <c r="J6" s="6">
        <f>IFERROR(VLOOKUP($H6&amp;$I6,ClashData,5,FALSE),0)</f>
        <v>650</v>
      </c>
      <c r="K6" s="6">
        <f>IFERROR(VLOOKUP($H6&amp;$I6,ClashData,6,FALSE),0)</f>
        <v>9</v>
      </c>
      <c r="L6" s="17">
        <f>IFERROR(VLOOKUP($H6&amp;$I6,ClashData,4,FALSE),0)</f>
        <v>2850</v>
      </c>
      <c r="M6" s="10"/>
      <c r="N6" s="15"/>
      <c r="O6" s="20"/>
      <c r="P6" s="6"/>
      <c r="Q6" s="6"/>
      <c r="R6" s="19"/>
    </row>
    <row r="7" spans="1:20" ht="12.75" customHeight="1" x14ac:dyDescent="0.2">
      <c r="A7" s="10"/>
      <c r="B7" s="15" t="s">
        <v>8</v>
      </c>
      <c r="C7" s="23">
        <v>11</v>
      </c>
      <c r="D7" s="6">
        <f t="shared" si="0"/>
        <v>970</v>
      </c>
      <c r="E7" s="6">
        <f t="shared" si="1"/>
        <v>75</v>
      </c>
      <c r="F7" s="17">
        <f t="shared" si="2"/>
        <v>1045</v>
      </c>
      <c r="G7" s="10"/>
      <c r="H7" s="15" t="s">
        <v>12</v>
      </c>
      <c r="I7" s="23">
        <v>6</v>
      </c>
      <c r="J7" s="6">
        <f>IFERROR(VLOOKUP($H7&amp;$I7,ClashData,5,FALSE),0)</f>
        <v>650</v>
      </c>
      <c r="K7" s="6">
        <f>IFERROR(VLOOKUP($H7&amp;$I7,ClashData,6,FALSE),0)</f>
        <v>9</v>
      </c>
      <c r="L7" s="17">
        <f>IFERROR(VLOOKUP($H7&amp;$I7,ClashData,4,FALSE),0)</f>
        <v>2850</v>
      </c>
      <c r="M7" s="10"/>
      <c r="N7" s="15"/>
      <c r="O7" s="20"/>
      <c r="P7" s="6"/>
      <c r="Q7" s="6"/>
      <c r="R7" s="19"/>
    </row>
    <row r="8" spans="1:20" ht="12.75" customHeight="1" x14ac:dyDescent="0.2">
      <c r="A8" s="10"/>
      <c r="B8" s="15" t="s">
        <v>8</v>
      </c>
      <c r="C8" s="23">
        <v>11</v>
      </c>
      <c r="D8" s="6">
        <f t="shared" si="0"/>
        <v>970</v>
      </c>
      <c r="E8" s="6">
        <f t="shared" si="1"/>
        <v>75</v>
      </c>
      <c r="F8" s="17">
        <f t="shared" si="2"/>
        <v>1045</v>
      </c>
      <c r="G8" s="10"/>
      <c r="H8" s="15"/>
      <c r="I8" s="20"/>
      <c r="J8" s="6"/>
      <c r="K8" s="6"/>
      <c r="L8" s="17"/>
      <c r="M8" s="10"/>
      <c r="N8" s="15" t="s">
        <v>11</v>
      </c>
      <c r="O8" s="23">
        <v>7</v>
      </c>
      <c r="P8" s="6">
        <f>IFERROR(VLOOKUP($N8&amp;$O8,ClashData,5,FALSE),0)</f>
        <v>1110</v>
      </c>
      <c r="Q8" s="6">
        <f>IFERROR(VLOOKUP($N8&amp;$O8,ClashData,6,FALSE),0)</f>
        <v>280</v>
      </c>
      <c r="R8" s="17">
        <f>IFERROR(VLOOKUP($N8&amp;$O8,'Raw Data'!$A$1:$D$1012,4,FALSE),0)</f>
        <v>280</v>
      </c>
    </row>
    <row r="9" spans="1:20" ht="12.75" customHeight="1" x14ac:dyDescent="0.2">
      <c r="A9" s="10"/>
      <c r="B9" s="15" t="s">
        <v>8</v>
      </c>
      <c r="C9" s="23">
        <v>0</v>
      </c>
      <c r="D9" s="6">
        <f t="shared" si="0"/>
        <v>0</v>
      </c>
      <c r="E9" s="6">
        <f t="shared" si="1"/>
        <v>0</v>
      </c>
      <c r="F9" s="17">
        <f t="shared" si="2"/>
        <v>0</v>
      </c>
      <c r="G9" s="10"/>
      <c r="H9" s="15" t="s">
        <v>14</v>
      </c>
      <c r="I9" s="23">
        <v>7</v>
      </c>
      <c r="J9" s="6">
        <f>IFERROR(VLOOKUP($H9&amp;$I9,ClashData,5,FALSE),0)</f>
        <v>810</v>
      </c>
      <c r="K9" s="6">
        <f>IFERROR(VLOOKUP($H9&amp;$I9,ClashData,6,FALSE),0)</f>
        <v>87</v>
      </c>
      <c r="L9" s="17">
        <f>IFERROR(VLOOKUP($H9&amp;$I9,ClashData,4,FALSE),0)</f>
        <v>700</v>
      </c>
      <c r="M9" s="10"/>
      <c r="N9" s="15" t="s">
        <v>11</v>
      </c>
      <c r="O9" s="23">
        <v>7</v>
      </c>
      <c r="P9" s="6">
        <f>IFERROR(VLOOKUP($N9&amp;$O9,ClashData,5,FALSE),0)</f>
        <v>1110</v>
      </c>
      <c r="Q9" s="6">
        <f>IFERROR(VLOOKUP($N9&amp;$O9,ClashData,6,FALSE),0)</f>
        <v>280</v>
      </c>
      <c r="R9" s="17">
        <f>IFERROR(VLOOKUP($N9&amp;$O9,'Raw Data'!$A$1:$D$1012,4,FALSE),0)</f>
        <v>280</v>
      </c>
    </row>
    <row r="10" spans="1:20" ht="12.75" customHeight="1" x14ac:dyDescent="0.2">
      <c r="A10" s="10"/>
      <c r="B10" s="15"/>
      <c r="C10" s="20"/>
      <c r="D10" s="6"/>
      <c r="E10" s="6"/>
      <c r="F10" s="17"/>
      <c r="G10" s="10"/>
      <c r="H10" s="15" t="s">
        <v>14</v>
      </c>
      <c r="I10" s="23">
        <v>7</v>
      </c>
      <c r="J10" s="6">
        <f>IFERROR(VLOOKUP($H10&amp;$I10,ClashData,5,FALSE),0)</f>
        <v>810</v>
      </c>
      <c r="K10" s="6">
        <f>IFERROR(VLOOKUP($H10&amp;$I10,ClashData,6,FALSE),0)</f>
        <v>87</v>
      </c>
      <c r="L10" s="17">
        <f>IFERROR(VLOOKUP($H10&amp;$I10,ClashData,4,FALSE),0)</f>
        <v>700</v>
      </c>
      <c r="M10" s="10"/>
      <c r="N10" s="15" t="s">
        <v>11</v>
      </c>
      <c r="O10" s="23">
        <v>7</v>
      </c>
      <c r="P10" s="6">
        <f>IFERROR(VLOOKUP($N10&amp;$O10,ClashData,5,FALSE),0)</f>
        <v>1110</v>
      </c>
      <c r="Q10" s="6">
        <f>IFERROR(VLOOKUP($N10&amp;$O10,ClashData,6,FALSE),0)</f>
        <v>280</v>
      </c>
      <c r="R10" s="17">
        <f>IFERROR(VLOOKUP($N10&amp;$O10,'Raw Data'!$A$1:$D$1012,4,FALSE),0)</f>
        <v>280</v>
      </c>
    </row>
    <row r="11" spans="1:20" ht="12.75" customHeight="1" x14ac:dyDescent="0.2">
      <c r="A11" s="10"/>
      <c r="B11" s="15" t="s">
        <v>9</v>
      </c>
      <c r="C11" s="23">
        <v>11</v>
      </c>
      <c r="D11" s="6">
        <f t="shared" ref="D11:D17" si="3">IFERROR(VLOOKUP($B11&amp;$C11,ClashData,5,FALSE),0)</f>
        <v>805</v>
      </c>
      <c r="E11" s="6">
        <f t="shared" ref="E11:E17" si="4">IFERROR(VLOOKUP($B11&amp;$C11,ClashData,6,FALSE),0)</f>
        <v>75</v>
      </c>
      <c r="F11" s="17">
        <f t="shared" ref="F11:F17" si="5">IFERROR(VLOOKUP($B11&amp;$C11,ClashData,4,FALSE),0)</f>
        <v>1045</v>
      </c>
      <c r="G11" s="10"/>
      <c r="H11" s="15" t="s">
        <v>14</v>
      </c>
      <c r="I11" s="23">
        <v>7</v>
      </c>
      <c r="J11" s="6">
        <f>IFERROR(VLOOKUP($H11&amp;$I11,ClashData,5,FALSE),0)</f>
        <v>810</v>
      </c>
      <c r="K11" s="6">
        <f>IFERROR(VLOOKUP($H11&amp;$I11,ClashData,6,FALSE),0)</f>
        <v>87</v>
      </c>
      <c r="L11" s="17">
        <f>IFERROR(VLOOKUP($H11&amp;$I11,ClashData,4,FALSE),0)</f>
        <v>700</v>
      </c>
      <c r="M11" s="10"/>
      <c r="N11" s="15" t="s">
        <v>11</v>
      </c>
      <c r="O11" s="23">
        <v>7</v>
      </c>
      <c r="P11" s="6">
        <f>IFERROR(VLOOKUP($N11&amp;$O11,ClashData,5,FALSE),0)</f>
        <v>1110</v>
      </c>
      <c r="Q11" s="6">
        <f>IFERROR(VLOOKUP($N11&amp;$O11,ClashData,6,FALSE),0)</f>
        <v>280</v>
      </c>
      <c r="R11" s="17">
        <f>IFERROR(VLOOKUP($N11&amp;$O11,'Raw Data'!$A$1:$D$1012,4,FALSE),0)</f>
        <v>280</v>
      </c>
    </row>
    <row r="12" spans="1:20" ht="12.75" customHeight="1" x14ac:dyDescent="0.2">
      <c r="A12" s="10"/>
      <c r="B12" s="15" t="s">
        <v>9</v>
      </c>
      <c r="C12" s="23">
        <v>11</v>
      </c>
      <c r="D12" s="6">
        <f t="shared" si="3"/>
        <v>805</v>
      </c>
      <c r="E12" s="6">
        <f t="shared" si="4"/>
        <v>75</v>
      </c>
      <c r="F12" s="17">
        <f t="shared" si="5"/>
        <v>1045</v>
      </c>
      <c r="G12" s="10"/>
      <c r="H12" s="15" t="s">
        <v>14</v>
      </c>
      <c r="I12" s="23">
        <v>7</v>
      </c>
      <c r="J12" s="6">
        <f>IFERROR(VLOOKUP($H12&amp;$I12,ClashData,5,FALSE),0)</f>
        <v>810</v>
      </c>
      <c r="K12" s="6">
        <f>IFERROR(VLOOKUP($H12&amp;$I12,ClashData,6,FALSE),0)</f>
        <v>87</v>
      </c>
      <c r="L12" s="17">
        <f>IFERROR(VLOOKUP($H12&amp;$I12,ClashData,4,FALSE),0)</f>
        <v>700</v>
      </c>
      <c r="M12" s="10"/>
      <c r="N12" s="15"/>
      <c r="O12" s="20"/>
      <c r="P12" s="6"/>
      <c r="Q12" s="6"/>
      <c r="R12" s="19"/>
    </row>
    <row r="13" spans="1:20" ht="12.75" customHeight="1" x14ac:dyDescent="0.2">
      <c r="A13" s="10"/>
      <c r="B13" s="15" t="s">
        <v>9</v>
      </c>
      <c r="C13" s="23">
        <v>11</v>
      </c>
      <c r="D13" s="6">
        <f t="shared" si="3"/>
        <v>805</v>
      </c>
      <c r="E13" s="6">
        <f t="shared" si="4"/>
        <v>75</v>
      </c>
      <c r="F13" s="17">
        <f t="shared" si="5"/>
        <v>1045</v>
      </c>
      <c r="G13" s="10"/>
      <c r="H13" s="15"/>
      <c r="I13" s="20"/>
      <c r="J13" s="6"/>
      <c r="K13" s="6"/>
      <c r="L13" s="17"/>
      <c r="M13" s="10"/>
      <c r="N13" s="15" t="s">
        <v>10</v>
      </c>
      <c r="O13" s="23">
        <v>7</v>
      </c>
      <c r="P13" s="6">
        <f>IFERROR(VLOOKUP($N13&amp;$O13,ClashData,5,FALSE),0)</f>
        <v>840</v>
      </c>
      <c r="Q13" s="6">
        <f>IFERROR(VLOOKUP($N13&amp;$O13,ClashData,6,FALSE),0)</f>
        <v>40</v>
      </c>
      <c r="R13" s="17">
        <f>IFERROR(VLOOKUP($N13&amp;$O13,'Raw Data'!$A$1:$D$1012,4,FALSE),0)</f>
        <v>2870</v>
      </c>
    </row>
    <row r="14" spans="1:20" ht="12.75" customHeight="1" x14ac:dyDescent="0.2">
      <c r="A14" s="10"/>
      <c r="B14" s="15" t="s">
        <v>9</v>
      </c>
      <c r="C14" s="23">
        <v>11</v>
      </c>
      <c r="D14" s="6">
        <f t="shared" si="3"/>
        <v>805</v>
      </c>
      <c r="E14" s="6">
        <f t="shared" si="4"/>
        <v>75</v>
      </c>
      <c r="F14" s="17">
        <f t="shared" si="5"/>
        <v>1045</v>
      </c>
      <c r="G14" s="10"/>
      <c r="H14" s="15" t="s">
        <v>15</v>
      </c>
      <c r="I14" s="23">
        <v>3</v>
      </c>
      <c r="J14" s="6">
        <f>IFERROR(VLOOKUP($H14&amp;$I14,ClashData,5,FALSE),0)</f>
        <v>2300</v>
      </c>
      <c r="K14" s="6">
        <f>IFERROR(VLOOKUP($H14&amp;$I14,ClashData,6,FALSE),0)</f>
        <v>75</v>
      </c>
      <c r="L14" s="17">
        <f>IFERROR(VLOOKUP($H14&amp;$I14,ClashData,4,FALSE),0)</f>
        <v>1200</v>
      </c>
      <c r="M14" s="10"/>
      <c r="N14" s="15" t="s">
        <v>10</v>
      </c>
      <c r="O14" s="23">
        <v>7</v>
      </c>
      <c r="P14" s="6">
        <f>IFERROR(VLOOKUP($N14&amp;$O14,ClashData,5,FALSE),0)</f>
        <v>840</v>
      </c>
      <c r="Q14" s="6">
        <f>IFERROR(VLOOKUP($N14&amp;$O14,ClashData,6,FALSE),0)</f>
        <v>40</v>
      </c>
      <c r="R14" s="17">
        <f>IFERROR(VLOOKUP($N14&amp;$O14,'Raw Data'!$A$1:$D$1012,4,FALSE),0)</f>
        <v>2870</v>
      </c>
    </row>
    <row r="15" spans="1:20" ht="12.75" customHeight="1" x14ac:dyDescent="0.2">
      <c r="A15" s="10"/>
      <c r="B15" s="15" t="s">
        <v>9</v>
      </c>
      <c r="C15" s="23">
        <v>11</v>
      </c>
      <c r="D15" s="6">
        <f t="shared" si="3"/>
        <v>805</v>
      </c>
      <c r="E15" s="6">
        <f t="shared" si="4"/>
        <v>75</v>
      </c>
      <c r="F15" s="17">
        <f t="shared" si="5"/>
        <v>1045</v>
      </c>
      <c r="G15" s="10"/>
      <c r="H15" s="15" t="s">
        <v>15</v>
      </c>
      <c r="I15" s="23">
        <v>3</v>
      </c>
      <c r="J15" s="6">
        <f>IFERROR(VLOOKUP($H15&amp;$I15,ClashData,5,FALSE),0)</f>
        <v>2300</v>
      </c>
      <c r="K15" s="6">
        <f>IFERROR(VLOOKUP($H15&amp;$I15,ClashData,6,FALSE),0)</f>
        <v>75</v>
      </c>
      <c r="L15" s="17">
        <f>IFERROR(VLOOKUP($H15&amp;$I15,ClashData,4,FALSE),0)</f>
        <v>1200</v>
      </c>
      <c r="M15" s="10"/>
      <c r="N15" s="15" t="s">
        <v>10</v>
      </c>
      <c r="O15" s="23">
        <v>7</v>
      </c>
      <c r="P15" s="6">
        <f>IFERROR(VLOOKUP($N15&amp;$O15,ClashData,5,FALSE),0)</f>
        <v>840</v>
      </c>
      <c r="Q15" s="6">
        <f>IFERROR(VLOOKUP($N15&amp;$O15,ClashData,6,FALSE),0)</f>
        <v>40</v>
      </c>
      <c r="R15" s="17">
        <f>IFERROR(VLOOKUP($N15&amp;$O15,'Raw Data'!$A$1:$D$1012,4,FALSE),0)</f>
        <v>2870</v>
      </c>
    </row>
    <row r="16" spans="1:20" ht="12.75" customHeight="1" x14ac:dyDescent="0.2">
      <c r="A16" s="10"/>
      <c r="B16" s="15" t="s">
        <v>9</v>
      </c>
      <c r="C16" s="23">
        <v>11</v>
      </c>
      <c r="D16" s="6">
        <f t="shared" si="3"/>
        <v>805</v>
      </c>
      <c r="E16" s="6">
        <f t="shared" si="4"/>
        <v>75</v>
      </c>
      <c r="F16" s="17">
        <f t="shared" si="5"/>
        <v>1045</v>
      </c>
      <c r="G16" s="10"/>
      <c r="H16" s="15" t="s">
        <v>15</v>
      </c>
      <c r="I16" s="23">
        <v>0</v>
      </c>
      <c r="J16" s="6">
        <f>IFERROR(VLOOKUP($H16&amp;$I16,ClashData,5,FALSE),0)</f>
        <v>0</v>
      </c>
      <c r="K16" s="6">
        <f>IFERROR(VLOOKUP($H16&amp;$I16,ClashData,6,FALSE),0)</f>
        <v>0</v>
      </c>
      <c r="L16" s="17">
        <f>IFERROR(VLOOKUP($H16&amp;$I16,ClashData,4,FALSE),0)</f>
        <v>0</v>
      </c>
      <c r="M16" s="10"/>
      <c r="N16" s="15" t="s">
        <v>10</v>
      </c>
      <c r="O16" s="23">
        <v>7</v>
      </c>
      <c r="P16" s="6">
        <f>IFERROR(VLOOKUP($N16&amp;$O16,ClashData,5,FALSE),0)</f>
        <v>840</v>
      </c>
      <c r="Q16" s="6">
        <f>IFERROR(VLOOKUP($N16&amp;$O16,ClashData,6,FALSE),0)</f>
        <v>40</v>
      </c>
      <c r="R16" s="17">
        <f>IFERROR(VLOOKUP($N16&amp;$O16,'Raw Data'!$A$1:$D$1012,4,FALSE),0)</f>
        <v>2870</v>
      </c>
    </row>
    <row r="17" spans="1:22" ht="12.75" customHeight="1" x14ac:dyDescent="0.2">
      <c r="A17" s="10"/>
      <c r="B17" s="15" t="s">
        <v>9</v>
      </c>
      <c r="C17" s="23">
        <v>0</v>
      </c>
      <c r="D17" s="6">
        <f t="shared" si="3"/>
        <v>0</v>
      </c>
      <c r="E17" s="6">
        <f t="shared" si="4"/>
        <v>0</v>
      </c>
      <c r="F17" s="17">
        <f t="shared" si="5"/>
        <v>0</v>
      </c>
      <c r="G17" s="10"/>
      <c r="H17" s="15"/>
      <c r="I17" s="20"/>
      <c r="J17" s="6"/>
      <c r="K17" s="6"/>
      <c r="L17" s="17"/>
      <c r="M17" s="10"/>
      <c r="N17" s="15"/>
      <c r="O17" s="20"/>
      <c r="P17" s="6"/>
      <c r="Q17" s="6"/>
      <c r="R17" s="19"/>
    </row>
    <row r="18" spans="1:22" ht="12.75" customHeight="1" x14ac:dyDescent="0.2">
      <c r="A18" s="10"/>
      <c r="B18" s="15"/>
      <c r="C18" s="20"/>
      <c r="D18" s="6"/>
      <c r="E18" s="6"/>
      <c r="F18" s="17"/>
      <c r="G18" s="10"/>
      <c r="H18" s="15"/>
      <c r="I18" s="20"/>
      <c r="J18" s="6"/>
      <c r="K18" s="6"/>
      <c r="L18" s="17"/>
      <c r="M18" s="10"/>
      <c r="N18" s="15"/>
      <c r="O18" s="20"/>
      <c r="P18" s="6"/>
      <c r="Q18" s="6"/>
      <c r="R18" s="19"/>
    </row>
    <row r="19" spans="1:22" ht="12.75" customHeight="1" x14ac:dyDescent="0.2">
      <c r="A19" s="10"/>
      <c r="B19" s="15"/>
      <c r="C19" s="20" t="s">
        <v>57</v>
      </c>
      <c r="D19" s="6"/>
      <c r="E19" s="6"/>
      <c r="F19" s="17"/>
      <c r="G19" s="10"/>
      <c r="H19" s="15"/>
      <c r="I19" s="20"/>
      <c r="J19" s="6"/>
      <c r="K19" s="6"/>
      <c r="L19" s="17"/>
      <c r="M19" s="10"/>
      <c r="N19" s="15"/>
      <c r="O19" s="20"/>
      <c r="P19" s="6"/>
      <c r="Q19" s="6"/>
      <c r="R19" s="19"/>
    </row>
    <row r="20" spans="1:22" ht="12.75" customHeight="1" x14ac:dyDescent="0.2">
      <c r="A20" s="22"/>
      <c r="B20" s="15" t="s">
        <v>45</v>
      </c>
      <c r="C20" s="23">
        <v>0</v>
      </c>
      <c r="D20" s="6"/>
      <c r="E20" s="6"/>
      <c r="F20" s="17">
        <f t="shared" ref="F20:F30" si="6">IFERROR(VLOOKUP($B20&amp;$A20,ClashData,4,FALSE),0)*C20</f>
        <v>0</v>
      </c>
      <c r="G20" s="10"/>
      <c r="H20" s="15" t="s">
        <v>16</v>
      </c>
      <c r="I20" s="23">
        <v>3</v>
      </c>
      <c r="J20" s="6">
        <f>IFERROR(VLOOKUP($H20&amp;$I20,ClashData,5,FALSE),0)</f>
        <v>0</v>
      </c>
      <c r="K20" s="6">
        <f>IFERROR(VLOOKUP($H20&amp;$I20,ClashData,6,FALSE),0)</f>
        <v>0</v>
      </c>
      <c r="L20" s="17">
        <f>IFERROR(VLOOKUP($H20&amp;$I20,ClashData,4,FALSE),0)</f>
        <v>30</v>
      </c>
      <c r="M20" s="10"/>
      <c r="N20" s="15"/>
      <c r="O20" s="20"/>
      <c r="P20" s="6"/>
      <c r="Q20" s="6"/>
      <c r="R20" s="19"/>
    </row>
    <row r="21" spans="1:22" ht="12.75" customHeight="1" x14ac:dyDescent="0.2">
      <c r="A21" s="22"/>
      <c r="B21" s="15" t="s">
        <v>46</v>
      </c>
      <c r="C21" s="23">
        <v>0</v>
      </c>
      <c r="D21" s="6"/>
      <c r="E21" s="6"/>
      <c r="F21" s="17">
        <f t="shared" si="6"/>
        <v>0</v>
      </c>
      <c r="G21" s="10"/>
      <c r="H21" s="15"/>
      <c r="I21" s="20"/>
      <c r="J21" s="6"/>
      <c r="K21" s="6"/>
      <c r="L21" s="17"/>
      <c r="M21" s="10"/>
      <c r="N21" s="15"/>
      <c r="O21" s="20"/>
      <c r="P21" s="6"/>
      <c r="Q21" s="6"/>
      <c r="R21" s="19"/>
    </row>
    <row r="22" spans="1:22" ht="12.75" customHeight="1" x14ac:dyDescent="0.2">
      <c r="A22" s="22"/>
      <c r="B22" s="15" t="s">
        <v>47</v>
      </c>
      <c r="C22" s="23">
        <v>0</v>
      </c>
      <c r="D22" s="6"/>
      <c r="E22" s="6"/>
      <c r="F22" s="17">
        <f t="shared" si="6"/>
        <v>0</v>
      </c>
      <c r="G22" s="10"/>
      <c r="H22" s="15"/>
      <c r="I22" s="20"/>
      <c r="J22" s="6"/>
      <c r="K22" s="6"/>
      <c r="L22" s="17"/>
      <c r="M22" s="10"/>
      <c r="N22" s="15"/>
      <c r="O22" s="20"/>
      <c r="P22" s="6"/>
      <c r="Q22" s="6"/>
      <c r="R22" s="19"/>
      <c r="U22" s="44">
        <v>49927.8</v>
      </c>
    </row>
    <row r="23" spans="1:22" ht="12.75" customHeight="1" x14ac:dyDescent="0.2">
      <c r="A23" s="22"/>
      <c r="B23" s="15" t="s">
        <v>48</v>
      </c>
      <c r="C23" s="23">
        <v>0</v>
      </c>
      <c r="D23" s="6"/>
      <c r="E23" s="6"/>
      <c r="F23" s="17">
        <f t="shared" si="6"/>
        <v>0</v>
      </c>
      <c r="G23" s="10"/>
      <c r="H23" s="15"/>
      <c r="I23" s="20"/>
      <c r="J23" s="6"/>
      <c r="K23" s="6"/>
      <c r="L23" s="17"/>
      <c r="M23" s="10"/>
      <c r="N23" s="15"/>
      <c r="O23" s="20"/>
      <c r="P23" s="6"/>
      <c r="Q23" s="6"/>
      <c r="R23" s="19"/>
      <c r="U23" s="44">
        <v>49940.4</v>
      </c>
      <c r="V23" s="44">
        <f>U23-U22</f>
        <v>12.599999999998545</v>
      </c>
    </row>
    <row r="24" spans="1:22" ht="12.75" customHeight="1" x14ac:dyDescent="0.2">
      <c r="A24" s="22">
        <v>5</v>
      </c>
      <c r="B24" s="15" t="s">
        <v>49</v>
      </c>
      <c r="C24" s="23">
        <v>0</v>
      </c>
      <c r="D24" s="6"/>
      <c r="E24" s="6"/>
      <c r="F24" s="17">
        <f t="shared" si="6"/>
        <v>0</v>
      </c>
      <c r="G24" s="10"/>
      <c r="H24" s="15"/>
      <c r="I24" s="20"/>
      <c r="J24" s="6"/>
      <c r="K24" s="6"/>
      <c r="L24" s="17"/>
      <c r="M24" s="10"/>
      <c r="N24" s="15"/>
      <c r="O24" s="20"/>
      <c r="P24" s="6"/>
      <c r="Q24" s="6"/>
      <c r="R24" s="19"/>
      <c r="U24" s="32">
        <v>49944.6</v>
      </c>
      <c r="V24" s="44">
        <f>U24-U23</f>
        <v>4.1999999999970896</v>
      </c>
    </row>
    <row r="25" spans="1:22" ht="12.75" customHeight="1" x14ac:dyDescent="0.2">
      <c r="A25" s="22">
        <v>6</v>
      </c>
      <c r="B25" s="15" t="s">
        <v>50</v>
      </c>
      <c r="C25" s="23">
        <v>0</v>
      </c>
      <c r="D25" s="6"/>
      <c r="E25" s="6"/>
      <c r="F25" s="17">
        <f t="shared" si="6"/>
        <v>0</v>
      </c>
      <c r="G25" s="10"/>
      <c r="H25" s="15"/>
      <c r="I25" s="20"/>
      <c r="J25" s="6"/>
      <c r="K25" s="6"/>
      <c r="L25" s="17"/>
      <c r="M25" s="10"/>
      <c r="N25" s="15"/>
      <c r="O25" s="20"/>
      <c r="P25" s="6"/>
      <c r="Q25" s="6"/>
      <c r="R25" s="19"/>
      <c r="U25">
        <v>49948.800000000003</v>
      </c>
      <c r="V25" s="44">
        <f>U25-U24</f>
        <v>4.2000000000043656</v>
      </c>
    </row>
    <row r="26" spans="1:22" ht="12.75" customHeight="1" x14ac:dyDescent="0.2">
      <c r="A26" s="22">
        <v>7</v>
      </c>
      <c r="B26" s="15" t="s">
        <v>51</v>
      </c>
      <c r="C26" s="23">
        <v>0</v>
      </c>
      <c r="D26" s="6"/>
      <c r="E26" s="6"/>
      <c r="F26" s="17">
        <f t="shared" si="6"/>
        <v>0</v>
      </c>
      <c r="G26" s="10"/>
      <c r="H26" s="15"/>
      <c r="I26" s="20"/>
      <c r="J26" s="6"/>
      <c r="K26" s="6"/>
      <c r="L26" s="17"/>
      <c r="M26" s="10"/>
      <c r="N26" s="15"/>
      <c r="O26" s="20"/>
      <c r="P26" s="6"/>
      <c r="Q26" s="6"/>
      <c r="R26" s="19"/>
    </row>
    <row r="27" spans="1:22" ht="12.75" customHeight="1" x14ac:dyDescent="0.2">
      <c r="A27" s="22">
        <v>8</v>
      </c>
      <c r="B27" s="15" t="s">
        <v>52</v>
      </c>
      <c r="C27" s="23">
        <v>11</v>
      </c>
      <c r="D27" s="6"/>
      <c r="E27" s="6"/>
      <c r="F27" s="17">
        <f t="shared" si="6"/>
        <v>369.6</v>
      </c>
      <c r="G27" s="10"/>
      <c r="H27" s="15"/>
      <c r="I27" s="20"/>
      <c r="J27" s="6"/>
      <c r="K27" s="6"/>
      <c r="L27" s="17"/>
      <c r="M27" s="10"/>
      <c r="N27" s="15"/>
      <c r="O27" s="20"/>
      <c r="P27" s="6"/>
      <c r="Q27" s="6"/>
      <c r="R27" s="19"/>
    </row>
    <row r="28" spans="1:22" ht="12.75" customHeight="1" x14ac:dyDescent="0.2">
      <c r="A28" s="22">
        <v>9</v>
      </c>
      <c r="B28" s="15" t="s">
        <v>53</v>
      </c>
      <c r="C28" s="23">
        <v>239</v>
      </c>
      <c r="D28" s="6"/>
      <c r="E28" s="6"/>
      <c r="F28" s="17">
        <f t="shared" si="6"/>
        <v>9034.2000000000007</v>
      </c>
      <c r="G28" s="10"/>
      <c r="H28" s="15"/>
      <c r="I28" s="20"/>
      <c r="J28" s="6"/>
      <c r="K28" s="6"/>
      <c r="L28" s="17"/>
      <c r="M28" s="10"/>
      <c r="N28" s="15"/>
      <c r="O28" s="20"/>
      <c r="P28" s="6"/>
      <c r="Q28" s="6"/>
      <c r="R28" s="19"/>
    </row>
    <row r="29" spans="1:22" ht="12.75" customHeight="1" x14ac:dyDescent="0.2">
      <c r="A29" s="22">
        <v>10</v>
      </c>
      <c r="B29" s="15" t="s">
        <v>54</v>
      </c>
      <c r="C29" s="23">
        <v>0</v>
      </c>
      <c r="D29" s="6"/>
      <c r="E29" s="6"/>
      <c r="F29" s="17">
        <f t="shared" si="6"/>
        <v>0</v>
      </c>
      <c r="G29" s="10"/>
      <c r="H29" s="15"/>
      <c r="I29" s="20"/>
      <c r="J29" s="6"/>
      <c r="K29" s="6"/>
      <c r="L29" s="17"/>
      <c r="M29" s="10"/>
      <c r="N29" s="15"/>
      <c r="O29" s="20"/>
      <c r="P29" s="6"/>
      <c r="Q29" s="6"/>
      <c r="R29" s="19"/>
    </row>
    <row r="30" spans="1:22" ht="12.75" customHeight="1" x14ac:dyDescent="0.2">
      <c r="A30" s="22">
        <v>11</v>
      </c>
      <c r="B30" s="15" t="s">
        <v>55</v>
      </c>
      <c r="C30" s="23">
        <v>0</v>
      </c>
      <c r="D30" s="6"/>
      <c r="E30" s="6"/>
      <c r="F30" s="17">
        <f t="shared" si="6"/>
        <v>0</v>
      </c>
      <c r="G30" s="10"/>
      <c r="H30" s="15"/>
      <c r="I30" s="20"/>
      <c r="J30" s="6"/>
      <c r="K30" s="6"/>
      <c r="L30" s="17"/>
      <c r="M30" s="10"/>
      <c r="N30" s="15"/>
      <c r="O30" s="20"/>
      <c r="P30" s="6"/>
      <c r="Q30" s="6"/>
      <c r="R30" s="19"/>
    </row>
    <row r="31" spans="1:22" ht="12.75" customHeight="1" x14ac:dyDescent="0.2">
      <c r="A31" s="10"/>
      <c r="B31" s="15"/>
      <c r="C31" s="20" t="str">
        <f>IF(SUM(C20:C30)&gt;250,"Count Incorrect, Must be less than 250","")</f>
        <v/>
      </c>
      <c r="D31" s="6"/>
      <c r="E31" s="6"/>
      <c r="F31" s="17"/>
      <c r="G31" s="10"/>
      <c r="H31" s="15"/>
      <c r="I31" s="20"/>
      <c r="J31" s="6"/>
      <c r="K31" s="6"/>
      <c r="L31" s="17"/>
      <c r="M31" s="10"/>
      <c r="N31" s="15"/>
      <c r="O31" s="20"/>
      <c r="P31" s="6"/>
      <c r="Q31" s="6"/>
      <c r="R31" s="19"/>
    </row>
    <row r="32" spans="1:22" ht="12.75" customHeight="1" x14ac:dyDescent="0.2">
      <c r="A32" s="10"/>
      <c r="B32" s="15"/>
      <c r="C32" s="20"/>
      <c r="D32" s="6"/>
      <c r="E32" s="6"/>
      <c r="F32" s="17"/>
      <c r="G32" s="10"/>
      <c r="H32" s="15"/>
      <c r="I32" s="20"/>
      <c r="J32" s="6"/>
      <c r="K32" s="6"/>
      <c r="L32" s="19"/>
      <c r="M32" s="10"/>
      <c r="N32" s="15"/>
      <c r="O32" s="20"/>
      <c r="P32" s="6"/>
      <c r="Q32" s="6"/>
      <c r="R32" s="19"/>
    </row>
    <row r="33" spans="1:21" ht="12.75" customHeight="1" x14ac:dyDescent="0.2">
      <c r="A33" s="10"/>
      <c r="B33" s="24"/>
      <c r="C33" s="25"/>
      <c r="D33" s="26"/>
      <c r="E33" s="26"/>
      <c r="F33" s="27"/>
      <c r="G33" s="10"/>
      <c r="H33" s="24"/>
      <c r="I33" s="25"/>
      <c r="J33" s="26"/>
      <c r="K33" s="26"/>
      <c r="L33" s="27"/>
      <c r="M33" s="10"/>
      <c r="N33" s="24"/>
      <c r="O33" s="25"/>
      <c r="P33" s="26"/>
      <c r="Q33" s="26"/>
      <c r="R33" s="27"/>
      <c r="S33" s="28" t="s">
        <v>4</v>
      </c>
      <c r="T33" s="28" t="s">
        <v>5</v>
      </c>
      <c r="U33" s="28" t="s">
        <v>6</v>
      </c>
    </row>
    <row r="34" spans="1:21" ht="12.75" customHeight="1" x14ac:dyDescent="0.2">
      <c r="A34" s="29" t="s">
        <v>58</v>
      </c>
      <c r="B34" s="29"/>
      <c r="C34" s="30"/>
      <c r="D34" s="31"/>
      <c r="E34" s="31"/>
      <c r="F34" s="29"/>
      <c r="G34" s="29"/>
      <c r="H34" s="29"/>
      <c r="I34" s="30"/>
      <c r="J34" s="31"/>
      <c r="K34" s="31"/>
      <c r="L34" s="29"/>
      <c r="M34" s="29"/>
      <c r="N34" s="29"/>
      <c r="O34" s="30"/>
      <c r="P34" s="31"/>
      <c r="Q34" s="31"/>
      <c r="R34" s="29"/>
      <c r="S34" s="32">
        <f>SUM(R4:R33,L4:L33,F4:F33)</f>
        <v>49948.800000000003</v>
      </c>
      <c r="T34" s="32">
        <f>SUM(P4:P33,J4:J33,D4:D33)</f>
        <v>27760</v>
      </c>
      <c r="U34" s="32">
        <f>SUM(Q4:Q33,K4:K33,E4:E33)</f>
        <v>2619</v>
      </c>
    </row>
    <row r="35" spans="1:21" ht="12.75" customHeight="1" x14ac:dyDescent="0.2">
      <c r="A35" s="10"/>
      <c r="B35" s="33"/>
      <c r="C35" s="34"/>
      <c r="D35" s="35"/>
      <c r="E35" s="35"/>
      <c r="F35" s="36"/>
      <c r="G35" s="10"/>
      <c r="H35" s="33"/>
      <c r="I35" s="34"/>
      <c r="J35" s="35"/>
      <c r="K35" s="35"/>
      <c r="L35" s="36"/>
      <c r="M35" s="10"/>
      <c r="N35" s="10"/>
      <c r="O35" s="20"/>
      <c r="P35" s="6"/>
      <c r="Q35" s="6"/>
    </row>
    <row r="36" spans="1:21" ht="12.75" customHeight="1" x14ac:dyDescent="0.2">
      <c r="A36" s="10"/>
      <c r="B36" s="15" t="s">
        <v>18</v>
      </c>
      <c r="C36" s="23">
        <v>6</v>
      </c>
      <c r="D36" s="6"/>
      <c r="E36" s="6"/>
      <c r="F36" s="17">
        <f>IFERROR(VLOOKUP($B36&amp;$C36,'Raw Data'!$A$1:$D$1012,4,FALSE),0)</f>
        <v>900</v>
      </c>
      <c r="G36" s="10"/>
      <c r="H36" s="15" t="s">
        <v>24</v>
      </c>
      <c r="I36" s="23">
        <v>3</v>
      </c>
      <c r="J36" s="6"/>
      <c r="K36" s="6"/>
      <c r="L36" s="17">
        <f>IFERROR(VLOOKUP($H36&amp;$I36,'Raw Data'!$A$1:$D$1012,4,FALSE),0)</f>
        <v>540</v>
      </c>
      <c r="M36" s="10"/>
      <c r="N36" s="10"/>
      <c r="O36" s="20"/>
      <c r="P36" s="6"/>
      <c r="Q36" s="6"/>
    </row>
    <row r="37" spans="1:21" ht="12.75" customHeight="1" x14ac:dyDescent="0.2">
      <c r="A37" s="10"/>
      <c r="B37" s="15" t="s">
        <v>20</v>
      </c>
      <c r="C37" s="23">
        <v>6</v>
      </c>
      <c r="D37" s="6"/>
      <c r="E37" s="6"/>
      <c r="F37" s="17">
        <f>IFERROR(VLOOKUP($B37&amp;$C37,'Raw Data'!$A$1:$D$1012,4,FALSE),0)</f>
        <v>720</v>
      </c>
      <c r="G37" s="10"/>
      <c r="H37" s="15" t="s">
        <v>26</v>
      </c>
      <c r="I37" s="23">
        <v>5</v>
      </c>
      <c r="J37" s="6"/>
      <c r="K37" s="6"/>
      <c r="L37" s="17">
        <f>IFERROR(VLOOKUP($H37&amp;$I37,'Raw Data'!$A$1:$D$1012,4,FALSE),0)</f>
        <v>600</v>
      </c>
      <c r="M37" s="10"/>
      <c r="N37" s="10"/>
      <c r="O37" s="20"/>
      <c r="P37" s="6"/>
      <c r="Q37" s="6"/>
    </row>
    <row r="38" spans="1:21" ht="12.75" customHeight="1" x14ac:dyDescent="0.2">
      <c r="A38" s="10"/>
      <c r="B38" s="15" t="s">
        <v>17</v>
      </c>
      <c r="C38" s="23">
        <v>6</v>
      </c>
      <c r="D38" s="6"/>
      <c r="E38" s="6"/>
      <c r="F38" s="17">
        <f>IFERROR(VLOOKUP($B38&amp;$C38,'Raw Data'!$A$1:$D$1012,4,FALSE),0)</f>
        <v>600</v>
      </c>
      <c r="G38" s="10"/>
      <c r="H38" s="15" t="s">
        <v>30</v>
      </c>
      <c r="I38" s="23">
        <v>1</v>
      </c>
      <c r="J38" s="6"/>
      <c r="K38" s="6"/>
      <c r="L38" s="17">
        <f>IFERROR(VLOOKUP($H38&amp;$I38,'Raw Data'!$A$1:$D$1012,4,FALSE),0)</f>
        <v>120</v>
      </c>
      <c r="M38" s="10"/>
      <c r="N38" s="10"/>
      <c r="O38" s="20"/>
      <c r="P38" s="6"/>
      <c r="Q38" s="6"/>
    </row>
    <row r="39" spans="1:21" ht="12.75" customHeight="1" x14ac:dyDescent="0.2">
      <c r="A39" s="10"/>
      <c r="B39" s="15" t="s">
        <v>23</v>
      </c>
      <c r="C39" s="23">
        <v>3</v>
      </c>
      <c r="D39" s="6"/>
      <c r="E39" s="6"/>
      <c r="F39" s="17">
        <f>IFERROR(VLOOKUP($B39&amp;$C39,'Raw Data'!$A$1:$D$1012,4,FALSE),0)</f>
        <v>450</v>
      </c>
      <c r="G39" s="10"/>
      <c r="H39" s="15" t="s">
        <v>31</v>
      </c>
      <c r="I39" s="23">
        <v>3</v>
      </c>
      <c r="J39" s="6"/>
      <c r="K39" s="6"/>
      <c r="L39" s="17">
        <f>IFERROR(VLOOKUP($H39&amp;$I39,'Raw Data'!$A$1:$D$1012,4,FALSE),0)</f>
        <v>360</v>
      </c>
      <c r="M39" s="10"/>
      <c r="N39" s="10"/>
      <c r="O39" s="20"/>
      <c r="P39" s="6"/>
      <c r="Q39" s="6"/>
    </row>
    <row r="40" spans="1:21" ht="12.75" customHeight="1" x14ac:dyDescent="0.2">
      <c r="A40" s="10"/>
      <c r="B40" s="15" t="s">
        <v>21</v>
      </c>
      <c r="C40" s="23">
        <v>6</v>
      </c>
      <c r="D40" s="6"/>
      <c r="E40" s="6"/>
      <c r="F40" s="17">
        <f>IFERROR(VLOOKUP($B40&amp;$C40,'Raw Data'!$A$1:$D$1012,4,FALSE),0)</f>
        <v>720</v>
      </c>
      <c r="G40" s="10"/>
      <c r="H40" s="15" t="s">
        <v>27</v>
      </c>
      <c r="I40" s="23">
        <v>2</v>
      </c>
      <c r="J40" s="6"/>
      <c r="K40" s="6"/>
      <c r="L40" s="17">
        <f>IFERROR(VLOOKUP($H40&amp;$I40,'Raw Data'!$A$1:$D$1012,4,FALSE),0)</f>
        <v>200</v>
      </c>
      <c r="M40" s="10"/>
      <c r="N40" s="10"/>
      <c r="O40" s="20"/>
      <c r="P40" s="6"/>
      <c r="Q40" s="6"/>
    </row>
    <row r="41" spans="1:21" ht="12.75" customHeight="1" x14ac:dyDescent="0.2">
      <c r="A41" s="10"/>
      <c r="B41" s="15" t="s">
        <v>19</v>
      </c>
      <c r="C41" s="23">
        <v>5</v>
      </c>
      <c r="D41" s="6"/>
      <c r="E41" s="6"/>
      <c r="F41" s="17">
        <f>IFERROR(VLOOKUP($B41&amp;$C41,'Raw Data'!$A$1:$D$1012,4,FALSE),0)</f>
        <v>250</v>
      </c>
      <c r="G41" s="10"/>
      <c r="H41" s="15" t="s">
        <v>29</v>
      </c>
      <c r="I41" s="23">
        <v>1</v>
      </c>
      <c r="J41" s="6"/>
      <c r="K41" s="6"/>
      <c r="L41" s="17">
        <f>IFERROR(VLOOKUP($H41&amp;$I41,'Raw Data'!$A$1:$D$1012,4,FALSE),0)</f>
        <v>900</v>
      </c>
      <c r="M41" s="10"/>
      <c r="N41" s="10"/>
      <c r="O41" s="20"/>
      <c r="P41" s="6"/>
      <c r="Q41" s="6"/>
    </row>
    <row r="42" spans="1:21" ht="12.75" customHeight="1" x14ac:dyDescent="0.2">
      <c r="A42" s="10"/>
      <c r="B42" s="15" t="s">
        <v>28</v>
      </c>
      <c r="C42" s="23">
        <v>4</v>
      </c>
      <c r="D42" s="6"/>
      <c r="E42" s="6"/>
      <c r="F42" s="17">
        <f>IFERROR(VLOOKUP($B42&amp;$C42,'Raw Data'!$A$1:$D$1012,4,FALSE),0)</f>
        <v>480</v>
      </c>
      <c r="G42" s="10"/>
      <c r="H42" s="15" t="s">
        <v>22</v>
      </c>
      <c r="I42" s="23">
        <v>5</v>
      </c>
      <c r="J42" s="6"/>
      <c r="K42" s="6"/>
      <c r="L42" s="17">
        <f>IFERROR(VLOOKUP($H42&amp;$I42,'Raw Data'!$A$1:$D$1012,4,FALSE),0)</f>
        <v>750</v>
      </c>
      <c r="M42" s="10"/>
      <c r="N42" s="10"/>
      <c r="O42" s="20"/>
      <c r="P42" s="6"/>
      <c r="Q42" s="6"/>
    </row>
    <row r="43" spans="1:21" ht="12.75" customHeight="1" x14ac:dyDescent="0.2">
      <c r="A43" s="10"/>
      <c r="B43" s="15" t="s">
        <v>25</v>
      </c>
      <c r="C43" s="23">
        <v>3</v>
      </c>
      <c r="D43" s="6"/>
      <c r="E43" s="6"/>
      <c r="F43" s="17">
        <f>IFERROR(VLOOKUP($B43&amp;$C43,'Raw Data'!$A$1:$D$1012,4,FALSE),0)</f>
        <v>360</v>
      </c>
      <c r="G43" s="10"/>
      <c r="H43" s="15" t="s">
        <v>32</v>
      </c>
      <c r="I43" s="23">
        <v>5</v>
      </c>
      <c r="J43" s="6"/>
      <c r="K43" s="6"/>
      <c r="L43" s="17">
        <f>IFERROR(VLOOKUP($H43&amp;$I43,'Raw Data'!$A$1:$D$1012,4,FALSE),0)</f>
        <v>500</v>
      </c>
      <c r="M43" s="10"/>
      <c r="N43" s="10"/>
      <c r="O43" s="20"/>
      <c r="P43" s="6"/>
      <c r="Q43" s="6"/>
    </row>
    <row r="44" spans="1:21" ht="12.75" customHeight="1" x14ac:dyDescent="0.2">
      <c r="A44" s="10"/>
      <c r="B44" s="15"/>
      <c r="C44" s="20"/>
      <c r="D44" s="6"/>
      <c r="E44" s="6"/>
      <c r="F44" s="17"/>
      <c r="G44" s="10"/>
      <c r="H44" s="15"/>
      <c r="I44" s="20"/>
      <c r="J44" s="6"/>
      <c r="K44" s="6"/>
      <c r="L44" s="17"/>
      <c r="M44" s="10"/>
      <c r="N44" s="10"/>
      <c r="O44" s="20">
        <v>8450</v>
      </c>
      <c r="P44" s="6"/>
      <c r="Q44" s="6"/>
    </row>
    <row r="45" spans="1:21" ht="12.75" customHeight="1" x14ac:dyDescent="0.2">
      <c r="A45" s="10"/>
      <c r="B45" s="15" t="s">
        <v>33</v>
      </c>
      <c r="C45" s="23">
        <v>15</v>
      </c>
      <c r="D45" s="6"/>
      <c r="E45" s="6"/>
      <c r="F45" s="17">
        <f>IFERROR(VLOOKUP($B45&amp;$C45,'Raw Data'!$A$1:$D$1012,4,FALSE),0)</f>
        <v>243</v>
      </c>
      <c r="G45" s="10"/>
      <c r="H45" s="15" t="s">
        <v>34</v>
      </c>
      <c r="I45" s="23">
        <v>14</v>
      </c>
      <c r="J45" s="6"/>
      <c r="K45" s="6"/>
      <c r="L45" s="17">
        <f>IFERROR(VLOOKUP($H45&amp;$I45,'Raw Data'!$A$1:$D$1012,4,FALSE),0)</f>
        <v>379</v>
      </c>
      <c r="M45" s="10"/>
      <c r="N45" s="10"/>
      <c r="O45" s="6">
        <f>SUM(L45+F45)</f>
        <v>622</v>
      </c>
      <c r="P45" s="6">
        <f>SUM(O44:O45)</f>
        <v>9072</v>
      </c>
      <c r="Q45" s="6"/>
    </row>
    <row r="46" spans="1:21" ht="12.75" customHeight="1" x14ac:dyDescent="0.2">
      <c r="A46" s="10"/>
      <c r="B46" s="24"/>
      <c r="C46" s="25"/>
      <c r="D46" s="26"/>
      <c r="E46" s="26"/>
      <c r="F46" s="27"/>
      <c r="G46" s="10"/>
      <c r="H46" s="24"/>
      <c r="I46" s="25"/>
      <c r="J46" s="26"/>
      <c r="K46" s="26"/>
      <c r="L46" s="27"/>
      <c r="M46" s="10"/>
      <c r="N46" s="10"/>
      <c r="O46" s="20"/>
      <c r="P46" s="6"/>
      <c r="Q46" s="6"/>
    </row>
    <row r="47" spans="1:21" ht="12.75" customHeight="1" x14ac:dyDescent="0.2">
      <c r="A47" s="29" t="s">
        <v>59</v>
      </c>
      <c r="B47" s="29"/>
      <c r="C47" s="30"/>
      <c r="D47" s="31"/>
      <c r="E47" s="31"/>
      <c r="F47" s="29"/>
      <c r="G47" s="29"/>
      <c r="H47" s="29"/>
      <c r="I47" s="30"/>
      <c r="J47" s="31"/>
      <c r="K47" s="31"/>
      <c r="L47" s="29"/>
      <c r="M47" s="29"/>
      <c r="N47" s="29"/>
      <c r="O47" s="30"/>
      <c r="P47" s="31"/>
      <c r="Q47" s="31"/>
      <c r="R47" s="29"/>
      <c r="S47" s="32">
        <f>SUM(R35:R46,L35:L46,F35:F46)</f>
        <v>9072</v>
      </c>
    </row>
    <row r="48" spans="1:21" ht="12.75" customHeight="1" x14ac:dyDescent="0.2">
      <c r="A48" s="10"/>
      <c r="B48" s="33"/>
      <c r="C48" s="34"/>
      <c r="D48" s="35"/>
      <c r="E48" s="35"/>
      <c r="F48" s="36"/>
      <c r="G48" s="10"/>
      <c r="H48" s="33"/>
      <c r="I48" s="34"/>
      <c r="J48" s="35"/>
      <c r="K48" s="35"/>
      <c r="L48" s="36"/>
      <c r="M48" s="10"/>
      <c r="N48" s="33"/>
      <c r="O48" s="34"/>
      <c r="P48" s="35"/>
      <c r="Q48" s="35"/>
      <c r="R48" s="36"/>
    </row>
    <row r="49" spans="1:19" ht="12.75" customHeight="1" x14ac:dyDescent="0.2">
      <c r="A49" s="10"/>
      <c r="B49" s="15"/>
      <c r="C49" s="20"/>
      <c r="D49" s="6"/>
      <c r="E49" s="6"/>
      <c r="F49" s="19"/>
      <c r="G49" s="10"/>
      <c r="H49" s="15"/>
      <c r="I49" s="20"/>
      <c r="J49" s="6"/>
      <c r="K49" s="6"/>
      <c r="L49" s="19"/>
      <c r="M49" s="10"/>
      <c r="N49" s="15"/>
      <c r="O49" s="20"/>
      <c r="P49" s="6"/>
      <c r="Q49" s="6"/>
      <c r="R49" s="19"/>
    </row>
    <row r="50" spans="1:19" ht="12.75" customHeight="1" x14ac:dyDescent="0.2">
      <c r="A50" s="10"/>
      <c r="B50" s="15" t="s">
        <v>38</v>
      </c>
      <c r="C50" s="23">
        <v>4</v>
      </c>
      <c r="D50" s="6"/>
      <c r="E50" s="6"/>
      <c r="F50" s="17">
        <f>IFERROR(VLOOKUP($B50&amp;$C50,'Raw Data'!$A$1:$D$1012,4,FALSE),0)</f>
        <v>200</v>
      </c>
      <c r="G50" s="10"/>
      <c r="H50" s="15" t="s">
        <v>36</v>
      </c>
      <c r="I50" s="23">
        <v>3</v>
      </c>
      <c r="J50" s="6"/>
      <c r="K50" s="6"/>
      <c r="L50" s="17">
        <f>IFERROR(VLOOKUP($H50&amp;$I50,'Raw Data'!$A$1:$D$1012,4,FALSE),0)</f>
        <v>300</v>
      </c>
      <c r="M50" s="10"/>
      <c r="N50" s="15" t="s">
        <v>37</v>
      </c>
      <c r="O50" s="23">
        <v>2</v>
      </c>
      <c r="P50" s="6"/>
      <c r="Q50" s="6"/>
      <c r="R50" s="17">
        <f>IFERROR(VLOOKUP($N50&amp;$O50,'Raw Data'!$A$1:$D$1012,4,FALSE),0)</f>
        <v>40</v>
      </c>
    </row>
    <row r="51" spans="1:19" ht="12.75" customHeight="1" x14ac:dyDescent="0.2">
      <c r="A51" s="10"/>
      <c r="B51" s="15" t="s">
        <v>38</v>
      </c>
      <c r="C51" s="23">
        <v>4</v>
      </c>
      <c r="D51" s="6"/>
      <c r="E51" s="6"/>
      <c r="F51" s="17">
        <f>IFERROR(VLOOKUP($B51&amp;$C51,'Raw Data'!$A$1:$D$1012,4,FALSE),0)</f>
        <v>200</v>
      </c>
      <c r="G51" s="10"/>
      <c r="H51" s="15" t="s">
        <v>36</v>
      </c>
      <c r="I51" s="23">
        <v>3</v>
      </c>
      <c r="J51" s="6"/>
      <c r="K51" s="6"/>
      <c r="L51" s="17">
        <f>IFERROR(VLOOKUP($H51&amp;$I51,'Raw Data'!$A$1:$D$1012,4,FALSE),0)</f>
        <v>300</v>
      </c>
      <c r="M51" s="10"/>
      <c r="N51" s="15" t="s">
        <v>37</v>
      </c>
      <c r="O51" s="23">
        <v>2</v>
      </c>
      <c r="P51" s="6"/>
      <c r="Q51" s="6"/>
      <c r="R51" s="17">
        <f>IFERROR(VLOOKUP($N51&amp;$O51,'Raw Data'!$A$1:$D$1012,4,FALSE),0)</f>
        <v>40</v>
      </c>
    </row>
    <row r="52" spans="1:19" ht="12.75" customHeight="1" x14ac:dyDescent="0.2">
      <c r="A52" s="10"/>
      <c r="B52" s="15" t="s">
        <v>38</v>
      </c>
      <c r="C52" s="23">
        <v>4</v>
      </c>
      <c r="D52" s="6"/>
      <c r="E52" s="6"/>
      <c r="F52" s="17">
        <f>IFERROR(VLOOKUP($B52&amp;$C52,'Raw Data'!$A$1:$D$1012,4,FALSE),0)</f>
        <v>200</v>
      </c>
      <c r="G52" s="10"/>
      <c r="H52" s="15" t="s">
        <v>36</v>
      </c>
      <c r="I52" s="23">
        <v>3</v>
      </c>
      <c r="J52" s="6"/>
      <c r="K52" s="6"/>
      <c r="L52" s="17">
        <f>IFERROR(VLOOKUP($H52&amp;$I52,'Raw Data'!$A$1:$D$1012,4,FALSE),0)</f>
        <v>300</v>
      </c>
      <c r="M52" s="10"/>
      <c r="N52" s="15" t="s">
        <v>37</v>
      </c>
      <c r="O52" s="23">
        <v>2</v>
      </c>
      <c r="P52" s="6"/>
      <c r="Q52" s="6"/>
      <c r="R52" s="17">
        <f>IFERROR(VLOOKUP($N52&amp;$O52,'Raw Data'!$A$1:$D$1012,4,FALSE),0)</f>
        <v>40</v>
      </c>
    </row>
    <row r="53" spans="1:19" ht="12.75" customHeight="1" x14ac:dyDescent="0.2">
      <c r="A53" s="10"/>
      <c r="B53" s="15" t="s">
        <v>38</v>
      </c>
      <c r="C53" s="23">
        <v>4</v>
      </c>
      <c r="D53" s="6"/>
      <c r="E53" s="6"/>
      <c r="F53" s="17">
        <f>IFERROR(VLOOKUP($B53&amp;$C53,'Raw Data'!$A$1:$D$1012,4,FALSE),0)</f>
        <v>200</v>
      </c>
      <c r="G53" s="10"/>
      <c r="H53" s="15" t="s">
        <v>36</v>
      </c>
      <c r="I53" s="23">
        <v>3</v>
      </c>
      <c r="J53" s="6"/>
      <c r="K53" s="6"/>
      <c r="L53" s="17">
        <f>IFERROR(VLOOKUP($H53&amp;$I53,'Raw Data'!$A$1:$D$1012,4,FALSE),0)</f>
        <v>300</v>
      </c>
      <c r="M53" s="10"/>
      <c r="N53" s="15" t="s">
        <v>37</v>
      </c>
      <c r="O53" s="23">
        <v>2</v>
      </c>
      <c r="P53" s="6"/>
      <c r="Q53" s="6"/>
      <c r="R53" s="17">
        <f>IFERROR(VLOOKUP($N53&amp;$O53,'Raw Data'!$A$1:$D$1012,4,FALSE),0)</f>
        <v>40</v>
      </c>
    </row>
    <row r="54" spans="1:19" ht="12.75" customHeight="1" x14ac:dyDescent="0.2">
      <c r="A54" s="10"/>
      <c r="B54" s="15" t="s">
        <v>38</v>
      </c>
      <c r="C54" s="23">
        <v>0</v>
      </c>
      <c r="D54" s="6"/>
      <c r="E54" s="6"/>
      <c r="F54" s="17">
        <f>IFERROR(VLOOKUP($B54&amp;$C54,'Raw Data'!$A$1:$D$1012,4,FALSE),0)</f>
        <v>0</v>
      </c>
      <c r="G54" s="10"/>
      <c r="H54" s="15" t="s">
        <v>36</v>
      </c>
      <c r="I54" s="23">
        <v>0</v>
      </c>
      <c r="J54" s="6"/>
      <c r="K54" s="6"/>
      <c r="L54" s="17">
        <f>IFERROR(VLOOKUP($H54&amp;$I54,'Raw Data'!$A$1:$D$1012,4,FALSE),0)</f>
        <v>0</v>
      </c>
      <c r="M54" s="10"/>
      <c r="N54" s="15" t="s">
        <v>37</v>
      </c>
      <c r="O54" s="23">
        <v>0</v>
      </c>
      <c r="P54" s="6"/>
      <c r="Q54" s="6"/>
      <c r="R54" s="17">
        <f>IFERROR(VLOOKUP($N54&amp;$O54,'Raw Data'!$A$1:$D$1012,4,FALSE),0)</f>
        <v>0</v>
      </c>
    </row>
    <row r="55" spans="1:19" ht="12.75" customHeight="1" x14ac:dyDescent="0.2">
      <c r="A55" s="10"/>
      <c r="B55" s="15"/>
      <c r="C55" s="20"/>
      <c r="D55" s="6"/>
      <c r="E55" s="6"/>
      <c r="F55" s="19"/>
      <c r="G55" s="10"/>
      <c r="H55" s="15"/>
      <c r="I55" s="20"/>
      <c r="J55" s="6"/>
      <c r="K55" s="6"/>
      <c r="L55" s="19"/>
      <c r="M55" s="10"/>
      <c r="N55" s="15"/>
      <c r="O55" s="20"/>
      <c r="P55" s="6"/>
      <c r="Q55" s="6"/>
      <c r="R55" s="19"/>
    </row>
    <row r="56" spans="1:19" ht="12.75" customHeight="1" x14ac:dyDescent="0.2">
      <c r="A56" s="10"/>
      <c r="B56" s="15" t="s">
        <v>39</v>
      </c>
      <c r="C56" s="23">
        <v>3</v>
      </c>
      <c r="D56" s="6"/>
      <c r="E56" s="6"/>
      <c r="F56" s="17">
        <f>IFERROR(VLOOKUP($B56&amp;$C56,'Raw Data'!$A$1:$D$1012,4,FALSE),0)</f>
        <v>50</v>
      </c>
      <c r="G56" s="10"/>
      <c r="H56" s="15" t="s">
        <v>35</v>
      </c>
      <c r="I56" s="23">
        <v>6</v>
      </c>
      <c r="J56" s="6"/>
      <c r="K56" s="6"/>
      <c r="L56" s="17">
        <f>IFERROR(VLOOKUP($H56&amp;$I56,'Raw Data'!$A$1:$D$1012,4,FALSE),0)</f>
        <v>600</v>
      </c>
      <c r="M56" s="10"/>
      <c r="N56" s="15" t="s">
        <v>56</v>
      </c>
      <c r="O56" s="23">
        <v>1</v>
      </c>
      <c r="P56" s="6"/>
      <c r="Q56" s="6"/>
      <c r="R56" s="17">
        <f>IFERROR(VLOOKUP($N56&amp;$O56,'Raw Data'!$A$1:$D$1012,4,FALSE),0)</f>
        <v>20</v>
      </c>
    </row>
    <row r="57" spans="1:19" ht="12.75" customHeight="1" x14ac:dyDescent="0.2">
      <c r="A57" s="10"/>
      <c r="B57" s="15" t="s">
        <v>39</v>
      </c>
      <c r="C57" s="23">
        <v>3</v>
      </c>
      <c r="D57" s="6"/>
      <c r="E57" s="6"/>
      <c r="F57" s="17">
        <f>IFERROR(VLOOKUP($B57&amp;$C57,'Raw Data'!$A$1:$D$1012,4,FALSE),0)</f>
        <v>50</v>
      </c>
      <c r="G57" s="10"/>
      <c r="H57" s="15" t="s">
        <v>35</v>
      </c>
      <c r="I57" s="23">
        <v>6</v>
      </c>
      <c r="J57" s="6"/>
      <c r="K57" s="6"/>
      <c r="L57" s="17">
        <f>IFERROR(VLOOKUP($H57&amp;$I57,'Raw Data'!$A$1:$D$1012,4,FALSE),0)</f>
        <v>600</v>
      </c>
      <c r="M57" s="10"/>
      <c r="N57" s="15" t="s">
        <v>56</v>
      </c>
      <c r="O57" s="23">
        <v>1</v>
      </c>
      <c r="P57" s="6"/>
      <c r="Q57" s="6"/>
      <c r="R57" s="17">
        <f>IFERROR(VLOOKUP($N57&amp;$O57,'Raw Data'!$A$1:$D$1012,4,FALSE),0)</f>
        <v>20</v>
      </c>
    </row>
    <row r="58" spans="1:19" ht="12.75" customHeight="1" x14ac:dyDescent="0.2">
      <c r="A58" s="10"/>
      <c r="B58" s="15" t="s">
        <v>39</v>
      </c>
      <c r="C58" s="23">
        <v>0</v>
      </c>
      <c r="D58" s="6"/>
      <c r="E58" s="6"/>
      <c r="F58" s="17">
        <f>IFERROR(VLOOKUP($B58&amp;$C58,'Raw Data'!$A$1:$D$1012,4,FALSE),0)</f>
        <v>0</v>
      </c>
      <c r="G58" s="10"/>
      <c r="H58" s="15" t="s">
        <v>35</v>
      </c>
      <c r="I58" s="23">
        <v>6</v>
      </c>
      <c r="J58" s="6"/>
      <c r="K58" s="6"/>
      <c r="L58" s="17">
        <f>IFERROR(VLOOKUP($H58&amp;$I58,'Raw Data'!$A$1:$D$1012,4,FALSE),0)</f>
        <v>600</v>
      </c>
      <c r="M58" s="10"/>
      <c r="N58" s="15" t="s">
        <v>56</v>
      </c>
      <c r="O58" s="23">
        <v>1</v>
      </c>
      <c r="P58" s="6"/>
      <c r="Q58" s="6"/>
      <c r="R58" s="17">
        <f>IFERROR(VLOOKUP($N58&amp;$O58,'Raw Data'!$A$1:$D$1012,4,FALSE),0)</f>
        <v>20</v>
      </c>
    </row>
    <row r="59" spans="1:19" ht="12.75" customHeight="1" x14ac:dyDescent="0.2">
      <c r="A59" s="10"/>
      <c r="B59" s="15"/>
      <c r="C59" s="20"/>
      <c r="D59" s="6"/>
      <c r="E59" s="6"/>
      <c r="F59" s="19"/>
      <c r="G59" s="10"/>
      <c r="H59" s="15" t="s">
        <v>35</v>
      </c>
      <c r="I59" s="23">
        <v>6</v>
      </c>
      <c r="J59" s="6"/>
      <c r="K59" s="6"/>
      <c r="L59" s="17">
        <f>IFERROR(VLOOKUP($H59&amp;$I59,'Raw Data'!$A$1:$D$1012,4,FALSE),0)</f>
        <v>600</v>
      </c>
      <c r="M59" s="10"/>
      <c r="N59" s="15" t="s">
        <v>56</v>
      </c>
      <c r="O59" s="23">
        <v>1</v>
      </c>
      <c r="P59" s="6"/>
      <c r="Q59" s="6"/>
      <c r="R59" s="17">
        <f>IFERROR(VLOOKUP($N59&amp;$O59,'Raw Data'!$A$1:$D$1012,4,FALSE),0)</f>
        <v>20</v>
      </c>
    </row>
    <row r="60" spans="1:19" ht="12.75" customHeight="1" x14ac:dyDescent="0.2">
      <c r="A60" s="10"/>
      <c r="B60" s="15"/>
      <c r="C60" s="20"/>
      <c r="D60" s="6"/>
      <c r="E60" s="6"/>
      <c r="F60" s="19"/>
      <c r="G60" s="10"/>
      <c r="H60" s="15" t="s">
        <v>35</v>
      </c>
      <c r="I60" s="23">
        <v>6</v>
      </c>
      <c r="J60" s="6"/>
      <c r="K60" s="6"/>
      <c r="L60" s="17">
        <f>IFERROR(VLOOKUP($H60&amp;$I60,'Raw Data'!$A$1:$D$1012,4,FALSE),0)</f>
        <v>600</v>
      </c>
      <c r="M60" s="10"/>
      <c r="N60" s="15" t="s">
        <v>56</v>
      </c>
      <c r="O60" s="23">
        <v>1</v>
      </c>
      <c r="P60" s="6"/>
      <c r="Q60" s="6"/>
      <c r="R60" s="17">
        <f>IFERROR(VLOOKUP($N60&amp;$O60,'Raw Data'!$A$1:$D$1012,4,FALSE),0)</f>
        <v>20</v>
      </c>
    </row>
    <row r="61" spans="1:19" ht="12.75" customHeight="1" x14ac:dyDescent="0.2">
      <c r="A61" s="10"/>
      <c r="B61" s="15"/>
      <c r="C61" s="20"/>
      <c r="D61" s="6"/>
      <c r="E61" s="6"/>
      <c r="F61" s="19"/>
      <c r="G61" s="10"/>
      <c r="H61" s="15" t="s">
        <v>35</v>
      </c>
      <c r="I61" s="23">
        <v>6</v>
      </c>
      <c r="J61" s="6"/>
      <c r="K61" s="6"/>
      <c r="L61" s="17">
        <f>IFERROR(VLOOKUP($H61&amp;$I61,'Raw Data'!$A$1:$D$1012,4,FALSE),0)</f>
        <v>600</v>
      </c>
      <c r="M61" s="10"/>
      <c r="N61" s="15" t="s">
        <v>56</v>
      </c>
      <c r="O61" s="23">
        <v>1</v>
      </c>
      <c r="P61" s="6"/>
      <c r="Q61" s="6"/>
      <c r="R61" s="17">
        <f>IFERROR(VLOOKUP($N61&amp;$O61,'Raw Data'!$A$1:$D$1012,4,FALSE),0)</f>
        <v>20</v>
      </c>
    </row>
    <row r="62" spans="1:19" ht="12.75" customHeight="1" x14ac:dyDescent="0.2">
      <c r="A62" s="10"/>
      <c r="B62" s="24"/>
      <c r="C62" s="25"/>
      <c r="D62" s="26"/>
      <c r="E62" s="26"/>
      <c r="F62" s="27"/>
      <c r="G62" s="10"/>
      <c r="H62" s="24"/>
      <c r="I62" s="25"/>
      <c r="J62" s="26"/>
      <c r="K62" s="26"/>
      <c r="L62" s="27"/>
      <c r="M62" s="10"/>
      <c r="N62" s="24"/>
      <c r="O62" s="25"/>
      <c r="P62" s="26"/>
      <c r="Q62" s="26"/>
      <c r="R62" s="27"/>
    </row>
    <row r="63" spans="1:19" ht="12.75" customHeight="1" x14ac:dyDescent="0.2">
      <c r="A63" s="29" t="s">
        <v>60</v>
      </c>
      <c r="B63" s="29"/>
      <c r="C63" s="30"/>
      <c r="D63" s="31"/>
      <c r="E63" s="31"/>
      <c r="F63" s="29"/>
      <c r="G63" s="29"/>
      <c r="H63" s="29"/>
      <c r="I63" s="30"/>
      <c r="J63" s="31"/>
      <c r="K63" s="31"/>
      <c r="L63" s="29"/>
      <c r="M63" s="29"/>
      <c r="N63" s="29"/>
      <c r="O63" s="30"/>
      <c r="P63" s="31"/>
      <c r="Q63" s="31"/>
      <c r="R63" s="29"/>
      <c r="S63" s="32">
        <f>SUM(R48:R62,L48:L62,F48:F62)</f>
        <v>5980</v>
      </c>
    </row>
    <row r="64" spans="1:19" ht="12.75" customHeight="1" x14ac:dyDescent="0.2">
      <c r="A64" s="10"/>
      <c r="B64" s="33"/>
      <c r="C64" s="34"/>
      <c r="D64" s="35"/>
      <c r="E64" s="35"/>
      <c r="F64" s="36"/>
      <c r="G64" s="10"/>
      <c r="H64" s="33"/>
      <c r="I64" s="34"/>
      <c r="J64" s="35"/>
      <c r="K64" s="35"/>
      <c r="L64" s="36"/>
      <c r="M64" s="10"/>
      <c r="N64" s="10"/>
      <c r="O64" s="20"/>
      <c r="P64" s="6"/>
      <c r="Q64" s="6"/>
    </row>
    <row r="65" spans="1:19" ht="12.75" customHeight="1" x14ac:dyDescent="0.2">
      <c r="A65" s="10"/>
      <c r="B65" s="15" t="s">
        <v>40</v>
      </c>
      <c r="C65" s="23">
        <v>5</v>
      </c>
      <c r="D65" s="6"/>
      <c r="E65" s="6"/>
      <c r="F65" s="17">
        <f>IFERROR(VLOOKUP($B65&amp;$C65,'Raw Data'!$A$1:$D$1012,4,FALSE),0)</f>
        <v>500</v>
      </c>
      <c r="G65" s="10"/>
      <c r="H65" s="15" t="s">
        <v>41</v>
      </c>
      <c r="I65" s="23">
        <v>6</v>
      </c>
      <c r="J65" s="6"/>
      <c r="K65" s="6"/>
      <c r="L65" s="17">
        <f>IFERROR(VLOOKUP($H65&amp;$I65,'Raw Data'!$A$1:$D$1012,4,FALSE),0)</f>
        <v>1200</v>
      </c>
      <c r="M65" s="10"/>
      <c r="N65" s="10"/>
      <c r="O65" s="20"/>
      <c r="P65" s="6"/>
      <c r="Q65" s="6"/>
    </row>
    <row r="66" spans="1:19" ht="12.75" customHeight="1" x14ac:dyDescent="0.2">
      <c r="A66" s="10"/>
      <c r="B66" s="15" t="s">
        <v>42</v>
      </c>
      <c r="C66" s="23">
        <v>5</v>
      </c>
      <c r="D66" s="6"/>
      <c r="E66" s="6"/>
      <c r="F66" s="17">
        <f>IFERROR(VLOOKUP($B66&amp;$C66,'Raw Data'!$A$1:$D$1012,4,FALSE),0)</f>
        <v>500</v>
      </c>
      <c r="G66" s="10"/>
      <c r="H66" s="15" t="s">
        <v>44</v>
      </c>
      <c r="I66" s="23">
        <v>2</v>
      </c>
      <c r="J66" s="6"/>
      <c r="K66" s="6"/>
      <c r="L66" s="17">
        <f>IFERROR(VLOOKUP($H66&amp;$I66,'Raw Data'!$A$1:$D$1012,4,FALSE),0)</f>
        <v>200</v>
      </c>
      <c r="M66" s="10"/>
      <c r="N66" s="10"/>
      <c r="O66" s="20"/>
      <c r="P66" s="6"/>
      <c r="Q66" s="6"/>
    </row>
    <row r="67" spans="1:19" ht="12.75" customHeight="1" x14ac:dyDescent="0.2">
      <c r="A67" s="10"/>
      <c r="B67" s="15" t="s">
        <v>43</v>
      </c>
      <c r="C67" s="23">
        <v>0</v>
      </c>
      <c r="D67" s="6"/>
      <c r="E67" s="6"/>
      <c r="F67" s="17">
        <f>IFERROR(VLOOKUP($B67&amp;$C67,'Raw Data'!$A$1:$D$1012,4,FALSE),0)</f>
        <v>0</v>
      </c>
      <c r="G67" s="10"/>
      <c r="H67" s="15"/>
      <c r="I67" s="20"/>
      <c r="J67" s="6"/>
      <c r="K67" s="6"/>
      <c r="L67" s="19"/>
      <c r="M67" s="10"/>
      <c r="N67" s="10"/>
      <c r="O67" s="20"/>
      <c r="P67" s="6"/>
      <c r="Q67" s="6"/>
    </row>
    <row r="68" spans="1:19" ht="12.75" customHeight="1" x14ac:dyDescent="0.2">
      <c r="A68" s="10"/>
      <c r="B68" s="15"/>
      <c r="C68" s="20"/>
      <c r="D68" s="6"/>
      <c r="E68" s="6"/>
      <c r="F68" s="19"/>
      <c r="G68" s="10"/>
      <c r="H68" s="15"/>
      <c r="I68" s="20"/>
      <c r="J68" s="6"/>
      <c r="K68" s="6"/>
      <c r="L68" s="19"/>
      <c r="M68" s="10"/>
      <c r="N68" s="10"/>
      <c r="O68" s="20"/>
      <c r="P68" s="6"/>
      <c r="Q68" s="6"/>
    </row>
    <row r="69" spans="1:19" ht="12.75" customHeight="1" x14ac:dyDescent="0.2">
      <c r="A69" s="10"/>
      <c r="B69" s="24"/>
      <c r="C69" s="25"/>
      <c r="D69" s="26"/>
      <c r="E69" s="26"/>
      <c r="F69" s="27"/>
      <c r="G69" s="10"/>
      <c r="H69" s="24"/>
      <c r="I69" s="25"/>
      <c r="J69" s="26"/>
      <c r="K69" s="26"/>
      <c r="L69" s="27"/>
      <c r="M69" s="10"/>
      <c r="N69" s="10"/>
      <c r="O69" s="20"/>
      <c r="P69" s="6"/>
      <c r="Q69" s="6"/>
    </row>
    <row r="70" spans="1:19" ht="12.75" customHeight="1" x14ac:dyDescent="0.2">
      <c r="A70" s="29" t="s">
        <v>60</v>
      </c>
      <c r="B70" s="29"/>
      <c r="C70" s="30"/>
      <c r="D70" s="31"/>
      <c r="E70" s="31"/>
      <c r="F70" s="29"/>
      <c r="G70" s="29"/>
      <c r="H70" s="29"/>
      <c r="I70" s="30"/>
      <c r="J70" s="31"/>
      <c r="K70" s="31"/>
      <c r="L70" s="29"/>
      <c r="M70" s="29"/>
      <c r="N70" s="29"/>
      <c r="O70" s="30"/>
      <c r="P70" s="31"/>
      <c r="Q70" s="31"/>
      <c r="R70" s="29"/>
      <c r="S70" s="32">
        <f>SUM(R64:R69,L64:L69,F64:F69)</f>
        <v>2400</v>
      </c>
    </row>
    <row r="71" spans="1:19" ht="12.75" customHeight="1" x14ac:dyDescent="0.2">
      <c r="A71" s="10"/>
      <c r="B71" s="10"/>
      <c r="C71" s="20"/>
      <c r="D71" s="6"/>
      <c r="E71" s="6"/>
      <c r="G71" s="10"/>
      <c r="H71" s="10"/>
      <c r="I71" s="20"/>
      <c r="J71" s="6"/>
      <c r="K71" s="6"/>
      <c r="M71" s="10"/>
      <c r="N71" s="10"/>
      <c r="O71" s="20"/>
      <c r="P71" s="6"/>
      <c r="Q71" s="6"/>
    </row>
    <row r="72" spans="1:19" ht="12.75" customHeight="1" x14ac:dyDescent="0.2">
      <c r="A72" s="10"/>
      <c r="B72" s="10"/>
      <c r="C72" s="20"/>
      <c r="D72" s="6"/>
      <c r="E72" s="6"/>
      <c r="G72" s="10"/>
      <c r="H72" s="10"/>
      <c r="I72" s="20"/>
      <c r="J72" s="6"/>
      <c r="K72" s="6"/>
      <c r="M72" s="10"/>
      <c r="N72" s="10"/>
      <c r="O72" s="20"/>
      <c r="P72" s="6"/>
      <c r="Q72" s="6"/>
    </row>
    <row r="73" spans="1:19" ht="12.75" customHeight="1" x14ac:dyDescent="0.2">
      <c r="A73" s="37" t="s">
        <v>61</v>
      </c>
      <c r="B73" s="37"/>
      <c r="C73" s="38"/>
      <c r="D73" s="39"/>
      <c r="E73" s="39"/>
      <c r="F73" s="37"/>
      <c r="G73" s="37"/>
      <c r="H73" s="37"/>
      <c r="I73" s="38"/>
      <c r="J73" s="39"/>
      <c r="K73" s="39"/>
      <c r="L73" s="37"/>
      <c r="M73" s="37"/>
      <c r="N73" s="37"/>
      <c r="O73" s="38"/>
      <c r="P73" s="39"/>
      <c r="Q73" s="39"/>
      <c r="R73" s="37"/>
      <c r="S73" s="40">
        <f>SUM(S1:S72)</f>
        <v>67400.800000000003</v>
      </c>
    </row>
    <row r="74" spans="1:19" ht="12.75" customHeight="1" x14ac:dyDescent="0.2">
      <c r="A74" s="10"/>
      <c r="B74" s="10"/>
      <c r="C74" s="20"/>
      <c r="D74" s="6"/>
      <c r="E74" s="6"/>
      <c r="G74" s="10"/>
      <c r="H74" s="10"/>
      <c r="I74" s="20"/>
      <c r="J74" s="6"/>
      <c r="K74" s="6"/>
      <c r="M74" s="10"/>
      <c r="N74" s="10"/>
      <c r="O74" s="20"/>
      <c r="P74" s="6"/>
      <c r="Q74" s="6"/>
    </row>
    <row r="75" spans="1:19" ht="12.75" customHeight="1" x14ac:dyDescent="0.2">
      <c r="A75" s="10"/>
      <c r="B75" s="10" t="s">
        <v>62</v>
      </c>
      <c r="C75" s="20"/>
      <c r="D75" s="6"/>
      <c r="E75" s="6"/>
      <c r="G75" s="10"/>
      <c r="H75" s="10"/>
      <c r="I75" s="20"/>
      <c r="J75" s="6"/>
      <c r="K75" s="6"/>
      <c r="M75" s="10"/>
      <c r="N75" s="10"/>
      <c r="O75" s="20"/>
      <c r="P75" s="6"/>
      <c r="Q75" s="6"/>
    </row>
    <row r="76" spans="1:19" ht="12.75" customHeight="1" x14ac:dyDescent="0.2">
      <c r="A76" s="10"/>
      <c r="B76" s="10"/>
      <c r="C76" s="20"/>
      <c r="D76" s="6"/>
      <c r="E76" s="6"/>
      <c r="G76" s="10"/>
      <c r="H76" s="10"/>
      <c r="I76" s="20"/>
      <c r="J76" s="6"/>
      <c r="K76" s="6"/>
      <c r="M76" s="10"/>
      <c r="N76" s="10"/>
      <c r="O76" s="20"/>
      <c r="P76" s="6"/>
      <c r="Q76" s="6"/>
    </row>
    <row r="77" spans="1:19" ht="12.75" customHeight="1" x14ac:dyDescent="0.2">
      <c r="A77" s="10"/>
      <c r="B77" s="10"/>
      <c r="C77" s="20"/>
      <c r="D77" s="6"/>
      <c r="E77" s="6"/>
      <c r="G77" s="10"/>
      <c r="H77" s="10"/>
      <c r="I77" s="20"/>
      <c r="J77" s="6"/>
      <c r="K77" s="6"/>
      <c r="M77" s="10"/>
      <c r="N77" s="10"/>
      <c r="O77" s="20"/>
      <c r="P77" s="6"/>
      <c r="Q77" s="6"/>
    </row>
    <row r="78" spans="1:19" ht="12.75" customHeight="1" x14ac:dyDescent="0.2">
      <c r="A78" s="10"/>
      <c r="B78" s="10"/>
      <c r="C78" s="20"/>
      <c r="D78" s="6"/>
      <c r="E78" s="6"/>
      <c r="G78" s="10"/>
      <c r="H78" s="10"/>
      <c r="I78" s="20"/>
      <c r="J78" s="6"/>
      <c r="K78" s="6"/>
      <c r="M78" s="10"/>
      <c r="N78" s="10"/>
      <c r="O78" s="20"/>
      <c r="P78" s="6"/>
      <c r="Q78" s="6"/>
      <c r="R7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80"/>
  <sheetViews>
    <sheetView tabSelected="1" topLeftCell="A47" zoomScale="115" zoomScaleNormal="115" workbookViewId="0">
      <selection activeCell="V75" sqref="V75"/>
    </sheetView>
  </sheetViews>
  <sheetFormatPr baseColWidth="10" defaultRowHeight="12.75" x14ac:dyDescent="0.2"/>
  <cols>
    <col min="1" max="2" width="11.42578125" style="41"/>
    <col min="3" max="3" width="5.7109375" style="6" bestFit="1" customWidth="1"/>
    <col min="4" max="4" width="11.42578125" style="45"/>
    <col min="5" max="5" width="7.5703125" style="47" customWidth="1"/>
    <col min="6" max="6" width="5.7109375" style="41" customWidth="1"/>
    <col min="7" max="7" width="7.42578125" style="47" customWidth="1"/>
    <col min="8" max="8" width="11.42578125" style="45"/>
    <col min="9" max="9" width="11.42578125" style="41"/>
    <col min="10" max="10" width="5.7109375" style="6" bestFit="1" customWidth="1"/>
    <col min="11" max="11" width="11.42578125" style="41"/>
    <col min="12" max="12" width="2.28515625" style="6" bestFit="1" customWidth="1"/>
    <col min="13" max="13" width="3" style="6" bestFit="1" customWidth="1"/>
    <col min="14" max="14" width="4.7109375" style="41" bestFit="1" customWidth="1"/>
    <col min="15" max="15" width="4.5703125" style="41" bestFit="1" customWidth="1"/>
    <col min="16" max="16" width="6.5703125" style="41" bestFit="1" customWidth="1"/>
    <col min="17" max="17" width="10.140625" style="41" bestFit="1" customWidth="1"/>
    <col min="18" max="18" width="4.85546875" style="41" bestFit="1" customWidth="1"/>
    <col min="19" max="20" width="6.5703125" style="41" bestFit="1" customWidth="1"/>
    <col min="21" max="21" width="4.5703125" style="41" bestFit="1" customWidth="1"/>
    <col min="22" max="22" width="6.5703125" style="41" bestFit="1" customWidth="1"/>
    <col min="23" max="23" width="10.140625" style="41" bestFit="1" customWidth="1"/>
    <col min="24" max="16384" width="11.42578125" style="41"/>
  </cols>
  <sheetData>
    <row r="2" spans="1:11" x14ac:dyDescent="0.2">
      <c r="B2" s="68" t="s">
        <v>95</v>
      </c>
      <c r="C2" s="68" t="s">
        <v>94</v>
      </c>
      <c r="D2" s="45" t="s">
        <v>63</v>
      </c>
      <c r="E2" s="47" t="s">
        <v>64</v>
      </c>
      <c r="G2" s="47" t="s">
        <v>64</v>
      </c>
      <c r="H2" s="45" t="s">
        <v>65</v>
      </c>
      <c r="I2" s="68" t="s">
        <v>95</v>
      </c>
      <c r="J2" s="68" t="s">
        <v>94</v>
      </c>
    </row>
    <row r="3" spans="1:11" x14ac:dyDescent="0.2">
      <c r="A3" s="41">
        <v>1</v>
      </c>
      <c r="B3" s="41">
        <v>16250</v>
      </c>
      <c r="C3" s="67">
        <v>4</v>
      </c>
      <c r="D3" s="45">
        <f>B3*C3</f>
        <v>65000</v>
      </c>
      <c r="E3" s="47">
        <v>9</v>
      </c>
      <c r="F3" s="43">
        <v>1</v>
      </c>
      <c r="G3" s="47">
        <v>9</v>
      </c>
      <c r="H3" s="45">
        <f t="shared" ref="H3:H12" si="0">I3*J3</f>
        <v>69000</v>
      </c>
      <c r="I3" s="41">
        <v>17250</v>
      </c>
      <c r="J3" s="6">
        <v>4</v>
      </c>
      <c r="K3" s="42" t="s">
        <v>68</v>
      </c>
    </row>
    <row r="4" spans="1:11" x14ac:dyDescent="0.2">
      <c r="A4" s="41">
        <v>2</v>
      </c>
      <c r="B4" s="41">
        <v>16250</v>
      </c>
      <c r="C4" s="6">
        <v>4</v>
      </c>
      <c r="D4" s="45">
        <f t="shared" ref="D4:D12" si="1">B4*C4</f>
        <v>65000</v>
      </c>
      <c r="E4" s="47">
        <v>9</v>
      </c>
      <c r="F4" s="43">
        <v>2</v>
      </c>
      <c r="G4" s="47">
        <v>9</v>
      </c>
      <c r="H4" s="45">
        <f t="shared" si="0"/>
        <v>67000</v>
      </c>
      <c r="I4" s="41">
        <v>16750</v>
      </c>
      <c r="J4" s="6">
        <v>4</v>
      </c>
      <c r="K4" s="42" t="s">
        <v>69</v>
      </c>
    </row>
    <row r="5" spans="1:11" x14ac:dyDescent="0.2">
      <c r="A5" s="41">
        <v>3</v>
      </c>
      <c r="B5" s="41">
        <v>17667</v>
      </c>
      <c r="C5" s="6">
        <v>3</v>
      </c>
      <c r="D5" s="45">
        <f t="shared" si="1"/>
        <v>53001</v>
      </c>
      <c r="E5" s="47">
        <v>8</v>
      </c>
      <c r="F5" s="43">
        <v>3</v>
      </c>
      <c r="G5" s="47">
        <v>8</v>
      </c>
      <c r="H5" s="45">
        <f t="shared" si="0"/>
        <v>51000</v>
      </c>
      <c r="I5" s="41">
        <v>17000</v>
      </c>
      <c r="J5" s="6">
        <v>3</v>
      </c>
      <c r="K5" s="42" t="s">
        <v>70</v>
      </c>
    </row>
    <row r="6" spans="1:11" x14ac:dyDescent="0.2">
      <c r="A6" s="41">
        <v>4</v>
      </c>
      <c r="B6" s="41">
        <v>23500</v>
      </c>
      <c r="C6" s="6">
        <v>2</v>
      </c>
      <c r="D6" s="45">
        <f t="shared" si="1"/>
        <v>47000</v>
      </c>
      <c r="E6" s="47">
        <v>8</v>
      </c>
      <c r="F6" s="43">
        <v>4</v>
      </c>
      <c r="G6" s="47">
        <v>7</v>
      </c>
      <c r="H6" s="45">
        <f t="shared" si="0"/>
        <v>35000</v>
      </c>
      <c r="I6" s="41">
        <v>17500</v>
      </c>
      <c r="J6" s="6">
        <v>2</v>
      </c>
      <c r="K6" s="42" t="s">
        <v>71</v>
      </c>
    </row>
    <row r="7" spans="1:11" x14ac:dyDescent="0.2">
      <c r="A7" s="41">
        <v>5</v>
      </c>
      <c r="B7" s="41">
        <v>18000</v>
      </c>
      <c r="C7" s="6">
        <v>2</v>
      </c>
      <c r="D7" s="45">
        <f t="shared" si="1"/>
        <v>36000</v>
      </c>
      <c r="E7" s="47">
        <v>7</v>
      </c>
      <c r="F7" s="43">
        <v>5</v>
      </c>
      <c r="G7" s="47">
        <v>6</v>
      </c>
      <c r="H7" s="45">
        <f t="shared" si="0"/>
        <v>28000</v>
      </c>
      <c r="I7" s="41">
        <v>14000</v>
      </c>
      <c r="J7" s="6">
        <v>2</v>
      </c>
      <c r="K7" s="42" t="s">
        <v>72</v>
      </c>
    </row>
    <row r="8" spans="1:11" x14ac:dyDescent="0.2">
      <c r="A8" s="41">
        <v>6</v>
      </c>
      <c r="D8" s="45">
        <v>25000</v>
      </c>
      <c r="E8" s="47">
        <v>6</v>
      </c>
      <c r="F8" s="43">
        <v>6</v>
      </c>
      <c r="G8" s="47">
        <v>6</v>
      </c>
      <c r="H8" s="45">
        <f t="shared" si="0"/>
        <v>27000</v>
      </c>
      <c r="I8" s="41">
        <v>13500</v>
      </c>
      <c r="J8" s="6">
        <v>2</v>
      </c>
      <c r="K8" s="42" t="s">
        <v>73</v>
      </c>
    </row>
    <row r="9" spans="1:11" x14ac:dyDescent="0.2">
      <c r="A9" s="41">
        <v>7</v>
      </c>
      <c r="B9" s="41">
        <v>7500</v>
      </c>
      <c r="C9" s="6">
        <v>2</v>
      </c>
      <c r="D9" s="45">
        <f t="shared" si="1"/>
        <v>15000</v>
      </c>
      <c r="E9" s="47">
        <v>5</v>
      </c>
      <c r="F9" s="43">
        <v>7</v>
      </c>
      <c r="G9" s="47">
        <v>5</v>
      </c>
      <c r="H9" s="45">
        <f t="shared" si="0"/>
        <v>18000</v>
      </c>
      <c r="I9" s="41">
        <v>9000</v>
      </c>
      <c r="J9" s="6">
        <v>2</v>
      </c>
      <c r="K9" s="42" t="s">
        <v>74</v>
      </c>
    </row>
    <row r="10" spans="1:11" x14ac:dyDescent="0.2">
      <c r="A10" s="41">
        <v>8</v>
      </c>
      <c r="B10" s="41">
        <v>8000</v>
      </c>
      <c r="C10" s="6">
        <v>2</v>
      </c>
      <c r="D10" s="45">
        <f t="shared" si="1"/>
        <v>16000</v>
      </c>
      <c r="E10" s="47">
        <v>5</v>
      </c>
      <c r="F10" s="43">
        <v>8</v>
      </c>
      <c r="G10" s="47">
        <v>4</v>
      </c>
      <c r="H10" s="45">
        <f t="shared" si="0"/>
        <v>11000</v>
      </c>
      <c r="I10" s="41">
        <v>5500</v>
      </c>
      <c r="J10" s="6">
        <v>2</v>
      </c>
      <c r="K10" s="42" t="s">
        <v>75</v>
      </c>
    </row>
    <row r="11" spans="1:11" x14ac:dyDescent="0.2">
      <c r="A11" s="41">
        <v>9</v>
      </c>
      <c r="B11" s="41">
        <v>4500</v>
      </c>
      <c r="C11" s="6">
        <v>2</v>
      </c>
      <c r="D11" s="45">
        <f t="shared" si="1"/>
        <v>9000</v>
      </c>
      <c r="E11" s="47">
        <v>4</v>
      </c>
      <c r="F11" s="43">
        <v>9</v>
      </c>
      <c r="G11" s="47">
        <v>3</v>
      </c>
      <c r="H11" s="45">
        <f t="shared" si="0"/>
        <v>666</v>
      </c>
      <c r="I11" s="41">
        <v>333</v>
      </c>
      <c r="J11" s="6">
        <v>2</v>
      </c>
      <c r="K11" s="42" t="s">
        <v>76</v>
      </c>
    </row>
    <row r="12" spans="1:11" x14ac:dyDescent="0.2">
      <c r="A12" s="41">
        <v>10</v>
      </c>
      <c r="B12" s="41">
        <v>3000</v>
      </c>
      <c r="C12" s="6">
        <v>2</v>
      </c>
      <c r="D12" s="45">
        <f t="shared" si="1"/>
        <v>6000</v>
      </c>
      <c r="E12" s="47">
        <v>4</v>
      </c>
      <c r="F12" s="43">
        <v>10</v>
      </c>
      <c r="G12" s="47">
        <v>3</v>
      </c>
      <c r="H12" s="45">
        <f t="shared" si="0"/>
        <v>666</v>
      </c>
      <c r="I12" s="41">
        <v>333</v>
      </c>
      <c r="J12" s="6">
        <v>2</v>
      </c>
      <c r="K12" s="42" t="s">
        <v>77</v>
      </c>
    </row>
    <row r="14" spans="1:11" x14ac:dyDescent="0.2">
      <c r="D14" s="45">
        <f>SUM(D3:D13)</f>
        <v>337001</v>
      </c>
      <c r="H14" s="45">
        <f>SUM(H3:H13)</f>
        <v>307332</v>
      </c>
    </row>
    <row r="15" spans="1:11" x14ac:dyDescent="0.2">
      <c r="E15" s="47" t="s">
        <v>66</v>
      </c>
      <c r="H15" s="46">
        <f>H14/D14</f>
        <v>0.91196168557363333</v>
      </c>
    </row>
    <row r="18" spans="1:22" x14ac:dyDescent="0.2">
      <c r="B18" s="68" t="s">
        <v>95</v>
      </c>
      <c r="C18" s="68" t="s">
        <v>94</v>
      </c>
      <c r="D18" s="45" t="s">
        <v>67</v>
      </c>
      <c r="E18" s="47" t="s">
        <v>64</v>
      </c>
      <c r="G18" s="47" t="s">
        <v>64</v>
      </c>
      <c r="H18" s="45" t="s">
        <v>65</v>
      </c>
      <c r="I18" s="68" t="s">
        <v>95</v>
      </c>
      <c r="J18" s="68" t="s">
        <v>94</v>
      </c>
    </row>
    <row r="19" spans="1:22" x14ac:dyDescent="0.2">
      <c r="A19" s="41">
        <v>1</v>
      </c>
      <c r="B19" s="41">
        <v>22500</v>
      </c>
      <c r="C19" s="6">
        <v>4</v>
      </c>
      <c r="D19" s="45">
        <f>B19*C19</f>
        <v>90000</v>
      </c>
      <c r="E19" s="47">
        <v>10</v>
      </c>
      <c r="F19" s="43">
        <v>1</v>
      </c>
      <c r="G19" s="47">
        <v>10</v>
      </c>
      <c r="H19" s="45">
        <f>I19*J19</f>
        <v>86000</v>
      </c>
      <c r="I19" s="41">
        <v>21500</v>
      </c>
      <c r="J19" s="6">
        <v>4</v>
      </c>
      <c r="K19" s="42" t="s">
        <v>78</v>
      </c>
    </row>
    <row r="20" spans="1:22" x14ac:dyDescent="0.2">
      <c r="A20" s="41">
        <v>2</v>
      </c>
      <c r="B20" s="41">
        <v>16500</v>
      </c>
      <c r="C20" s="6">
        <v>4</v>
      </c>
      <c r="D20" s="45">
        <f>B20*C20</f>
        <v>66000</v>
      </c>
      <c r="E20" s="47">
        <v>9</v>
      </c>
      <c r="F20" s="43">
        <v>2</v>
      </c>
      <c r="G20" s="47">
        <v>9</v>
      </c>
      <c r="H20" s="45">
        <f>I20*J20</f>
        <v>69000</v>
      </c>
      <c r="I20" s="41">
        <v>17250</v>
      </c>
      <c r="J20" s="6">
        <v>4</v>
      </c>
      <c r="K20" s="42" t="s">
        <v>68</v>
      </c>
    </row>
    <row r="21" spans="1:22" x14ac:dyDescent="0.2">
      <c r="A21" s="41">
        <v>3</v>
      </c>
      <c r="D21" s="45">
        <v>65000</v>
      </c>
      <c r="E21" s="47">
        <v>9</v>
      </c>
      <c r="F21" s="43">
        <v>3</v>
      </c>
      <c r="G21" s="47">
        <v>9</v>
      </c>
      <c r="H21" s="45">
        <f>I21*J21</f>
        <v>67000</v>
      </c>
      <c r="I21" s="41">
        <v>16750</v>
      </c>
      <c r="J21" s="6">
        <v>4</v>
      </c>
      <c r="K21" s="42" t="s">
        <v>69</v>
      </c>
      <c r="V21" s="6"/>
    </row>
    <row r="22" spans="1:22" x14ac:dyDescent="0.2">
      <c r="A22" s="41">
        <v>4</v>
      </c>
      <c r="B22" s="41">
        <v>16000</v>
      </c>
      <c r="C22" s="6">
        <v>4</v>
      </c>
      <c r="D22" s="45">
        <f>B22*C22</f>
        <v>64000</v>
      </c>
      <c r="E22" s="47">
        <v>9</v>
      </c>
      <c r="F22" s="43">
        <v>4</v>
      </c>
      <c r="G22" s="47">
        <v>9</v>
      </c>
      <c r="H22" s="45">
        <v>62000</v>
      </c>
      <c r="K22" s="42" t="s">
        <v>79</v>
      </c>
      <c r="V22" s="6"/>
    </row>
    <row r="23" spans="1:22" x14ac:dyDescent="0.2">
      <c r="A23" s="41">
        <v>5</v>
      </c>
      <c r="D23" s="45">
        <v>62000</v>
      </c>
      <c r="E23" s="47">
        <v>9</v>
      </c>
      <c r="F23" s="43">
        <v>5</v>
      </c>
      <c r="G23" s="47">
        <v>8</v>
      </c>
      <c r="H23" s="45">
        <f>I23*J23</f>
        <v>51000</v>
      </c>
      <c r="I23" s="41">
        <v>17000</v>
      </c>
      <c r="J23" s="6">
        <v>3</v>
      </c>
      <c r="K23" s="42" t="s">
        <v>70</v>
      </c>
    </row>
    <row r="24" spans="1:22" x14ac:dyDescent="0.2">
      <c r="A24" s="41">
        <v>6</v>
      </c>
      <c r="B24" s="41">
        <v>17666</v>
      </c>
      <c r="C24" s="6">
        <v>3</v>
      </c>
      <c r="D24" s="45">
        <v>53000</v>
      </c>
      <c r="E24" s="47">
        <v>8</v>
      </c>
      <c r="F24" s="43">
        <v>6</v>
      </c>
      <c r="G24" s="47">
        <v>8</v>
      </c>
      <c r="H24" s="45">
        <v>49000</v>
      </c>
      <c r="I24" s="41">
        <v>16333</v>
      </c>
      <c r="J24" s="6">
        <v>3</v>
      </c>
      <c r="K24" s="42" t="s">
        <v>80</v>
      </c>
    </row>
    <row r="25" spans="1:22" x14ac:dyDescent="0.2">
      <c r="A25" s="41">
        <v>7</v>
      </c>
      <c r="B25" s="41">
        <v>16000</v>
      </c>
      <c r="C25" s="6">
        <v>3</v>
      </c>
      <c r="D25" s="45">
        <f>B25*C25</f>
        <v>48000</v>
      </c>
      <c r="E25" s="47">
        <v>8</v>
      </c>
      <c r="F25" s="43">
        <v>7</v>
      </c>
      <c r="G25" s="47">
        <v>8</v>
      </c>
      <c r="H25" s="45">
        <v>48000</v>
      </c>
      <c r="K25" s="42" t="s">
        <v>81</v>
      </c>
    </row>
    <row r="26" spans="1:22" x14ac:dyDescent="0.2">
      <c r="A26" s="41">
        <v>8</v>
      </c>
      <c r="B26" s="41">
        <v>15666</v>
      </c>
      <c r="C26" s="6">
        <v>3</v>
      </c>
      <c r="D26" s="45">
        <f>B26*C26</f>
        <v>46998</v>
      </c>
      <c r="E26" s="47">
        <v>8</v>
      </c>
      <c r="F26" s="43">
        <v>8</v>
      </c>
      <c r="G26" s="47">
        <v>7</v>
      </c>
      <c r="H26" s="45">
        <f>I26*J26</f>
        <v>35000</v>
      </c>
      <c r="I26" s="41">
        <v>17500</v>
      </c>
      <c r="J26" s="6">
        <v>2</v>
      </c>
      <c r="K26" s="42" t="s">
        <v>71</v>
      </c>
    </row>
    <row r="27" spans="1:22" x14ac:dyDescent="0.2">
      <c r="A27" s="41">
        <v>9</v>
      </c>
      <c r="B27" s="41">
        <v>18000</v>
      </c>
      <c r="C27" s="6">
        <v>2</v>
      </c>
      <c r="D27" s="45">
        <f>B27*C27</f>
        <v>36000</v>
      </c>
      <c r="E27" s="47">
        <v>7</v>
      </c>
      <c r="F27" s="43">
        <v>9</v>
      </c>
      <c r="G27" s="47">
        <v>6</v>
      </c>
      <c r="H27" s="45">
        <f>I27*J27</f>
        <v>28000</v>
      </c>
      <c r="I27" s="41">
        <v>14000</v>
      </c>
      <c r="J27" s="6">
        <v>2</v>
      </c>
      <c r="K27" s="42" t="s">
        <v>73</v>
      </c>
    </row>
    <row r="28" spans="1:22" x14ac:dyDescent="0.2">
      <c r="A28" s="41">
        <v>10</v>
      </c>
      <c r="B28" s="41">
        <v>12500</v>
      </c>
      <c r="C28" s="6">
        <v>2</v>
      </c>
      <c r="D28" s="45">
        <f>B28*C28</f>
        <v>25000</v>
      </c>
      <c r="E28" s="47">
        <v>6</v>
      </c>
      <c r="F28" s="43">
        <v>10</v>
      </c>
      <c r="G28" s="47">
        <v>5</v>
      </c>
      <c r="H28" s="45">
        <f>I28*J28</f>
        <v>18000</v>
      </c>
      <c r="I28" s="41">
        <v>9000</v>
      </c>
      <c r="J28" s="6">
        <v>2</v>
      </c>
      <c r="K28" s="42" t="s">
        <v>74</v>
      </c>
    </row>
    <row r="30" spans="1:22" x14ac:dyDescent="0.2">
      <c r="D30" s="45">
        <f>SUM(D19:D29)</f>
        <v>555998</v>
      </c>
      <c r="H30" s="45">
        <f>SUM(H19:H29)</f>
        <v>513000</v>
      </c>
    </row>
    <row r="31" spans="1:22" x14ac:dyDescent="0.2">
      <c r="E31" s="47" t="s">
        <v>66</v>
      </c>
      <c r="H31" s="46">
        <f>H30/D30</f>
        <v>0.92266518944312748</v>
      </c>
    </row>
    <row r="33" spans="1:23" x14ac:dyDescent="0.2">
      <c r="D33" s="45" t="s">
        <v>83</v>
      </c>
      <c r="E33" s="47" t="s">
        <v>64</v>
      </c>
      <c r="G33" s="47" t="s">
        <v>64</v>
      </c>
      <c r="H33" s="45" t="s">
        <v>65</v>
      </c>
    </row>
    <row r="34" spans="1:23" x14ac:dyDescent="0.2">
      <c r="A34" s="41">
        <v>1</v>
      </c>
      <c r="B34" s="41">
        <v>22500</v>
      </c>
      <c r="C34" s="6">
        <v>4</v>
      </c>
      <c r="D34" s="45">
        <v>63000</v>
      </c>
      <c r="E34" s="47">
        <v>9</v>
      </c>
      <c r="F34" s="43">
        <v>1</v>
      </c>
      <c r="G34" s="47">
        <v>9</v>
      </c>
      <c r="H34" s="45">
        <f>I34*J34</f>
        <v>67000</v>
      </c>
      <c r="I34" s="41">
        <v>16750</v>
      </c>
      <c r="J34" s="6">
        <v>4</v>
      </c>
      <c r="K34" s="42" t="s">
        <v>69</v>
      </c>
    </row>
    <row r="35" spans="1:23" x14ac:dyDescent="0.2">
      <c r="A35" s="41">
        <v>2</v>
      </c>
      <c r="B35" s="41">
        <v>16500</v>
      </c>
      <c r="C35" s="6">
        <v>4</v>
      </c>
      <c r="D35" s="45">
        <v>60000</v>
      </c>
      <c r="E35" s="47">
        <v>9</v>
      </c>
      <c r="F35" s="43">
        <v>2</v>
      </c>
      <c r="G35" s="47">
        <v>9</v>
      </c>
      <c r="H35" s="45">
        <v>62000</v>
      </c>
      <c r="I35" s="41">
        <v>17250</v>
      </c>
      <c r="J35" s="6">
        <v>4</v>
      </c>
      <c r="K35" s="42" t="s">
        <v>79</v>
      </c>
    </row>
    <row r="36" spans="1:23" x14ac:dyDescent="0.2">
      <c r="A36" s="41">
        <v>3</v>
      </c>
      <c r="D36" s="45">
        <v>59000</v>
      </c>
      <c r="E36" s="47">
        <v>9</v>
      </c>
      <c r="F36" s="43">
        <v>3</v>
      </c>
      <c r="G36" s="47">
        <v>8</v>
      </c>
      <c r="H36" s="45">
        <f>I36*J36</f>
        <v>51000</v>
      </c>
      <c r="I36" s="41">
        <v>17000</v>
      </c>
      <c r="J36" s="6">
        <v>3</v>
      </c>
      <c r="K36" s="42" t="s">
        <v>70</v>
      </c>
    </row>
    <row r="37" spans="1:23" x14ac:dyDescent="0.2">
      <c r="A37" s="41">
        <v>4</v>
      </c>
      <c r="B37" s="41">
        <v>16000</v>
      </c>
      <c r="C37" s="6">
        <v>4</v>
      </c>
      <c r="D37" s="45">
        <v>49000</v>
      </c>
      <c r="E37" s="47">
        <v>8</v>
      </c>
      <c r="F37" s="43">
        <v>4</v>
      </c>
      <c r="G37" s="47">
        <v>8</v>
      </c>
      <c r="H37" s="45">
        <v>49000</v>
      </c>
      <c r="I37" s="41">
        <v>16334</v>
      </c>
      <c r="J37" s="6">
        <v>3</v>
      </c>
      <c r="K37" s="42" t="s">
        <v>80</v>
      </c>
    </row>
    <row r="38" spans="1:23" x14ac:dyDescent="0.2">
      <c r="A38" s="41">
        <v>5</v>
      </c>
      <c r="B38" s="41">
        <v>15667</v>
      </c>
      <c r="C38" s="6">
        <v>3</v>
      </c>
      <c r="D38" s="45">
        <v>47000</v>
      </c>
      <c r="E38" s="47">
        <v>8</v>
      </c>
      <c r="F38" s="43">
        <v>5</v>
      </c>
      <c r="G38" s="47">
        <v>8</v>
      </c>
      <c r="H38" s="45">
        <v>48000</v>
      </c>
      <c r="I38" s="41">
        <v>17000</v>
      </c>
      <c r="J38" s="6">
        <v>3</v>
      </c>
      <c r="K38" s="42" t="s">
        <v>81</v>
      </c>
    </row>
    <row r="39" spans="1:23" x14ac:dyDescent="0.2">
      <c r="A39" s="41">
        <v>6</v>
      </c>
      <c r="B39" s="41">
        <v>17666</v>
      </c>
      <c r="C39" s="6">
        <v>3</v>
      </c>
      <c r="D39" s="45">
        <v>46000</v>
      </c>
      <c r="E39" s="47">
        <v>8</v>
      </c>
      <c r="F39" s="43">
        <v>6</v>
      </c>
      <c r="G39" s="47">
        <v>7</v>
      </c>
      <c r="H39" s="45">
        <f>I39*J39</f>
        <v>36000</v>
      </c>
      <c r="I39" s="41">
        <v>18000</v>
      </c>
      <c r="J39" s="6">
        <v>2</v>
      </c>
      <c r="K39" s="42" t="s">
        <v>71</v>
      </c>
    </row>
    <row r="40" spans="1:23" x14ac:dyDescent="0.2">
      <c r="A40" s="41">
        <v>7</v>
      </c>
      <c r="B40" s="41">
        <v>18500</v>
      </c>
      <c r="C40" s="6">
        <v>2</v>
      </c>
      <c r="D40" s="45">
        <f t="shared" ref="D40:D43" si="2">B40*C40</f>
        <v>37000</v>
      </c>
      <c r="E40" s="47">
        <v>7</v>
      </c>
      <c r="F40" s="43">
        <v>7</v>
      </c>
      <c r="G40" s="47">
        <v>6</v>
      </c>
      <c r="H40" s="45">
        <f>I40*J40</f>
        <v>28000</v>
      </c>
      <c r="I40" s="41">
        <v>14000</v>
      </c>
      <c r="J40" s="6">
        <v>2</v>
      </c>
      <c r="K40" s="42" t="s">
        <v>73</v>
      </c>
    </row>
    <row r="41" spans="1:23" x14ac:dyDescent="0.2">
      <c r="A41" s="41">
        <v>8</v>
      </c>
      <c r="B41" s="41">
        <v>13500</v>
      </c>
      <c r="C41" s="6">
        <v>2</v>
      </c>
      <c r="D41" s="45">
        <f t="shared" si="2"/>
        <v>27000</v>
      </c>
      <c r="E41" s="47">
        <v>6</v>
      </c>
      <c r="F41" s="43">
        <v>8</v>
      </c>
      <c r="G41" s="47">
        <v>5</v>
      </c>
      <c r="H41" s="45">
        <f>I41*J41</f>
        <v>18000</v>
      </c>
      <c r="I41" s="41">
        <v>9000</v>
      </c>
      <c r="J41" s="6">
        <v>2</v>
      </c>
      <c r="K41" s="42" t="s">
        <v>74</v>
      </c>
    </row>
    <row r="42" spans="1:23" x14ac:dyDescent="0.2">
      <c r="A42" s="41">
        <v>9</v>
      </c>
      <c r="B42" s="41">
        <v>7500</v>
      </c>
      <c r="C42" s="6">
        <v>2</v>
      </c>
      <c r="D42" s="45">
        <f t="shared" si="2"/>
        <v>15000</v>
      </c>
      <c r="E42" s="47">
        <v>5</v>
      </c>
      <c r="F42" s="43">
        <v>9</v>
      </c>
      <c r="G42" s="47">
        <v>4</v>
      </c>
      <c r="H42" s="45">
        <f>I42*J42</f>
        <v>11000</v>
      </c>
      <c r="I42" s="41">
        <v>5500</v>
      </c>
      <c r="J42" s="6">
        <v>2</v>
      </c>
      <c r="K42" s="42" t="s">
        <v>75</v>
      </c>
    </row>
    <row r="43" spans="1:23" x14ac:dyDescent="0.2">
      <c r="A43" s="41">
        <v>10</v>
      </c>
      <c r="B43" s="41">
        <v>2000</v>
      </c>
      <c r="C43" s="6">
        <v>2</v>
      </c>
      <c r="D43" s="45">
        <f t="shared" si="2"/>
        <v>4000</v>
      </c>
      <c r="E43" s="47">
        <v>3</v>
      </c>
      <c r="F43" s="43">
        <v>10</v>
      </c>
      <c r="G43" s="47">
        <v>3</v>
      </c>
      <c r="H43" s="45">
        <f>I43*J43</f>
        <v>0</v>
      </c>
      <c r="I43" s="41">
        <v>0</v>
      </c>
      <c r="J43" s="6">
        <v>2</v>
      </c>
      <c r="K43" s="42" t="s">
        <v>77</v>
      </c>
    </row>
    <row r="44" spans="1:23" x14ac:dyDescent="0.2">
      <c r="L44" s="49" t="s">
        <v>87</v>
      </c>
      <c r="M44" s="6">
        <v>17</v>
      </c>
    </row>
    <row r="45" spans="1:23" x14ac:dyDescent="0.2">
      <c r="D45" s="45">
        <f>SUM(D34:D44)</f>
        <v>407000</v>
      </c>
      <c r="H45" s="45">
        <f>SUM(H34:H44)</f>
        <v>370000</v>
      </c>
      <c r="L45" s="49" t="s">
        <v>88</v>
      </c>
      <c r="M45" s="6">
        <v>1</v>
      </c>
    </row>
    <row r="46" spans="1:23" ht="13.5" thickBot="1" x14ac:dyDescent="0.25">
      <c r="E46" s="47" t="s">
        <v>82</v>
      </c>
      <c r="H46" s="46">
        <f>H45/D45</f>
        <v>0.90909090909090906</v>
      </c>
      <c r="L46" s="49" t="s">
        <v>89</v>
      </c>
      <c r="M46" s="6">
        <v>6</v>
      </c>
    </row>
    <row r="47" spans="1:23" ht="13.5" thickBot="1" x14ac:dyDescent="0.25">
      <c r="M47" s="6">
        <f>SUM(M44:M46)</f>
        <v>24</v>
      </c>
      <c r="N47" s="50">
        <f>M44/M47</f>
        <v>0.70833333333333337</v>
      </c>
      <c r="S47" s="73"/>
      <c r="T47" s="74" t="s">
        <v>96</v>
      </c>
      <c r="U47" s="61"/>
    </row>
    <row r="48" spans="1:23" ht="13.5" thickBot="1" x14ac:dyDescent="0.25">
      <c r="B48" s="68" t="s">
        <v>95</v>
      </c>
      <c r="C48" s="68" t="s">
        <v>94</v>
      </c>
      <c r="D48" s="45" t="s">
        <v>85</v>
      </c>
      <c r="E48" s="47" t="s">
        <v>64</v>
      </c>
      <c r="G48" s="47" t="s">
        <v>64</v>
      </c>
      <c r="H48" s="45" t="s">
        <v>65</v>
      </c>
      <c r="I48" s="68" t="s">
        <v>95</v>
      </c>
      <c r="J48" s="68" t="s">
        <v>94</v>
      </c>
      <c r="O48" s="75">
        <v>10</v>
      </c>
      <c r="P48" s="76">
        <v>86000</v>
      </c>
      <c r="Q48" s="77"/>
      <c r="R48" s="78">
        <v>9</v>
      </c>
      <c r="S48" s="79">
        <v>69000</v>
      </c>
      <c r="T48" s="80" t="s">
        <v>68</v>
      </c>
      <c r="U48" s="78">
        <v>8</v>
      </c>
      <c r="V48" s="81">
        <v>51000</v>
      </c>
      <c r="W48" s="82" t="s">
        <v>70</v>
      </c>
    </row>
    <row r="49" spans="1:23" ht="13.5" thickBot="1" x14ac:dyDescent="0.25">
      <c r="A49" s="41">
        <v>1</v>
      </c>
      <c r="C49" s="6">
        <v>4</v>
      </c>
      <c r="D49" s="45">
        <v>64000</v>
      </c>
      <c r="E49" s="47">
        <v>9</v>
      </c>
      <c r="F49" s="43">
        <v>1</v>
      </c>
      <c r="G49" s="47">
        <v>9</v>
      </c>
      <c r="H49" s="45">
        <f>I49*J49</f>
        <v>67000</v>
      </c>
      <c r="I49" s="41">
        <v>16750</v>
      </c>
      <c r="J49" s="6">
        <v>4</v>
      </c>
      <c r="K49" s="42" t="s">
        <v>69</v>
      </c>
      <c r="O49" s="83"/>
      <c r="P49" s="65">
        <v>90000</v>
      </c>
      <c r="Q49" s="66" t="s">
        <v>93</v>
      </c>
      <c r="R49" s="69"/>
      <c r="S49" s="51">
        <v>67000</v>
      </c>
      <c r="T49" s="54" t="s">
        <v>69</v>
      </c>
      <c r="U49" s="65"/>
      <c r="V49" s="57">
        <v>49000</v>
      </c>
      <c r="W49" s="84" t="s">
        <v>80</v>
      </c>
    </row>
    <row r="50" spans="1:23" ht="13.5" thickBot="1" x14ac:dyDescent="0.25">
      <c r="A50" s="41">
        <v>2</v>
      </c>
      <c r="C50" s="6">
        <v>4</v>
      </c>
      <c r="D50" s="45">
        <v>64000</v>
      </c>
      <c r="E50" s="47">
        <v>9</v>
      </c>
      <c r="F50" s="43">
        <v>2</v>
      </c>
      <c r="G50" s="47">
        <v>9</v>
      </c>
      <c r="H50" s="45">
        <v>62000</v>
      </c>
      <c r="I50" s="41">
        <v>17250</v>
      </c>
      <c r="J50" s="6">
        <v>4</v>
      </c>
      <c r="K50" s="42" t="s">
        <v>79</v>
      </c>
      <c r="O50" s="85"/>
      <c r="P50" s="65"/>
      <c r="Q50" s="65"/>
      <c r="R50" s="65"/>
      <c r="S50" s="52">
        <v>62000</v>
      </c>
      <c r="T50" s="55" t="s">
        <v>79</v>
      </c>
      <c r="U50" s="65"/>
      <c r="V50" s="58">
        <v>48000</v>
      </c>
      <c r="W50" s="86" t="s">
        <v>81</v>
      </c>
    </row>
    <row r="51" spans="1:23" x14ac:dyDescent="0.2">
      <c r="A51" s="41">
        <v>3</v>
      </c>
      <c r="B51" s="41">
        <v>17667</v>
      </c>
      <c r="C51" s="6">
        <v>3</v>
      </c>
      <c r="D51" s="45">
        <f t="shared" ref="D51:D54" si="3">B51*C51</f>
        <v>53001</v>
      </c>
      <c r="E51" s="47">
        <v>8</v>
      </c>
      <c r="F51" s="43">
        <v>3</v>
      </c>
      <c r="G51" s="47">
        <v>8</v>
      </c>
      <c r="H51" s="45">
        <f>I51*J51</f>
        <v>52002</v>
      </c>
      <c r="I51" s="41">
        <v>17334</v>
      </c>
      <c r="J51" s="6">
        <v>3</v>
      </c>
      <c r="K51" s="42" t="s">
        <v>70</v>
      </c>
      <c r="O51" s="85"/>
      <c r="P51" s="65"/>
      <c r="Q51" s="65"/>
      <c r="R51" s="65"/>
      <c r="S51" s="65">
        <v>66000</v>
      </c>
      <c r="T51" s="65"/>
      <c r="U51" s="65"/>
      <c r="V51" s="65">
        <v>53001</v>
      </c>
      <c r="W51" s="87"/>
    </row>
    <row r="52" spans="1:23" x14ac:dyDescent="0.2">
      <c r="A52" s="41">
        <v>4</v>
      </c>
      <c r="B52" s="41">
        <v>19000</v>
      </c>
      <c r="C52" s="6">
        <v>2</v>
      </c>
      <c r="D52" s="45">
        <f t="shared" si="3"/>
        <v>38000</v>
      </c>
      <c r="E52" s="47">
        <v>7</v>
      </c>
      <c r="F52" s="43">
        <v>4</v>
      </c>
      <c r="G52" s="47">
        <v>8</v>
      </c>
      <c r="H52" s="45">
        <f t="shared" ref="H52:H53" si="4">I52*J52</f>
        <v>49002</v>
      </c>
      <c r="I52" s="41">
        <v>16334</v>
      </c>
      <c r="J52" s="6">
        <v>3</v>
      </c>
      <c r="K52" s="42" t="s">
        <v>80</v>
      </c>
      <c r="O52" s="85"/>
      <c r="P52" s="65"/>
      <c r="Q52" s="65"/>
      <c r="R52" s="65"/>
      <c r="S52" s="65">
        <v>65000</v>
      </c>
      <c r="T52" s="65"/>
      <c r="U52" s="65"/>
      <c r="V52" s="65">
        <v>53001</v>
      </c>
      <c r="W52" s="87"/>
    </row>
    <row r="53" spans="1:23" x14ac:dyDescent="0.2">
      <c r="A53" s="41">
        <v>5</v>
      </c>
      <c r="B53" s="41">
        <v>14500</v>
      </c>
      <c r="C53" s="6">
        <v>2</v>
      </c>
      <c r="D53" s="45">
        <f t="shared" si="3"/>
        <v>29000</v>
      </c>
      <c r="E53" s="47">
        <v>6</v>
      </c>
      <c r="F53" s="43">
        <v>5</v>
      </c>
      <c r="G53" s="47">
        <v>7</v>
      </c>
      <c r="H53" s="45">
        <f t="shared" si="4"/>
        <v>36000</v>
      </c>
      <c r="I53" s="41">
        <v>18000</v>
      </c>
      <c r="J53" s="6">
        <v>2</v>
      </c>
      <c r="K53" s="42" t="s">
        <v>71</v>
      </c>
      <c r="O53" s="85"/>
      <c r="P53" s="65"/>
      <c r="Q53" s="65"/>
      <c r="R53" s="65"/>
      <c r="S53" s="65">
        <v>65000</v>
      </c>
      <c r="T53" s="65"/>
      <c r="U53" s="65"/>
      <c r="V53" s="65">
        <v>53000</v>
      </c>
      <c r="W53" s="87"/>
    </row>
    <row r="54" spans="1:23" x14ac:dyDescent="0.2">
      <c r="A54" s="41">
        <v>6</v>
      </c>
      <c r="B54" s="41">
        <v>9500</v>
      </c>
      <c r="C54" s="6">
        <v>2</v>
      </c>
      <c r="D54" s="45">
        <f t="shared" si="3"/>
        <v>19000</v>
      </c>
      <c r="E54" s="47">
        <v>5</v>
      </c>
      <c r="F54" s="43">
        <v>6</v>
      </c>
      <c r="G54" s="47">
        <v>6</v>
      </c>
      <c r="H54" s="45">
        <f>I54*J54</f>
        <v>28000</v>
      </c>
      <c r="I54" s="41">
        <v>14000</v>
      </c>
      <c r="J54" s="6">
        <v>2</v>
      </c>
      <c r="K54" s="42" t="s">
        <v>73</v>
      </c>
      <c r="O54" s="85"/>
      <c r="P54" s="65"/>
      <c r="Q54" s="65"/>
      <c r="R54" s="65"/>
      <c r="S54" s="65">
        <v>65000</v>
      </c>
      <c r="T54" s="65"/>
      <c r="U54" s="65"/>
      <c r="V54" s="65">
        <v>49000</v>
      </c>
      <c r="W54" s="87"/>
    </row>
    <row r="55" spans="1:23" x14ac:dyDescent="0.2">
      <c r="A55" s="41">
        <v>7</v>
      </c>
      <c r="B55" s="41">
        <v>5500</v>
      </c>
      <c r="C55" s="6">
        <v>2</v>
      </c>
      <c r="D55" s="45">
        <f t="shared" ref="D55:D58" si="5">B55*C55</f>
        <v>11000</v>
      </c>
      <c r="E55" s="47">
        <v>4</v>
      </c>
      <c r="F55" s="43">
        <v>7</v>
      </c>
      <c r="G55" s="47">
        <v>5</v>
      </c>
      <c r="H55" s="45">
        <f>I55*J55</f>
        <v>28000</v>
      </c>
      <c r="I55" s="41">
        <v>14000</v>
      </c>
      <c r="J55" s="6">
        <v>2</v>
      </c>
      <c r="K55" s="42" t="s">
        <v>74</v>
      </c>
      <c r="O55" s="85"/>
      <c r="P55" s="65"/>
      <c r="Q55" s="65"/>
      <c r="R55" s="65"/>
      <c r="S55" s="65">
        <v>64000</v>
      </c>
      <c r="T55" s="65"/>
      <c r="U55" s="65"/>
      <c r="V55" s="65">
        <v>48000</v>
      </c>
      <c r="W55" s="87"/>
    </row>
    <row r="56" spans="1:23" x14ac:dyDescent="0.2">
      <c r="A56" s="41">
        <v>8</v>
      </c>
      <c r="B56" s="41">
        <v>4500</v>
      </c>
      <c r="C56" s="6">
        <v>2</v>
      </c>
      <c r="D56" s="45">
        <f t="shared" si="5"/>
        <v>9000</v>
      </c>
      <c r="E56" s="47">
        <v>4</v>
      </c>
      <c r="F56" s="43">
        <v>8</v>
      </c>
      <c r="G56" s="47">
        <v>4</v>
      </c>
      <c r="H56" s="45">
        <f>I56*J56</f>
        <v>11000</v>
      </c>
      <c r="I56" s="41">
        <v>5500</v>
      </c>
      <c r="J56" s="6">
        <v>2</v>
      </c>
      <c r="K56" s="42" t="s">
        <v>75</v>
      </c>
      <c r="O56" s="85"/>
      <c r="P56" s="65"/>
      <c r="Q56" s="65"/>
      <c r="R56" s="65"/>
      <c r="S56" s="65">
        <v>64000</v>
      </c>
      <c r="T56" s="65"/>
      <c r="U56" s="65"/>
      <c r="V56" s="65">
        <v>47000</v>
      </c>
      <c r="W56" s="87"/>
    </row>
    <row r="57" spans="1:23" x14ac:dyDescent="0.2">
      <c r="A57" s="41">
        <v>9</v>
      </c>
      <c r="B57" s="41">
        <v>500</v>
      </c>
      <c r="C57" s="6">
        <v>2</v>
      </c>
      <c r="D57" s="45">
        <f t="shared" si="5"/>
        <v>1000</v>
      </c>
      <c r="E57" s="47">
        <v>4</v>
      </c>
      <c r="F57" s="43">
        <v>9</v>
      </c>
      <c r="G57" s="47">
        <v>4</v>
      </c>
      <c r="H57" s="45">
        <f>I57*J57</f>
        <v>10000</v>
      </c>
      <c r="I57" s="41">
        <v>5000</v>
      </c>
      <c r="J57" s="6">
        <v>2</v>
      </c>
      <c r="K57" s="48" t="s">
        <v>84</v>
      </c>
      <c r="O57" s="85"/>
      <c r="P57" s="65"/>
      <c r="Q57" s="65"/>
      <c r="R57" s="65"/>
      <c r="S57" s="65">
        <v>64000</v>
      </c>
      <c r="T57" s="65"/>
      <c r="U57" s="65"/>
      <c r="V57" s="65">
        <v>47000</v>
      </c>
      <c r="W57" s="87"/>
    </row>
    <row r="58" spans="1:23" x14ac:dyDescent="0.2">
      <c r="A58" s="41">
        <v>10</v>
      </c>
      <c r="B58" s="41">
        <v>250</v>
      </c>
      <c r="C58" s="6">
        <v>2</v>
      </c>
      <c r="D58" s="45">
        <f t="shared" si="5"/>
        <v>500</v>
      </c>
      <c r="E58" s="47">
        <v>3</v>
      </c>
      <c r="F58" s="43">
        <v>10</v>
      </c>
      <c r="G58" s="47">
        <v>3</v>
      </c>
      <c r="H58" s="45">
        <f>I58*J58</f>
        <v>0</v>
      </c>
      <c r="I58" s="41">
        <v>0</v>
      </c>
      <c r="J58" s="6">
        <v>2</v>
      </c>
      <c r="K58" s="42" t="s">
        <v>77</v>
      </c>
      <c r="O58" s="85"/>
      <c r="P58" s="65"/>
      <c r="Q58" s="65"/>
      <c r="R58" s="65"/>
      <c r="S58" s="65">
        <v>63000</v>
      </c>
      <c r="T58" s="65"/>
      <c r="U58" s="65"/>
      <c r="V58" s="65">
        <v>46998</v>
      </c>
      <c r="W58" s="87"/>
    </row>
    <row r="59" spans="1:23" x14ac:dyDescent="0.2">
      <c r="L59" s="49" t="s">
        <v>87</v>
      </c>
      <c r="M59" s="6">
        <v>17</v>
      </c>
      <c r="O59" s="85"/>
      <c r="P59" s="65"/>
      <c r="Q59" s="65"/>
      <c r="R59" s="65"/>
      <c r="S59" s="65">
        <v>62000</v>
      </c>
      <c r="T59" s="65"/>
      <c r="U59" s="65"/>
      <c r="V59" s="65">
        <v>46000</v>
      </c>
      <c r="W59" s="88" t="s">
        <v>93</v>
      </c>
    </row>
    <row r="60" spans="1:23" x14ac:dyDescent="0.2">
      <c r="D60" s="45">
        <f>SUM(D49:D59)</f>
        <v>288501</v>
      </c>
      <c r="H60" s="45">
        <f>SUM(H49:H59)</f>
        <v>343004</v>
      </c>
      <c r="L60" s="49" t="s">
        <v>88</v>
      </c>
      <c r="M60" s="6">
        <v>2</v>
      </c>
      <c r="O60" s="85"/>
      <c r="P60" s="65"/>
      <c r="Q60" s="65"/>
      <c r="R60" s="65"/>
      <c r="S60" s="65">
        <v>60000</v>
      </c>
      <c r="T60" s="65"/>
      <c r="U60" s="71" t="s">
        <v>92</v>
      </c>
      <c r="V60" s="72">
        <f>AVERAGE(V48:V59)</f>
        <v>49250</v>
      </c>
      <c r="W60" s="87"/>
    </row>
    <row r="61" spans="1:23" x14ac:dyDescent="0.2">
      <c r="E61" s="47" t="s">
        <v>86</v>
      </c>
      <c r="H61" s="46">
        <f>D60/H60</f>
        <v>0.84110097841424591</v>
      </c>
      <c r="L61" s="49" t="s">
        <v>89</v>
      </c>
      <c r="M61" s="6">
        <v>6</v>
      </c>
      <c r="O61" s="85"/>
      <c r="P61" s="65"/>
      <c r="Q61" s="65"/>
      <c r="R61" s="65"/>
      <c r="S61" s="65">
        <v>59000</v>
      </c>
      <c r="T61" s="66" t="s">
        <v>93</v>
      </c>
      <c r="U61" s="65"/>
      <c r="V61" s="65"/>
      <c r="W61" s="87"/>
    </row>
    <row r="62" spans="1:23" x14ac:dyDescent="0.2">
      <c r="M62" s="6">
        <f>SUM(M59:M61)</f>
        <v>25</v>
      </c>
      <c r="N62" s="50">
        <f>M59/M62</f>
        <v>0.68</v>
      </c>
      <c r="O62" s="85"/>
      <c r="P62" s="65"/>
      <c r="Q62" s="65"/>
      <c r="R62" s="71" t="s">
        <v>92</v>
      </c>
      <c r="S62" s="72">
        <f>AVERAGE(S48:S61)</f>
        <v>63928.571428571428</v>
      </c>
      <c r="T62" s="65"/>
      <c r="U62" s="65"/>
      <c r="V62" s="65"/>
      <c r="W62" s="87"/>
    </row>
    <row r="63" spans="1:23" x14ac:dyDescent="0.2">
      <c r="B63" s="68" t="s">
        <v>95</v>
      </c>
      <c r="C63" s="68" t="s">
        <v>94</v>
      </c>
      <c r="D63" s="45" t="s">
        <v>90</v>
      </c>
      <c r="E63" s="47" t="s">
        <v>64</v>
      </c>
      <c r="G63" s="47" t="s">
        <v>64</v>
      </c>
      <c r="H63" s="45" t="s">
        <v>65</v>
      </c>
      <c r="I63" s="68" t="s">
        <v>95</v>
      </c>
      <c r="J63" s="68" t="s">
        <v>94</v>
      </c>
      <c r="O63" s="85"/>
      <c r="P63" s="65"/>
      <c r="Q63" s="65"/>
      <c r="R63" s="65"/>
      <c r="S63" s="65"/>
      <c r="T63" s="65"/>
      <c r="U63" s="65"/>
      <c r="V63" s="65"/>
      <c r="W63" s="87"/>
    </row>
    <row r="64" spans="1:23" ht="13.5" thickBot="1" x14ac:dyDescent="0.25">
      <c r="A64" s="41">
        <v>1</v>
      </c>
      <c r="E64" s="47">
        <v>10</v>
      </c>
      <c r="F64" s="43">
        <v>1</v>
      </c>
      <c r="G64" s="47">
        <v>10</v>
      </c>
      <c r="K64" s="42" t="s">
        <v>78</v>
      </c>
      <c r="O64" s="85"/>
      <c r="P64" s="65"/>
      <c r="Q64" s="65"/>
      <c r="R64" s="65"/>
      <c r="S64" s="65"/>
      <c r="T64" s="65"/>
      <c r="U64" s="65"/>
      <c r="V64" s="65"/>
      <c r="W64" s="87"/>
    </row>
    <row r="65" spans="1:23" ht="13.5" thickBot="1" x14ac:dyDescent="0.25">
      <c r="A65" s="41">
        <v>2</v>
      </c>
      <c r="E65" s="47">
        <v>10</v>
      </c>
      <c r="F65" s="43">
        <v>2</v>
      </c>
      <c r="G65" s="47">
        <v>9</v>
      </c>
      <c r="K65" s="42" t="s">
        <v>68</v>
      </c>
      <c r="O65" s="89">
        <v>7</v>
      </c>
      <c r="P65" s="59">
        <v>35000</v>
      </c>
      <c r="Q65" s="60" t="s">
        <v>71</v>
      </c>
      <c r="R65" s="69">
        <v>6</v>
      </c>
      <c r="S65" s="56">
        <v>28000</v>
      </c>
      <c r="T65" s="61" t="s">
        <v>72</v>
      </c>
      <c r="U65" s="69">
        <v>5</v>
      </c>
      <c r="V65" s="56">
        <v>18000</v>
      </c>
      <c r="W65" s="90" t="s">
        <v>74</v>
      </c>
    </row>
    <row r="66" spans="1:23" ht="13.5" thickBot="1" x14ac:dyDescent="0.25">
      <c r="A66" s="41">
        <v>3</v>
      </c>
      <c r="E66" s="47">
        <v>9</v>
      </c>
      <c r="F66" s="43">
        <v>3</v>
      </c>
      <c r="G66" s="47">
        <v>9</v>
      </c>
      <c r="K66" s="42" t="s">
        <v>69</v>
      </c>
      <c r="O66" s="85"/>
      <c r="P66" s="65">
        <v>38000</v>
      </c>
      <c r="Q66" s="65"/>
      <c r="R66" s="69"/>
      <c r="S66" s="58">
        <v>27000</v>
      </c>
      <c r="T66" s="62" t="s">
        <v>73</v>
      </c>
      <c r="U66" s="65"/>
      <c r="V66" s="58">
        <v>10000</v>
      </c>
      <c r="W66" s="91" t="s">
        <v>84</v>
      </c>
    </row>
    <row r="67" spans="1:23" x14ac:dyDescent="0.2">
      <c r="A67" s="41">
        <v>4</v>
      </c>
      <c r="E67" s="47">
        <v>9</v>
      </c>
      <c r="F67" s="43">
        <v>4</v>
      </c>
      <c r="G67" s="47">
        <v>9</v>
      </c>
      <c r="K67" s="42" t="s">
        <v>79</v>
      </c>
      <c r="O67" s="85"/>
      <c r="P67" s="65">
        <v>37000</v>
      </c>
      <c r="Q67" s="65"/>
      <c r="R67" s="65"/>
      <c r="S67" s="65">
        <v>29000</v>
      </c>
      <c r="T67" s="65"/>
      <c r="U67" s="65"/>
      <c r="V67" s="65">
        <v>19000</v>
      </c>
      <c r="W67" s="87"/>
    </row>
    <row r="68" spans="1:23" x14ac:dyDescent="0.2">
      <c r="A68" s="41">
        <v>5</v>
      </c>
      <c r="E68" s="47">
        <v>9</v>
      </c>
      <c r="F68" s="43">
        <v>5</v>
      </c>
      <c r="G68" s="47">
        <v>8</v>
      </c>
      <c r="K68" s="42" t="s">
        <v>70</v>
      </c>
      <c r="O68" s="85"/>
      <c r="P68" s="65">
        <v>36000</v>
      </c>
      <c r="Q68" s="65"/>
      <c r="R68" s="65"/>
      <c r="S68" s="65">
        <v>27000</v>
      </c>
      <c r="T68" s="65"/>
      <c r="U68" s="65"/>
      <c r="V68" s="65">
        <v>16000</v>
      </c>
      <c r="W68" s="87"/>
    </row>
    <row r="69" spans="1:23" x14ac:dyDescent="0.2">
      <c r="A69" s="41">
        <v>6</v>
      </c>
      <c r="E69" s="47">
        <v>8</v>
      </c>
      <c r="F69" s="43">
        <v>6</v>
      </c>
      <c r="G69" s="47">
        <v>7</v>
      </c>
      <c r="K69" s="42" t="s">
        <v>71</v>
      </c>
      <c r="O69" s="85"/>
      <c r="P69" s="65">
        <v>36000</v>
      </c>
      <c r="Q69" s="66" t="s">
        <v>93</v>
      </c>
      <c r="R69" s="65"/>
      <c r="S69" s="65">
        <v>25000</v>
      </c>
      <c r="T69" s="65"/>
      <c r="U69" s="65"/>
      <c r="V69" s="65">
        <v>15000</v>
      </c>
      <c r="W69" s="87"/>
    </row>
    <row r="70" spans="1:23" x14ac:dyDescent="0.2">
      <c r="A70" s="41">
        <v>7</v>
      </c>
      <c r="E70" s="47">
        <v>6</v>
      </c>
      <c r="F70" s="43">
        <v>7</v>
      </c>
      <c r="G70" s="47">
        <v>6</v>
      </c>
      <c r="K70" s="42" t="s">
        <v>73</v>
      </c>
      <c r="O70" s="92" t="s">
        <v>92</v>
      </c>
      <c r="P70" s="72">
        <f>AVERAGE(P65:P69)</f>
        <v>36400</v>
      </c>
      <c r="Q70" s="65"/>
      <c r="R70" s="65"/>
      <c r="S70" s="65">
        <v>25000</v>
      </c>
      <c r="T70" s="66" t="s">
        <v>93</v>
      </c>
      <c r="U70" s="65"/>
      <c r="V70" s="65">
        <v>15000</v>
      </c>
      <c r="W70" s="88" t="s">
        <v>93</v>
      </c>
    </row>
    <row r="71" spans="1:23" x14ac:dyDescent="0.2">
      <c r="A71" s="41">
        <v>8</v>
      </c>
      <c r="E71" s="47">
        <v>5</v>
      </c>
      <c r="F71" s="43">
        <v>8</v>
      </c>
      <c r="G71" s="47">
        <v>5</v>
      </c>
      <c r="K71" s="42" t="s">
        <v>74</v>
      </c>
      <c r="O71" s="85"/>
      <c r="P71" s="65"/>
      <c r="Q71" s="65"/>
      <c r="R71" s="71" t="s">
        <v>92</v>
      </c>
      <c r="S71" s="72">
        <f>AVERAGE(S65:S70)</f>
        <v>26833.333333333332</v>
      </c>
      <c r="T71" s="65"/>
      <c r="U71" s="71" t="s">
        <v>92</v>
      </c>
      <c r="V71" s="72">
        <f>AVERAGE(V65:V70)</f>
        <v>15500</v>
      </c>
      <c r="W71" s="87"/>
    </row>
    <row r="72" spans="1:23" x14ac:dyDescent="0.2">
      <c r="A72" s="41">
        <v>9</v>
      </c>
      <c r="E72" s="47">
        <v>5</v>
      </c>
      <c r="F72" s="43">
        <v>9</v>
      </c>
      <c r="G72" s="47">
        <v>5</v>
      </c>
      <c r="K72" s="48" t="s">
        <v>84</v>
      </c>
      <c r="O72" s="85"/>
      <c r="P72" s="65"/>
      <c r="Q72" s="65"/>
      <c r="R72" s="65"/>
      <c r="S72" s="65"/>
      <c r="T72" s="65"/>
      <c r="U72" s="65"/>
      <c r="V72" s="65"/>
      <c r="W72" s="87"/>
    </row>
    <row r="73" spans="1:23" ht="13.5" thickBot="1" x14ac:dyDescent="0.25">
      <c r="A73" s="41">
        <v>10</v>
      </c>
      <c r="E73" s="47">
        <v>4</v>
      </c>
      <c r="F73" s="43">
        <v>10</v>
      </c>
      <c r="G73" s="47">
        <v>3</v>
      </c>
      <c r="K73" s="42" t="s">
        <v>77</v>
      </c>
      <c r="O73" s="85"/>
      <c r="P73" s="65"/>
      <c r="Q73" s="65"/>
      <c r="R73" s="65"/>
      <c r="S73" s="65"/>
      <c r="T73" s="65"/>
      <c r="U73" s="65"/>
      <c r="V73" s="65"/>
      <c r="W73" s="87"/>
    </row>
    <row r="74" spans="1:23" x14ac:dyDescent="0.2">
      <c r="L74" s="49" t="s">
        <v>87</v>
      </c>
      <c r="M74" s="6">
        <v>17</v>
      </c>
      <c r="O74" s="89">
        <v>4</v>
      </c>
      <c r="P74" s="56">
        <v>11000</v>
      </c>
      <c r="Q74" s="53" t="s">
        <v>75</v>
      </c>
      <c r="R74" s="70"/>
      <c r="S74" s="69">
        <v>3</v>
      </c>
      <c r="T74" s="64">
        <v>500</v>
      </c>
      <c r="U74" s="65"/>
      <c r="V74" s="65"/>
      <c r="W74" s="87"/>
    </row>
    <row r="75" spans="1:23" ht="13.5" thickBot="1" x14ac:dyDescent="0.25">
      <c r="D75" s="45">
        <f>SUM(D64:D74)</f>
        <v>0</v>
      </c>
      <c r="H75" s="45">
        <f>SUM(H64:H74)</f>
        <v>0</v>
      </c>
      <c r="L75" s="49" t="s">
        <v>88</v>
      </c>
      <c r="M75" s="6">
        <v>2</v>
      </c>
      <c r="O75" s="85"/>
      <c r="P75" s="58">
        <v>10000</v>
      </c>
      <c r="Q75" s="63" t="s">
        <v>84</v>
      </c>
      <c r="R75" s="65"/>
      <c r="S75" s="65"/>
      <c r="T75" s="65"/>
      <c r="U75" s="65"/>
      <c r="V75" s="65"/>
      <c r="W75" s="87"/>
    </row>
    <row r="76" spans="1:23" x14ac:dyDescent="0.2">
      <c r="E76" s="47" t="s">
        <v>91</v>
      </c>
      <c r="H76" s="46" t="e">
        <f>D75/H75</f>
        <v>#DIV/0!</v>
      </c>
      <c r="L76" s="49" t="s">
        <v>89</v>
      </c>
      <c r="M76" s="6">
        <v>6</v>
      </c>
      <c r="O76" s="85"/>
      <c r="P76" s="65">
        <v>9000</v>
      </c>
      <c r="Q76" s="65"/>
      <c r="R76" s="65"/>
      <c r="S76" s="65"/>
      <c r="T76" s="65"/>
      <c r="U76" s="65"/>
      <c r="V76" s="65"/>
      <c r="W76" s="87"/>
    </row>
    <row r="77" spans="1:23" x14ac:dyDescent="0.2">
      <c r="M77" s="6">
        <f>SUM(M74:M76)</f>
        <v>25</v>
      </c>
      <c r="N77" s="50">
        <f>M74/M77</f>
        <v>0.68</v>
      </c>
      <c r="O77" s="85"/>
      <c r="P77" s="65">
        <v>1000</v>
      </c>
      <c r="Q77" s="66" t="s">
        <v>93</v>
      </c>
      <c r="R77" s="65"/>
      <c r="S77" s="65"/>
      <c r="T77" s="65"/>
      <c r="U77" s="65"/>
      <c r="V77" s="65"/>
      <c r="W77" s="87"/>
    </row>
    <row r="78" spans="1:23" ht="13.5" thickBot="1" x14ac:dyDescent="0.25">
      <c r="O78" s="93" t="s">
        <v>92</v>
      </c>
      <c r="P78" s="94">
        <f>AVERAGE(P74:P77)</f>
        <v>7750</v>
      </c>
      <c r="Q78" s="95"/>
      <c r="R78" s="95"/>
      <c r="S78" s="95"/>
      <c r="T78" s="95"/>
      <c r="U78" s="95"/>
      <c r="V78" s="95"/>
      <c r="W78" s="96"/>
    </row>
    <row r="80" spans="1:23" x14ac:dyDescent="0.2">
      <c r="D80" s="45" t="s">
        <v>97</v>
      </c>
    </row>
  </sheetData>
  <sortState ref="V68:V70">
    <sortCondition descending="1" ref="V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Base Inventory</vt:lpstr>
      <vt:lpstr>Raw Data</vt:lpstr>
      <vt:lpstr>MES CALCULS</vt:lpstr>
      <vt:lpstr>Poids Teams</vt:lpstr>
      <vt:lpstr>ClashData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stépahane dumaître</dc:creator>
  <cp:lastModifiedBy>stépahane dumaître</cp:lastModifiedBy>
  <dcterms:created xsi:type="dcterms:W3CDTF">2015-06-17T05:30:54Z</dcterms:created>
  <dcterms:modified xsi:type="dcterms:W3CDTF">2015-07-01T06:25:39Z</dcterms:modified>
</cp:coreProperties>
</file>