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ocent\Desktop\"/>
    </mc:Choice>
  </mc:AlternateContent>
  <bookViews>
    <workbookView xWindow="0" yWindow="0" windowWidth="21600" windowHeight="9735"/>
  </bookViews>
  <sheets>
    <sheet name="Simulateur" sheetId="1" r:id="rId1"/>
    <sheet name="Données" sheetId="2" r:id="rId2"/>
  </sheets>
  <calcPr calcId="152511"/>
</workbook>
</file>

<file path=xl/calcChain.xml><?xml version="1.0" encoding="utf-8"?>
<calcChain xmlns="http://schemas.openxmlformats.org/spreadsheetml/2006/main">
  <c r="G11" i="1" l="1"/>
  <c r="G12" i="1"/>
  <c r="G14" i="1"/>
  <c r="B6" i="1"/>
  <c r="E11" i="1" s="1"/>
  <c r="F11" i="1" s="1"/>
  <c r="D11" i="1"/>
  <c r="D12" i="1"/>
  <c r="D13" i="1"/>
  <c r="D14" i="1"/>
  <c r="D15" i="1"/>
  <c r="D16" i="1"/>
  <c r="D17" i="1"/>
  <c r="D18" i="1"/>
  <c r="D19" i="1"/>
  <c r="G19" i="1" s="1"/>
  <c r="D10" i="1"/>
  <c r="G10" i="1" s="1"/>
  <c r="BL23" i="1"/>
  <c r="BM23" i="1"/>
  <c r="BN23" i="1"/>
  <c r="BO23" i="1"/>
  <c r="BL24" i="1"/>
  <c r="BM24" i="1"/>
  <c r="BN24" i="1"/>
  <c r="BO24" i="1"/>
  <c r="BL25" i="1"/>
  <c r="BM25" i="1"/>
  <c r="BN25" i="1"/>
  <c r="BO25" i="1"/>
  <c r="BL26" i="1"/>
  <c r="BM26" i="1"/>
  <c r="BN26" i="1"/>
  <c r="BO26" i="1"/>
  <c r="BL27" i="1"/>
  <c r="BM27" i="1"/>
  <c r="BN27" i="1"/>
  <c r="BO27" i="1"/>
  <c r="BL28" i="1"/>
  <c r="BM28" i="1"/>
  <c r="BN28" i="1"/>
  <c r="BO28" i="1"/>
  <c r="BL29" i="1"/>
  <c r="BM29" i="1"/>
  <c r="BN29" i="1"/>
  <c r="BO29" i="1"/>
  <c r="BL30" i="1"/>
  <c r="BM30" i="1"/>
  <c r="BN30" i="1"/>
  <c r="BO30" i="1"/>
  <c r="BL31" i="1"/>
  <c r="BM31" i="1"/>
  <c r="BN31" i="1"/>
  <c r="BO31" i="1"/>
  <c r="BL32" i="1"/>
  <c r="BM32" i="1"/>
  <c r="BN32" i="1"/>
  <c r="BO32" i="1"/>
  <c r="BK24" i="1"/>
  <c r="BK11" i="1"/>
  <c r="BL11" i="1"/>
  <c r="BM11" i="1"/>
  <c r="BN11" i="1"/>
  <c r="BO11" i="1"/>
  <c r="BK25" i="1"/>
  <c r="BK12" i="1"/>
  <c r="BL12" i="1"/>
  <c r="BM12" i="1"/>
  <c r="BN12" i="1"/>
  <c r="BO12" i="1"/>
  <c r="BK26" i="1"/>
  <c r="BK13" i="1"/>
  <c r="BL13" i="1"/>
  <c r="BM13" i="1"/>
  <c r="BN13" i="1"/>
  <c r="BO13" i="1"/>
  <c r="BK27" i="1"/>
  <c r="BK14" i="1"/>
  <c r="BL14" i="1"/>
  <c r="BM14" i="1"/>
  <c r="BN14" i="1"/>
  <c r="BO14" i="1"/>
  <c r="BK28" i="1"/>
  <c r="BK15" i="1"/>
  <c r="BL15" i="1"/>
  <c r="BM15" i="1"/>
  <c r="BN15" i="1"/>
  <c r="BO15" i="1"/>
  <c r="BK29" i="1"/>
  <c r="BK16" i="1"/>
  <c r="BL16" i="1"/>
  <c r="BM16" i="1"/>
  <c r="BN16" i="1"/>
  <c r="BO16" i="1"/>
  <c r="BK30" i="1"/>
  <c r="BK17" i="1"/>
  <c r="BL17" i="1"/>
  <c r="BM17" i="1"/>
  <c r="BN17" i="1"/>
  <c r="BO17" i="1"/>
  <c r="BK31" i="1"/>
  <c r="BK18" i="1"/>
  <c r="BL18" i="1"/>
  <c r="BM18" i="1"/>
  <c r="BN18" i="1"/>
  <c r="BO18" i="1"/>
  <c r="BK32" i="1"/>
  <c r="BK19" i="1"/>
  <c r="BL19" i="1"/>
  <c r="BM19" i="1"/>
  <c r="BN19" i="1"/>
  <c r="BO19" i="1"/>
  <c r="BK23" i="1"/>
  <c r="BK10" i="1"/>
  <c r="BL10" i="1"/>
  <c r="BM10" i="1"/>
  <c r="BN10" i="1"/>
  <c r="BO10" i="1"/>
  <c r="BB11" i="1"/>
  <c r="BB12" i="1"/>
  <c r="BB13" i="1"/>
  <c r="BB14" i="1"/>
  <c r="BC14" i="1"/>
  <c r="BD14" i="1"/>
  <c r="BE14" i="1"/>
  <c r="BF14" i="1"/>
  <c r="BG14" i="1"/>
  <c r="BB15" i="1"/>
  <c r="BB16" i="1"/>
  <c r="BB17" i="1"/>
  <c r="BB18" i="1"/>
  <c r="BB19" i="1"/>
  <c r="BC19" i="1"/>
  <c r="BD19" i="1"/>
  <c r="BE19" i="1"/>
  <c r="BF19" i="1"/>
  <c r="BG19" i="1"/>
  <c r="BB10" i="1"/>
  <c r="BD23" i="1"/>
  <c r="BE23" i="1"/>
  <c r="BF23" i="1"/>
  <c r="BG23" i="1"/>
  <c r="BD24" i="1"/>
  <c r="BE24" i="1"/>
  <c r="BF24" i="1"/>
  <c r="BG24" i="1"/>
  <c r="BD25" i="1"/>
  <c r="BE25" i="1"/>
  <c r="BF25" i="1"/>
  <c r="BG25" i="1"/>
  <c r="BD26" i="1"/>
  <c r="BE26" i="1"/>
  <c r="BF26" i="1"/>
  <c r="BG26" i="1"/>
  <c r="BD27" i="1"/>
  <c r="BE27" i="1"/>
  <c r="BF27" i="1"/>
  <c r="BG27" i="1"/>
  <c r="BD28" i="1"/>
  <c r="BE28" i="1"/>
  <c r="BF28" i="1"/>
  <c r="BG28" i="1"/>
  <c r="BD29" i="1"/>
  <c r="BE29" i="1"/>
  <c r="BF29" i="1"/>
  <c r="BG29" i="1"/>
  <c r="BD30" i="1"/>
  <c r="BE30" i="1"/>
  <c r="BF30" i="1"/>
  <c r="BG30" i="1"/>
  <c r="BD31" i="1"/>
  <c r="BE31" i="1"/>
  <c r="BF31" i="1"/>
  <c r="BG31" i="1"/>
  <c r="BD32" i="1"/>
  <c r="BE32" i="1"/>
  <c r="BF32" i="1"/>
  <c r="BG32" i="1"/>
  <c r="BC24" i="1"/>
  <c r="BC11" i="1"/>
  <c r="BD11" i="1"/>
  <c r="BE11" i="1"/>
  <c r="BF11" i="1"/>
  <c r="BG11" i="1"/>
  <c r="BC25" i="1"/>
  <c r="BC26" i="1"/>
  <c r="BC27" i="1"/>
  <c r="BC28" i="1"/>
  <c r="BC29" i="1"/>
  <c r="BC30" i="1"/>
  <c r="BC31" i="1"/>
  <c r="BC18" i="1"/>
  <c r="BD18" i="1"/>
  <c r="BE18" i="1"/>
  <c r="BF18" i="1"/>
  <c r="BG18" i="1"/>
  <c r="BC32" i="1"/>
  <c r="BC23" i="1"/>
  <c r="BC10" i="1"/>
  <c r="BD10" i="1"/>
  <c r="BE10" i="1"/>
  <c r="BF10" i="1"/>
  <c r="BG10" i="1"/>
  <c r="BC17" i="1"/>
  <c r="BD17" i="1"/>
  <c r="BE17" i="1"/>
  <c r="BF17" i="1"/>
  <c r="BG17" i="1"/>
  <c r="BC13" i="1"/>
  <c r="BD13" i="1"/>
  <c r="BE13" i="1"/>
  <c r="BF13" i="1"/>
  <c r="BG13" i="1"/>
  <c r="BC16" i="1"/>
  <c r="BD16" i="1"/>
  <c r="BE16" i="1"/>
  <c r="BF16" i="1"/>
  <c r="BG16" i="1"/>
  <c r="BC12" i="1"/>
  <c r="BD12" i="1"/>
  <c r="BE12" i="1"/>
  <c r="BF12" i="1"/>
  <c r="BG12" i="1"/>
  <c r="BC15" i="1"/>
  <c r="BD15" i="1"/>
  <c r="BE15" i="1"/>
  <c r="BF15" i="1"/>
  <c r="BG15" i="1"/>
  <c r="D21" i="1" l="1"/>
  <c r="E17" i="1"/>
  <c r="E13" i="1"/>
  <c r="F13" i="1" s="1"/>
  <c r="G13" i="1" s="1"/>
  <c r="E18" i="1"/>
  <c r="F18" i="1" s="1"/>
  <c r="G18" i="1" s="1"/>
  <c r="E10" i="1"/>
  <c r="F10" i="1" s="1"/>
  <c r="E16" i="1"/>
  <c r="F16" i="1" s="1"/>
  <c r="G16" i="1" s="1"/>
  <c r="E12" i="1"/>
  <c r="F12" i="1" s="1"/>
  <c r="E14" i="1"/>
  <c r="F14" i="1" s="1"/>
  <c r="E19" i="1"/>
  <c r="F19" i="1" s="1"/>
  <c r="E15" i="1"/>
  <c r="F15" i="1" s="1"/>
  <c r="G15" i="1" s="1"/>
  <c r="F17" i="1" l="1"/>
  <c r="G17" i="1" s="1"/>
  <c r="E21" i="1"/>
  <c r="F21" i="1" s="1"/>
  <c r="G21" i="1" s="1"/>
</calcChain>
</file>

<file path=xl/sharedStrings.xml><?xml version="1.0" encoding="utf-8"?>
<sst xmlns="http://schemas.openxmlformats.org/spreadsheetml/2006/main" count="56" uniqueCount="46">
  <si>
    <t>Activité</t>
  </si>
  <si>
    <t>Montant
2014-2015</t>
  </si>
  <si>
    <t>Nb enfants inscrits</t>
  </si>
  <si>
    <t>Montant
2015-2016</t>
  </si>
  <si>
    <t>Jardin musical</t>
  </si>
  <si>
    <t>Form music 1-2-3</t>
  </si>
  <si>
    <t>Instrument-Chant 1-2-3</t>
  </si>
  <si>
    <t>Form+InstChant 1-2-3</t>
  </si>
  <si>
    <t>Baby danse</t>
  </si>
  <si>
    <t>Eveil</t>
  </si>
  <si>
    <t>Initiation</t>
  </si>
  <si>
    <t>Perfectionnement 1c/s</t>
  </si>
  <si>
    <t>Perfectionnement 2c/s</t>
  </si>
  <si>
    <t>Perfectionnement 3c/s</t>
  </si>
  <si>
    <t>2015 - D</t>
  </si>
  <si>
    <t>2014 - Tous</t>
  </si>
  <si>
    <t>Instrum Chant 1-2-3</t>
  </si>
  <si>
    <t>Form music + Inst Chant 1-2-3</t>
  </si>
  <si>
    <t>Eveil danse</t>
  </si>
  <si>
    <t>Initiation danse</t>
  </si>
  <si>
    <t>Perfectionnement danse 1c/s</t>
  </si>
  <si>
    <t>Perfectionnement danse 2c/s</t>
  </si>
  <si>
    <t>Perfectionnement danse 3c/s</t>
  </si>
  <si>
    <t>Musique
Chant
Instrument</t>
  </si>
  <si>
    <t>Danse</t>
  </si>
  <si>
    <t>SIMULATEUR DU MONTANT DES ACTIVITES A ANDRESY</t>
  </si>
  <si>
    <t>(hors cotisations, et sous reserve d'erreurs, dans ce cas, remontez-nous vos corrections sur Facebook)</t>
  </si>
  <si>
    <t>2014-2015</t>
  </si>
  <si>
    <t>2015-2016</t>
  </si>
  <si>
    <t>CUMUL</t>
  </si>
  <si>
    <t>UNITAIRE</t>
  </si>
  <si>
    <t>REV D</t>
  </si>
  <si>
    <t>taux</t>
  </si>
  <si>
    <t xml:space="preserve"> = (net imposable + allocs familliales) / nombre de parts fiscales</t>
  </si>
  <si>
    <t>Vos revenus mensuels</t>
  </si>
  <si>
    <t>Taux retenu</t>
  </si>
  <si>
    <t>entre 811 et 1005,99 € (C) 0,95</t>
  </si>
  <si>
    <t>entre 0 et 558,99 € (A) 0,85</t>
  </si>
  <si>
    <t>entre 1006 et 1568,99 € (D) 1,00</t>
  </si>
  <si>
    <t>entre 1569 et 2000,99 € (E) 1,05</t>
  </si>
  <si>
    <t>supérieur à 2001 € (F) 1,10</t>
  </si>
  <si>
    <t>entre 559 et 810,99 € (B) 0,90</t>
  </si>
  <si>
    <t>TOTAL</t>
  </si>
  <si>
    <t>Modifiez les cases à fond jaune (liste déroulante en cliquant dessus), le reste se calculera en auto</t>
  </si>
  <si>
    <t>Ecart (en €)</t>
  </si>
  <si>
    <t>Ecart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</si>
</sst>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+\ 0.0%;\-\ 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4" tint="0.79998168889431442"/>
      <name val="Calibri"/>
      <family val="2"/>
      <scheme val="minor"/>
    </font>
    <font>
      <b/>
      <i/>
      <sz val="10"/>
      <color theme="5" tint="0.5999938962981048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4" fillId="0" borderId="1" xfId="0" applyFont="1" applyBorder="1"/>
    <xf numFmtId="44" fontId="4" fillId="0" borderId="1" xfId="1" applyFont="1" applyBorder="1"/>
    <xf numFmtId="44" fontId="4" fillId="3" borderId="1" xfId="1" applyFont="1" applyFill="1" applyBorder="1"/>
    <xf numFmtId="44" fontId="1" fillId="2" borderId="1" xfId="1" applyFont="1" applyFill="1" applyBorder="1"/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44" fontId="5" fillId="2" borderId="1" xfId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1" applyFont="1" applyFill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9" fontId="3" fillId="5" borderId="0" xfId="2" applyFont="1" applyFill="1" applyAlignment="1">
      <alignment horizontal="center"/>
    </xf>
    <xf numFmtId="0" fontId="8" fillId="5" borderId="0" xfId="0" applyFont="1" applyFill="1" applyAlignment="1">
      <alignment horizontal="right"/>
    </xf>
    <xf numFmtId="44" fontId="0" fillId="2" borderId="1" xfId="0" applyNumberFormat="1" applyFill="1" applyBorder="1" applyAlignment="1">
      <alignment horizontal="center"/>
    </xf>
    <xf numFmtId="0" fontId="0" fillId="2" borderId="1" xfId="0" applyFont="1" applyFill="1" applyBorder="1"/>
    <xf numFmtId="164" fontId="0" fillId="2" borderId="1" xfId="2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6"/>
  <sheetViews>
    <sheetView tabSelected="1" workbookViewId="0">
      <selection activeCell="B3" sqref="B3:E3"/>
    </sheetView>
  </sheetViews>
  <sheetFormatPr baseColWidth="10" defaultRowHeight="15" x14ac:dyDescent="0.25"/>
  <cols>
    <col min="1" max="1" width="25.140625" style="1" customWidth="1"/>
    <col min="2" max="2" width="31.5703125" style="1" customWidth="1"/>
    <col min="3" max="3" width="18.5703125" style="1" customWidth="1"/>
    <col min="4" max="6" width="14.28515625" style="1" customWidth="1"/>
    <col min="7" max="7" width="12.85546875" style="1" customWidth="1"/>
    <col min="8" max="51" width="11.42578125" style="1"/>
    <col min="52" max="52" width="11.42578125" style="2"/>
    <col min="53" max="53" width="5.7109375" style="2" bestFit="1" customWidth="1"/>
    <col min="54" max="59" width="11.42578125" style="1"/>
    <col min="60" max="60" width="11.42578125" style="2"/>
    <col min="61" max="61" width="5.7109375" style="2" bestFit="1" customWidth="1"/>
    <col min="62" max="16384" width="11.42578125" style="1"/>
  </cols>
  <sheetData>
    <row r="1" spans="1:67" x14ac:dyDescent="0.25">
      <c r="A1" s="20"/>
      <c r="B1" s="18" t="s">
        <v>25</v>
      </c>
      <c r="C1" s="18"/>
      <c r="D1" s="18"/>
      <c r="E1" s="18"/>
      <c r="F1" s="20"/>
      <c r="G1" s="20"/>
    </row>
    <row r="2" spans="1:67" x14ac:dyDescent="0.25">
      <c r="A2" s="20"/>
      <c r="B2" s="19" t="s">
        <v>26</v>
      </c>
      <c r="C2" s="19"/>
      <c r="D2" s="19"/>
      <c r="E2" s="19"/>
      <c r="F2" s="20"/>
      <c r="G2" s="20"/>
    </row>
    <row r="3" spans="1:67" x14ac:dyDescent="0.25">
      <c r="A3" s="20"/>
      <c r="B3" s="30" t="s">
        <v>43</v>
      </c>
      <c r="C3" s="30"/>
      <c r="D3" s="30"/>
      <c r="E3" s="30"/>
      <c r="F3" s="20"/>
      <c r="G3" s="20"/>
    </row>
    <row r="4" spans="1:67" x14ac:dyDescent="0.25">
      <c r="A4" s="20"/>
      <c r="B4" s="20"/>
      <c r="C4" s="20"/>
      <c r="D4" s="20"/>
      <c r="E4" s="20"/>
      <c r="F4" s="20"/>
      <c r="G4" s="20"/>
    </row>
    <row r="5" spans="1:67" x14ac:dyDescent="0.25">
      <c r="A5" s="21" t="s">
        <v>34</v>
      </c>
      <c r="B5" s="29" t="s">
        <v>39</v>
      </c>
      <c r="C5" s="22" t="s">
        <v>33</v>
      </c>
      <c r="D5" s="22"/>
      <c r="E5" s="22"/>
      <c r="F5" s="20"/>
      <c r="G5" s="20"/>
    </row>
    <row r="6" spans="1:67" x14ac:dyDescent="0.25">
      <c r="A6" s="21" t="s">
        <v>35</v>
      </c>
      <c r="B6" s="24">
        <f>VALUE(RIGHT(B5,4))</f>
        <v>1.05</v>
      </c>
      <c r="C6" s="23"/>
      <c r="D6" s="23"/>
      <c r="E6" s="23"/>
      <c r="F6" s="20"/>
      <c r="G6" s="20"/>
    </row>
    <row r="7" spans="1:67" x14ac:dyDescent="0.25">
      <c r="A7" s="20"/>
      <c r="B7" s="20"/>
      <c r="C7" s="20"/>
      <c r="D7" s="20"/>
      <c r="E7" s="20"/>
      <c r="F7" s="20"/>
      <c r="G7" s="20"/>
    </row>
    <row r="8" spans="1:67" ht="15" customHeight="1" x14ac:dyDescent="0.25">
      <c r="A8" s="20"/>
      <c r="B8" s="17" t="s">
        <v>0</v>
      </c>
      <c r="C8" s="17" t="s">
        <v>2</v>
      </c>
      <c r="D8" s="16" t="s">
        <v>1</v>
      </c>
      <c r="E8" s="16" t="s">
        <v>3</v>
      </c>
      <c r="F8" s="16" t="s">
        <v>44</v>
      </c>
      <c r="G8" s="16" t="s">
        <v>45</v>
      </c>
    </row>
    <row r="9" spans="1:67" x14ac:dyDescent="0.25">
      <c r="A9" s="20"/>
      <c r="B9" s="17"/>
      <c r="C9" s="17"/>
      <c r="D9" s="17"/>
      <c r="E9" s="17"/>
      <c r="F9" s="17"/>
      <c r="G9" s="17"/>
      <c r="AZ9" s="7" t="s">
        <v>29</v>
      </c>
      <c r="BA9" s="7"/>
      <c r="BB9" s="8">
        <v>1</v>
      </c>
      <c r="BC9" s="8">
        <v>2</v>
      </c>
      <c r="BD9" s="8">
        <v>3</v>
      </c>
      <c r="BE9" s="8">
        <v>4</v>
      </c>
      <c r="BF9" s="8">
        <v>5</v>
      </c>
      <c r="BG9" s="8">
        <v>6</v>
      </c>
      <c r="BH9" s="7" t="s">
        <v>29</v>
      </c>
      <c r="BI9" s="7"/>
      <c r="BJ9" s="8">
        <v>1</v>
      </c>
      <c r="BK9" s="8">
        <v>2</v>
      </c>
      <c r="BL9" s="8">
        <v>3</v>
      </c>
      <c r="BM9" s="8">
        <v>4</v>
      </c>
      <c r="BN9" s="8">
        <v>5</v>
      </c>
      <c r="BO9" s="8">
        <v>6</v>
      </c>
    </row>
    <row r="10" spans="1:67" x14ac:dyDescent="0.25">
      <c r="A10" s="16" t="s">
        <v>23</v>
      </c>
      <c r="B10" s="27" t="s">
        <v>4</v>
      </c>
      <c r="C10" s="13">
        <v>0</v>
      </c>
      <c r="D10" s="6">
        <f>ROUND(INDEX(BA10:BG10,1,$C10+1),2)</f>
        <v>0</v>
      </c>
      <c r="E10" s="6">
        <f>ROUND(INDEX(BI10:BO10,1,$C10+1),2)*B$6</f>
        <v>0</v>
      </c>
      <c r="F10" s="15">
        <f>E10-D10</f>
        <v>0</v>
      </c>
      <c r="G10" s="28">
        <f>IF(D10=0,0,F10/D10)</f>
        <v>0</v>
      </c>
      <c r="AZ10" s="7" t="s">
        <v>27</v>
      </c>
      <c r="BA10" s="12">
        <v>0</v>
      </c>
      <c r="BB10" s="9">
        <f>BB23</f>
        <v>95.68</v>
      </c>
      <c r="BC10" s="9">
        <f t="shared" ref="BC10:BG19" si="0">BB10+BC23</f>
        <v>172.22400000000002</v>
      </c>
      <c r="BD10" s="9">
        <f t="shared" si="0"/>
        <v>229.63200000000001</v>
      </c>
      <c r="BE10" s="9">
        <f t="shared" si="0"/>
        <v>287.04000000000002</v>
      </c>
      <c r="BF10" s="9">
        <f t="shared" si="0"/>
        <v>344.44800000000004</v>
      </c>
      <c r="BG10" s="9">
        <f t="shared" si="0"/>
        <v>401.85600000000005</v>
      </c>
      <c r="BH10" s="7" t="s">
        <v>28</v>
      </c>
      <c r="BI10" s="12">
        <v>0</v>
      </c>
      <c r="BJ10" s="9">
        <v>96.49</v>
      </c>
      <c r="BK10" s="9">
        <f t="shared" ref="BK10:BO19" si="1">BJ10+BK23</f>
        <v>183.33099999999999</v>
      </c>
      <c r="BL10" s="9">
        <f t="shared" si="1"/>
        <v>265.34749999999997</v>
      </c>
      <c r="BM10" s="9">
        <f t="shared" si="1"/>
        <v>347.36399999999998</v>
      </c>
      <c r="BN10" s="9">
        <f t="shared" si="1"/>
        <v>429.38049999999998</v>
      </c>
      <c r="BO10" s="9">
        <f t="shared" si="1"/>
        <v>511.39699999999999</v>
      </c>
    </row>
    <row r="11" spans="1:67" x14ac:dyDescent="0.25">
      <c r="A11" s="17"/>
      <c r="B11" s="27" t="s">
        <v>5</v>
      </c>
      <c r="C11" s="14">
        <v>0</v>
      </c>
      <c r="D11" s="6">
        <f t="shared" ref="D11:D19" si="2">ROUND(INDEX(BA11:BG11,1,$C11+1),2)</f>
        <v>0</v>
      </c>
      <c r="E11" s="6">
        <f t="shared" ref="E11:E19" si="3">ROUND(INDEX(BI11:BO11,1,$C11+1),2)*B$6</f>
        <v>0</v>
      </c>
      <c r="F11" s="15">
        <f t="shared" ref="F11:F21" si="4">E11-D11</f>
        <v>0</v>
      </c>
      <c r="G11" s="28">
        <f t="shared" ref="G11:G21" si="5">IF(D11=0,0,F11/D11)</f>
        <v>0</v>
      </c>
      <c r="AZ11" s="7"/>
      <c r="BA11" s="12">
        <v>0</v>
      </c>
      <c r="BB11" s="9">
        <f t="shared" ref="BB11:BB19" si="6">BB24</f>
        <v>168.85</v>
      </c>
      <c r="BC11" s="9">
        <f t="shared" si="0"/>
        <v>303.93</v>
      </c>
      <c r="BD11" s="9">
        <f t="shared" si="0"/>
        <v>405.24</v>
      </c>
      <c r="BE11" s="9">
        <f t="shared" si="0"/>
        <v>506.55</v>
      </c>
      <c r="BF11" s="9">
        <f t="shared" si="0"/>
        <v>607.86</v>
      </c>
      <c r="BG11" s="9">
        <f t="shared" si="0"/>
        <v>709.17</v>
      </c>
      <c r="BH11" s="7" t="s">
        <v>31</v>
      </c>
      <c r="BI11" s="12">
        <v>0</v>
      </c>
      <c r="BJ11" s="9">
        <v>170.29</v>
      </c>
      <c r="BK11" s="9">
        <f t="shared" si="1"/>
        <v>323.55099999999999</v>
      </c>
      <c r="BL11" s="9">
        <f t="shared" si="1"/>
        <v>468.29750000000001</v>
      </c>
      <c r="BM11" s="9">
        <f t="shared" si="1"/>
        <v>613.04399999999998</v>
      </c>
      <c r="BN11" s="9">
        <f t="shared" si="1"/>
        <v>757.79049999999995</v>
      </c>
      <c r="BO11" s="9">
        <f t="shared" si="1"/>
        <v>902.53699999999992</v>
      </c>
    </row>
    <row r="12" spans="1:67" x14ac:dyDescent="0.25">
      <c r="A12" s="17"/>
      <c r="B12" s="27" t="s">
        <v>16</v>
      </c>
      <c r="C12" s="14">
        <v>0</v>
      </c>
      <c r="D12" s="6">
        <f t="shared" si="2"/>
        <v>0</v>
      </c>
      <c r="E12" s="6">
        <f t="shared" si="3"/>
        <v>0</v>
      </c>
      <c r="F12" s="15">
        <f t="shared" si="4"/>
        <v>0</v>
      </c>
      <c r="G12" s="28">
        <f t="shared" si="5"/>
        <v>0</v>
      </c>
      <c r="AZ12" s="7"/>
      <c r="BA12" s="12">
        <v>0</v>
      </c>
      <c r="BB12" s="9">
        <f t="shared" si="6"/>
        <v>506.48</v>
      </c>
      <c r="BC12" s="9">
        <f t="shared" si="0"/>
        <v>911.66399999999999</v>
      </c>
      <c r="BD12" s="9">
        <f t="shared" si="0"/>
        <v>1215.5519999999999</v>
      </c>
      <c r="BE12" s="9">
        <f t="shared" si="0"/>
        <v>1519.4399999999998</v>
      </c>
      <c r="BF12" s="9">
        <f t="shared" si="0"/>
        <v>1823.3279999999997</v>
      </c>
      <c r="BG12" s="9">
        <f t="shared" si="0"/>
        <v>2127.2159999999999</v>
      </c>
      <c r="BH12" s="7"/>
      <c r="BI12" s="12">
        <v>0</v>
      </c>
      <c r="BJ12" s="9">
        <v>510.79</v>
      </c>
      <c r="BK12" s="9">
        <f t="shared" si="1"/>
        <v>970.50099999999998</v>
      </c>
      <c r="BL12" s="9">
        <f t="shared" si="1"/>
        <v>1404.6724999999999</v>
      </c>
      <c r="BM12" s="9">
        <f t="shared" si="1"/>
        <v>1838.8439999999998</v>
      </c>
      <c r="BN12" s="9">
        <f t="shared" si="1"/>
        <v>2273.0155</v>
      </c>
      <c r="BO12" s="9">
        <f t="shared" si="1"/>
        <v>2707.1869999999999</v>
      </c>
    </row>
    <row r="13" spans="1:67" x14ac:dyDescent="0.25">
      <c r="A13" s="17"/>
      <c r="B13" s="27" t="s">
        <v>17</v>
      </c>
      <c r="C13" s="14">
        <v>3</v>
      </c>
      <c r="D13" s="6">
        <f t="shared" si="2"/>
        <v>1379.3</v>
      </c>
      <c r="E13" s="6">
        <f t="shared" si="3"/>
        <v>1673.5950000000003</v>
      </c>
      <c r="F13" s="15">
        <f t="shared" si="4"/>
        <v>294.2950000000003</v>
      </c>
      <c r="G13" s="28">
        <f t="shared" si="5"/>
        <v>0.21336547524106453</v>
      </c>
      <c r="AZ13" s="7"/>
      <c r="BA13" s="12">
        <v>0</v>
      </c>
      <c r="BB13" s="9">
        <f t="shared" si="6"/>
        <v>574.71</v>
      </c>
      <c r="BC13" s="9">
        <f t="shared" si="0"/>
        <v>1034.4780000000001</v>
      </c>
      <c r="BD13" s="9">
        <f t="shared" si="0"/>
        <v>1379.3040000000001</v>
      </c>
      <c r="BE13" s="9">
        <f t="shared" si="0"/>
        <v>1724.13</v>
      </c>
      <c r="BF13" s="9">
        <f t="shared" si="0"/>
        <v>2068.9560000000001</v>
      </c>
      <c r="BG13" s="9">
        <f t="shared" si="0"/>
        <v>2413.7820000000002</v>
      </c>
      <c r="BH13" s="7"/>
      <c r="BI13" s="12">
        <v>0</v>
      </c>
      <c r="BJ13" s="9">
        <v>579.6</v>
      </c>
      <c r="BK13" s="9">
        <f t="shared" si="1"/>
        <v>1101.24</v>
      </c>
      <c r="BL13" s="9">
        <f t="shared" si="1"/>
        <v>1593.9</v>
      </c>
      <c r="BM13" s="9">
        <f t="shared" si="1"/>
        <v>2086.56</v>
      </c>
      <c r="BN13" s="9">
        <f t="shared" si="1"/>
        <v>2579.2199999999998</v>
      </c>
      <c r="BO13" s="9">
        <f t="shared" si="1"/>
        <v>3071.8799999999997</v>
      </c>
    </row>
    <row r="14" spans="1:67" x14ac:dyDescent="0.25">
      <c r="A14" s="17" t="s">
        <v>24</v>
      </c>
      <c r="B14" s="27" t="s">
        <v>8</v>
      </c>
      <c r="C14" s="14">
        <v>0</v>
      </c>
      <c r="D14" s="6">
        <f t="shared" si="2"/>
        <v>0</v>
      </c>
      <c r="E14" s="6">
        <f t="shared" si="3"/>
        <v>0</v>
      </c>
      <c r="F14" s="15">
        <f t="shared" si="4"/>
        <v>0</v>
      </c>
      <c r="G14" s="28">
        <f t="shared" si="5"/>
        <v>0</v>
      </c>
      <c r="AZ14" s="7"/>
      <c r="BA14" s="12">
        <v>0</v>
      </c>
      <c r="BB14" s="9">
        <f t="shared" si="6"/>
        <v>95.68</v>
      </c>
      <c r="BC14" s="9">
        <f t="shared" si="0"/>
        <v>172.22400000000002</v>
      </c>
      <c r="BD14" s="9">
        <f t="shared" si="0"/>
        <v>229.63200000000001</v>
      </c>
      <c r="BE14" s="9">
        <f t="shared" si="0"/>
        <v>287.04000000000002</v>
      </c>
      <c r="BF14" s="9">
        <f t="shared" si="0"/>
        <v>344.44800000000004</v>
      </c>
      <c r="BG14" s="9">
        <f t="shared" si="0"/>
        <v>401.85600000000005</v>
      </c>
      <c r="BH14" s="7"/>
      <c r="BI14" s="12">
        <v>0</v>
      </c>
      <c r="BJ14" s="9">
        <v>96.49</v>
      </c>
      <c r="BK14" s="9">
        <f t="shared" si="1"/>
        <v>183.33099999999999</v>
      </c>
      <c r="BL14" s="9">
        <f t="shared" si="1"/>
        <v>265.34749999999997</v>
      </c>
      <c r="BM14" s="9">
        <f t="shared" si="1"/>
        <v>347.36399999999998</v>
      </c>
      <c r="BN14" s="9">
        <f t="shared" si="1"/>
        <v>429.38049999999998</v>
      </c>
      <c r="BO14" s="9">
        <f t="shared" si="1"/>
        <v>511.39699999999999</v>
      </c>
    </row>
    <row r="15" spans="1:67" x14ac:dyDescent="0.25">
      <c r="A15" s="17"/>
      <c r="B15" s="27" t="s">
        <v>18</v>
      </c>
      <c r="C15" s="14">
        <v>1</v>
      </c>
      <c r="D15" s="6">
        <f t="shared" si="2"/>
        <v>162.97999999999999</v>
      </c>
      <c r="E15" s="6">
        <f t="shared" si="3"/>
        <v>172.58850000000001</v>
      </c>
      <c r="F15" s="15">
        <f t="shared" si="4"/>
        <v>9.6085000000000207</v>
      </c>
      <c r="G15" s="28">
        <f t="shared" si="5"/>
        <v>5.8955086513682795E-2</v>
      </c>
      <c r="AZ15" s="7"/>
      <c r="BA15" s="12">
        <v>0</v>
      </c>
      <c r="BB15" s="9">
        <f t="shared" si="6"/>
        <v>162.97999999999999</v>
      </c>
      <c r="BC15" s="9">
        <f t="shared" si="0"/>
        <v>293.36399999999998</v>
      </c>
      <c r="BD15" s="9">
        <f t="shared" si="0"/>
        <v>391.15199999999999</v>
      </c>
      <c r="BE15" s="9">
        <f t="shared" si="0"/>
        <v>488.94</v>
      </c>
      <c r="BF15" s="9">
        <f t="shared" si="0"/>
        <v>586.72799999999995</v>
      </c>
      <c r="BG15" s="9">
        <f t="shared" si="0"/>
        <v>684.51599999999996</v>
      </c>
      <c r="BH15" s="7"/>
      <c r="BI15" s="12">
        <v>0</v>
      </c>
      <c r="BJ15" s="9">
        <v>164.37</v>
      </c>
      <c r="BK15" s="9">
        <f t="shared" si="1"/>
        <v>312.303</v>
      </c>
      <c r="BL15" s="9">
        <f t="shared" si="1"/>
        <v>452.01749999999998</v>
      </c>
      <c r="BM15" s="9">
        <f t="shared" si="1"/>
        <v>591.73199999999997</v>
      </c>
      <c r="BN15" s="9">
        <f t="shared" si="1"/>
        <v>731.44650000000001</v>
      </c>
      <c r="BO15" s="9">
        <f t="shared" si="1"/>
        <v>871.16100000000006</v>
      </c>
    </row>
    <row r="16" spans="1:67" x14ac:dyDescent="0.25">
      <c r="A16" s="17"/>
      <c r="B16" s="27" t="s">
        <v>19</v>
      </c>
      <c r="C16" s="14">
        <v>3</v>
      </c>
      <c r="D16" s="6">
        <f t="shared" si="2"/>
        <v>468.6</v>
      </c>
      <c r="E16" s="6">
        <f t="shared" si="3"/>
        <v>568.57500000000005</v>
      </c>
      <c r="F16" s="15">
        <f t="shared" si="4"/>
        <v>99.975000000000023</v>
      </c>
      <c r="G16" s="28">
        <f t="shared" si="5"/>
        <v>0.21334827144686302</v>
      </c>
      <c r="AZ16" s="7"/>
      <c r="BA16" s="12">
        <v>0</v>
      </c>
      <c r="BB16" s="9">
        <f t="shared" si="6"/>
        <v>195.25</v>
      </c>
      <c r="BC16" s="9">
        <f t="shared" si="0"/>
        <v>351.45000000000005</v>
      </c>
      <c r="BD16" s="9">
        <f t="shared" si="0"/>
        <v>468.6</v>
      </c>
      <c r="BE16" s="9">
        <f t="shared" si="0"/>
        <v>585.75</v>
      </c>
      <c r="BF16" s="9">
        <f t="shared" si="0"/>
        <v>702.9</v>
      </c>
      <c r="BG16" s="9">
        <f t="shared" si="0"/>
        <v>820.05</v>
      </c>
      <c r="BH16" s="7"/>
      <c r="BI16" s="12">
        <v>0</v>
      </c>
      <c r="BJ16" s="9">
        <v>196.91</v>
      </c>
      <c r="BK16" s="9">
        <f t="shared" si="1"/>
        <v>374.12900000000002</v>
      </c>
      <c r="BL16" s="9">
        <f t="shared" si="1"/>
        <v>541.50250000000005</v>
      </c>
      <c r="BM16" s="9">
        <f t="shared" si="1"/>
        <v>708.87599999999998</v>
      </c>
      <c r="BN16" s="9">
        <f t="shared" si="1"/>
        <v>876.2494999999999</v>
      </c>
      <c r="BO16" s="9">
        <f t="shared" si="1"/>
        <v>1043.6229999999998</v>
      </c>
    </row>
    <row r="17" spans="1:67" x14ac:dyDescent="0.25">
      <c r="A17" s="17"/>
      <c r="B17" s="27" t="s">
        <v>20</v>
      </c>
      <c r="C17" s="14">
        <v>2</v>
      </c>
      <c r="D17" s="6">
        <f t="shared" si="2"/>
        <v>439.63</v>
      </c>
      <c r="E17" s="6">
        <f t="shared" si="3"/>
        <v>491.41050000000001</v>
      </c>
      <c r="F17" s="15">
        <f t="shared" si="4"/>
        <v>51.780500000000018</v>
      </c>
      <c r="G17" s="28">
        <f t="shared" si="5"/>
        <v>0.11778199849873762</v>
      </c>
      <c r="AZ17" s="7"/>
      <c r="BA17" s="12">
        <v>0</v>
      </c>
      <c r="BB17" s="9">
        <f t="shared" si="6"/>
        <v>244.24</v>
      </c>
      <c r="BC17" s="9">
        <f t="shared" si="0"/>
        <v>439.63200000000006</v>
      </c>
      <c r="BD17" s="9">
        <f t="shared" si="0"/>
        <v>586.17600000000004</v>
      </c>
      <c r="BE17" s="9">
        <f t="shared" si="0"/>
        <v>732.72</v>
      </c>
      <c r="BF17" s="9">
        <f t="shared" si="0"/>
        <v>879.26400000000001</v>
      </c>
      <c r="BG17" s="9">
        <f t="shared" si="0"/>
        <v>1025.808</v>
      </c>
      <c r="BH17" s="7"/>
      <c r="BI17" s="12">
        <v>0</v>
      </c>
      <c r="BJ17" s="9">
        <v>246.32</v>
      </c>
      <c r="BK17" s="9">
        <f t="shared" si="1"/>
        <v>468.00799999999998</v>
      </c>
      <c r="BL17" s="9">
        <f t="shared" si="1"/>
        <v>677.38</v>
      </c>
      <c r="BM17" s="9">
        <f t="shared" si="1"/>
        <v>886.75199999999995</v>
      </c>
      <c r="BN17" s="9">
        <f t="shared" si="1"/>
        <v>1096.124</v>
      </c>
      <c r="BO17" s="9">
        <f t="shared" si="1"/>
        <v>1305.4960000000001</v>
      </c>
    </row>
    <row r="18" spans="1:67" x14ac:dyDescent="0.25">
      <c r="A18" s="17"/>
      <c r="B18" s="27" t="s">
        <v>21</v>
      </c>
      <c r="C18" s="14">
        <v>0</v>
      </c>
      <c r="D18" s="6">
        <f t="shared" si="2"/>
        <v>0</v>
      </c>
      <c r="E18" s="6">
        <f t="shared" si="3"/>
        <v>0</v>
      </c>
      <c r="F18" s="15">
        <f t="shared" si="4"/>
        <v>0</v>
      </c>
      <c r="G18" s="28">
        <f t="shared" si="5"/>
        <v>0</v>
      </c>
      <c r="AZ18" s="7"/>
      <c r="BA18" s="12">
        <v>0</v>
      </c>
      <c r="BB18" s="9">
        <f t="shared" si="6"/>
        <v>325.67</v>
      </c>
      <c r="BC18" s="9">
        <f t="shared" si="0"/>
        <v>586.20600000000002</v>
      </c>
      <c r="BD18" s="9">
        <f t="shared" si="0"/>
        <v>781.60800000000006</v>
      </c>
      <c r="BE18" s="9">
        <f t="shared" si="0"/>
        <v>977.0100000000001</v>
      </c>
      <c r="BF18" s="9">
        <f t="shared" si="0"/>
        <v>1172.412</v>
      </c>
      <c r="BG18" s="9">
        <f t="shared" si="0"/>
        <v>1367.8140000000001</v>
      </c>
      <c r="BH18" s="7"/>
      <c r="BI18" s="12">
        <v>0</v>
      </c>
      <c r="BJ18" s="9">
        <v>328.44</v>
      </c>
      <c r="BK18" s="9">
        <f t="shared" si="1"/>
        <v>624.03600000000006</v>
      </c>
      <c r="BL18" s="9">
        <f t="shared" si="1"/>
        <v>903.21</v>
      </c>
      <c r="BM18" s="9">
        <f t="shared" si="1"/>
        <v>1182.384</v>
      </c>
      <c r="BN18" s="9">
        <f t="shared" si="1"/>
        <v>1461.558</v>
      </c>
      <c r="BO18" s="9">
        <f t="shared" si="1"/>
        <v>1740.732</v>
      </c>
    </row>
    <row r="19" spans="1:67" x14ac:dyDescent="0.25">
      <c r="A19" s="17"/>
      <c r="B19" s="27" t="s">
        <v>22</v>
      </c>
      <c r="C19" s="14">
        <v>0</v>
      </c>
      <c r="D19" s="6">
        <f t="shared" si="2"/>
        <v>0</v>
      </c>
      <c r="E19" s="6">
        <f t="shared" si="3"/>
        <v>0</v>
      </c>
      <c r="F19" s="15">
        <f t="shared" si="4"/>
        <v>0</v>
      </c>
      <c r="G19" s="28">
        <f t="shared" si="5"/>
        <v>0</v>
      </c>
      <c r="AZ19" s="7"/>
      <c r="BA19" s="12">
        <v>0</v>
      </c>
      <c r="BB19" s="9">
        <f t="shared" si="6"/>
        <v>398.6</v>
      </c>
      <c r="BC19" s="9">
        <f t="shared" si="0"/>
        <v>717.48</v>
      </c>
      <c r="BD19" s="9">
        <f t="shared" si="0"/>
        <v>956.64</v>
      </c>
      <c r="BE19" s="9">
        <f t="shared" si="0"/>
        <v>1195.8</v>
      </c>
      <c r="BF19" s="9">
        <f t="shared" si="0"/>
        <v>1434.96</v>
      </c>
      <c r="BG19" s="9">
        <f t="shared" si="0"/>
        <v>1674.1200000000001</v>
      </c>
      <c r="BH19" s="7"/>
      <c r="BI19" s="12">
        <v>0</v>
      </c>
      <c r="BJ19" s="9">
        <v>401.99</v>
      </c>
      <c r="BK19" s="9">
        <f t="shared" si="1"/>
        <v>763.78099999999995</v>
      </c>
      <c r="BL19" s="9">
        <f t="shared" si="1"/>
        <v>1105.4724999999999</v>
      </c>
      <c r="BM19" s="9">
        <f t="shared" si="1"/>
        <v>1447.1639999999998</v>
      </c>
      <c r="BN19" s="9">
        <f t="shared" si="1"/>
        <v>1788.8554999999997</v>
      </c>
      <c r="BO19" s="9">
        <f t="shared" si="1"/>
        <v>2130.5469999999996</v>
      </c>
    </row>
    <row r="20" spans="1:67" x14ac:dyDescent="0.25">
      <c r="A20" s="20"/>
      <c r="B20" s="20"/>
      <c r="C20" s="20"/>
      <c r="D20" s="20"/>
      <c r="E20" s="20"/>
      <c r="F20" s="20"/>
      <c r="G20" s="20"/>
      <c r="AZ20" s="7"/>
      <c r="BA20" s="7"/>
      <c r="BB20" s="10"/>
      <c r="BC20" s="10"/>
      <c r="BD20" s="10"/>
      <c r="BE20" s="10"/>
      <c r="BF20" s="10"/>
      <c r="BG20" s="10"/>
      <c r="BH20" s="7"/>
      <c r="BI20" s="7"/>
      <c r="BJ20" s="10"/>
      <c r="BK20" s="10"/>
      <c r="BL20" s="10"/>
      <c r="BM20" s="10"/>
      <c r="BN20" s="10"/>
      <c r="BO20" s="10"/>
    </row>
    <row r="21" spans="1:67" x14ac:dyDescent="0.25">
      <c r="A21" s="20"/>
      <c r="B21" s="20"/>
      <c r="C21" s="25" t="s">
        <v>42</v>
      </c>
      <c r="D21" s="26">
        <f>SUM(D10:D19)</f>
        <v>2450.5100000000002</v>
      </c>
      <c r="E21" s="26">
        <f>SUM(E10:E19)</f>
        <v>2906.1690000000003</v>
      </c>
      <c r="F21" s="15">
        <f t="shared" si="4"/>
        <v>455.65900000000011</v>
      </c>
      <c r="G21" s="28">
        <f t="shared" si="5"/>
        <v>0.18594455847966343</v>
      </c>
      <c r="AZ21" s="7" t="s">
        <v>32</v>
      </c>
      <c r="BA21" s="7"/>
      <c r="BB21" s="11">
        <v>1</v>
      </c>
      <c r="BC21" s="11">
        <v>0.8</v>
      </c>
      <c r="BD21" s="11">
        <v>0.6</v>
      </c>
      <c r="BE21" s="11">
        <v>0.6</v>
      </c>
      <c r="BF21" s="11">
        <v>0.6</v>
      </c>
      <c r="BG21" s="11">
        <v>0.6</v>
      </c>
      <c r="BH21" s="7" t="s">
        <v>32</v>
      </c>
      <c r="BI21" s="7"/>
      <c r="BJ21" s="11">
        <v>1</v>
      </c>
      <c r="BK21" s="11">
        <v>0.9</v>
      </c>
      <c r="BL21" s="11">
        <v>0.85</v>
      </c>
      <c r="BM21" s="11">
        <v>0.85</v>
      </c>
      <c r="BN21" s="11">
        <v>0.85</v>
      </c>
      <c r="BO21" s="11">
        <v>0.85</v>
      </c>
    </row>
    <row r="22" spans="1:67" x14ac:dyDescent="0.25">
      <c r="A22" s="20"/>
      <c r="B22" s="20"/>
      <c r="C22" s="20"/>
      <c r="D22" s="20"/>
      <c r="E22" s="20"/>
      <c r="F22" s="20"/>
      <c r="G22" s="20"/>
      <c r="AZ22" s="7" t="s">
        <v>30</v>
      </c>
      <c r="BA22" s="7"/>
      <c r="BB22" s="8">
        <v>1</v>
      </c>
      <c r="BC22" s="8">
        <v>2</v>
      </c>
      <c r="BD22" s="8">
        <v>3</v>
      </c>
      <c r="BE22" s="8">
        <v>4</v>
      </c>
      <c r="BF22" s="8">
        <v>5</v>
      </c>
      <c r="BG22" s="8">
        <v>6</v>
      </c>
      <c r="BH22" s="7" t="s">
        <v>30</v>
      </c>
      <c r="BI22" s="7"/>
      <c r="BJ22" s="8">
        <v>1</v>
      </c>
      <c r="BK22" s="8">
        <v>2</v>
      </c>
      <c r="BL22" s="8">
        <v>3</v>
      </c>
      <c r="BM22" s="8">
        <v>4</v>
      </c>
      <c r="BN22" s="8">
        <v>5</v>
      </c>
      <c r="BO22" s="8">
        <v>6</v>
      </c>
    </row>
    <row r="23" spans="1:67" x14ac:dyDescent="0.25">
      <c r="AZ23" s="7" t="s">
        <v>27</v>
      </c>
      <c r="BA23" s="7"/>
      <c r="BB23" s="9">
        <v>95.68</v>
      </c>
      <c r="BC23" s="9">
        <f>$BB23*BC$21</f>
        <v>76.544000000000011</v>
      </c>
      <c r="BD23" s="9">
        <f>$BB23*BD$21</f>
        <v>57.408000000000001</v>
      </c>
      <c r="BE23" s="9">
        <f>$BB23*BE$21</f>
        <v>57.408000000000001</v>
      </c>
      <c r="BF23" s="9">
        <f>$BB23*BF$21</f>
        <v>57.408000000000001</v>
      </c>
      <c r="BG23" s="9">
        <f>$BB23*BG$21</f>
        <v>57.408000000000001</v>
      </c>
      <c r="BH23" s="7" t="s">
        <v>28</v>
      </c>
      <c r="BI23" s="7"/>
      <c r="BJ23" s="9">
        <v>96.49</v>
      </c>
      <c r="BK23" s="9">
        <f>$BJ23*BK$21</f>
        <v>86.840999999999994</v>
      </c>
      <c r="BL23" s="9">
        <f>$BJ23*BL$21</f>
        <v>82.016499999999994</v>
      </c>
      <c r="BM23" s="9">
        <f>$BJ23*BM$21</f>
        <v>82.016499999999994</v>
      </c>
      <c r="BN23" s="9">
        <f>$BJ23*BN$21</f>
        <v>82.016499999999994</v>
      </c>
      <c r="BO23" s="9">
        <f>$BJ23*BO$21</f>
        <v>82.016499999999994</v>
      </c>
    </row>
    <row r="24" spans="1:67" x14ac:dyDescent="0.25">
      <c r="AZ24" s="7"/>
      <c r="BA24" s="7"/>
      <c r="BB24" s="9">
        <v>168.85</v>
      </c>
      <c r="BC24" s="9">
        <f t="shared" ref="BC24:BG32" si="7">$BB24*BC$21</f>
        <v>135.08000000000001</v>
      </c>
      <c r="BD24" s="9">
        <f t="shared" si="7"/>
        <v>101.30999999999999</v>
      </c>
      <c r="BE24" s="9">
        <f t="shared" si="7"/>
        <v>101.30999999999999</v>
      </c>
      <c r="BF24" s="9">
        <f t="shared" si="7"/>
        <v>101.30999999999999</v>
      </c>
      <c r="BG24" s="9">
        <f t="shared" si="7"/>
        <v>101.30999999999999</v>
      </c>
      <c r="BH24" s="7" t="s">
        <v>31</v>
      </c>
      <c r="BI24" s="7"/>
      <c r="BJ24" s="9">
        <v>170.29</v>
      </c>
      <c r="BK24" s="9">
        <f t="shared" ref="BK24:BO32" si="8">$BJ24*BK$21</f>
        <v>153.261</v>
      </c>
      <c r="BL24" s="9">
        <f t="shared" si="8"/>
        <v>144.7465</v>
      </c>
      <c r="BM24" s="9">
        <f t="shared" si="8"/>
        <v>144.7465</v>
      </c>
      <c r="BN24" s="9">
        <f t="shared" si="8"/>
        <v>144.7465</v>
      </c>
      <c r="BO24" s="9">
        <f t="shared" si="8"/>
        <v>144.7465</v>
      </c>
    </row>
    <row r="25" spans="1:67" x14ac:dyDescent="0.25">
      <c r="AZ25" s="7"/>
      <c r="BA25" s="7"/>
      <c r="BB25" s="9">
        <v>506.48</v>
      </c>
      <c r="BC25" s="9">
        <f t="shared" si="7"/>
        <v>405.18400000000003</v>
      </c>
      <c r="BD25" s="9">
        <f t="shared" si="7"/>
        <v>303.88799999999998</v>
      </c>
      <c r="BE25" s="9">
        <f t="shared" si="7"/>
        <v>303.88799999999998</v>
      </c>
      <c r="BF25" s="9">
        <f t="shared" si="7"/>
        <v>303.88799999999998</v>
      </c>
      <c r="BG25" s="9">
        <f t="shared" si="7"/>
        <v>303.88799999999998</v>
      </c>
      <c r="BH25" s="7"/>
      <c r="BI25" s="7"/>
      <c r="BJ25" s="9">
        <v>510.79</v>
      </c>
      <c r="BK25" s="9">
        <f t="shared" si="8"/>
        <v>459.71100000000001</v>
      </c>
      <c r="BL25" s="9">
        <f t="shared" si="8"/>
        <v>434.17149999999998</v>
      </c>
      <c r="BM25" s="9">
        <f t="shared" si="8"/>
        <v>434.17149999999998</v>
      </c>
      <c r="BN25" s="9">
        <f t="shared" si="8"/>
        <v>434.17149999999998</v>
      </c>
      <c r="BO25" s="9">
        <f t="shared" si="8"/>
        <v>434.17149999999998</v>
      </c>
    </row>
    <row r="26" spans="1:67" x14ac:dyDescent="0.25">
      <c r="AZ26" s="7"/>
      <c r="BA26" s="7"/>
      <c r="BB26" s="9">
        <v>574.71</v>
      </c>
      <c r="BC26" s="9">
        <f t="shared" si="7"/>
        <v>459.76800000000003</v>
      </c>
      <c r="BD26" s="9">
        <f t="shared" si="7"/>
        <v>344.82600000000002</v>
      </c>
      <c r="BE26" s="9">
        <f t="shared" si="7"/>
        <v>344.82600000000002</v>
      </c>
      <c r="BF26" s="9">
        <f t="shared" si="7"/>
        <v>344.82600000000002</v>
      </c>
      <c r="BG26" s="9">
        <f t="shared" si="7"/>
        <v>344.82600000000002</v>
      </c>
      <c r="BH26" s="7"/>
      <c r="BI26" s="7"/>
      <c r="BJ26" s="9">
        <v>579.6</v>
      </c>
      <c r="BK26" s="9">
        <f t="shared" si="8"/>
        <v>521.64</v>
      </c>
      <c r="BL26" s="9">
        <f t="shared" si="8"/>
        <v>492.66</v>
      </c>
      <c r="BM26" s="9">
        <f t="shared" si="8"/>
        <v>492.66</v>
      </c>
      <c r="BN26" s="9">
        <f t="shared" si="8"/>
        <v>492.66</v>
      </c>
      <c r="BO26" s="9">
        <f t="shared" si="8"/>
        <v>492.66</v>
      </c>
    </row>
    <row r="27" spans="1:67" x14ac:dyDescent="0.25">
      <c r="AZ27" s="7"/>
      <c r="BA27" s="7"/>
      <c r="BB27" s="9">
        <v>95.68</v>
      </c>
      <c r="BC27" s="9">
        <f t="shared" si="7"/>
        <v>76.544000000000011</v>
      </c>
      <c r="BD27" s="9">
        <f t="shared" si="7"/>
        <v>57.408000000000001</v>
      </c>
      <c r="BE27" s="9">
        <f t="shared" si="7"/>
        <v>57.408000000000001</v>
      </c>
      <c r="BF27" s="9">
        <f t="shared" si="7"/>
        <v>57.408000000000001</v>
      </c>
      <c r="BG27" s="9">
        <f t="shared" si="7"/>
        <v>57.408000000000001</v>
      </c>
      <c r="BH27" s="7"/>
      <c r="BI27" s="7"/>
      <c r="BJ27" s="9">
        <v>96.49</v>
      </c>
      <c r="BK27" s="9">
        <f t="shared" si="8"/>
        <v>86.840999999999994</v>
      </c>
      <c r="BL27" s="9">
        <f t="shared" si="8"/>
        <v>82.016499999999994</v>
      </c>
      <c r="BM27" s="9">
        <f t="shared" si="8"/>
        <v>82.016499999999994</v>
      </c>
      <c r="BN27" s="9">
        <f t="shared" si="8"/>
        <v>82.016499999999994</v>
      </c>
      <c r="BO27" s="9">
        <f t="shared" si="8"/>
        <v>82.016499999999994</v>
      </c>
    </row>
    <row r="28" spans="1:67" x14ac:dyDescent="0.25">
      <c r="AZ28" s="7"/>
      <c r="BA28" s="7"/>
      <c r="BB28" s="9">
        <v>162.97999999999999</v>
      </c>
      <c r="BC28" s="9">
        <f t="shared" si="7"/>
        <v>130.38399999999999</v>
      </c>
      <c r="BD28" s="9">
        <f t="shared" si="7"/>
        <v>97.787999999999997</v>
      </c>
      <c r="BE28" s="9">
        <f t="shared" si="7"/>
        <v>97.787999999999997</v>
      </c>
      <c r="BF28" s="9">
        <f t="shared" si="7"/>
        <v>97.787999999999997</v>
      </c>
      <c r="BG28" s="9">
        <f t="shared" si="7"/>
        <v>97.787999999999997</v>
      </c>
      <c r="BH28" s="7"/>
      <c r="BI28" s="7"/>
      <c r="BJ28" s="9">
        <v>164.37</v>
      </c>
      <c r="BK28" s="9">
        <f t="shared" si="8"/>
        <v>147.93300000000002</v>
      </c>
      <c r="BL28" s="9">
        <f t="shared" si="8"/>
        <v>139.71449999999999</v>
      </c>
      <c r="BM28" s="9">
        <f t="shared" si="8"/>
        <v>139.71449999999999</v>
      </c>
      <c r="BN28" s="9">
        <f t="shared" si="8"/>
        <v>139.71449999999999</v>
      </c>
      <c r="BO28" s="9">
        <f t="shared" si="8"/>
        <v>139.71449999999999</v>
      </c>
    </row>
    <row r="29" spans="1:67" x14ac:dyDescent="0.25">
      <c r="AZ29" s="7"/>
      <c r="BA29" s="7"/>
      <c r="BB29" s="9">
        <v>195.25</v>
      </c>
      <c r="BC29" s="9">
        <f t="shared" si="7"/>
        <v>156.20000000000002</v>
      </c>
      <c r="BD29" s="9">
        <f t="shared" si="7"/>
        <v>117.14999999999999</v>
      </c>
      <c r="BE29" s="9">
        <f t="shared" si="7"/>
        <v>117.14999999999999</v>
      </c>
      <c r="BF29" s="9">
        <f t="shared" si="7"/>
        <v>117.14999999999999</v>
      </c>
      <c r="BG29" s="9">
        <f t="shared" si="7"/>
        <v>117.14999999999999</v>
      </c>
      <c r="BH29" s="7"/>
      <c r="BI29" s="7"/>
      <c r="BJ29" s="9">
        <v>196.91</v>
      </c>
      <c r="BK29" s="9">
        <f t="shared" si="8"/>
        <v>177.21899999999999</v>
      </c>
      <c r="BL29" s="9">
        <f t="shared" si="8"/>
        <v>167.37349999999998</v>
      </c>
      <c r="BM29" s="9">
        <f t="shared" si="8"/>
        <v>167.37349999999998</v>
      </c>
      <c r="BN29" s="9">
        <f t="shared" si="8"/>
        <v>167.37349999999998</v>
      </c>
      <c r="BO29" s="9">
        <f t="shared" si="8"/>
        <v>167.37349999999998</v>
      </c>
    </row>
    <row r="30" spans="1:67" x14ac:dyDescent="0.25">
      <c r="AZ30" s="7"/>
      <c r="BA30" s="7"/>
      <c r="BB30" s="9">
        <v>244.24</v>
      </c>
      <c r="BC30" s="9">
        <f t="shared" si="7"/>
        <v>195.39200000000002</v>
      </c>
      <c r="BD30" s="9">
        <f t="shared" si="7"/>
        <v>146.54400000000001</v>
      </c>
      <c r="BE30" s="9">
        <f t="shared" si="7"/>
        <v>146.54400000000001</v>
      </c>
      <c r="BF30" s="9">
        <f t="shared" si="7"/>
        <v>146.54400000000001</v>
      </c>
      <c r="BG30" s="9">
        <f t="shared" si="7"/>
        <v>146.54400000000001</v>
      </c>
      <c r="BH30" s="7"/>
      <c r="BI30" s="7"/>
      <c r="BJ30" s="9">
        <v>246.32</v>
      </c>
      <c r="BK30" s="9">
        <f t="shared" si="8"/>
        <v>221.68799999999999</v>
      </c>
      <c r="BL30" s="9">
        <f t="shared" si="8"/>
        <v>209.37199999999999</v>
      </c>
      <c r="BM30" s="9">
        <f t="shared" si="8"/>
        <v>209.37199999999999</v>
      </c>
      <c r="BN30" s="9">
        <f t="shared" si="8"/>
        <v>209.37199999999999</v>
      </c>
      <c r="BO30" s="9">
        <f t="shared" si="8"/>
        <v>209.37199999999999</v>
      </c>
    </row>
    <row r="31" spans="1:67" x14ac:dyDescent="0.25">
      <c r="AZ31" s="7"/>
      <c r="BA31" s="7"/>
      <c r="BB31" s="9">
        <v>325.67</v>
      </c>
      <c r="BC31" s="9">
        <f t="shared" si="7"/>
        <v>260.536</v>
      </c>
      <c r="BD31" s="9">
        <f t="shared" si="7"/>
        <v>195.40200000000002</v>
      </c>
      <c r="BE31" s="9">
        <f t="shared" si="7"/>
        <v>195.40200000000002</v>
      </c>
      <c r="BF31" s="9">
        <f t="shared" si="7"/>
        <v>195.40200000000002</v>
      </c>
      <c r="BG31" s="9">
        <f t="shared" si="7"/>
        <v>195.40200000000002</v>
      </c>
      <c r="BH31" s="7"/>
      <c r="BI31" s="7"/>
      <c r="BJ31" s="9">
        <v>328.44</v>
      </c>
      <c r="BK31" s="9">
        <f t="shared" si="8"/>
        <v>295.596</v>
      </c>
      <c r="BL31" s="9">
        <f t="shared" si="8"/>
        <v>279.17399999999998</v>
      </c>
      <c r="BM31" s="9">
        <f t="shared" si="8"/>
        <v>279.17399999999998</v>
      </c>
      <c r="BN31" s="9">
        <f t="shared" si="8"/>
        <v>279.17399999999998</v>
      </c>
      <c r="BO31" s="9">
        <f t="shared" si="8"/>
        <v>279.17399999999998</v>
      </c>
    </row>
    <row r="32" spans="1:67" x14ac:dyDescent="0.25">
      <c r="AZ32" s="7"/>
      <c r="BA32" s="7"/>
      <c r="BB32" s="9">
        <v>398.6</v>
      </c>
      <c r="BC32" s="9">
        <f t="shared" si="7"/>
        <v>318.88000000000005</v>
      </c>
      <c r="BD32" s="9">
        <f t="shared" si="7"/>
        <v>239.16</v>
      </c>
      <c r="BE32" s="9">
        <f t="shared" si="7"/>
        <v>239.16</v>
      </c>
      <c r="BF32" s="9">
        <f t="shared" si="7"/>
        <v>239.16</v>
      </c>
      <c r="BG32" s="9">
        <f t="shared" si="7"/>
        <v>239.16</v>
      </c>
      <c r="BH32" s="7"/>
      <c r="BI32" s="7"/>
      <c r="BJ32" s="9">
        <v>401.99</v>
      </c>
      <c r="BK32" s="9">
        <f t="shared" si="8"/>
        <v>361.791</v>
      </c>
      <c r="BL32" s="9">
        <f t="shared" si="8"/>
        <v>341.69150000000002</v>
      </c>
      <c r="BM32" s="9">
        <f t="shared" si="8"/>
        <v>341.69150000000002</v>
      </c>
      <c r="BN32" s="9">
        <f t="shared" si="8"/>
        <v>341.69150000000002</v>
      </c>
      <c r="BO32" s="9">
        <f t="shared" si="8"/>
        <v>341.69150000000002</v>
      </c>
    </row>
    <row r="102" spans="1:1" x14ac:dyDescent="0.25">
      <c r="A102" s="1">
        <v>0</v>
      </c>
    </row>
    <row r="103" spans="1:1" x14ac:dyDescent="0.25">
      <c r="A103" s="1">
        <v>1</v>
      </c>
    </row>
    <row r="104" spans="1:1" x14ac:dyDescent="0.25">
      <c r="A104" s="1">
        <v>2</v>
      </c>
    </row>
    <row r="105" spans="1:1" x14ac:dyDescent="0.25">
      <c r="A105" s="1">
        <v>3</v>
      </c>
    </row>
    <row r="106" spans="1:1" x14ac:dyDescent="0.25">
      <c r="A106" s="1">
        <v>4</v>
      </c>
    </row>
    <row r="107" spans="1:1" x14ac:dyDescent="0.25">
      <c r="A107" s="1">
        <v>5</v>
      </c>
    </row>
    <row r="108" spans="1:1" x14ac:dyDescent="0.25">
      <c r="A108" s="1">
        <v>6</v>
      </c>
    </row>
    <row r="111" spans="1:1" x14ac:dyDescent="0.25">
      <c r="A111" s="1" t="s">
        <v>37</v>
      </c>
    </row>
    <row r="112" spans="1:1" x14ac:dyDescent="0.25">
      <c r="A112" s="1" t="s">
        <v>41</v>
      </c>
    </row>
    <row r="113" spans="1:1" x14ac:dyDescent="0.25">
      <c r="A113" s="1" t="s">
        <v>36</v>
      </c>
    </row>
    <row r="114" spans="1:1" x14ac:dyDescent="0.25">
      <c r="A114" s="1" t="s">
        <v>38</v>
      </c>
    </row>
    <row r="115" spans="1:1" x14ac:dyDescent="0.25">
      <c r="A115" s="1" t="s">
        <v>39</v>
      </c>
    </row>
    <row r="116" spans="1:1" x14ac:dyDescent="0.25">
      <c r="A116" s="1" t="s">
        <v>40</v>
      </c>
    </row>
  </sheetData>
  <mergeCells count="12">
    <mergeCell ref="F8:F9"/>
    <mergeCell ref="G8:G9"/>
    <mergeCell ref="B3:E3"/>
    <mergeCell ref="B1:E1"/>
    <mergeCell ref="B2:E2"/>
    <mergeCell ref="C5:E5"/>
    <mergeCell ref="A10:A13"/>
    <mergeCell ref="A14:A19"/>
    <mergeCell ref="D8:D9"/>
    <mergeCell ref="E8:E9"/>
    <mergeCell ref="C8:C9"/>
    <mergeCell ref="B8:B9"/>
  </mergeCells>
  <conditionalFormatting sqref="F21">
    <cfRule type="colorScale" priority="4">
      <colorScale>
        <cfvo type="num" val="-50"/>
        <cfvo type="num" val="25"/>
        <cfvo type="num" val="250"/>
        <color rgb="FF92D050"/>
        <color rgb="FFFFEB84"/>
        <color rgb="FFFF0000"/>
      </colorScale>
    </cfRule>
  </conditionalFormatting>
  <conditionalFormatting sqref="G21">
    <cfRule type="colorScale" priority="1">
      <colorScale>
        <cfvo type="num" val="-0.05"/>
        <cfvo type="num" val="0.05"/>
        <cfvo type="num" val="0.2"/>
        <color rgb="FF92D050"/>
        <color rgb="FFFFEB84"/>
        <color rgb="FFFF0000"/>
      </colorScale>
    </cfRule>
  </conditionalFormatting>
  <dataValidations count="2">
    <dataValidation type="list" allowBlank="1" showInputMessage="1" showErrorMessage="1" sqref="C10:C19">
      <formula1>$A$102:$A$108</formula1>
    </dataValidation>
    <dataValidation type="list" allowBlank="1" showInputMessage="1" showErrorMessage="1" sqref="B5">
      <formula1>$A$111:$A$116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1"/>
    </sheetView>
  </sheetViews>
  <sheetFormatPr baseColWidth="10" defaultRowHeight="15" x14ac:dyDescent="0.25"/>
  <cols>
    <col min="1" max="1" width="20.7109375" customWidth="1"/>
  </cols>
  <sheetData>
    <row r="1" spans="1:3" x14ac:dyDescent="0.25">
      <c r="B1" t="s">
        <v>15</v>
      </c>
      <c r="C1" t="s">
        <v>14</v>
      </c>
    </row>
    <row r="2" spans="1:3" x14ac:dyDescent="0.25">
      <c r="A2" s="3" t="s">
        <v>4</v>
      </c>
      <c r="B2" s="5">
        <v>95.68</v>
      </c>
      <c r="C2" s="4">
        <v>96.49</v>
      </c>
    </row>
    <row r="3" spans="1:3" x14ac:dyDescent="0.25">
      <c r="A3" s="3" t="s">
        <v>5</v>
      </c>
      <c r="B3" s="5">
        <v>168.85</v>
      </c>
      <c r="C3" s="4">
        <v>170.29</v>
      </c>
    </row>
    <row r="4" spans="1:3" x14ac:dyDescent="0.25">
      <c r="A4" s="3" t="s">
        <v>6</v>
      </c>
      <c r="B4" s="5">
        <v>506.48</v>
      </c>
      <c r="C4" s="4">
        <v>510.79</v>
      </c>
    </row>
    <row r="5" spans="1:3" x14ac:dyDescent="0.25">
      <c r="A5" s="3" t="s">
        <v>7</v>
      </c>
      <c r="B5" s="5">
        <v>574.71</v>
      </c>
      <c r="C5" s="4">
        <v>579.6</v>
      </c>
    </row>
    <row r="6" spans="1:3" x14ac:dyDescent="0.25">
      <c r="A6" s="3" t="s">
        <v>8</v>
      </c>
      <c r="B6" s="5">
        <v>95.68</v>
      </c>
      <c r="C6" s="4">
        <v>96.49</v>
      </c>
    </row>
    <row r="7" spans="1:3" x14ac:dyDescent="0.25">
      <c r="A7" s="3" t="s">
        <v>9</v>
      </c>
      <c r="B7" s="5">
        <v>162.97999999999999</v>
      </c>
      <c r="C7" s="4">
        <v>164.37</v>
      </c>
    </row>
    <row r="8" spans="1:3" x14ac:dyDescent="0.25">
      <c r="A8" s="3" t="s">
        <v>10</v>
      </c>
      <c r="B8" s="5">
        <v>195.25</v>
      </c>
      <c r="C8" s="4">
        <v>196.91</v>
      </c>
    </row>
    <row r="9" spans="1:3" x14ac:dyDescent="0.25">
      <c r="A9" s="3" t="s">
        <v>11</v>
      </c>
      <c r="B9" s="5">
        <v>244.24</v>
      </c>
      <c r="C9" s="4">
        <v>246.32</v>
      </c>
    </row>
    <row r="10" spans="1:3" x14ac:dyDescent="0.25">
      <c r="A10" s="3" t="s">
        <v>12</v>
      </c>
      <c r="B10" s="5">
        <v>325.67</v>
      </c>
      <c r="C10" s="4">
        <v>328.44</v>
      </c>
    </row>
    <row r="11" spans="1:3" x14ac:dyDescent="0.25">
      <c r="A11" s="3" t="s">
        <v>13</v>
      </c>
      <c r="B11" s="5">
        <v>398.6</v>
      </c>
      <c r="C11" s="4">
        <v>401.99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2015-06-19T15:32:24Z</dcterms:created>
  <dcterms:modified xsi:type="dcterms:W3CDTF">2015-07-03T11:37:44Z</dcterms:modified>
</cp:coreProperties>
</file>