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60" windowWidth="21585" windowHeight="12315"/>
  </bookViews>
  <sheets>
    <sheet name="Journée débute par pleine mer " sheetId="1" r:id="rId1"/>
    <sheet name="journée débute par basse mer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8" i="2" l="1"/>
  <c r="H59" i="2" l="1"/>
  <c r="G59" i="2"/>
  <c r="F59" i="2"/>
  <c r="E59" i="2"/>
  <c r="D59" i="2"/>
  <c r="C59" i="2"/>
  <c r="H54" i="2"/>
  <c r="H36" i="2"/>
  <c r="G36" i="2"/>
  <c r="F36" i="2"/>
  <c r="E36" i="2"/>
  <c r="D36" i="2"/>
  <c r="C36" i="2"/>
  <c r="B36" i="2"/>
  <c r="H13" i="2"/>
  <c r="G13" i="2"/>
  <c r="F13" i="2"/>
  <c r="E13" i="2"/>
  <c r="D13" i="2"/>
  <c r="C13" i="2"/>
  <c r="B13" i="2"/>
  <c r="H31" i="2"/>
  <c r="H8" i="2"/>
  <c r="B59" i="2"/>
  <c r="B58" i="2"/>
  <c r="H53" i="2"/>
  <c r="C58" i="2" s="1"/>
  <c r="E42" i="2"/>
  <c r="B35" i="2"/>
  <c r="H30" i="2"/>
  <c r="C35" i="2" s="1"/>
  <c r="B12" i="2"/>
  <c r="H7" i="2"/>
  <c r="C12" i="2" s="1"/>
  <c r="A45" i="1"/>
  <c r="A44" i="1"/>
  <c r="B59" i="1"/>
  <c r="E65" i="1" s="1"/>
  <c r="B58" i="1"/>
  <c r="H54" i="1"/>
  <c r="H53" i="1"/>
  <c r="F31" i="1"/>
  <c r="F30" i="1"/>
  <c r="E20" i="2" l="1"/>
  <c r="E66" i="2"/>
  <c r="D12" i="2"/>
  <c r="A20" i="2"/>
  <c r="A43" i="2"/>
  <c r="D35" i="2"/>
  <c r="D58" i="2"/>
  <c r="A66" i="2"/>
  <c r="E19" i="2"/>
  <c r="A42" i="2"/>
  <c r="E65" i="2"/>
  <c r="A19" i="2"/>
  <c r="A65" i="2"/>
  <c r="C59" i="1"/>
  <c r="E66" i="1" s="1"/>
  <c r="C58" i="1"/>
  <c r="A65" i="1"/>
  <c r="C65" i="1" s="1"/>
  <c r="D65" i="1" s="1"/>
  <c r="H8" i="1"/>
  <c r="H7" i="1"/>
  <c r="C65" i="2" l="1"/>
  <c r="D65" i="2" s="1"/>
  <c r="G65" i="2"/>
  <c r="C19" i="2"/>
  <c r="D19" i="2" s="1"/>
  <c r="G19" i="2"/>
  <c r="C20" i="2"/>
  <c r="D20" i="2" s="1"/>
  <c r="A67" i="2"/>
  <c r="E58" i="2"/>
  <c r="E35" i="2"/>
  <c r="A44" i="2"/>
  <c r="A21" i="2"/>
  <c r="E12" i="2"/>
  <c r="C42" i="2"/>
  <c r="D42" i="2" s="1"/>
  <c r="E43" i="2"/>
  <c r="G66" i="2"/>
  <c r="G42" i="2"/>
  <c r="C66" i="2"/>
  <c r="D66" i="2" s="1"/>
  <c r="E67" i="2"/>
  <c r="G65" i="1"/>
  <c r="D59" i="1"/>
  <c r="E67" i="1" s="1"/>
  <c r="D58" i="1"/>
  <c r="G66" i="1" s="1"/>
  <c r="A66" i="1"/>
  <c r="B36" i="1"/>
  <c r="B35" i="1"/>
  <c r="C35" i="1" s="1"/>
  <c r="D35" i="1" s="1"/>
  <c r="E35" i="1" s="1"/>
  <c r="F35" i="1" s="1"/>
  <c r="G35" i="1" s="1"/>
  <c r="H35" i="1" s="1"/>
  <c r="B13" i="1"/>
  <c r="E19" i="1" s="1"/>
  <c r="B12" i="1"/>
  <c r="C12" i="1" s="1"/>
  <c r="D12" i="1" s="1"/>
  <c r="E12" i="1" s="1"/>
  <c r="F12" i="1" s="1"/>
  <c r="G12" i="1" s="1"/>
  <c r="H12" i="1" s="1"/>
  <c r="C13" i="1"/>
  <c r="D13" i="1" s="1"/>
  <c r="E13" i="1" s="1"/>
  <c r="F13" i="1" s="1"/>
  <c r="G13" i="1" s="1"/>
  <c r="H13" i="1" s="1"/>
  <c r="A19" i="1"/>
  <c r="C21" i="2" l="1"/>
  <c r="D21" i="2" s="1"/>
  <c r="G20" i="2"/>
  <c r="E21" i="2"/>
  <c r="G21" i="2" s="1"/>
  <c r="E68" i="2"/>
  <c r="C67" i="2"/>
  <c r="D67" i="2" s="1"/>
  <c r="E44" i="2"/>
  <c r="G44" i="2" s="1"/>
  <c r="C43" i="2"/>
  <c r="D43" i="2" s="1"/>
  <c r="G43" i="2"/>
  <c r="F58" i="2"/>
  <c r="A68" i="2"/>
  <c r="G67" i="2"/>
  <c r="E22" i="2"/>
  <c r="F12" i="2"/>
  <c r="A22" i="2"/>
  <c r="A45" i="2"/>
  <c r="F35" i="2"/>
  <c r="E59" i="1"/>
  <c r="E68" i="1" s="1"/>
  <c r="E58" i="1"/>
  <c r="A67" i="1"/>
  <c r="C66" i="1"/>
  <c r="D66" i="1" s="1"/>
  <c r="A42" i="1"/>
  <c r="A20" i="1"/>
  <c r="E23" i="1"/>
  <c r="C36" i="1"/>
  <c r="D36" i="1" s="1"/>
  <c r="E36" i="1" s="1"/>
  <c r="F36" i="1" s="1"/>
  <c r="G36" i="1" s="1"/>
  <c r="H36" i="1" s="1"/>
  <c r="E42" i="1"/>
  <c r="E20" i="1"/>
  <c r="G19" i="1"/>
  <c r="G22" i="2" l="1"/>
  <c r="C22" i="2"/>
  <c r="D22" i="2" s="1"/>
  <c r="E23" i="2"/>
  <c r="A69" i="2"/>
  <c r="G58" i="2"/>
  <c r="C68" i="2"/>
  <c r="D68" i="2" s="1"/>
  <c r="E69" i="2"/>
  <c r="C69" i="2"/>
  <c r="D69" i="2" s="1"/>
  <c r="G35" i="2"/>
  <c r="A46" i="2"/>
  <c r="A23" i="2"/>
  <c r="C23" i="2" s="1"/>
  <c r="D23" i="2" s="1"/>
  <c r="G12" i="2"/>
  <c r="G68" i="2"/>
  <c r="C44" i="2"/>
  <c r="D44" i="2" s="1"/>
  <c r="E45" i="2"/>
  <c r="F59" i="1"/>
  <c r="E69" i="1" s="1"/>
  <c r="A68" i="1"/>
  <c r="F58" i="1"/>
  <c r="G67" i="1"/>
  <c r="C67" i="1"/>
  <c r="D67" i="1" s="1"/>
  <c r="E43" i="1"/>
  <c r="E45" i="1"/>
  <c r="A25" i="1"/>
  <c r="A24" i="1"/>
  <c r="C42" i="1"/>
  <c r="D42" i="1" s="1"/>
  <c r="E44" i="1"/>
  <c r="A43" i="1"/>
  <c r="G42" i="1"/>
  <c r="C19" i="1"/>
  <c r="D19" i="1" s="1"/>
  <c r="E21" i="1"/>
  <c r="E46" i="2" l="1"/>
  <c r="G46" i="2" s="1"/>
  <c r="C46" i="2"/>
  <c r="D46" i="2" s="1"/>
  <c r="C45" i="2"/>
  <c r="D45" i="2" s="1"/>
  <c r="G45" i="2"/>
  <c r="E70" i="2"/>
  <c r="H58" i="2"/>
  <c r="A70" i="2"/>
  <c r="C70" i="2" s="1"/>
  <c r="D70" i="2" s="1"/>
  <c r="G69" i="2"/>
  <c r="H12" i="2"/>
  <c r="A24" i="2"/>
  <c r="C24" i="2" s="1"/>
  <c r="D24" i="2" s="1"/>
  <c r="G23" i="2"/>
  <c r="A47" i="2"/>
  <c r="H35" i="2"/>
  <c r="E24" i="2"/>
  <c r="G59" i="1"/>
  <c r="E70" i="1" s="1"/>
  <c r="H59" i="1"/>
  <c r="G58" i="1"/>
  <c r="A69" i="1"/>
  <c r="C69" i="1" s="1"/>
  <c r="D69" i="1" s="1"/>
  <c r="G68" i="1"/>
  <c r="C68" i="1"/>
  <c r="D68" i="1" s="1"/>
  <c r="G43" i="1"/>
  <c r="C43" i="1"/>
  <c r="D43" i="1" s="1"/>
  <c r="G20" i="1"/>
  <c r="E22" i="1"/>
  <c r="C20" i="1"/>
  <c r="D20" i="1" s="1"/>
  <c r="A21" i="1"/>
  <c r="A48" i="2" l="1"/>
  <c r="A25" i="2"/>
  <c r="C25" i="2" s="1"/>
  <c r="D25" i="2" s="1"/>
  <c r="A71" i="2"/>
  <c r="C71" i="2" s="1"/>
  <c r="D71" i="2" s="1"/>
  <c r="E47" i="2"/>
  <c r="G47" i="2" s="1"/>
  <c r="C47" i="2"/>
  <c r="D47" i="2" s="1"/>
  <c r="E25" i="2"/>
  <c r="G25" i="2" s="1"/>
  <c r="G24" i="2"/>
  <c r="G70" i="2"/>
  <c r="E71" i="2"/>
  <c r="G71" i="2" s="1"/>
  <c r="A70" i="1"/>
  <c r="H58" i="1"/>
  <c r="C70" i="1"/>
  <c r="D70" i="1" s="1"/>
  <c r="G69" i="1"/>
  <c r="E71" i="1"/>
  <c r="E46" i="1"/>
  <c r="C45" i="1"/>
  <c r="D45" i="1" s="1"/>
  <c r="C44" i="1"/>
  <c r="D44" i="1" s="1"/>
  <c r="G44" i="1"/>
  <c r="G21" i="1"/>
  <c r="C21" i="1"/>
  <c r="D21" i="1" s="1"/>
  <c r="A22" i="1"/>
  <c r="E48" i="2" l="1"/>
  <c r="C48" i="2"/>
  <c r="D48" i="2" s="1"/>
  <c r="G48" i="2"/>
  <c r="G71" i="1"/>
  <c r="A71" i="1"/>
  <c r="C71" i="1" s="1"/>
  <c r="D71" i="1" s="1"/>
  <c r="G70" i="1"/>
  <c r="E47" i="1"/>
  <c r="G46" i="1"/>
  <c r="A46" i="1"/>
  <c r="G45" i="1"/>
  <c r="C46" i="1"/>
  <c r="D46" i="1" s="1"/>
  <c r="G22" i="1"/>
  <c r="E24" i="1"/>
  <c r="C22" i="1"/>
  <c r="D22" i="1" s="1"/>
  <c r="A23" i="1"/>
  <c r="C23" i="1" s="1"/>
  <c r="D23" i="1" s="1"/>
  <c r="E48" i="1" l="1"/>
  <c r="A47" i="1"/>
  <c r="C47" i="1"/>
  <c r="D47" i="1" s="1"/>
  <c r="G23" i="1"/>
  <c r="E25" i="1"/>
  <c r="C24" i="1"/>
  <c r="D24" i="1" s="1"/>
  <c r="G48" i="1" l="1"/>
  <c r="A48" i="1"/>
  <c r="G47" i="1"/>
  <c r="C48" i="1"/>
  <c r="D48" i="1" s="1"/>
  <c r="C25" i="1"/>
  <c r="D25" i="1" s="1"/>
  <c r="G25" i="1"/>
  <c r="G24" i="1"/>
</calcChain>
</file>

<file path=xl/sharedStrings.xml><?xml version="1.0" encoding="utf-8"?>
<sst xmlns="http://schemas.openxmlformats.org/spreadsheetml/2006/main" count="248" uniqueCount="35">
  <si>
    <t>PM</t>
  </si>
  <si>
    <t>BM</t>
  </si>
  <si>
    <t>Heure</t>
  </si>
  <si>
    <t>Hauteur</t>
  </si>
  <si>
    <t>Heure marée</t>
  </si>
  <si>
    <t>1/12 de marnage</t>
  </si>
  <si>
    <t>Hauteur m</t>
  </si>
  <si>
    <t>Heure (h:m)</t>
  </si>
  <si>
    <t>hauteur eau</t>
  </si>
  <si>
    <t>hauteur d'eau</t>
  </si>
  <si>
    <t>Horaire</t>
  </si>
  <si>
    <t>Tranche horaire</t>
  </si>
  <si>
    <t>Quelle sera la hauteur d'eau … ?</t>
  </si>
  <si>
    <t>A quel horaire… ?</t>
  </si>
  <si>
    <t>H+2 à H+3</t>
  </si>
  <si>
    <t>H+3 à H+4</t>
  </si>
  <si>
    <t>H+4 à H+5</t>
  </si>
  <si>
    <t>H1</t>
  </si>
  <si>
    <t>H2</t>
  </si>
  <si>
    <t>H3</t>
  </si>
  <si>
    <t>H4</t>
  </si>
  <si>
    <t>H5</t>
  </si>
  <si>
    <t>PM à H+1</t>
  </si>
  <si>
    <t>H+1 à H+2</t>
  </si>
  <si>
    <t>BM à H+1</t>
  </si>
  <si>
    <t>Profondeur TE</t>
  </si>
  <si>
    <t>MAREE DESCENDANTE</t>
  </si>
  <si>
    <t>MAREE MONTANTE</t>
  </si>
  <si>
    <t>CALCUL QUAND LA JOURNEE COMMENCE PAR LA PLEINE MER</t>
  </si>
  <si>
    <t>Tiran d'eau (m)</t>
  </si>
  <si>
    <t>CALCUL QUAND LA JOURNEE COMMENCE PAR LA BASSE MER</t>
  </si>
  <si>
    <t>Hauteur eau</t>
  </si>
  <si>
    <t>Horaires</t>
  </si>
  <si>
    <t>hateur eau</t>
  </si>
  <si>
    <t>ASSOCIATION LEGISPLAISANCE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</si>
</sst>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6"/>
      <color theme="8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/>
    <xf numFmtId="0" fontId="3" fillId="2" borderId="1" xfId="0" applyFont="1" applyFill="1" applyBorder="1"/>
    <xf numFmtId="0" fontId="1" fillId="2" borderId="1" xfId="0" applyFont="1" applyFill="1" applyBorder="1"/>
    <xf numFmtId="20" fontId="0" fillId="2" borderId="1" xfId="0" applyNumberFormat="1" applyFill="1" applyBorder="1"/>
    <xf numFmtId="20" fontId="0" fillId="2" borderId="0" xfId="0" applyNumberFormat="1" applyFill="1"/>
    <xf numFmtId="164" fontId="0" fillId="2" borderId="1" xfId="0" applyNumberFormat="1" applyFill="1" applyBorder="1"/>
    <xf numFmtId="0" fontId="1" fillId="2" borderId="0" xfId="0" applyFont="1" applyFill="1" applyBorder="1"/>
    <xf numFmtId="20" fontId="0" fillId="2" borderId="0" xfId="0" applyNumberFormat="1" applyFill="1" applyBorder="1"/>
    <xf numFmtId="0" fontId="0" fillId="2" borderId="0" xfId="0" applyFill="1" applyBorder="1"/>
    <xf numFmtId="20" fontId="0" fillId="2" borderId="1" xfId="0" applyNumberFormat="1" applyFont="1" applyFill="1" applyBorder="1"/>
    <xf numFmtId="2" fontId="0" fillId="2" borderId="1" xfId="0" applyNumberFormat="1" applyFill="1" applyBorder="1"/>
    <xf numFmtId="2" fontId="0" fillId="2" borderId="0" xfId="0" applyNumberFormat="1" applyFill="1" applyBorder="1"/>
    <xf numFmtId="0" fontId="0" fillId="2" borderId="1" xfId="0" applyFill="1" applyBorder="1"/>
    <xf numFmtId="2" fontId="1" fillId="2" borderId="1" xfId="0" applyNumberFormat="1" applyFont="1" applyFill="1" applyBorder="1"/>
    <xf numFmtId="0" fontId="0" fillId="2" borderId="1" xfId="0" applyFill="1" applyBorder="1" applyAlignment="1">
      <alignment horizontal="center"/>
    </xf>
    <xf numFmtId="2" fontId="0" fillId="2" borderId="1" xfId="0" applyNumberFormat="1" applyFont="1" applyFill="1" applyBorder="1"/>
    <xf numFmtId="20" fontId="1" fillId="2" borderId="1" xfId="0" applyNumberFormat="1" applyFont="1" applyFill="1" applyBorder="1"/>
    <xf numFmtId="20" fontId="2" fillId="2" borderId="0" xfId="0" applyNumberFormat="1" applyFont="1" applyFill="1" applyBorder="1"/>
    <xf numFmtId="0" fontId="0" fillId="2" borderId="1" xfId="0" applyFont="1" applyFill="1" applyBorder="1"/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4" fillId="3" borderId="1" xfId="0" applyFont="1" applyFill="1" applyBorder="1"/>
    <xf numFmtId="20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horizontal="center"/>
      <protection locked="0"/>
    </xf>
    <xf numFmtId="20" fontId="0" fillId="4" borderId="1" xfId="0" applyNumberFormat="1" applyFont="1" applyFill="1" applyBorder="1" applyProtection="1">
      <protection locked="0"/>
    </xf>
    <xf numFmtId="0" fontId="0" fillId="4" borderId="1" xfId="0" applyFont="1" applyFill="1" applyBorder="1" applyProtection="1">
      <protection locked="0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18998632824004E-2"/>
          <c:y val="2.4775490675147144E-2"/>
          <c:w val="0.91526534935737536"/>
          <c:h val="0.95044901864970566"/>
        </c:manualLayout>
      </c:layout>
      <c:areaChart>
        <c:grouping val="standar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cat>
            <c:numRef>
              <c:f>('Journée débute par pleine mer '!$A$19:$A$25,'Journée débute par pleine mer '!$A$43:$A$48,'Journée débute par pleine mer '!$A$66:$A$71)</c:f>
              <c:numCache>
                <c:formatCode>h:mm</c:formatCode>
                <c:ptCount val="19"/>
                <c:pt idx="0">
                  <c:v>2.2916666666666669E-2</c:v>
                </c:pt>
                <c:pt idx="1">
                  <c:v>5.7870370370370371E-2</c:v>
                </c:pt>
                <c:pt idx="2">
                  <c:v>9.2824074074074073E-2</c:v>
                </c:pt>
                <c:pt idx="3">
                  <c:v>0.12777777777777777</c:v>
                </c:pt>
                <c:pt idx="4">
                  <c:v>0.16273148148148148</c:v>
                </c:pt>
                <c:pt idx="5">
                  <c:v>0.19768518518518519</c:v>
                </c:pt>
                <c:pt idx="6">
                  <c:v>0.2326388888888889</c:v>
                </c:pt>
                <c:pt idx="7">
                  <c:v>0.28668981481481481</c:v>
                </c:pt>
                <c:pt idx="8">
                  <c:v>0.34074074074074073</c:v>
                </c:pt>
                <c:pt idx="9">
                  <c:v>0.39479166666666665</c:v>
                </c:pt>
                <c:pt idx="10">
                  <c:v>0.44884259259259257</c:v>
                </c:pt>
                <c:pt idx="11">
                  <c:v>0.50289351851851849</c:v>
                </c:pt>
                <c:pt idx="12">
                  <c:v>0.55694444444444446</c:v>
                </c:pt>
                <c:pt idx="13">
                  <c:v>0.59166666666666667</c:v>
                </c:pt>
                <c:pt idx="14">
                  <c:v>0.62638888888888888</c:v>
                </c:pt>
                <c:pt idx="15">
                  <c:v>0.66111111111111109</c:v>
                </c:pt>
                <c:pt idx="16">
                  <c:v>0.6958333333333333</c:v>
                </c:pt>
                <c:pt idx="17">
                  <c:v>0.73055555555555551</c:v>
                </c:pt>
                <c:pt idx="18">
                  <c:v>0.76527777777777772</c:v>
                </c:pt>
              </c:numCache>
            </c:numRef>
          </c:cat>
          <c:val>
            <c:numRef>
              <c:f>('Journée débute par pleine mer '!$D$19:$D$25,'Journée débute par pleine mer '!$D$43:$D$48,'Journée débute par pleine mer '!$D$66:$D$71)</c:f>
              <c:numCache>
                <c:formatCode>0.00</c:formatCode>
                <c:ptCount val="19"/>
                <c:pt idx="0">
                  <c:v>1.6500000000000004</c:v>
                </c:pt>
                <c:pt idx="1">
                  <c:v>1.4833333333333334</c:v>
                </c:pt>
                <c:pt idx="2">
                  <c:v>1.1500000000000004</c:v>
                </c:pt>
                <c:pt idx="3">
                  <c:v>0.65000000000000036</c:v>
                </c:pt>
                <c:pt idx="4">
                  <c:v>0.15000000000000036</c:v>
                </c:pt>
                <c:pt idx="5">
                  <c:v>-0.18333333333333313</c:v>
                </c:pt>
                <c:pt idx="6">
                  <c:v>-0.34999999999999964</c:v>
                </c:pt>
                <c:pt idx="7">
                  <c:v>-0.17500000000000027</c:v>
                </c:pt>
                <c:pt idx="8">
                  <c:v>0.17499999999999982</c:v>
                </c:pt>
                <c:pt idx="9">
                  <c:v>0.69999999999999973</c:v>
                </c:pt>
                <c:pt idx="10">
                  <c:v>1.2249999999999996</c:v>
                </c:pt>
                <c:pt idx="11">
                  <c:v>1.5749999999999993</c:v>
                </c:pt>
                <c:pt idx="12">
                  <c:v>1.7499999999999991</c:v>
                </c:pt>
                <c:pt idx="13">
                  <c:v>1.5791666666666666</c:v>
                </c:pt>
                <c:pt idx="14">
                  <c:v>1.2374999999999998</c:v>
                </c:pt>
                <c:pt idx="15">
                  <c:v>0.72499999999999964</c:v>
                </c:pt>
                <c:pt idx="16">
                  <c:v>0.21249999999999947</c:v>
                </c:pt>
                <c:pt idx="17">
                  <c:v>-0.12916666666666732</c:v>
                </c:pt>
                <c:pt idx="18">
                  <c:v>-0.30000000000000071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925184"/>
        <c:axId val="72926720"/>
      </c:areaChart>
      <c:catAx>
        <c:axId val="72925184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crossAx val="72926720"/>
        <c:crosses val="autoZero"/>
        <c:auto val="1"/>
        <c:lblAlgn val="ctr"/>
        <c:lblOffset val="100"/>
        <c:noMultiLvlLbl val="0"/>
      </c:catAx>
      <c:valAx>
        <c:axId val="72926720"/>
        <c:scaling>
          <c:orientation val="minMax"/>
        </c:scaling>
        <c:delete val="0"/>
        <c:axPos val="l"/>
        <c:majorGridlines>
          <c:spPr>
            <a:ln w="0">
              <a:solidFill>
                <a:schemeClr val="tx1"/>
              </a:solidFill>
            </a:ln>
          </c:spPr>
        </c:majorGridlines>
        <c:numFmt formatCode="0.00" sourceLinked="1"/>
        <c:majorTickMark val="out"/>
        <c:minorTickMark val="none"/>
        <c:tickLblPos val="nextTo"/>
        <c:crossAx val="72925184"/>
        <c:crosses val="autoZero"/>
        <c:crossBetween val="midCat"/>
      </c:valAx>
      <c:spPr>
        <a:solidFill>
          <a:schemeClr val="accent5">
            <a:lumMod val="40000"/>
            <a:lumOff val="60000"/>
          </a:schemeClr>
        </a:solidFill>
        <a:ln w="0">
          <a:noFill/>
        </a:ln>
        <a:effectLst>
          <a:glow rad="127000">
            <a:schemeClr val="accent5">
              <a:lumMod val="40000"/>
              <a:lumOff val="60000"/>
            </a:schemeClr>
          </a:glow>
          <a:outerShdw blurRad="50800" dist="50800" dir="5400000" algn="ctr" rotWithShape="0">
            <a:schemeClr val="accent5">
              <a:lumMod val="40000"/>
              <a:lumOff val="60000"/>
            </a:schemeClr>
          </a:outerShdw>
        </a:effectLst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cat>
            <c:numRef>
              <c:f>('Journée débute par pleine mer '!$A$19:$A$25,'Journée débute par pleine mer '!$A$43:$A$48,'Journée débute par pleine mer '!$A$66:$A$71)</c:f>
              <c:numCache>
                <c:formatCode>h:mm</c:formatCode>
                <c:ptCount val="19"/>
                <c:pt idx="0">
                  <c:v>2.2916666666666669E-2</c:v>
                </c:pt>
                <c:pt idx="1">
                  <c:v>5.7870370370370371E-2</c:v>
                </c:pt>
                <c:pt idx="2">
                  <c:v>9.2824074074074073E-2</c:v>
                </c:pt>
                <c:pt idx="3">
                  <c:v>0.12777777777777777</c:v>
                </c:pt>
                <c:pt idx="4">
                  <c:v>0.16273148148148148</c:v>
                </c:pt>
                <c:pt idx="5">
                  <c:v>0.19768518518518519</c:v>
                </c:pt>
                <c:pt idx="6">
                  <c:v>0.2326388888888889</c:v>
                </c:pt>
                <c:pt idx="7">
                  <c:v>0.28668981481481481</c:v>
                </c:pt>
                <c:pt idx="8">
                  <c:v>0.34074074074074073</c:v>
                </c:pt>
                <c:pt idx="9">
                  <c:v>0.39479166666666665</c:v>
                </c:pt>
                <c:pt idx="10">
                  <c:v>0.44884259259259257</c:v>
                </c:pt>
                <c:pt idx="11">
                  <c:v>0.50289351851851849</c:v>
                </c:pt>
                <c:pt idx="12">
                  <c:v>0.55694444444444446</c:v>
                </c:pt>
                <c:pt idx="13">
                  <c:v>0.59166666666666667</c:v>
                </c:pt>
                <c:pt idx="14">
                  <c:v>0.62638888888888888</c:v>
                </c:pt>
                <c:pt idx="15">
                  <c:v>0.66111111111111109</c:v>
                </c:pt>
                <c:pt idx="16">
                  <c:v>0.6958333333333333</c:v>
                </c:pt>
                <c:pt idx="17">
                  <c:v>0.73055555555555551</c:v>
                </c:pt>
                <c:pt idx="18">
                  <c:v>0.76527777777777772</c:v>
                </c:pt>
              </c:numCache>
            </c:numRef>
          </c:cat>
          <c:val>
            <c:numRef>
              <c:f>('Journée débute par pleine mer '!$C$19:$C$25,'Journée débute par pleine mer '!$C$43:$C$48,'Journée débute par pleine mer '!$C$66:$C$71)</c:f>
              <c:numCache>
                <c:formatCode>0.00</c:formatCode>
                <c:ptCount val="19"/>
                <c:pt idx="0">
                  <c:v>4.6500000000000004</c:v>
                </c:pt>
                <c:pt idx="1">
                  <c:v>4.4833333333333334</c:v>
                </c:pt>
                <c:pt idx="2">
                  <c:v>4.1500000000000004</c:v>
                </c:pt>
                <c:pt idx="3">
                  <c:v>3.6500000000000004</c:v>
                </c:pt>
                <c:pt idx="4">
                  <c:v>3.1500000000000004</c:v>
                </c:pt>
                <c:pt idx="5">
                  <c:v>2.8166666666666669</c:v>
                </c:pt>
                <c:pt idx="6">
                  <c:v>2.6500000000000004</c:v>
                </c:pt>
                <c:pt idx="7">
                  <c:v>2.8249999999999997</c:v>
                </c:pt>
                <c:pt idx="8">
                  <c:v>3.1749999999999998</c:v>
                </c:pt>
                <c:pt idx="9">
                  <c:v>3.6999999999999997</c:v>
                </c:pt>
                <c:pt idx="10">
                  <c:v>4.2249999999999996</c:v>
                </c:pt>
                <c:pt idx="11">
                  <c:v>4.5749999999999993</c:v>
                </c:pt>
                <c:pt idx="12">
                  <c:v>4.7499999999999991</c:v>
                </c:pt>
                <c:pt idx="13">
                  <c:v>4.5791666666666666</c:v>
                </c:pt>
                <c:pt idx="14">
                  <c:v>4.2374999999999998</c:v>
                </c:pt>
                <c:pt idx="15">
                  <c:v>3.7249999999999996</c:v>
                </c:pt>
                <c:pt idx="16">
                  <c:v>3.2124999999999995</c:v>
                </c:pt>
                <c:pt idx="17">
                  <c:v>2.8708333333333327</c:v>
                </c:pt>
                <c:pt idx="18">
                  <c:v>2.6999999999999993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190016"/>
        <c:axId val="71191552"/>
      </c:areaChart>
      <c:catAx>
        <c:axId val="71190016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crossAx val="71191552"/>
        <c:crosses val="autoZero"/>
        <c:auto val="1"/>
        <c:lblAlgn val="ctr"/>
        <c:lblOffset val="100"/>
        <c:noMultiLvlLbl val="0"/>
      </c:catAx>
      <c:valAx>
        <c:axId val="7119155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0" sourceLinked="1"/>
        <c:majorTickMark val="out"/>
        <c:minorTickMark val="none"/>
        <c:tickLblPos val="nextTo"/>
        <c:crossAx val="71190016"/>
        <c:crosses val="autoZero"/>
        <c:crossBetween val="midCat"/>
      </c:valAx>
      <c:spPr>
        <a:solidFill>
          <a:schemeClr val="accent5">
            <a:lumMod val="40000"/>
            <a:lumOff val="60000"/>
          </a:schemeClr>
        </a:solidFill>
        <a:ln>
          <a:noFill/>
        </a:ln>
        <a:effectLst>
          <a:outerShdw blurRad="50800" dist="50800" dir="5400000" algn="ctr" rotWithShape="0">
            <a:schemeClr val="accent5">
              <a:lumMod val="40000"/>
              <a:lumOff val="60000"/>
            </a:schemeClr>
          </a:outerShdw>
        </a:effectLst>
      </c:spPr>
    </c:plotArea>
    <c:plotVisOnly val="1"/>
    <c:dispBlanksAs val="zero"/>
    <c:showDLblsOverMax val="0"/>
  </c:chart>
  <c:spPr>
    <a:solidFill>
      <a:schemeClr val="accent5">
        <a:lumMod val="40000"/>
        <a:lumOff val="60000"/>
      </a:schemeClr>
    </a:solidFill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cat>
            <c:numRef>
              <c:f>('journée débute par basse mer'!$A$19:$A$25,'journée débute par basse mer'!$A$43:$A$48,'journée débute par basse mer'!$A$66:$A$71)</c:f>
              <c:numCache>
                <c:formatCode>h:mm</c:formatCode>
                <c:ptCount val="19"/>
                <c:pt idx="0">
                  <c:v>0.20555555555555557</c:v>
                </c:pt>
                <c:pt idx="1">
                  <c:v>0.24710648148148151</c:v>
                </c:pt>
                <c:pt idx="2">
                  <c:v>0.28865740740740742</c:v>
                </c:pt>
                <c:pt idx="3">
                  <c:v>0.33020833333333333</c:v>
                </c:pt>
                <c:pt idx="4">
                  <c:v>0.37175925925925923</c:v>
                </c:pt>
                <c:pt idx="5">
                  <c:v>0.41331018518518514</c:v>
                </c:pt>
                <c:pt idx="6">
                  <c:v>0.45486111111111105</c:v>
                </c:pt>
                <c:pt idx="7">
                  <c:v>0.50092592592592589</c:v>
                </c:pt>
                <c:pt idx="8">
                  <c:v>0.54699074074074072</c:v>
                </c:pt>
                <c:pt idx="9">
                  <c:v>0.59305555555555556</c:v>
                </c:pt>
                <c:pt idx="10">
                  <c:v>0.63912037037037039</c:v>
                </c:pt>
                <c:pt idx="11">
                  <c:v>0.68518518518518523</c:v>
                </c:pt>
                <c:pt idx="12">
                  <c:v>0.73125000000000007</c:v>
                </c:pt>
                <c:pt idx="13">
                  <c:v>0.77314814814814814</c:v>
                </c:pt>
                <c:pt idx="14">
                  <c:v>0.81504629629629632</c:v>
                </c:pt>
                <c:pt idx="15">
                  <c:v>0.85694444444444451</c:v>
                </c:pt>
                <c:pt idx="16">
                  <c:v>0.89884259259259269</c:v>
                </c:pt>
                <c:pt idx="17">
                  <c:v>0.94074074074074088</c:v>
                </c:pt>
                <c:pt idx="18">
                  <c:v>0.98263888888888906</c:v>
                </c:pt>
              </c:numCache>
            </c:numRef>
          </c:cat>
          <c:val>
            <c:numRef>
              <c:f>('journée débute par basse mer'!$D$19:$D$25,'journée débute par basse mer'!$D$43:$D$48,'journée débute par basse mer'!$D$66:$D$71)</c:f>
              <c:numCache>
                <c:formatCode>0.00</c:formatCode>
                <c:ptCount val="19"/>
                <c:pt idx="0">
                  <c:v>-0.39999999999999991</c:v>
                </c:pt>
                <c:pt idx="1">
                  <c:v>-0.14999999999999991</c:v>
                </c:pt>
                <c:pt idx="2">
                  <c:v>0.35000000000000009</c:v>
                </c:pt>
                <c:pt idx="3">
                  <c:v>1.0999999999999996</c:v>
                </c:pt>
                <c:pt idx="4">
                  <c:v>1.8499999999999996</c:v>
                </c:pt>
                <c:pt idx="5">
                  <c:v>2.3499999999999996</c:v>
                </c:pt>
                <c:pt idx="6">
                  <c:v>2.5999999999999996</c:v>
                </c:pt>
                <c:pt idx="7">
                  <c:v>2.3624999999999998</c:v>
                </c:pt>
                <c:pt idx="8">
                  <c:v>1.8875000000000002</c:v>
                </c:pt>
                <c:pt idx="9">
                  <c:v>1.1750000000000007</c:v>
                </c:pt>
                <c:pt idx="10">
                  <c:v>0.4625000000000008</c:v>
                </c:pt>
                <c:pt idx="11">
                  <c:v>-1.2499999999999289E-2</c:v>
                </c:pt>
                <c:pt idx="12">
                  <c:v>-0.24999999999999911</c:v>
                </c:pt>
                <c:pt idx="13">
                  <c:v>-3.7500000000000089E-2</c:v>
                </c:pt>
                <c:pt idx="14">
                  <c:v>0.38749999999999973</c:v>
                </c:pt>
                <c:pt idx="15">
                  <c:v>1.0249999999999995</c:v>
                </c:pt>
                <c:pt idx="16">
                  <c:v>1.6624999999999996</c:v>
                </c:pt>
                <c:pt idx="17">
                  <c:v>2.0874999999999995</c:v>
                </c:pt>
                <c:pt idx="18">
                  <c:v>2.2999999999999998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095616"/>
        <c:axId val="74113792"/>
      </c:areaChart>
      <c:catAx>
        <c:axId val="74095616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crossAx val="74113792"/>
        <c:crosses val="autoZero"/>
        <c:auto val="1"/>
        <c:lblAlgn val="ctr"/>
        <c:lblOffset val="100"/>
        <c:noMultiLvlLbl val="0"/>
      </c:catAx>
      <c:valAx>
        <c:axId val="7411379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74095616"/>
        <c:crosses val="autoZero"/>
        <c:crossBetween val="midCat"/>
      </c:valAx>
      <c:spPr>
        <a:solidFill>
          <a:schemeClr val="accent5">
            <a:lumMod val="40000"/>
            <a:lumOff val="60000"/>
          </a:schemeClr>
        </a:solidFill>
      </c:spPr>
    </c:plotArea>
    <c:plotVisOnly val="1"/>
    <c:dispBlanksAs val="zero"/>
    <c:showDLblsOverMax val="0"/>
  </c:chart>
  <c:spPr>
    <a:solidFill>
      <a:schemeClr val="accent5">
        <a:lumMod val="40000"/>
        <a:lumOff val="60000"/>
      </a:schemeClr>
    </a:solidFill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cat>
            <c:numRef>
              <c:f>('journée débute par basse mer'!$A$19:$A$25,'journée débute par basse mer'!$A$43:$A$48,'journée débute par basse mer'!$A$66:$A$71)</c:f>
              <c:numCache>
                <c:formatCode>h:mm</c:formatCode>
                <c:ptCount val="19"/>
                <c:pt idx="0">
                  <c:v>0.20555555555555557</c:v>
                </c:pt>
                <c:pt idx="1">
                  <c:v>0.24710648148148151</c:v>
                </c:pt>
                <c:pt idx="2">
                  <c:v>0.28865740740740742</c:v>
                </c:pt>
                <c:pt idx="3">
                  <c:v>0.33020833333333333</c:v>
                </c:pt>
                <c:pt idx="4">
                  <c:v>0.37175925925925923</c:v>
                </c:pt>
                <c:pt idx="5">
                  <c:v>0.41331018518518514</c:v>
                </c:pt>
                <c:pt idx="6">
                  <c:v>0.45486111111111105</c:v>
                </c:pt>
                <c:pt idx="7">
                  <c:v>0.50092592592592589</c:v>
                </c:pt>
                <c:pt idx="8">
                  <c:v>0.54699074074074072</c:v>
                </c:pt>
                <c:pt idx="9">
                  <c:v>0.59305555555555556</c:v>
                </c:pt>
                <c:pt idx="10">
                  <c:v>0.63912037037037039</c:v>
                </c:pt>
                <c:pt idx="11">
                  <c:v>0.68518518518518523</c:v>
                </c:pt>
                <c:pt idx="12">
                  <c:v>0.73125000000000007</c:v>
                </c:pt>
                <c:pt idx="13">
                  <c:v>0.77314814814814814</c:v>
                </c:pt>
                <c:pt idx="14">
                  <c:v>0.81504629629629632</c:v>
                </c:pt>
                <c:pt idx="15">
                  <c:v>0.85694444444444451</c:v>
                </c:pt>
                <c:pt idx="16">
                  <c:v>0.89884259259259269</c:v>
                </c:pt>
                <c:pt idx="17">
                  <c:v>0.94074074074074088</c:v>
                </c:pt>
                <c:pt idx="18">
                  <c:v>0.98263888888888906</c:v>
                </c:pt>
              </c:numCache>
            </c:numRef>
          </c:cat>
          <c:val>
            <c:numRef>
              <c:f>('journée débute par basse mer'!$C$19:$C$25,'journée débute par basse mer'!$C$43:$C$48,'journée débute par basse mer'!$C$66:$C$71)</c:f>
              <c:numCache>
                <c:formatCode>0.00</c:formatCode>
                <c:ptCount val="19"/>
                <c:pt idx="0">
                  <c:v>2.6</c:v>
                </c:pt>
                <c:pt idx="1">
                  <c:v>2.85</c:v>
                </c:pt>
                <c:pt idx="2">
                  <c:v>3.35</c:v>
                </c:pt>
                <c:pt idx="3">
                  <c:v>4.0999999999999996</c:v>
                </c:pt>
                <c:pt idx="4">
                  <c:v>4.8499999999999996</c:v>
                </c:pt>
                <c:pt idx="5">
                  <c:v>5.35</c:v>
                </c:pt>
                <c:pt idx="6">
                  <c:v>5.6</c:v>
                </c:pt>
                <c:pt idx="7">
                  <c:v>5.3624999999999998</c:v>
                </c:pt>
                <c:pt idx="8">
                  <c:v>4.8875000000000002</c:v>
                </c:pt>
                <c:pt idx="9">
                  <c:v>4.1750000000000007</c:v>
                </c:pt>
                <c:pt idx="10">
                  <c:v>3.4625000000000008</c:v>
                </c:pt>
                <c:pt idx="11">
                  <c:v>2.9875000000000007</c:v>
                </c:pt>
                <c:pt idx="12">
                  <c:v>2.7500000000000009</c:v>
                </c:pt>
                <c:pt idx="13">
                  <c:v>2.9624999999999999</c:v>
                </c:pt>
                <c:pt idx="14">
                  <c:v>3.3874999999999997</c:v>
                </c:pt>
                <c:pt idx="15">
                  <c:v>4.0249999999999995</c:v>
                </c:pt>
                <c:pt idx="16">
                  <c:v>4.6624999999999996</c:v>
                </c:pt>
                <c:pt idx="17">
                  <c:v>5.0874999999999995</c:v>
                </c:pt>
                <c:pt idx="18">
                  <c:v>5.3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64992"/>
        <c:axId val="80566528"/>
      </c:areaChart>
      <c:catAx>
        <c:axId val="80564992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crossAx val="80566528"/>
        <c:crosses val="autoZero"/>
        <c:auto val="1"/>
        <c:lblAlgn val="ctr"/>
        <c:lblOffset val="100"/>
        <c:noMultiLvlLbl val="0"/>
      </c:catAx>
      <c:valAx>
        <c:axId val="8056652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0564992"/>
        <c:crosses val="autoZero"/>
        <c:crossBetween val="midCat"/>
      </c:valAx>
      <c:spPr>
        <a:solidFill>
          <a:schemeClr val="accent5">
            <a:lumMod val="40000"/>
            <a:lumOff val="60000"/>
          </a:schemeClr>
        </a:solidFill>
      </c:spPr>
    </c:plotArea>
    <c:plotVisOnly val="1"/>
    <c:dispBlanksAs val="zero"/>
    <c:showDLblsOverMax val="0"/>
  </c:chart>
  <c:spPr>
    <a:solidFill>
      <a:schemeClr val="accent5">
        <a:lumMod val="40000"/>
        <a:lumOff val="60000"/>
      </a:schemeClr>
    </a:solidFill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552449</xdr:colOff>
      <xdr:row>5</xdr:row>
      <xdr:rowOff>176211</xdr:rowOff>
    </xdr:from>
    <xdr:to>
      <xdr:col>13</xdr:col>
      <xdr:colOff>666750</xdr:colOff>
      <xdr:row>35</xdr:row>
      <xdr:rowOff>133350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619124</xdr:colOff>
      <xdr:row>39</xdr:row>
      <xdr:rowOff>23812</xdr:rowOff>
    </xdr:from>
    <xdr:to>
      <xdr:col>13</xdr:col>
      <xdr:colOff>647699</xdr:colOff>
      <xdr:row>64</xdr:row>
      <xdr:rowOff>76200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781050</xdr:colOff>
      <xdr:row>1</xdr:row>
      <xdr:rowOff>0</xdr:rowOff>
    </xdr:from>
    <xdr:to>
      <xdr:col>8</xdr:col>
      <xdr:colOff>47624</xdr:colOff>
      <xdr:row>9</xdr:row>
      <xdr:rowOff>65882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90500"/>
          <a:ext cx="2409824" cy="1599407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0.10471</cdr:x>
      <cdr:y>0.05774</cdr:y>
    </cdr:from>
    <cdr:to>
      <cdr:x>0.53882</cdr:x>
      <cdr:y>0.1113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847725" y="328615"/>
          <a:ext cx="3514725" cy="30480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5">
            <a:lumMod val="60000"/>
            <a:lumOff val="4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 b="1"/>
            <a:t>Rapport hauteur d'eau avec tiran d'eau /</a:t>
          </a:r>
          <a:r>
            <a:rPr lang="fr-FR" sz="1100" b="1" baseline="0"/>
            <a:t> horaire</a:t>
          </a:r>
          <a:endParaRPr lang="fr-FR" sz="1100" b="1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0.10503</cdr:x>
      <cdr:y>0.0381</cdr:y>
    </cdr:from>
    <cdr:to>
      <cdr:x>0.5438</cdr:x>
      <cdr:y>0.10115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841375" y="184150"/>
          <a:ext cx="3514725" cy="30480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5">
            <a:lumMod val="60000"/>
            <a:lumOff val="40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 b="1"/>
            <a:t>Rapport hauteur d'eau /</a:t>
          </a:r>
          <a:r>
            <a:rPr lang="fr-FR" sz="1100" b="1" baseline="0"/>
            <a:t> horaire</a:t>
          </a:r>
          <a:endParaRPr lang="fr-FR" sz="1100" b="1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438150</xdr:colOff>
      <xdr:row>6</xdr:row>
      <xdr:rowOff>4761</xdr:rowOff>
    </xdr:from>
    <xdr:to>
      <xdr:col>13</xdr:col>
      <xdr:colOff>190500</xdr:colOff>
      <xdr:row>36</xdr:row>
      <xdr:rowOff>9525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466725</xdr:colOff>
      <xdr:row>39</xdr:row>
      <xdr:rowOff>42862</xdr:rowOff>
    </xdr:from>
    <xdr:to>
      <xdr:col>13</xdr:col>
      <xdr:colOff>219075</xdr:colOff>
      <xdr:row>68</xdr:row>
      <xdr:rowOff>19050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762001</xdr:colOff>
      <xdr:row>0</xdr:row>
      <xdr:rowOff>180975</xdr:rowOff>
    </xdr:from>
    <xdr:to>
      <xdr:col>8</xdr:col>
      <xdr:colOff>28575</xdr:colOff>
      <xdr:row>9</xdr:row>
      <xdr:rowOff>56357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6" y="180975"/>
          <a:ext cx="2409824" cy="1599407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0.07061</cdr:x>
      <cdr:y>0.04205</cdr:y>
    </cdr:from>
    <cdr:to>
      <cdr:x>0.52504</cdr:x>
      <cdr:y>0.09516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46100" y="241300"/>
          <a:ext cx="3514725" cy="30480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5">
            <a:lumMod val="60000"/>
            <a:lumOff val="40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 b="1"/>
            <a:t>Rapport hauteur d'eau avec tiran d'eau /</a:t>
          </a:r>
          <a:r>
            <a:rPr lang="fr-FR" sz="1100" b="1" baseline="0"/>
            <a:t> horaire</a:t>
          </a:r>
          <a:endParaRPr lang="fr-FR" sz="1100" b="1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0.08163</cdr:x>
      <cdr:y>0.01912</cdr:y>
    </cdr:from>
    <cdr:to>
      <cdr:x>0.5204</cdr:x>
      <cdr:y>0.08217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631359" y="105527"/>
          <a:ext cx="3393578" cy="34801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5">
            <a:lumMod val="60000"/>
            <a:lumOff val="40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 b="1"/>
            <a:t>Rapport hauteur d'eau /</a:t>
          </a:r>
          <a:r>
            <a:rPr lang="fr-FR" sz="1100" b="1" baseline="0"/>
            <a:t> horaire</a:t>
          </a:r>
          <a:endParaRPr lang="fr-FR" sz="1100" b="1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N71"/>
  <sheetViews>
    <sheetView tabSelected="1" workbookViewId="0">
      <selection activeCell="C32" sqref="C32"/>
    </sheetView>
  </sheetViews>
  <sheetFormatPr baseColWidth="10" defaultColWidth="15.7109375" defaultRowHeight="15" x14ac:dyDescent="0.25"/>
  <cols>
    <col min="1" max="1" width="20.28515625" style="2" customWidth="1"/>
    <col min="2" max="3" width="15.7109375" style="2"/>
    <col min="4" max="4" width="15.7109375" style="2" customWidth="1"/>
    <col min="5" max="5" width="17.5703125" style="2" customWidth="1"/>
    <col min="6" max="9" width="15.7109375" style="2"/>
    <col min="10" max="10" width="39.42578125" style="2" customWidth="1"/>
    <col min="11" max="11" width="33.140625" style="2" customWidth="1"/>
    <col min="12" max="16384" width="15.7109375" style="2"/>
  </cols>
  <sheetData>
    <row r="1" spans="1:13" x14ac:dyDescent="0.25">
      <c r="A1" s="23" t="s">
        <v>28</v>
      </c>
      <c r="B1" s="24"/>
      <c r="C1" s="24"/>
      <c r="D1" s="25"/>
      <c r="E1" s="1"/>
    </row>
    <row r="2" spans="1:13" ht="15.75" thickBot="1" x14ac:dyDescent="0.3">
      <c r="A2" s="26"/>
      <c r="B2" s="27"/>
      <c r="C2" s="27"/>
      <c r="D2" s="28"/>
      <c r="E2" s="1"/>
    </row>
    <row r="3" spans="1:13" ht="15" customHeight="1" x14ac:dyDescent="0.25">
      <c r="A3" s="1"/>
      <c r="B3" s="1"/>
      <c r="C3" s="1"/>
      <c r="D3" s="1"/>
      <c r="E3" s="1"/>
      <c r="J3" s="45" t="s">
        <v>34</v>
      </c>
      <c r="K3" s="45"/>
      <c r="L3" s="45"/>
      <c r="M3" s="45"/>
    </row>
    <row r="4" spans="1:13" x14ac:dyDescent="0.25">
      <c r="A4" s="29" t="s">
        <v>26</v>
      </c>
      <c r="B4" s="29"/>
      <c r="C4" s="29"/>
      <c r="D4" s="29"/>
      <c r="E4" s="1"/>
      <c r="J4" s="45"/>
      <c r="K4" s="45"/>
      <c r="L4" s="45"/>
      <c r="M4" s="45"/>
    </row>
    <row r="5" spans="1:13" x14ac:dyDescent="0.25">
      <c r="A5" s="29"/>
      <c r="B5" s="29"/>
      <c r="C5" s="29"/>
      <c r="D5" s="29"/>
      <c r="E5" s="1"/>
    </row>
    <row r="6" spans="1:13" x14ac:dyDescent="0.25">
      <c r="G6" s="4"/>
      <c r="H6" s="4"/>
      <c r="J6" s="2" t="s">
        <v>8</v>
      </c>
    </row>
    <row r="7" spans="1:13" x14ac:dyDescent="0.25">
      <c r="A7" s="5"/>
      <c r="B7" s="38" t="s">
        <v>7</v>
      </c>
      <c r="C7" s="38" t="s">
        <v>6</v>
      </c>
      <c r="E7" s="36" t="s">
        <v>29</v>
      </c>
      <c r="G7" s="6" t="s">
        <v>4</v>
      </c>
      <c r="H7" s="7">
        <f>(B9-B8)/6</f>
        <v>3.4953703703703702E-2</v>
      </c>
      <c r="I7" s="8"/>
    </row>
    <row r="8" spans="1:13" x14ac:dyDescent="0.25">
      <c r="A8" s="38" t="s">
        <v>0</v>
      </c>
      <c r="B8" s="39">
        <v>2.2916666666666669E-2</v>
      </c>
      <c r="C8" s="40">
        <v>4.6500000000000004</v>
      </c>
      <c r="E8" s="41">
        <v>3</v>
      </c>
      <c r="G8" s="6" t="s">
        <v>5</v>
      </c>
      <c r="H8" s="9">
        <f>((C8-C9)/12)</f>
        <v>0.16666666666666671</v>
      </c>
    </row>
    <row r="9" spans="1:13" x14ac:dyDescent="0.25">
      <c r="A9" s="38" t="s">
        <v>1</v>
      </c>
      <c r="B9" s="39">
        <v>0.23263888888888887</v>
      </c>
      <c r="C9" s="40">
        <v>2.65</v>
      </c>
      <c r="G9" s="4"/>
      <c r="H9" s="4"/>
    </row>
    <row r="10" spans="1:13" x14ac:dyDescent="0.25">
      <c r="A10" s="10"/>
      <c r="B10" s="11"/>
      <c r="C10" s="12"/>
      <c r="G10" s="4"/>
      <c r="H10" s="4"/>
    </row>
    <row r="11" spans="1:13" x14ac:dyDescent="0.25">
      <c r="A11" s="10"/>
      <c r="B11" s="13" t="s">
        <v>0</v>
      </c>
      <c r="C11" s="13" t="s">
        <v>17</v>
      </c>
      <c r="D11" s="13" t="s">
        <v>18</v>
      </c>
      <c r="E11" s="13" t="s">
        <v>19</v>
      </c>
      <c r="F11" s="13" t="s">
        <v>20</v>
      </c>
      <c r="G11" s="13" t="s">
        <v>21</v>
      </c>
      <c r="H11" s="13" t="s">
        <v>1</v>
      </c>
    </row>
    <row r="12" spans="1:13" x14ac:dyDescent="0.25">
      <c r="A12" s="6" t="s">
        <v>2</v>
      </c>
      <c r="B12" s="7">
        <f>B8</f>
        <v>2.2916666666666669E-2</v>
      </c>
      <c r="C12" s="7">
        <f>B12+$H7</f>
        <v>5.7870370370370371E-2</v>
      </c>
      <c r="D12" s="7">
        <f t="shared" ref="D12:H12" si="0">C12+$H7</f>
        <v>9.2824074074074073E-2</v>
      </c>
      <c r="E12" s="7">
        <f t="shared" si="0"/>
        <v>0.12777777777777777</v>
      </c>
      <c r="F12" s="7">
        <f t="shared" si="0"/>
        <v>0.16273148148148148</v>
      </c>
      <c r="G12" s="7">
        <f t="shared" si="0"/>
        <v>0.19768518518518519</v>
      </c>
      <c r="H12" s="7">
        <f t="shared" si="0"/>
        <v>0.2326388888888889</v>
      </c>
    </row>
    <row r="13" spans="1:13" x14ac:dyDescent="0.25">
      <c r="A13" s="6" t="s">
        <v>8</v>
      </c>
      <c r="B13" s="14">
        <f>C8</f>
        <v>4.6500000000000004</v>
      </c>
      <c r="C13" s="14">
        <f>B13-$H8</f>
        <v>4.4833333333333334</v>
      </c>
      <c r="D13" s="14">
        <f>C13-(2*$H8)</f>
        <v>4.1500000000000004</v>
      </c>
      <c r="E13" s="14">
        <f>D13-(3*$H8)</f>
        <v>3.6500000000000004</v>
      </c>
      <c r="F13" s="14">
        <f>E13-(3*$H8)</f>
        <v>3.1500000000000004</v>
      </c>
      <c r="G13" s="14">
        <f>F13-(2*$H8)</f>
        <v>2.8166666666666669</v>
      </c>
      <c r="H13" s="14">
        <f>G13-$H8</f>
        <v>2.6500000000000004</v>
      </c>
    </row>
    <row r="14" spans="1:13" ht="15.75" thickBot="1" x14ac:dyDescent="0.3">
      <c r="A14" s="12"/>
      <c r="B14" s="15"/>
      <c r="C14" s="15"/>
      <c r="D14" s="15"/>
      <c r="E14" s="15"/>
      <c r="F14" s="15"/>
      <c r="G14" s="15"/>
      <c r="H14" s="15"/>
    </row>
    <row r="15" spans="1:13" ht="15" customHeight="1" x14ac:dyDescent="0.25">
      <c r="A15" s="30" t="s">
        <v>12</v>
      </c>
      <c r="B15" s="31"/>
      <c r="C15" s="32"/>
      <c r="D15" s="15"/>
      <c r="E15" s="30" t="s">
        <v>13</v>
      </c>
      <c r="F15" s="31"/>
      <c r="G15" s="32"/>
      <c r="H15" s="15"/>
    </row>
    <row r="16" spans="1:13" ht="15.75" thickBot="1" x14ac:dyDescent="0.3">
      <c r="A16" s="33"/>
      <c r="B16" s="34"/>
      <c r="C16" s="35"/>
      <c r="D16" s="15"/>
      <c r="E16" s="33"/>
      <c r="F16" s="34"/>
      <c r="G16" s="35"/>
      <c r="H16" s="15"/>
    </row>
    <row r="17" spans="1:9" x14ac:dyDescent="0.25">
      <c r="A17" s="12"/>
      <c r="B17" s="15"/>
      <c r="C17" s="15"/>
      <c r="D17" s="15"/>
      <c r="E17" s="15"/>
      <c r="F17" s="15"/>
      <c r="G17" s="15"/>
      <c r="H17" s="15"/>
    </row>
    <row r="18" spans="1:9" x14ac:dyDescent="0.25">
      <c r="A18" s="16" t="s">
        <v>10</v>
      </c>
      <c r="B18" s="16" t="s">
        <v>11</v>
      </c>
      <c r="C18" s="14" t="s">
        <v>9</v>
      </c>
      <c r="D18" s="17" t="s">
        <v>25</v>
      </c>
      <c r="E18" s="16" t="s">
        <v>3</v>
      </c>
      <c r="F18" s="16" t="s">
        <v>11</v>
      </c>
      <c r="G18" s="17" t="s">
        <v>10</v>
      </c>
      <c r="H18" s="15"/>
    </row>
    <row r="19" spans="1:9" x14ac:dyDescent="0.25">
      <c r="A19" s="7">
        <f>B12</f>
        <v>2.2916666666666669E-2</v>
      </c>
      <c r="B19" s="18" t="s">
        <v>0</v>
      </c>
      <c r="C19" s="19">
        <f>C13-(C13-B13)*(C12-A19)/(C12-B12)</f>
        <v>4.6500000000000004</v>
      </c>
      <c r="D19" s="17">
        <f>C19-$E$8</f>
        <v>1.6500000000000004</v>
      </c>
      <c r="E19" s="14">
        <f>B13</f>
        <v>4.6500000000000004</v>
      </c>
      <c r="F19" s="18" t="s">
        <v>0</v>
      </c>
      <c r="G19" s="20">
        <f>B12-(B12-C12)*(B13-E19)/(B13-C13)</f>
        <v>2.2916666666666669E-2</v>
      </c>
      <c r="H19" s="15"/>
    </row>
    <row r="20" spans="1:9" x14ac:dyDescent="0.25">
      <c r="A20" s="7">
        <f>C12</f>
        <v>5.7870370370370371E-2</v>
      </c>
      <c r="B20" s="18" t="s">
        <v>22</v>
      </c>
      <c r="C20" s="19">
        <f>D13-(D13-C13)*(D12-A20)/(D12-C12)</f>
        <v>4.4833333333333334</v>
      </c>
      <c r="D20" s="17">
        <f t="shared" ref="D20:D25" si="1">C20-$E$8</f>
        <v>1.4833333333333334</v>
      </c>
      <c r="E20" s="14">
        <f>C13</f>
        <v>4.4833333333333334</v>
      </c>
      <c r="F20" s="18" t="s">
        <v>22</v>
      </c>
      <c r="G20" s="20">
        <f>C12-(C12-D12)*(C13-E20)/(C13-D13)</f>
        <v>5.7870370370370371E-2</v>
      </c>
      <c r="H20" s="15"/>
    </row>
    <row r="21" spans="1:9" x14ac:dyDescent="0.25">
      <c r="A21" s="7">
        <f>D12</f>
        <v>9.2824074074074073E-2</v>
      </c>
      <c r="B21" s="18" t="s">
        <v>23</v>
      </c>
      <c r="C21" s="19">
        <f>E13-(E13-D13)*(E12-A21)/(E12-D12)</f>
        <v>4.1500000000000004</v>
      </c>
      <c r="D21" s="17">
        <f t="shared" si="1"/>
        <v>1.1500000000000004</v>
      </c>
      <c r="E21" s="14">
        <f>D13</f>
        <v>4.1500000000000004</v>
      </c>
      <c r="F21" s="18" t="s">
        <v>23</v>
      </c>
      <c r="G21" s="20">
        <f>D12-(D12-E12)*(D13-E21)/(D13-E13)</f>
        <v>9.2824074074074073E-2</v>
      </c>
      <c r="H21" s="15"/>
    </row>
    <row r="22" spans="1:9" x14ac:dyDescent="0.25">
      <c r="A22" s="7">
        <f>E12</f>
        <v>0.12777777777777777</v>
      </c>
      <c r="B22" s="18" t="s">
        <v>14</v>
      </c>
      <c r="C22" s="19">
        <f>F13-(F13-E13)*(F12-A22)/(F12-E12)</f>
        <v>3.6500000000000004</v>
      </c>
      <c r="D22" s="17">
        <f t="shared" si="1"/>
        <v>0.65000000000000036</v>
      </c>
      <c r="E22" s="14">
        <f>E13</f>
        <v>3.6500000000000004</v>
      </c>
      <c r="F22" s="18" t="s">
        <v>14</v>
      </c>
      <c r="G22" s="20">
        <f>E12-(E12-F12)*(E13-E22)/(E13-F13)</f>
        <v>0.12777777777777777</v>
      </c>
      <c r="H22" s="15"/>
    </row>
    <row r="23" spans="1:9" x14ac:dyDescent="0.25">
      <c r="A23" s="7">
        <f>F12</f>
        <v>0.16273148148148148</v>
      </c>
      <c r="B23" s="18" t="s">
        <v>15</v>
      </c>
      <c r="C23" s="19">
        <f>F13-(F13-E17)*(F12-A23)/(F12-D12)</f>
        <v>3.1500000000000004</v>
      </c>
      <c r="D23" s="17">
        <f t="shared" si="1"/>
        <v>0.15000000000000036</v>
      </c>
      <c r="E23" s="14">
        <f>F13</f>
        <v>3.1500000000000004</v>
      </c>
      <c r="F23" s="18" t="s">
        <v>15</v>
      </c>
      <c r="G23" s="20">
        <f>F12-(F12-G12)*(F13-E23)/(F13-G13)</f>
        <v>0.16273148148148148</v>
      </c>
      <c r="H23" s="15"/>
    </row>
    <row r="24" spans="1:9" x14ac:dyDescent="0.25">
      <c r="A24" s="7">
        <f>G12</f>
        <v>0.19768518518518519</v>
      </c>
      <c r="B24" s="18" t="s">
        <v>16</v>
      </c>
      <c r="C24" s="19">
        <f>G13-(G13-F13)*(G12-A24)/(G12-F12)</f>
        <v>2.8166666666666669</v>
      </c>
      <c r="D24" s="17">
        <f t="shared" si="1"/>
        <v>-0.18333333333333313</v>
      </c>
      <c r="E24" s="14">
        <f>G13</f>
        <v>2.8166666666666669</v>
      </c>
      <c r="F24" s="18" t="s">
        <v>16</v>
      </c>
      <c r="G24" s="20">
        <f>G12-(G12-H12)*(G13-E24)/(G13-H13)</f>
        <v>0.19768518518518519</v>
      </c>
      <c r="H24" s="15"/>
    </row>
    <row r="25" spans="1:9" x14ac:dyDescent="0.25">
      <c r="A25" s="7">
        <f>H12</f>
        <v>0.2326388888888889</v>
      </c>
      <c r="B25" s="18" t="s">
        <v>1</v>
      </c>
      <c r="C25" s="19">
        <f>H13-(H13-G13)*(H12-A25)/(H12-G12)</f>
        <v>2.6500000000000004</v>
      </c>
      <c r="D25" s="17">
        <f t="shared" si="1"/>
        <v>-0.34999999999999964</v>
      </c>
      <c r="E25" s="14">
        <f>H13</f>
        <v>2.6500000000000004</v>
      </c>
      <c r="F25" s="18" t="s">
        <v>1</v>
      </c>
      <c r="G25" s="20">
        <f>H12-(H12-I12)*(H13-E25)/(H13-I13)</f>
        <v>0.2326388888888889</v>
      </c>
      <c r="H25" s="15"/>
    </row>
    <row r="26" spans="1:9" x14ac:dyDescent="0.25">
      <c r="A26" s="12"/>
      <c r="B26" s="15"/>
      <c r="C26" s="15"/>
      <c r="D26" s="15"/>
      <c r="E26" s="15"/>
      <c r="F26" s="15"/>
      <c r="G26" s="15"/>
      <c r="H26" s="15"/>
    </row>
    <row r="27" spans="1:9" x14ac:dyDescent="0.25">
      <c r="A27" s="29" t="s">
        <v>27</v>
      </c>
      <c r="B27" s="29"/>
      <c r="C27" s="29"/>
      <c r="D27" s="29"/>
      <c r="E27" s="1"/>
    </row>
    <row r="28" spans="1:9" x14ac:dyDescent="0.25">
      <c r="A28" s="29"/>
      <c r="B28" s="29"/>
      <c r="C28" s="29"/>
      <c r="D28" s="29"/>
      <c r="E28" s="1"/>
    </row>
    <row r="29" spans="1:9" x14ac:dyDescent="0.25">
      <c r="G29" s="4"/>
      <c r="H29" s="4"/>
    </row>
    <row r="30" spans="1:9" x14ac:dyDescent="0.25">
      <c r="A30" s="5"/>
      <c r="B30" s="38" t="s">
        <v>7</v>
      </c>
      <c r="C30" s="38" t="s">
        <v>6</v>
      </c>
      <c r="E30" s="6" t="s">
        <v>4</v>
      </c>
      <c r="F30" s="7">
        <f>(B32-B31)/6</f>
        <v>5.405092592592594E-2</v>
      </c>
      <c r="G30" s="21"/>
      <c r="H30" s="4"/>
      <c r="I30" s="8"/>
    </row>
    <row r="31" spans="1:9" x14ac:dyDescent="0.25">
      <c r="A31" s="38" t="s">
        <v>1</v>
      </c>
      <c r="B31" s="39">
        <v>0.23263888888888887</v>
      </c>
      <c r="C31" s="40">
        <v>2.65</v>
      </c>
      <c r="E31" s="6" t="s">
        <v>5</v>
      </c>
      <c r="F31" s="9">
        <f>((C32-C31)/12)</f>
        <v>0.17500000000000002</v>
      </c>
      <c r="G31" s="21"/>
      <c r="H31" s="4"/>
    </row>
    <row r="32" spans="1:9" x14ac:dyDescent="0.25">
      <c r="A32" s="38" t="s">
        <v>0</v>
      </c>
      <c r="B32" s="39">
        <v>0.55694444444444446</v>
      </c>
      <c r="C32" s="40">
        <v>4.75</v>
      </c>
      <c r="G32" s="4"/>
      <c r="H32" s="4"/>
    </row>
    <row r="33" spans="1:14" x14ac:dyDescent="0.25">
      <c r="A33" s="10"/>
      <c r="B33" s="11"/>
      <c r="C33" s="12"/>
      <c r="G33" s="4"/>
      <c r="H33" s="4"/>
    </row>
    <row r="34" spans="1:14" x14ac:dyDescent="0.25">
      <c r="A34" s="10"/>
      <c r="B34" s="13" t="s">
        <v>1</v>
      </c>
      <c r="C34" s="22" t="s">
        <v>17</v>
      </c>
      <c r="D34" s="22" t="s">
        <v>18</v>
      </c>
      <c r="E34" s="22" t="s">
        <v>19</v>
      </c>
      <c r="F34" s="22" t="s">
        <v>20</v>
      </c>
      <c r="G34" s="22" t="s">
        <v>21</v>
      </c>
      <c r="H34" s="22" t="s">
        <v>0</v>
      </c>
    </row>
    <row r="35" spans="1:14" x14ac:dyDescent="0.25">
      <c r="A35" s="6" t="s">
        <v>2</v>
      </c>
      <c r="B35" s="7">
        <f>B31</f>
        <v>0.23263888888888887</v>
      </c>
      <c r="C35" s="7">
        <f>B35+$F30</f>
        <v>0.28668981481481481</v>
      </c>
      <c r="D35" s="7">
        <f t="shared" ref="D35:H35" si="2">C35+$F30</f>
        <v>0.34074074074074073</v>
      </c>
      <c r="E35" s="7">
        <f t="shared" si="2"/>
        <v>0.39479166666666665</v>
      </c>
      <c r="F35" s="7">
        <f t="shared" si="2"/>
        <v>0.44884259259259257</v>
      </c>
      <c r="G35" s="7">
        <f t="shared" si="2"/>
        <v>0.50289351851851849</v>
      </c>
      <c r="H35" s="7">
        <f t="shared" si="2"/>
        <v>0.55694444444444446</v>
      </c>
    </row>
    <row r="36" spans="1:14" x14ac:dyDescent="0.25">
      <c r="A36" s="6" t="s">
        <v>8</v>
      </c>
      <c r="B36" s="14">
        <f>C31</f>
        <v>2.65</v>
      </c>
      <c r="C36" s="14">
        <f>B36+$F31</f>
        <v>2.8249999999999997</v>
      </c>
      <c r="D36" s="14">
        <f>C36+(2*$F31)</f>
        <v>3.1749999999999998</v>
      </c>
      <c r="E36" s="14">
        <f>D36+(3*$F31)</f>
        <v>3.6999999999999997</v>
      </c>
      <c r="F36" s="14">
        <f>E36+(3*$F31)</f>
        <v>4.2249999999999996</v>
      </c>
      <c r="G36" s="14">
        <f>F36+(2*$F31)</f>
        <v>4.5749999999999993</v>
      </c>
      <c r="H36" s="14">
        <f>G36+$F31</f>
        <v>4.7499999999999991</v>
      </c>
    </row>
    <row r="37" spans="1:14" ht="15.75" thickBot="1" x14ac:dyDescent="0.3">
      <c r="A37" s="12"/>
      <c r="B37" s="15"/>
      <c r="C37" s="15"/>
      <c r="D37" s="15"/>
      <c r="E37" s="15"/>
      <c r="F37" s="15"/>
      <c r="G37" s="15"/>
      <c r="H37" s="15"/>
      <c r="N37" s="2" t="s">
        <v>32</v>
      </c>
    </row>
    <row r="38" spans="1:14" ht="15" customHeight="1" x14ac:dyDescent="0.25">
      <c r="A38" s="30" t="s">
        <v>12</v>
      </c>
      <c r="B38" s="31"/>
      <c r="C38" s="32"/>
      <c r="D38" s="15"/>
      <c r="E38" s="30" t="s">
        <v>13</v>
      </c>
      <c r="F38" s="31"/>
      <c r="G38" s="32"/>
      <c r="H38" s="15"/>
    </row>
    <row r="39" spans="1:14" ht="15.75" thickBot="1" x14ac:dyDescent="0.3">
      <c r="A39" s="33"/>
      <c r="B39" s="34"/>
      <c r="C39" s="35"/>
      <c r="D39" s="15"/>
      <c r="E39" s="33"/>
      <c r="F39" s="34"/>
      <c r="G39" s="35"/>
      <c r="H39" s="15"/>
      <c r="J39" s="2" t="s">
        <v>8</v>
      </c>
    </row>
    <row r="40" spans="1:14" x14ac:dyDescent="0.25">
      <c r="A40" s="12"/>
      <c r="B40" s="15"/>
      <c r="C40" s="15"/>
      <c r="D40" s="15"/>
      <c r="E40" s="15"/>
      <c r="F40" s="15"/>
      <c r="G40" s="15"/>
      <c r="H40" s="15"/>
    </row>
    <row r="41" spans="1:14" x14ac:dyDescent="0.25">
      <c r="A41" s="16" t="s">
        <v>10</v>
      </c>
      <c r="B41" s="16" t="s">
        <v>11</v>
      </c>
      <c r="C41" s="14" t="s">
        <v>9</v>
      </c>
      <c r="D41" s="17" t="s">
        <v>25</v>
      </c>
      <c r="E41" s="16" t="s">
        <v>3</v>
      </c>
      <c r="F41" s="16" t="s">
        <v>11</v>
      </c>
      <c r="G41" s="17" t="s">
        <v>10</v>
      </c>
      <c r="H41" s="15"/>
    </row>
    <row r="42" spans="1:14" x14ac:dyDescent="0.25">
      <c r="A42" s="7">
        <f>B35</f>
        <v>0.23263888888888887</v>
      </c>
      <c r="B42" s="18" t="s">
        <v>1</v>
      </c>
      <c r="C42" s="19">
        <f>C36-(C36-B36)*(C35-A42)/(C35-B35)</f>
        <v>2.65</v>
      </c>
      <c r="D42" s="17">
        <f t="shared" ref="D42:D48" si="3">C42-$E$8</f>
        <v>-0.35000000000000009</v>
      </c>
      <c r="E42" s="14">
        <f>B36</f>
        <v>2.65</v>
      </c>
      <c r="F42" s="18" t="s">
        <v>1</v>
      </c>
      <c r="G42" s="20">
        <f>B35-(B35-C35)*(B36-E42)/(B36-C36)</f>
        <v>0.23263888888888887</v>
      </c>
      <c r="H42" s="15"/>
    </row>
    <row r="43" spans="1:14" x14ac:dyDescent="0.25">
      <c r="A43" s="7">
        <f>C35</f>
        <v>0.28668981481481481</v>
      </c>
      <c r="B43" s="18" t="s">
        <v>24</v>
      </c>
      <c r="C43" s="19">
        <f>D36-(D36-C36)*(D35-A43)/(D35-C35)</f>
        <v>2.8249999999999997</v>
      </c>
      <c r="D43" s="17">
        <f t="shared" si="3"/>
        <v>-0.17500000000000027</v>
      </c>
      <c r="E43" s="14">
        <f>C36</f>
        <v>2.8249999999999997</v>
      </c>
      <c r="F43" s="18" t="s">
        <v>24</v>
      </c>
      <c r="G43" s="20">
        <f>C35-(C35-D35)*(C36-E43)/(C36-D36)</f>
        <v>0.28668981481481481</v>
      </c>
      <c r="H43" s="15"/>
    </row>
    <row r="44" spans="1:14" x14ac:dyDescent="0.25">
      <c r="A44" s="7">
        <f>D35</f>
        <v>0.34074074074074073</v>
      </c>
      <c r="B44" s="18" t="s">
        <v>23</v>
      </c>
      <c r="C44" s="19">
        <f>E36-(E36-D36)*(E35-A44)/(E35-D35)</f>
        <v>3.1749999999999998</v>
      </c>
      <c r="D44" s="17">
        <f t="shared" si="3"/>
        <v>0.17499999999999982</v>
      </c>
      <c r="E44" s="14">
        <f>D36</f>
        <v>3.1749999999999998</v>
      </c>
      <c r="F44" s="18" t="s">
        <v>23</v>
      </c>
      <c r="G44" s="20">
        <f>D35-(D35-E35)*(D36-E44)/(D36-E36)</f>
        <v>0.34074074074074073</v>
      </c>
      <c r="H44" s="15"/>
    </row>
    <row r="45" spans="1:14" x14ac:dyDescent="0.25">
      <c r="A45" s="7">
        <f>E35</f>
        <v>0.39479166666666665</v>
      </c>
      <c r="B45" s="18" t="s">
        <v>14</v>
      </c>
      <c r="C45" s="19">
        <f>F36-(F36-E36)*(F35-A45)/(F35-E35)</f>
        <v>3.6999999999999997</v>
      </c>
      <c r="D45" s="17">
        <f t="shared" si="3"/>
        <v>0.69999999999999973</v>
      </c>
      <c r="E45" s="14">
        <f>E36</f>
        <v>3.6999999999999997</v>
      </c>
      <c r="F45" s="18" t="s">
        <v>14</v>
      </c>
      <c r="G45" s="20">
        <f>E35-(E35-F35)*(E36-E45)/(E36-F36)</f>
        <v>0.39479166666666665</v>
      </c>
      <c r="H45" s="15"/>
    </row>
    <row r="46" spans="1:14" x14ac:dyDescent="0.25">
      <c r="A46" s="7">
        <f>F35</f>
        <v>0.44884259259259257</v>
      </c>
      <c r="B46" s="18" t="s">
        <v>15</v>
      </c>
      <c r="C46" s="19">
        <f>F36-(F36-E40)*(F35-A46)/(F35-D35)</f>
        <v>4.2249999999999996</v>
      </c>
      <c r="D46" s="17">
        <f t="shared" si="3"/>
        <v>1.2249999999999996</v>
      </c>
      <c r="E46" s="14">
        <f>F36</f>
        <v>4.2249999999999996</v>
      </c>
      <c r="F46" s="18" t="s">
        <v>15</v>
      </c>
      <c r="G46" s="20">
        <f>F35-(F35-G35)*(F36-E46)/(F36-G36)</f>
        <v>0.44884259259259257</v>
      </c>
      <c r="H46" s="15"/>
    </row>
    <row r="47" spans="1:14" x14ac:dyDescent="0.25">
      <c r="A47" s="7">
        <f>G35</f>
        <v>0.50289351851851849</v>
      </c>
      <c r="B47" s="18" t="s">
        <v>16</v>
      </c>
      <c r="C47" s="19">
        <f>G36-(G36-F36)*(G35-A47)/(G35-F35)</f>
        <v>4.5749999999999993</v>
      </c>
      <c r="D47" s="17">
        <f t="shared" si="3"/>
        <v>1.5749999999999993</v>
      </c>
      <c r="E47" s="14">
        <f>G36</f>
        <v>4.5749999999999993</v>
      </c>
      <c r="F47" s="18" t="s">
        <v>16</v>
      </c>
      <c r="G47" s="20">
        <f>G35-(G35-H35)*(G36-E47)/(G36-H36)</f>
        <v>0.50289351851851849</v>
      </c>
      <c r="H47" s="15"/>
    </row>
    <row r="48" spans="1:14" x14ac:dyDescent="0.25">
      <c r="A48" s="7">
        <f>H35</f>
        <v>0.55694444444444446</v>
      </c>
      <c r="B48" s="18" t="s">
        <v>0</v>
      </c>
      <c r="C48" s="19">
        <f>H36-(H36-G36)*(H35-A48)/(H35-G35)</f>
        <v>4.7499999999999991</v>
      </c>
      <c r="D48" s="17">
        <f t="shared" si="3"/>
        <v>1.7499999999999991</v>
      </c>
      <c r="E48" s="14">
        <f>H36</f>
        <v>4.7499999999999991</v>
      </c>
      <c r="F48" s="18" t="s">
        <v>0</v>
      </c>
      <c r="G48" s="20">
        <f>H35-(H35-I35)*(H36-E48)/(H36-I36)</f>
        <v>0.55694444444444446</v>
      </c>
      <c r="H48" s="15"/>
    </row>
    <row r="50" spans="1:8" x14ac:dyDescent="0.25">
      <c r="A50" s="29" t="s">
        <v>26</v>
      </c>
      <c r="B50" s="29"/>
      <c r="C50" s="29"/>
      <c r="D50" s="29"/>
      <c r="E50" s="1"/>
    </row>
    <row r="51" spans="1:8" x14ac:dyDescent="0.25">
      <c r="A51" s="29"/>
      <c r="B51" s="29"/>
      <c r="C51" s="29"/>
      <c r="D51" s="29"/>
      <c r="E51" s="1"/>
    </row>
    <row r="52" spans="1:8" x14ac:dyDescent="0.25">
      <c r="F52" s="4"/>
      <c r="G52" s="4"/>
    </row>
    <row r="53" spans="1:8" x14ac:dyDescent="0.25">
      <c r="A53" s="5"/>
      <c r="B53" s="37" t="s">
        <v>7</v>
      </c>
      <c r="C53" s="37" t="s">
        <v>6</v>
      </c>
      <c r="G53" s="6" t="s">
        <v>4</v>
      </c>
      <c r="H53" s="7">
        <f>(B55-B54)/6</f>
        <v>3.4722222222222231E-2</v>
      </c>
    </row>
    <row r="54" spans="1:8" x14ac:dyDescent="0.25">
      <c r="A54" s="37" t="s">
        <v>0</v>
      </c>
      <c r="B54" s="42">
        <v>0.55694444444444446</v>
      </c>
      <c r="C54" s="43">
        <v>4.75</v>
      </c>
      <c r="G54" s="6" t="s">
        <v>5</v>
      </c>
      <c r="H54" s="9">
        <f>((C54-C55)/12)</f>
        <v>0.17083333333333331</v>
      </c>
    </row>
    <row r="55" spans="1:8" x14ac:dyDescent="0.25">
      <c r="A55" s="37" t="s">
        <v>1</v>
      </c>
      <c r="B55" s="42">
        <v>0.76527777777777783</v>
      </c>
      <c r="C55" s="43">
        <v>2.7</v>
      </c>
      <c r="F55" s="4"/>
      <c r="G55" s="4"/>
    </row>
    <row r="56" spans="1:8" x14ac:dyDescent="0.25">
      <c r="A56" s="10"/>
      <c r="B56" s="11"/>
      <c r="C56" s="12"/>
      <c r="G56" s="4"/>
      <c r="H56" s="4"/>
    </row>
    <row r="57" spans="1:8" x14ac:dyDescent="0.25">
      <c r="A57" s="10"/>
      <c r="B57" s="13" t="s">
        <v>0</v>
      </c>
      <c r="C57" s="13" t="s">
        <v>17</v>
      </c>
      <c r="D57" s="13" t="s">
        <v>18</v>
      </c>
      <c r="E57" s="13" t="s">
        <v>19</v>
      </c>
      <c r="F57" s="13" t="s">
        <v>20</v>
      </c>
      <c r="G57" s="13" t="s">
        <v>21</v>
      </c>
      <c r="H57" s="13" t="s">
        <v>1</v>
      </c>
    </row>
    <row r="58" spans="1:8" x14ac:dyDescent="0.25">
      <c r="A58" s="6" t="s">
        <v>2</v>
      </c>
      <c r="B58" s="7">
        <f>B54</f>
        <v>0.55694444444444446</v>
      </c>
      <c r="C58" s="7">
        <f t="shared" ref="C58:H58" si="4">B58+$H53</f>
        <v>0.59166666666666667</v>
      </c>
      <c r="D58" s="7">
        <f t="shared" si="4"/>
        <v>0.62638888888888888</v>
      </c>
      <c r="E58" s="7">
        <f t="shared" si="4"/>
        <v>0.66111111111111109</v>
      </c>
      <c r="F58" s="7">
        <f t="shared" si="4"/>
        <v>0.6958333333333333</v>
      </c>
      <c r="G58" s="7">
        <f t="shared" si="4"/>
        <v>0.73055555555555551</v>
      </c>
      <c r="H58" s="7">
        <f t="shared" si="4"/>
        <v>0.76527777777777772</v>
      </c>
    </row>
    <row r="59" spans="1:8" x14ac:dyDescent="0.25">
      <c r="A59" s="6" t="s">
        <v>8</v>
      </c>
      <c r="B59" s="14">
        <f>C54</f>
        <v>4.75</v>
      </c>
      <c r="C59" s="14">
        <f>B59-$H54</f>
        <v>4.5791666666666666</v>
      </c>
      <c r="D59" s="14">
        <f>C59-(2*$H54)</f>
        <v>4.2374999999999998</v>
      </c>
      <c r="E59" s="14">
        <f>D59-(3*$H54)</f>
        <v>3.7249999999999996</v>
      </c>
      <c r="F59" s="14">
        <f>E59-(3*$H54)</f>
        <v>3.2124999999999995</v>
      </c>
      <c r="G59" s="14">
        <f>F59-(2*$H54)</f>
        <v>2.8708333333333327</v>
      </c>
      <c r="H59" s="14">
        <f>G59-$H54</f>
        <v>2.6999999999999993</v>
      </c>
    </row>
    <row r="60" spans="1:8" ht="15.75" thickBot="1" x14ac:dyDescent="0.3">
      <c r="A60" s="12"/>
      <c r="B60" s="15"/>
      <c r="C60" s="15"/>
      <c r="D60" s="15"/>
      <c r="E60" s="15"/>
      <c r="F60" s="15"/>
      <c r="G60" s="15"/>
      <c r="H60" s="15"/>
    </row>
    <row r="61" spans="1:8" ht="15" customHeight="1" x14ac:dyDescent="0.25">
      <c r="A61" s="30" t="s">
        <v>12</v>
      </c>
      <c r="B61" s="31"/>
      <c r="C61" s="32"/>
      <c r="D61" s="15"/>
      <c r="E61" s="30" t="s">
        <v>13</v>
      </c>
      <c r="F61" s="31"/>
      <c r="G61" s="32"/>
      <c r="H61" s="15"/>
    </row>
    <row r="62" spans="1:8" ht="15.75" thickBot="1" x14ac:dyDescent="0.3">
      <c r="A62" s="33"/>
      <c r="B62" s="34"/>
      <c r="C62" s="35"/>
      <c r="D62" s="15"/>
      <c r="E62" s="33"/>
      <c r="F62" s="34"/>
      <c r="G62" s="35"/>
      <c r="H62" s="15"/>
    </row>
    <row r="63" spans="1:8" x14ac:dyDescent="0.25">
      <c r="A63" s="12"/>
      <c r="B63" s="15"/>
      <c r="C63" s="15"/>
      <c r="D63" s="15"/>
      <c r="E63" s="15"/>
      <c r="F63" s="15"/>
      <c r="G63" s="15"/>
      <c r="H63" s="15"/>
    </row>
    <row r="64" spans="1:8" x14ac:dyDescent="0.25">
      <c r="A64" s="16" t="s">
        <v>10</v>
      </c>
      <c r="B64" s="16" t="s">
        <v>11</v>
      </c>
      <c r="C64" s="14" t="s">
        <v>9</v>
      </c>
      <c r="D64" s="17" t="s">
        <v>25</v>
      </c>
      <c r="E64" s="16" t="s">
        <v>3</v>
      </c>
      <c r="F64" s="16" t="s">
        <v>11</v>
      </c>
      <c r="G64" s="17" t="s">
        <v>10</v>
      </c>
      <c r="H64" s="15"/>
    </row>
    <row r="65" spans="1:14" x14ac:dyDescent="0.25">
      <c r="A65" s="7">
        <f>B58</f>
        <v>0.55694444444444446</v>
      </c>
      <c r="B65" s="18" t="s">
        <v>0</v>
      </c>
      <c r="C65" s="19">
        <f>C59-(C59-B59)*(C58-A65)/(C58-B58)</f>
        <v>4.75</v>
      </c>
      <c r="D65" s="17">
        <f>C65-$E$8</f>
        <v>1.75</v>
      </c>
      <c r="E65" s="14">
        <f>B59</f>
        <v>4.75</v>
      </c>
      <c r="F65" s="18" t="s">
        <v>0</v>
      </c>
      <c r="G65" s="20">
        <f>B58-(B58-C58)*(B59-E65)/(B59-C59)</f>
        <v>0.55694444444444446</v>
      </c>
      <c r="H65" s="15"/>
    </row>
    <row r="66" spans="1:14" x14ac:dyDescent="0.25">
      <c r="A66" s="7">
        <f>C58</f>
        <v>0.59166666666666667</v>
      </c>
      <c r="B66" s="18" t="s">
        <v>22</v>
      </c>
      <c r="C66" s="19">
        <f>D59-(D59-C59)*(D58-A66)/(D58-C58)</f>
        <v>4.5791666666666666</v>
      </c>
      <c r="D66" s="17">
        <f t="shared" ref="D66:D71" si="5">C66-$E$8</f>
        <v>1.5791666666666666</v>
      </c>
      <c r="E66" s="14">
        <f>C59</f>
        <v>4.5791666666666666</v>
      </c>
      <c r="F66" s="18" t="s">
        <v>22</v>
      </c>
      <c r="G66" s="20">
        <f>C58-(C58-D58)*(C59-E66)/(C59-D59)</f>
        <v>0.59166666666666667</v>
      </c>
      <c r="H66" s="15"/>
      <c r="N66" s="2" t="s">
        <v>32</v>
      </c>
    </row>
    <row r="67" spans="1:14" x14ac:dyDescent="0.25">
      <c r="A67" s="7">
        <f>D58</f>
        <v>0.62638888888888888</v>
      </c>
      <c r="B67" s="18" t="s">
        <v>23</v>
      </c>
      <c r="C67" s="19">
        <f>E59-(E59-D59)*(E58-A67)/(E58-D58)</f>
        <v>4.2374999999999998</v>
      </c>
      <c r="D67" s="17">
        <f t="shared" si="5"/>
        <v>1.2374999999999998</v>
      </c>
      <c r="E67" s="14">
        <f>D59</f>
        <v>4.2374999999999998</v>
      </c>
      <c r="F67" s="18" t="s">
        <v>23</v>
      </c>
      <c r="G67" s="20">
        <f>D58-(D58-E58)*(D59-E67)/(D59-E59)</f>
        <v>0.62638888888888888</v>
      </c>
      <c r="H67" s="15"/>
    </row>
    <row r="68" spans="1:14" x14ac:dyDescent="0.25">
      <c r="A68" s="7">
        <f>E58</f>
        <v>0.66111111111111109</v>
      </c>
      <c r="B68" s="18" t="s">
        <v>14</v>
      </c>
      <c r="C68" s="19">
        <f>F59-(F59-E59)*(F58-A68)/(F58-E58)</f>
        <v>3.7249999999999996</v>
      </c>
      <c r="D68" s="17">
        <f t="shared" si="5"/>
        <v>0.72499999999999964</v>
      </c>
      <c r="E68" s="14">
        <f>E59</f>
        <v>3.7249999999999996</v>
      </c>
      <c r="F68" s="18" t="s">
        <v>14</v>
      </c>
      <c r="G68" s="20">
        <f>E58-(E58-F58)*(E59-E68)/(E59-F59)</f>
        <v>0.66111111111111109</v>
      </c>
      <c r="H68" s="15"/>
    </row>
    <row r="69" spans="1:14" x14ac:dyDescent="0.25">
      <c r="A69" s="7">
        <f>F58</f>
        <v>0.6958333333333333</v>
      </c>
      <c r="B69" s="18" t="s">
        <v>15</v>
      </c>
      <c r="C69" s="19">
        <f>F59-(F59-E63)*(F58-A69)/(F58-D58)</f>
        <v>3.2124999999999995</v>
      </c>
      <c r="D69" s="17">
        <f t="shared" si="5"/>
        <v>0.21249999999999947</v>
      </c>
      <c r="E69" s="14">
        <f>F59</f>
        <v>3.2124999999999995</v>
      </c>
      <c r="F69" s="18" t="s">
        <v>15</v>
      </c>
      <c r="G69" s="20">
        <f>F58-(F58-G58)*(F59-E69)/(F59-G59)</f>
        <v>0.6958333333333333</v>
      </c>
      <c r="H69" s="15"/>
    </row>
    <row r="70" spans="1:14" x14ac:dyDescent="0.25">
      <c r="A70" s="7">
        <f>G58</f>
        <v>0.73055555555555551</v>
      </c>
      <c r="B70" s="18" t="s">
        <v>16</v>
      </c>
      <c r="C70" s="19">
        <f>G59-(G59-F59)*(G58-A70)/(G58-F58)</f>
        <v>2.8708333333333327</v>
      </c>
      <c r="D70" s="17">
        <f t="shared" si="5"/>
        <v>-0.12916666666666732</v>
      </c>
      <c r="E70" s="14">
        <f>G59</f>
        <v>2.8708333333333327</v>
      </c>
      <c r="F70" s="18" t="s">
        <v>16</v>
      </c>
      <c r="G70" s="20">
        <f>G58-(G58-H58)*(G59-E70)/(G59-H59)</f>
        <v>0.73055555555555551</v>
      </c>
      <c r="H70" s="15"/>
    </row>
    <row r="71" spans="1:14" x14ac:dyDescent="0.25">
      <c r="A71" s="7">
        <f>H58</f>
        <v>0.76527777777777772</v>
      </c>
      <c r="B71" s="18" t="s">
        <v>1</v>
      </c>
      <c r="C71" s="19">
        <f>H59-(H59-G59)*(H58-A71)/(H58-G58)</f>
        <v>2.6999999999999993</v>
      </c>
      <c r="D71" s="17">
        <f t="shared" si="5"/>
        <v>-0.30000000000000071</v>
      </c>
      <c r="E71" s="14">
        <f>H59</f>
        <v>2.6999999999999993</v>
      </c>
      <c r="F71" s="18" t="s">
        <v>1</v>
      </c>
      <c r="G71" s="20">
        <f>H58-(H58-I58)*(H59-E71)/(H59-I59)</f>
        <v>0.76527777777777772</v>
      </c>
      <c r="H71" s="15"/>
    </row>
  </sheetData>
  <sheetProtection password="D040" sheet="1" objects="1" scenarios="1" selectLockedCells="1"/>
  <mergeCells count="11">
    <mergeCell ref="J3:M4"/>
    <mergeCell ref="A1:D2"/>
    <mergeCell ref="A15:C16"/>
    <mergeCell ref="E15:G16"/>
    <mergeCell ref="A4:D5"/>
    <mergeCell ref="A27:D28"/>
    <mergeCell ref="A50:D51"/>
    <mergeCell ref="A61:C62"/>
    <mergeCell ref="E61:G62"/>
    <mergeCell ref="A38:C39"/>
    <mergeCell ref="E38:G39"/>
  </mergeCells>
  <conditionalFormatting sqref="D19:D25">
    <cfRule type="cellIs" dxfId="11" priority="6" operator="lessThan">
      <formula>0.75</formula>
    </cfRule>
    <cfRule type="cellIs" dxfId="10" priority="8" operator="lessThan">
      <formula>0</formula>
    </cfRule>
  </conditionalFormatting>
  <conditionalFormatting sqref="D42:D48">
    <cfRule type="cellIs" dxfId="9" priority="7" operator="lessThan">
      <formula>0.77</formula>
    </cfRule>
  </conditionalFormatting>
  <conditionalFormatting sqref="D65:D71">
    <cfRule type="cellIs" dxfId="8" priority="2" operator="lessThan">
      <formula>0.75</formula>
    </cfRule>
    <cfRule type="cellIs" dxfId="7" priority="3" operator="lessThan">
      <formula>0</formula>
    </cfRule>
  </conditionalFormatting>
  <conditionalFormatting sqref="D20:D25">
    <cfRule type="cellIs" dxfId="6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M71"/>
  <sheetViews>
    <sheetView workbookViewId="0">
      <selection activeCell="C9" sqref="C9"/>
    </sheetView>
  </sheetViews>
  <sheetFormatPr baseColWidth="10" defaultColWidth="15.7109375" defaultRowHeight="15" x14ac:dyDescent="0.25"/>
  <cols>
    <col min="1" max="1" width="20.28515625" style="2" customWidth="1"/>
    <col min="2" max="3" width="15.7109375" style="2"/>
    <col min="4" max="4" width="15.7109375" style="2" customWidth="1"/>
    <col min="5" max="5" width="17.5703125" style="2" customWidth="1"/>
    <col min="6" max="9" width="15.7109375" style="2"/>
    <col min="10" max="10" width="39.42578125" style="2" customWidth="1"/>
    <col min="11" max="11" width="33.140625" style="2" customWidth="1"/>
    <col min="12" max="16384" width="15.7109375" style="2"/>
  </cols>
  <sheetData>
    <row r="1" spans="1:13" x14ac:dyDescent="0.25">
      <c r="A1" s="23" t="s">
        <v>30</v>
      </c>
      <c r="B1" s="24"/>
      <c r="C1" s="24"/>
      <c r="D1" s="25"/>
      <c r="E1" s="1"/>
    </row>
    <row r="2" spans="1:13" ht="15.75" thickBot="1" x14ac:dyDescent="0.3">
      <c r="A2" s="26"/>
      <c r="B2" s="27"/>
      <c r="C2" s="27"/>
      <c r="D2" s="28"/>
      <c r="E2" s="1"/>
    </row>
    <row r="3" spans="1:13" x14ac:dyDescent="0.25">
      <c r="A3" s="1"/>
      <c r="B3" s="1"/>
      <c r="C3" s="1"/>
      <c r="D3" s="1"/>
      <c r="E3" s="1"/>
      <c r="J3" s="45" t="s">
        <v>34</v>
      </c>
      <c r="K3" s="44"/>
      <c r="L3" s="44"/>
      <c r="M3" s="44"/>
    </row>
    <row r="4" spans="1:13" x14ac:dyDescent="0.25">
      <c r="A4" s="3" t="s">
        <v>27</v>
      </c>
      <c r="B4" s="3"/>
      <c r="C4" s="3"/>
      <c r="D4" s="3"/>
      <c r="E4" s="1"/>
      <c r="J4" s="44"/>
      <c r="K4" s="44"/>
      <c r="L4" s="44"/>
      <c r="M4" s="44"/>
    </row>
    <row r="5" spans="1:13" x14ac:dyDescent="0.25">
      <c r="A5" s="3"/>
      <c r="B5" s="3"/>
      <c r="C5" s="3"/>
      <c r="D5" s="3"/>
      <c r="E5" s="1"/>
    </row>
    <row r="6" spans="1:13" x14ac:dyDescent="0.25">
      <c r="G6" s="4"/>
      <c r="H6" s="4"/>
      <c r="J6" s="2" t="s">
        <v>31</v>
      </c>
    </row>
    <row r="7" spans="1:13" x14ac:dyDescent="0.25">
      <c r="A7" s="5"/>
      <c r="B7" s="38" t="s">
        <v>7</v>
      </c>
      <c r="C7" s="38" t="s">
        <v>6</v>
      </c>
      <c r="E7" s="36" t="s">
        <v>29</v>
      </c>
      <c r="G7" s="6" t="s">
        <v>4</v>
      </c>
      <c r="H7" s="7">
        <f>(B9-B8)/6</f>
        <v>4.1550925925925922E-2</v>
      </c>
      <c r="I7" s="8"/>
    </row>
    <row r="8" spans="1:13" x14ac:dyDescent="0.25">
      <c r="A8" s="38" t="s">
        <v>1</v>
      </c>
      <c r="B8" s="42">
        <v>0.20555555555555557</v>
      </c>
      <c r="C8" s="43">
        <v>2.6</v>
      </c>
      <c r="E8" s="41">
        <f>'Journée débute par pleine mer '!E8</f>
        <v>3</v>
      </c>
      <c r="G8" s="6" t="s">
        <v>5</v>
      </c>
      <c r="H8" s="9">
        <f>((C9-C8)/12)</f>
        <v>0.24999999999999997</v>
      </c>
    </row>
    <row r="9" spans="1:13" x14ac:dyDescent="0.25">
      <c r="A9" s="38" t="s">
        <v>0</v>
      </c>
      <c r="B9" s="42">
        <v>0.4548611111111111</v>
      </c>
      <c r="C9" s="43">
        <v>5.6</v>
      </c>
      <c r="G9" s="4"/>
      <c r="H9" s="4"/>
    </row>
    <row r="10" spans="1:13" x14ac:dyDescent="0.25">
      <c r="A10" s="10"/>
      <c r="B10" s="11"/>
      <c r="C10" s="12"/>
      <c r="G10" s="4"/>
      <c r="H10" s="4"/>
    </row>
    <row r="11" spans="1:13" x14ac:dyDescent="0.25">
      <c r="A11" s="10"/>
      <c r="B11" s="13" t="s">
        <v>1</v>
      </c>
      <c r="C11" s="13" t="s">
        <v>17</v>
      </c>
      <c r="D11" s="13" t="s">
        <v>18</v>
      </c>
      <c r="E11" s="13" t="s">
        <v>19</v>
      </c>
      <c r="F11" s="13" t="s">
        <v>20</v>
      </c>
      <c r="G11" s="13" t="s">
        <v>21</v>
      </c>
      <c r="H11" s="13" t="s">
        <v>0</v>
      </c>
    </row>
    <row r="12" spans="1:13" x14ac:dyDescent="0.25">
      <c r="A12" s="6" t="s">
        <v>2</v>
      </c>
      <c r="B12" s="7">
        <f>B8</f>
        <v>0.20555555555555557</v>
      </c>
      <c r="C12" s="7">
        <f>B12+$H7</f>
        <v>0.24710648148148151</v>
      </c>
      <c r="D12" s="7">
        <f t="shared" ref="D12:H12" si="0">C12+$H7</f>
        <v>0.28865740740740742</v>
      </c>
      <c r="E12" s="7">
        <f t="shared" si="0"/>
        <v>0.33020833333333333</v>
      </c>
      <c r="F12" s="7">
        <f t="shared" si="0"/>
        <v>0.37175925925925923</v>
      </c>
      <c r="G12" s="7">
        <f t="shared" si="0"/>
        <v>0.41331018518518514</v>
      </c>
      <c r="H12" s="7">
        <f t="shared" si="0"/>
        <v>0.45486111111111105</v>
      </c>
    </row>
    <row r="13" spans="1:13" x14ac:dyDescent="0.25">
      <c r="A13" s="6" t="s">
        <v>8</v>
      </c>
      <c r="B13" s="14">
        <f>C8</f>
        <v>2.6</v>
      </c>
      <c r="C13" s="14">
        <f>B13+$H8</f>
        <v>2.85</v>
      </c>
      <c r="D13" s="14">
        <f>C13+(2*$H8)</f>
        <v>3.35</v>
      </c>
      <c r="E13" s="14">
        <f>D13+(3*$H8)</f>
        <v>4.0999999999999996</v>
      </c>
      <c r="F13" s="14">
        <f>E13+(3*$H8)</f>
        <v>4.8499999999999996</v>
      </c>
      <c r="G13" s="14">
        <f>F13+(2*$H8)</f>
        <v>5.35</v>
      </c>
      <c r="H13" s="14">
        <f>G13+$H8</f>
        <v>5.6</v>
      </c>
    </row>
    <row r="14" spans="1:13" ht="15.75" thickBot="1" x14ac:dyDescent="0.3">
      <c r="A14" s="12"/>
      <c r="B14" s="15"/>
      <c r="C14" s="15"/>
      <c r="D14" s="15"/>
      <c r="E14" s="15"/>
      <c r="F14" s="15"/>
      <c r="G14" s="15"/>
      <c r="H14" s="15"/>
    </row>
    <row r="15" spans="1:13" ht="15" customHeight="1" x14ac:dyDescent="0.25">
      <c r="A15" s="30" t="s">
        <v>12</v>
      </c>
      <c r="B15" s="31"/>
      <c r="C15" s="32"/>
      <c r="D15" s="15"/>
      <c r="E15" s="30" t="s">
        <v>13</v>
      </c>
      <c r="F15" s="31"/>
      <c r="G15" s="32"/>
      <c r="H15" s="15"/>
    </row>
    <row r="16" spans="1:13" ht="15.75" thickBot="1" x14ac:dyDescent="0.3">
      <c r="A16" s="33"/>
      <c r="B16" s="34"/>
      <c r="C16" s="35"/>
      <c r="D16" s="15"/>
      <c r="E16" s="33"/>
      <c r="F16" s="34"/>
      <c r="G16" s="35"/>
      <c r="H16" s="15"/>
    </row>
    <row r="17" spans="1:9" x14ac:dyDescent="0.25">
      <c r="A17" s="12"/>
      <c r="B17" s="15"/>
      <c r="C17" s="15"/>
      <c r="D17" s="15"/>
      <c r="E17" s="15"/>
      <c r="F17" s="15"/>
      <c r="G17" s="15"/>
      <c r="H17" s="15"/>
    </row>
    <row r="18" spans="1:9" x14ac:dyDescent="0.25">
      <c r="A18" s="16" t="s">
        <v>10</v>
      </c>
      <c r="B18" s="16" t="s">
        <v>11</v>
      </c>
      <c r="C18" s="14" t="s">
        <v>9</v>
      </c>
      <c r="D18" s="17" t="s">
        <v>25</v>
      </c>
      <c r="E18" s="16" t="s">
        <v>3</v>
      </c>
      <c r="F18" s="16" t="s">
        <v>11</v>
      </c>
      <c r="G18" s="17" t="s">
        <v>10</v>
      </c>
      <c r="H18" s="15"/>
    </row>
    <row r="19" spans="1:9" x14ac:dyDescent="0.25">
      <c r="A19" s="7">
        <f>B12</f>
        <v>0.20555555555555557</v>
      </c>
      <c r="B19" s="18" t="s">
        <v>1</v>
      </c>
      <c r="C19" s="19">
        <f>C13-(C13-B13)*(C12-A19)/(C12-B12)</f>
        <v>2.6</v>
      </c>
      <c r="D19" s="17">
        <f>C19-$E$8</f>
        <v>-0.39999999999999991</v>
      </c>
      <c r="E19" s="14">
        <f>B13</f>
        <v>2.6</v>
      </c>
      <c r="F19" s="18" t="s">
        <v>1</v>
      </c>
      <c r="G19" s="20">
        <f>B12-(B12-C12)*(B13-E19)/(B13-C13)</f>
        <v>0.20555555555555557</v>
      </c>
      <c r="H19" s="15"/>
    </row>
    <row r="20" spans="1:9" x14ac:dyDescent="0.25">
      <c r="A20" s="7">
        <f>C12</f>
        <v>0.24710648148148151</v>
      </c>
      <c r="B20" s="18" t="s">
        <v>22</v>
      </c>
      <c r="C20" s="19">
        <f>D13-(D13-C13)*(D12-A20)/(D12-C12)</f>
        <v>2.85</v>
      </c>
      <c r="D20" s="17">
        <f t="shared" ref="D20:D25" si="1">C20-$E$8</f>
        <v>-0.14999999999999991</v>
      </c>
      <c r="E20" s="14">
        <f>C13</f>
        <v>2.85</v>
      </c>
      <c r="F20" s="18" t="s">
        <v>22</v>
      </c>
      <c r="G20" s="20">
        <f>C12-(C12-D12)*(C13-E20)/(C13-D13)</f>
        <v>0.24710648148148151</v>
      </c>
      <c r="H20" s="15"/>
    </row>
    <row r="21" spans="1:9" x14ac:dyDescent="0.25">
      <c r="A21" s="7">
        <f>D12</f>
        <v>0.28865740740740742</v>
      </c>
      <c r="B21" s="18" t="s">
        <v>23</v>
      </c>
      <c r="C21" s="19">
        <f>E13-(E13-D13)*(E12-A21)/(E12-D12)</f>
        <v>3.35</v>
      </c>
      <c r="D21" s="17">
        <f t="shared" si="1"/>
        <v>0.35000000000000009</v>
      </c>
      <c r="E21" s="14">
        <f>D13</f>
        <v>3.35</v>
      </c>
      <c r="F21" s="18" t="s">
        <v>23</v>
      </c>
      <c r="G21" s="20">
        <f>D12-(D12-E12)*(D13-E21)/(D13-E13)</f>
        <v>0.28865740740740742</v>
      </c>
      <c r="H21" s="15"/>
    </row>
    <row r="22" spans="1:9" x14ac:dyDescent="0.25">
      <c r="A22" s="7">
        <f>E12</f>
        <v>0.33020833333333333</v>
      </c>
      <c r="B22" s="18" t="s">
        <v>14</v>
      </c>
      <c r="C22" s="19">
        <f>F13-(F13-E13)*(F12-A22)/(F12-E12)</f>
        <v>4.0999999999999996</v>
      </c>
      <c r="D22" s="17">
        <f t="shared" si="1"/>
        <v>1.0999999999999996</v>
      </c>
      <c r="E22" s="14">
        <f>E13</f>
        <v>4.0999999999999996</v>
      </c>
      <c r="F22" s="18" t="s">
        <v>14</v>
      </c>
      <c r="G22" s="20">
        <f>E12-(E12-F12)*(E13-E22)/(E13-F13)</f>
        <v>0.33020833333333333</v>
      </c>
      <c r="H22" s="15"/>
    </row>
    <row r="23" spans="1:9" x14ac:dyDescent="0.25">
      <c r="A23" s="7">
        <f>F12</f>
        <v>0.37175925925925923</v>
      </c>
      <c r="B23" s="18" t="s">
        <v>15</v>
      </c>
      <c r="C23" s="19">
        <f>F13-(F13-E17)*(F12-A23)/(F12-D12)</f>
        <v>4.8499999999999996</v>
      </c>
      <c r="D23" s="17">
        <f t="shared" si="1"/>
        <v>1.8499999999999996</v>
      </c>
      <c r="E23" s="14">
        <f>F13</f>
        <v>4.8499999999999996</v>
      </c>
      <c r="F23" s="18" t="s">
        <v>15</v>
      </c>
      <c r="G23" s="20">
        <f>F12-(F12-G12)*(F13-E23)/(F13-G13)</f>
        <v>0.37175925925925923</v>
      </c>
      <c r="H23" s="15"/>
    </row>
    <row r="24" spans="1:9" x14ac:dyDescent="0.25">
      <c r="A24" s="7">
        <f>G12</f>
        <v>0.41331018518518514</v>
      </c>
      <c r="B24" s="18" t="s">
        <v>16</v>
      </c>
      <c r="C24" s="19">
        <f>G13-(G13-F13)*(G12-A24)/(G12-F12)</f>
        <v>5.35</v>
      </c>
      <c r="D24" s="17">
        <f t="shared" si="1"/>
        <v>2.3499999999999996</v>
      </c>
      <c r="E24" s="14">
        <f>G13</f>
        <v>5.35</v>
      </c>
      <c r="F24" s="18" t="s">
        <v>16</v>
      </c>
      <c r="G24" s="20">
        <f>G12-(G12-H12)*(G13-E24)/(G13-H13)</f>
        <v>0.41331018518518514</v>
      </c>
      <c r="H24" s="15"/>
    </row>
    <row r="25" spans="1:9" x14ac:dyDescent="0.25">
      <c r="A25" s="7">
        <f>H12</f>
        <v>0.45486111111111105</v>
      </c>
      <c r="B25" s="18" t="s">
        <v>0</v>
      </c>
      <c r="C25" s="19">
        <f>H13-(H13-G13)*(H12-A25)/(H12-G12)</f>
        <v>5.6</v>
      </c>
      <c r="D25" s="17">
        <f t="shared" si="1"/>
        <v>2.5999999999999996</v>
      </c>
      <c r="E25" s="14">
        <f>H13</f>
        <v>5.6</v>
      </c>
      <c r="F25" s="18" t="s">
        <v>0</v>
      </c>
      <c r="G25" s="20">
        <f>H12-(H12-I12)*(H13-E25)/(H13-I13)</f>
        <v>0.45486111111111105</v>
      </c>
      <c r="H25" s="15"/>
    </row>
    <row r="26" spans="1:9" x14ac:dyDescent="0.25">
      <c r="A26" s="12"/>
      <c r="B26" s="15"/>
      <c r="C26" s="15"/>
      <c r="D26" s="15"/>
      <c r="E26" s="15"/>
      <c r="F26" s="15"/>
      <c r="G26" s="15"/>
      <c r="H26" s="15"/>
    </row>
    <row r="27" spans="1:9" x14ac:dyDescent="0.25">
      <c r="A27" s="29" t="s">
        <v>26</v>
      </c>
      <c r="B27" s="29"/>
      <c r="C27" s="29"/>
      <c r="D27" s="29"/>
      <c r="E27" s="1"/>
    </row>
    <row r="28" spans="1:9" x14ac:dyDescent="0.25">
      <c r="A28" s="29"/>
      <c r="B28" s="29"/>
      <c r="C28" s="29"/>
      <c r="D28" s="29"/>
      <c r="E28" s="1"/>
    </row>
    <row r="29" spans="1:9" x14ac:dyDescent="0.25">
      <c r="G29" s="4"/>
      <c r="H29" s="4"/>
    </row>
    <row r="30" spans="1:9" x14ac:dyDescent="0.25">
      <c r="A30" s="5"/>
      <c r="B30" s="38" t="s">
        <v>7</v>
      </c>
      <c r="C30" s="38" t="s">
        <v>6</v>
      </c>
      <c r="G30" s="6" t="s">
        <v>4</v>
      </c>
      <c r="H30" s="7">
        <f>(B32-B31)/6</f>
        <v>4.6064814814814829E-2</v>
      </c>
      <c r="I30" s="8"/>
    </row>
    <row r="31" spans="1:9" x14ac:dyDescent="0.25">
      <c r="A31" s="38" t="s">
        <v>1</v>
      </c>
      <c r="B31" s="42">
        <v>0.4548611111111111</v>
      </c>
      <c r="C31" s="43">
        <v>5.6</v>
      </c>
      <c r="G31" s="6" t="s">
        <v>5</v>
      </c>
      <c r="H31" s="9">
        <f>((C31-C32)/12)</f>
        <v>0.23749999999999996</v>
      </c>
    </row>
    <row r="32" spans="1:9" x14ac:dyDescent="0.25">
      <c r="A32" s="38" t="s">
        <v>0</v>
      </c>
      <c r="B32" s="42">
        <v>0.73125000000000007</v>
      </c>
      <c r="C32" s="43">
        <v>2.75</v>
      </c>
      <c r="G32" s="4"/>
      <c r="H32" s="4"/>
    </row>
    <row r="33" spans="1:13" x14ac:dyDescent="0.25">
      <c r="A33" s="10"/>
      <c r="B33" s="11"/>
      <c r="C33" s="12"/>
      <c r="G33" s="4"/>
      <c r="H33" s="4"/>
    </row>
    <row r="34" spans="1:13" x14ac:dyDescent="0.25">
      <c r="A34" s="10"/>
      <c r="B34" s="13" t="s">
        <v>0</v>
      </c>
      <c r="C34" s="22" t="s">
        <v>17</v>
      </c>
      <c r="D34" s="22" t="s">
        <v>18</v>
      </c>
      <c r="E34" s="22" t="s">
        <v>19</v>
      </c>
      <c r="F34" s="22" t="s">
        <v>20</v>
      </c>
      <c r="G34" s="22" t="s">
        <v>21</v>
      </c>
      <c r="H34" s="22" t="s">
        <v>1</v>
      </c>
    </row>
    <row r="35" spans="1:13" x14ac:dyDescent="0.25">
      <c r="A35" s="6" t="s">
        <v>2</v>
      </c>
      <c r="B35" s="7">
        <f>B31</f>
        <v>0.4548611111111111</v>
      </c>
      <c r="C35" s="7">
        <f t="shared" ref="C35:H35" si="2">B35+$H30</f>
        <v>0.50092592592592589</v>
      </c>
      <c r="D35" s="7">
        <f t="shared" si="2"/>
        <v>0.54699074074074072</v>
      </c>
      <c r="E35" s="7">
        <f t="shared" si="2"/>
        <v>0.59305555555555556</v>
      </c>
      <c r="F35" s="7">
        <f t="shared" si="2"/>
        <v>0.63912037037037039</v>
      </c>
      <c r="G35" s="7">
        <f t="shared" si="2"/>
        <v>0.68518518518518523</v>
      </c>
      <c r="H35" s="7">
        <f t="shared" si="2"/>
        <v>0.73125000000000007</v>
      </c>
    </row>
    <row r="36" spans="1:13" x14ac:dyDescent="0.25">
      <c r="A36" s="6" t="s">
        <v>8</v>
      </c>
      <c r="B36" s="14">
        <f>C31</f>
        <v>5.6</v>
      </c>
      <c r="C36" s="14">
        <f>B36-H31</f>
        <v>5.3624999999999998</v>
      </c>
      <c r="D36" s="14">
        <f>C36-(2*H31)</f>
        <v>4.8875000000000002</v>
      </c>
      <c r="E36" s="14">
        <f>D36-(3*H31)</f>
        <v>4.1750000000000007</v>
      </c>
      <c r="F36" s="14">
        <f>E36-(3*H31)</f>
        <v>3.4625000000000008</v>
      </c>
      <c r="G36" s="14">
        <f>F36-(2*H31)</f>
        <v>2.9875000000000007</v>
      </c>
      <c r="H36" s="14">
        <f>G36-H31</f>
        <v>2.7500000000000009</v>
      </c>
    </row>
    <row r="37" spans="1:13" ht="15.75" thickBot="1" x14ac:dyDescent="0.3">
      <c r="A37" s="12"/>
      <c r="B37" s="15"/>
      <c r="C37" s="15"/>
      <c r="D37" s="15"/>
      <c r="E37" s="15"/>
      <c r="F37" s="15"/>
      <c r="G37" s="15"/>
      <c r="H37" s="15"/>
      <c r="M37" s="2" t="s">
        <v>10</v>
      </c>
    </row>
    <row r="38" spans="1:13" ht="15" customHeight="1" x14ac:dyDescent="0.25">
      <c r="A38" s="30" t="s">
        <v>12</v>
      </c>
      <c r="B38" s="31"/>
      <c r="C38" s="32"/>
      <c r="D38" s="15"/>
      <c r="E38" s="30" t="s">
        <v>13</v>
      </c>
      <c r="F38" s="31"/>
      <c r="G38" s="32"/>
      <c r="H38" s="15"/>
    </row>
    <row r="39" spans="1:13" ht="15.75" thickBot="1" x14ac:dyDescent="0.3">
      <c r="A39" s="33"/>
      <c r="B39" s="34"/>
      <c r="C39" s="35"/>
      <c r="D39" s="15"/>
      <c r="E39" s="33"/>
      <c r="F39" s="34"/>
      <c r="G39" s="35"/>
      <c r="H39" s="15"/>
      <c r="J39" s="2" t="s">
        <v>33</v>
      </c>
    </row>
    <row r="40" spans="1:13" x14ac:dyDescent="0.25">
      <c r="A40" s="12"/>
      <c r="B40" s="15"/>
      <c r="C40" s="15"/>
      <c r="D40" s="15"/>
      <c r="E40" s="15"/>
      <c r="F40" s="15"/>
      <c r="G40" s="15"/>
      <c r="H40" s="15"/>
    </row>
    <row r="41" spans="1:13" x14ac:dyDescent="0.25">
      <c r="A41" s="16" t="s">
        <v>10</v>
      </c>
      <c r="B41" s="16" t="s">
        <v>11</v>
      </c>
      <c r="C41" s="14" t="s">
        <v>9</v>
      </c>
      <c r="D41" s="17" t="s">
        <v>25</v>
      </c>
      <c r="E41" s="16" t="s">
        <v>3</v>
      </c>
      <c r="F41" s="16" t="s">
        <v>11</v>
      </c>
      <c r="G41" s="17" t="s">
        <v>10</v>
      </c>
      <c r="H41" s="15"/>
    </row>
    <row r="42" spans="1:13" x14ac:dyDescent="0.25">
      <c r="A42" s="7">
        <f>B35</f>
        <v>0.4548611111111111</v>
      </c>
      <c r="B42" s="18" t="s">
        <v>0</v>
      </c>
      <c r="C42" s="19">
        <f>C36-(C36-B36)*(C35-A42)/(C35-B35)</f>
        <v>5.6</v>
      </c>
      <c r="D42" s="17">
        <f t="shared" ref="D42:D48" si="3">C42-$E$8</f>
        <v>2.5999999999999996</v>
      </c>
      <c r="E42" s="14">
        <f>B36</f>
        <v>5.6</v>
      </c>
      <c r="F42" s="18" t="s">
        <v>0</v>
      </c>
      <c r="G42" s="20">
        <f>B35-(B35-C35)*(B36-E42)/(B36-C36)</f>
        <v>0.4548611111111111</v>
      </c>
      <c r="H42" s="15"/>
    </row>
    <row r="43" spans="1:13" x14ac:dyDescent="0.25">
      <c r="A43" s="7">
        <f>C35</f>
        <v>0.50092592592592589</v>
      </c>
      <c r="B43" s="18" t="s">
        <v>24</v>
      </c>
      <c r="C43" s="19">
        <f>D36-(D36-C36)*(D35-A43)/(D35-C35)</f>
        <v>5.3624999999999998</v>
      </c>
      <c r="D43" s="17">
        <f t="shared" si="3"/>
        <v>2.3624999999999998</v>
      </c>
      <c r="E43" s="14">
        <f>C36</f>
        <v>5.3624999999999998</v>
      </c>
      <c r="F43" s="18" t="s">
        <v>24</v>
      </c>
      <c r="G43" s="20">
        <f>C35-(C35-D35)*(C36-E43)/(C36-D36)</f>
        <v>0.50092592592592589</v>
      </c>
      <c r="H43" s="15"/>
    </row>
    <row r="44" spans="1:13" x14ac:dyDescent="0.25">
      <c r="A44" s="7">
        <f>D35</f>
        <v>0.54699074074074072</v>
      </c>
      <c r="B44" s="18" t="s">
        <v>23</v>
      </c>
      <c r="C44" s="19">
        <f>E36-(E36-D36)*(E35-A44)/(E35-D35)</f>
        <v>4.8875000000000002</v>
      </c>
      <c r="D44" s="17">
        <f t="shared" si="3"/>
        <v>1.8875000000000002</v>
      </c>
      <c r="E44" s="14">
        <f>D36</f>
        <v>4.8875000000000002</v>
      </c>
      <c r="F44" s="18" t="s">
        <v>23</v>
      </c>
      <c r="G44" s="20">
        <f>D35-(D35-E35)*(D36-E44)/(D36-E36)</f>
        <v>0.54699074074074072</v>
      </c>
      <c r="H44" s="15"/>
    </row>
    <row r="45" spans="1:13" x14ac:dyDescent="0.25">
      <c r="A45" s="7">
        <f>E35</f>
        <v>0.59305555555555556</v>
      </c>
      <c r="B45" s="18" t="s">
        <v>14</v>
      </c>
      <c r="C45" s="19">
        <f>F36-(F36-E36)*(F35-A45)/(F35-E35)</f>
        <v>4.1750000000000007</v>
      </c>
      <c r="D45" s="17">
        <f t="shared" si="3"/>
        <v>1.1750000000000007</v>
      </c>
      <c r="E45" s="14">
        <f>E36</f>
        <v>4.1750000000000007</v>
      </c>
      <c r="F45" s="18" t="s">
        <v>14</v>
      </c>
      <c r="G45" s="20">
        <f>E35-(E35-F35)*(E36-E45)/(E36-F36)</f>
        <v>0.59305555555555556</v>
      </c>
      <c r="H45" s="15"/>
    </row>
    <row r="46" spans="1:13" x14ac:dyDescent="0.25">
      <c r="A46" s="7">
        <f>F35</f>
        <v>0.63912037037037039</v>
      </c>
      <c r="B46" s="18" t="s">
        <v>15</v>
      </c>
      <c r="C46" s="19">
        <f>F36-(F36-E40)*(F35-A46)/(F35-D35)</f>
        <v>3.4625000000000008</v>
      </c>
      <c r="D46" s="17">
        <f t="shared" si="3"/>
        <v>0.4625000000000008</v>
      </c>
      <c r="E46" s="14">
        <f>F36</f>
        <v>3.4625000000000008</v>
      </c>
      <c r="F46" s="18" t="s">
        <v>15</v>
      </c>
      <c r="G46" s="20">
        <f>F35-(F35-G35)*(F36-E46)/(F36-G36)</f>
        <v>0.63912037037037039</v>
      </c>
      <c r="H46" s="15"/>
    </row>
    <row r="47" spans="1:13" x14ac:dyDescent="0.25">
      <c r="A47" s="7">
        <f>G35</f>
        <v>0.68518518518518523</v>
      </c>
      <c r="B47" s="18" t="s">
        <v>16</v>
      </c>
      <c r="C47" s="19">
        <f>G36-(G36-F36)*(G35-A47)/(G35-F35)</f>
        <v>2.9875000000000007</v>
      </c>
      <c r="D47" s="17">
        <f t="shared" si="3"/>
        <v>-1.2499999999999289E-2</v>
      </c>
      <c r="E47" s="14">
        <f>G36</f>
        <v>2.9875000000000007</v>
      </c>
      <c r="F47" s="18" t="s">
        <v>16</v>
      </c>
      <c r="G47" s="20">
        <f>G35-(G35-H35)*(G36-E47)/(G36-H36)</f>
        <v>0.68518518518518523</v>
      </c>
      <c r="H47" s="15"/>
    </row>
    <row r="48" spans="1:13" x14ac:dyDescent="0.25">
      <c r="A48" s="7">
        <f>H35</f>
        <v>0.73125000000000007</v>
      </c>
      <c r="B48" s="18" t="s">
        <v>1</v>
      </c>
      <c r="C48" s="19">
        <f>H36-(H36-G36)*(H35-A48)/(H35-G35)</f>
        <v>2.7500000000000009</v>
      </c>
      <c r="D48" s="17">
        <f t="shared" si="3"/>
        <v>-0.24999999999999911</v>
      </c>
      <c r="E48" s="14">
        <f>H36</f>
        <v>2.7500000000000009</v>
      </c>
      <c r="F48" s="18" t="s">
        <v>1</v>
      </c>
      <c r="G48" s="20">
        <f>H35-(H35-I35)*(H36-E48)/(H36-I36)</f>
        <v>0.73125000000000007</v>
      </c>
      <c r="H48" s="15"/>
    </row>
    <row r="50" spans="1:8" x14ac:dyDescent="0.25">
      <c r="A50" s="29" t="s">
        <v>26</v>
      </c>
      <c r="B50" s="29"/>
      <c r="C50" s="29"/>
      <c r="D50" s="29"/>
      <c r="E50" s="1"/>
    </row>
    <row r="51" spans="1:8" x14ac:dyDescent="0.25">
      <c r="A51" s="29"/>
      <c r="B51" s="29"/>
      <c r="C51" s="29"/>
      <c r="D51" s="29"/>
      <c r="E51" s="1"/>
    </row>
    <row r="52" spans="1:8" x14ac:dyDescent="0.25">
      <c r="F52" s="4"/>
      <c r="G52" s="4"/>
    </row>
    <row r="53" spans="1:8" x14ac:dyDescent="0.25">
      <c r="A53" s="5"/>
      <c r="B53" s="38" t="s">
        <v>7</v>
      </c>
      <c r="C53" s="38" t="s">
        <v>6</v>
      </c>
      <c r="G53" s="6" t="s">
        <v>4</v>
      </c>
      <c r="H53" s="7">
        <f>(B55-B54)/6</f>
        <v>4.1898148148148129E-2</v>
      </c>
    </row>
    <row r="54" spans="1:8" x14ac:dyDescent="0.25">
      <c r="A54" s="38" t="s">
        <v>0</v>
      </c>
      <c r="B54" s="39">
        <v>0.73125000000000007</v>
      </c>
      <c r="C54" s="40">
        <v>2.75</v>
      </c>
      <c r="G54" s="6" t="s">
        <v>5</v>
      </c>
      <c r="H54" s="9">
        <f>((C55-C54)/12)</f>
        <v>0.21249999999999999</v>
      </c>
    </row>
    <row r="55" spans="1:8" x14ac:dyDescent="0.25">
      <c r="A55" s="38" t="s">
        <v>1</v>
      </c>
      <c r="B55" s="39">
        <v>0.98263888888888884</v>
      </c>
      <c r="C55" s="40">
        <v>5.3</v>
      </c>
      <c r="F55" s="4"/>
      <c r="G55" s="4"/>
    </row>
    <row r="56" spans="1:8" x14ac:dyDescent="0.25">
      <c r="A56" s="10"/>
      <c r="B56" s="11"/>
      <c r="C56" s="12"/>
      <c r="G56" s="4"/>
      <c r="H56" s="4"/>
    </row>
    <row r="57" spans="1:8" x14ac:dyDescent="0.25">
      <c r="A57" s="10"/>
      <c r="B57" s="13" t="s">
        <v>1</v>
      </c>
      <c r="C57" s="13" t="s">
        <v>17</v>
      </c>
      <c r="D57" s="13" t="s">
        <v>18</v>
      </c>
      <c r="E57" s="13" t="s">
        <v>19</v>
      </c>
      <c r="F57" s="13" t="s">
        <v>20</v>
      </c>
      <c r="G57" s="13" t="s">
        <v>21</v>
      </c>
      <c r="H57" s="13" t="s">
        <v>0</v>
      </c>
    </row>
    <row r="58" spans="1:8" x14ac:dyDescent="0.25">
      <c r="A58" s="6" t="s">
        <v>2</v>
      </c>
      <c r="B58" s="7">
        <f>B54</f>
        <v>0.73125000000000007</v>
      </c>
      <c r="C58" s="7">
        <f t="shared" ref="C58:H58" si="4">B58+$H53</f>
        <v>0.77314814814814814</v>
      </c>
      <c r="D58" s="7">
        <f t="shared" si="4"/>
        <v>0.81504629629629632</v>
      </c>
      <c r="E58" s="7">
        <f t="shared" si="4"/>
        <v>0.85694444444444451</v>
      </c>
      <c r="F58" s="7">
        <f t="shared" si="4"/>
        <v>0.89884259259259269</v>
      </c>
      <c r="G58" s="7">
        <f t="shared" si="4"/>
        <v>0.94074074074074088</v>
      </c>
      <c r="H58" s="7">
        <f t="shared" si="4"/>
        <v>0.98263888888888906</v>
      </c>
    </row>
    <row r="59" spans="1:8" x14ac:dyDescent="0.25">
      <c r="A59" s="6" t="s">
        <v>8</v>
      </c>
      <c r="B59" s="14">
        <f>C54</f>
        <v>2.75</v>
      </c>
      <c r="C59" s="14">
        <f>B59+$H54</f>
        <v>2.9624999999999999</v>
      </c>
      <c r="D59" s="14">
        <f>C59+(2*$H54)</f>
        <v>3.3874999999999997</v>
      </c>
      <c r="E59" s="14">
        <f>D59+(3*$H54)</f>
        <v>4.0249999999999995</v>
      </c>
      <c r="F59" s="14">
        <f>E59+(3*$H54)</f>
        <v>4.6624999999999996</v>
      </c>
      <c r="G59" s="14">
        <f>F59+(2*$H54)</f>
        <v>5.0874999999999995</v>
      </c>
      <c r="H59" s="14">
        <f>G59+$H54</f>
        <v>5.3</v>
      </c>
    </row>
    <row r="60" spans="1:8" ht="15.75" thickBot="1" x14ac:dyDescent="0.3">
      <c r="A60" s="12"/>
      <c r="B60" s="15"/>
      <c r="C60" s="15"/>
      <c r="D60" s="15"/>
      <c r="E60" s="15"/>
      <c r="F60" s="15"/>
      <c r="G60" s="15"/>
      <c r="H60" s="15"/>
    </row>
    <row r="61" spans="1:8" ht="15" customHeight="1" x14ac:dyDescent="0.25">
      <c r="A61" s="30" t="s">
        <v>12</v>
      </c>
      <c r="B61" s="31"/>
      <c r="C61" s="32"/>
      <c r="D61" s="15"/>
      <c r="E61" s="30" t="s">
        <v>13</v>
      </c>
      <c r="F61" s="31"/>
      <c r="G61" s="32"/>
      <c r="H61" s="15"/>
    </row>
    <row r="62" spans="1:8" ht="15.75" thickBot="1" x14ac:dyDescent="0.3">
      <c r="A62" s="33"/>
      <c r="B62" s="34"/>
      <c r="C62" s="35"/>
      <c r="D62" s="15"/>
      <c r="E62" s="33"/>
      <c r="F62" s="34"/>
      <c r="G62" s="35"/>
      <c r="H62" s="15"/>
    </row>
    <row r="63" spans="1:8" x14ac:dyDescent="0.25">
      <c r="A63" s="12"/>
      <c r="B63" s="15"/>
      <c r="C63" s="15"/>
      <c r="D63" s="15"/>
      <c r="E63" s="15"/>
      <c r="F63" s="15"/>
      <c r="G63" s="15"/>
      <c r="H63" s="15"/>
    </row>
    <row r="64" spans="1:8" x14ac:dyDescent="0.25">
      <c r="A64" s="16" t="s">
        <v>10</v>
      </c>
      <c r="B64" s="16" t="s">
        <v>11</v>
      </c>
      <c r="C64" s="14" t="s">
        <v>9</v>
      </c>
      <c r="D64" s="17" t="s">
        <v>25</v>
      </c>
      <c r="E64" s="16" t="s">
        <v>3</v>
      </c>
      <c r="F64" s="16" t="s">
        <v>11</v>
      </c>
      <c r="G64" s="17" t="s">
        <v>10</v>
      </c>
      <c r="H64" s="15"/>
    </row>
    <row r="65" spans="1:13" x14ac:dyDescent="0.25">
      <c r="A65" s="7">
        <f>B58</f>
        <v>0.73125000000000007</v>
      </c>
      <c r="B65" s="18" t="s">
        <v>1</v>
      </c>
      <c r="C65" s="19">
        <f>C59-(C59-B59)*(C58-A65)/(C58-B58)</f>
        <v>2.75</v>
      </c>
      <c r="D65" s="17">
        <f>C65-$E$8</f>
        <v>-0.25</v>
      </c>
      <c r="E65" s="14">
        <f>B59</f>
        <v>2.75</v>
      </c>
      <c r="F65" s="18" t="s">
        <v>1</v>
      </c>
      <c r="G65" s="20">
        <f>B58-(B58-C58)*(B59-E65)/(B59-C59)</f>
        <v>0.73125000000000007</v>
      </c>
      <c r="H65" s="15"/>
    </row>
    <row r="66" spans="1:13" x14ac:dyDescent="0.25">
      <c r="A66" s="7">
        <f>C58</f>
        <v>0.77314814814814814</v>
      </c>
      <c r="B66" s="18" t="s">
        <v>22</v>
      </c>
      <c r="C66" s="19">
        <f>D59-(D59-C59)*(D58-A66)/(D58-C58)</f>
        <v>2.9624999999999999</v>
      </c>
      <c r="D66" s="17">
        <f t="shared" ref="D66:D71" si="5">C66-$E$8</f>
        <v>-3.7500000000000089E-2</v>
      </c>
      <c r="E66" s="14">
        <f>C59</f>
        <v>2.9624999999999999</v>
      </c>
      <c r="F66" s="18" t="s">
        <v>22</v>
      </c>
      <c r="G66" s="20">
        <f>C58-(C58-D58)*(C59-E66)/(C59-D59)</f>
        <v>0.77314814814814814</v>
      </c>
      <c r="H66" s="15"/>
    </row>
    <row r="67" spans="1:13" x14ac:dyDescent="0.25">
      <c r="A67" s="7">
        <f>D58</f>
        <v>0.81504629629629632</v>
      </c>
      <c r="B67" s="18" t="s">
        <v>23</v>
      </c>
      <c r="C67" s="19">
        <f>E59-(E59-D59)*(E58-A67)/(E58-D58)</f>
        <v>3.3874999999999997</v>
      </c>
      <c r="D67" s="17">
        <f t="shared" si="5"/>
        <v>0.38749999999999973</v>
      </c>
      <c r="E67" s="14">
        <f>D59</f>
        <v>3.3874999999999997</v>
      </c>
      <c r="F67" s="18" t="s">
        <v>23</v>
      </c>
      <c r="G67" s="20">
        <f>D58-(D58-E58)*(D59-E67)/(D59-E59)</f>
        <v>0.81504629629629632</v>
      </c>
      <c r="H67" s="15"/>
    </row>
    <row r="68" spans="1:13" x14ac:dyDescent="0.25">
      <c r="A68" s="7">
        <f>E58</f>
        <v>0.85694444444444451</v>
      </c>
      <c r="B68" s="18" t="s">
        <v>14</v>
      </c>
      <c r="C68" s="19">
        <f>F59-(F59-E59)*(F58-A68)/(F58-E58)</f>
        <v>4.0249999999999995</v>
      </c>
      <c r="D68" s="17">
        <f t="shared" si="5"/>
        <v>1.0249999999999995</v>
      </c>
      <c r="E68" s="14">
        <f>E59</f>
        <v>4.0249999999999995</v>
      </c>
      <c r="F68" s="18" t="s">
        <v>14</v>
      </c>
      <c r="G68" s="20">
        <f>E58-(E58-F58)*(E59-E68)/(E59-F59)</f>
        <v>0.85694444444444451</v>
      </c>
      <c r="H68" s="15"/>
    </row>
    <row r="69" spans="1:13" x14ac:dyDescent="0.25">
      <c r="A69" s="7">
        <f>F58</f>
        <v>0.89884259259259269</v>
      </c>
      <c r="B69" s="18" t="s">
        <v>15</v>
      </c>
      <c r="C69" s="19">
        <f>F59-(F59-E63)*(F58-A69)/(F58-D58)</f>
        <v>4.6624999999999996</v>
      </c>
      <c r="D69" s="17">
        <f t="shared" si="5"/>
        <v>1.6624999999999996</v>
      </c>
      <c r="E69" s="14">
        <f>F59</f>
        <v>4.6624999999999996</v>
      </c>
      <c r="F69" s="18" t="s">
        <v>15</v>
      </c>
      <c r="G69" s="20">
        <f>F58-(F58-G58)*(F59-E69)/(F59-G59)</f>
        <v>0.89884259259259269</v>
      </c>
      <c r="H69" s="15"/>
      <c r="M69" s="2" t="s">
        <v>10</v>
      </c>
    </row>
    <row r="70" spans="1:13" x14ac:dyDescent="0.25">
      <c r="A70" s="7">
        <f>G58</f>
        <v>0.94074074074074088</v>
      </c>
      <c r="B70" s="18" t="s">
        <v>16</v>
      </c>
      <c r="C70" s="19">
        <f>G59-(G59-F59)*(G58-A70)/(G58-F58)</f>
        <v>5.0874999999999995</v>
      </c>
      <c r="D70" s="17">
        <f t="shared" si="5"/>
        <v>2.0874999999999995</v>
      </c>
      <c r="E70" s="14">
        <f>G59</f>
        <v>5.0874999999999995</v>
      </c>
      <c r="F70" s="18" t="s">
        <v>16</v>
      </c>
      <c r="G70" s="20">
        <f>G58-(G58-H58)*(G59-E70)/(G59-H59)</f>
        <v>0.94074074074074088</v>
      </c>
      <c r="H70" s="15"/>
    </row>
    <row r="71" spans="1:13" x14ac:dyDescent="0.25">
      <c r="A71" s="7">
        <f>H58</f>
        <v>0.98263888888888906</v>
      </c>
      <c r="B71" s="18" t="s">
        <v>0</v>
      </c>
      <c r="C71" s="19">
        <f>H59-(H59-G59)*(H58-A71)/(H58-G58)</f>
        <v>5.3</v>
      </c>
      <c r="D71" s="17">
        <f t="shared" si="5"/>
        <v>2.2999999999999998</v>
      </c>
      <c r="E71" s="14">
        <f>H59</f>
        <v>5.3</v>
      </c>
      <c r="F71" s="18" t="s">
        <v>0</v>
      </c>
      <c r="G71" s="20">
        <f>H58-(H58-I58)*(H59-E71)/(H59-I59)</f>
        <v>0.98263888888888906</v>
      </c>
      <c r="H71" s="15"/>
    </row>
  </sheetData>
  <sheetProtection password="D040" sheet="1" objects="1" scenarios="1" selectLockedCells="1"/>
  <mergeCells count="11">
    <mergeCell ref="J3:M4"/>
    <mergeCell ref="A1:D2"/>
    <mergeCell ref="A15:C16"/>
    <mergeCell ref="E15:G16"/>
    <mergeCell ref="A61:C62"/>
    <mergeCell ref="E61:G62"/>
    <mergeCell ref="A38:C39"/>
    <mergeCell ref="E38:G39"/>
    <mergeCell ref="A4:D5"/>
    <mergeCell ref="A27:D28"/>
    <mergeCell ref="A50:D51"/>
  </mergeCells>
  <conditionalFormatting sqref="D19:D25">
    <cfRule type="cellIs" dxfId="5" priority="4" operator="lessThan">
      <formula>0.75</formula>
    </cfRule>
    <cfRule type="cellIs" dxfId="4" priority="6" operator="lessThan">
      <formula>0</formula>
    </cfRule>
  </conditionalFormatting>
  <conditionalFormatting sqref="D42:D48">
    <cfRule type="cellIs" dxfId="3" priority="5" operator="lessThan">
      <formula>0.77</formula>
    </cfRule>
  </conditionalFormatting>
  <conditionalFormatting sqref="D65:D71">
    <cfRule type="cellIs" dxfId="2" priority="2" operator="lessThan">
      <formula>0.75</formula>
    </cfRule>
    <cfRule type="cellIs" dxfId="1" priority="3" operator="lessThan">
      <formula>0</formula>
    </cfRule>
  </conditionalFormatting>
  <conditionalFormatting sqref="D20:D25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Journée débute par pleine mer </vt:lpstr>
      <vt:lpstr>journée débute par basse mer</vt:lpstr>
      <vt:lpstr>Feuil3</vt:lpstr>
    </vt:vector>
  </TitlesOfParts>
  <Company>CNAMTS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HEILIKMAN Jerome</dc:creator>
  <cp:lastModifiedBy>HEILIKMAN Jerome</cp:lastModifiedBy>
  <dcterms:created xsi:type="dcterms:W3CDTF">2014-09-05T08:03:17Z</dcterms:created>
  <dcterms:modified xsi:type="dcterms:W3CDTF">2015-08-07T13:10:22Z</dcterms:modified>
</cp:coreProperties>
</file>