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 activeTab="7"/>
  </bookViews>
  <sheets>
    <sheet name="BV3" sheetId="9" r:id="rId1"/>
    <sheet name="BV4" sheetId="10" r:id="rId2"/>
    <sheet name="BV5" sheetId="11" r:id="rId3"/>
    <sheet name="BV6" sheetId="12" r:id="rId4"/>
    <sheet name="BV7" sheetId="13" r:id="rId5"/>
    <sheet name="BV8" sheetId="14" r:id="rId6"/>
    <sheet name="Clio Cup" sheetId="8" r:id="rId7"/>
    <sheet name="Maserati Trofeo" sheetId="18" r:id="rId8"/>
    <sheet name="March ST200" sheetId="2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1" l="1"/>
  <c r="G6" i="21" s="1"/>
  <c r="G5" i="21"/>
  <c r="C4" i="21"/>
  <c r="D5" i="21" s="1"/>
  <c r="E5" i="21" s="1"/>
  <c r="I2" i="21"/>
  <c r="C2" i="21" l="1"/>
  <c r="D3" i="21" s="1"/>
  <c r="E3" i="21" s="1"/>
  <c r="C3" i="21"/>
  <c r="D4" i="21" s="1"/>
  <c r="E4" i="21" s="1"/>
  <c r="C5" i="21"/>
  <c r="D6" i="21" s="1"/>
  <c r="E6" i="21" s="1"/>
  <c r="C6" i="21"/>
  <c r="L6" i="18" l="1"/>
  <c r="C7" i="18" s="1"/>
  <c r="I2" i="18"/>
  <c r="C2" i="18" l="1"/>
  <c r="D3" i="18" s="1"/>
  <c r="E3" i="18" s="1"/>
  <c r="C3" i="18"/>
  <c r="D4" i="18" s="1"/>
  <c r="E4" i="18" s="1"/>
  <c r="C5" i="18"/>
  <c r="D6" i="18" s="1"/>
  <c r="E6" i="18" s="1"/>
  <c r="C6" i="18"/>
  <c r="D7" i="18" s="1"/>
  <c r="E7" i="18" s="1"/>
  <c r="C4" i="18"/>
  <c r="D5" i="18" s="1"/>
  <c r="E5" i="18" s="1"/>
  <c r="G5" i="18"/>
  <c r="G6" i="18"/>
  <c r="L6" i="14" l="1"/>
  <c r="C7" i="14" s="1"/>
  <c r="D8" i="14" s="1"/>
  <c r="E8" i="14" s="1"/>
  <c r="I2" i="14"/>
  <c r="L6" i="13"/>
  <c r="C7" i="13" s="1"/>
  <c r="D8" i="13" s="1"/>
  <c r="E8" i="13" s="1"/>
  <c r="I2" i="13"/>
  <c r="L6" i="12"/>
  <c r="C7" i="12" s="1"/>
  <c r="G5" i="12"/>
  <c r="C4" i="12"/>
  <c r="D5" i="12" s="1"/>
  <c r="E5" i="12" s="1"/>
  <c r="C3" i="12"/>
  <c r="D4" i="12" s="1"/>
  <c r="E4" i="12" s="1"/>
  <c r="I2" i="12"/>
  <c r="C2" i="12"/>
  <c r="D3" i="12" s="1"/>
  <c r="E3" i="12" s="1"/>
  <c r="L6" i="11"/>
  <c r="C6" i="11" s="1"/>
  <c r="I2" i="11"/>
  <c r="L6" i="10"/>
  <c r="C5" i="10" s="1"/>
  <c r="I2" i="10"/>
  <c r="L6" i="9"/>
  <c r="C4" i="9" s="1"/>
  <c r="I2" i="9"/>
  <c r="C2" i="11" l="1"/>
  <c r="D3" i="11" s="1"/>
  <c r="E3" i="11" s="1"/>
  <c r="C3" i="11"/>
  <c r="D4" i="11" s="1"/>
  <c r="E4" i="11" s="1"/>
  <c r="C5" i="14"/>
  <c r="D6" i="14" s="1"/>
  <c r="E6" i="14" s="1"/>
  <c r="C8" i="14"/>
  <c r="D9" i="14" s="1"/>
  <c r="E9" i="14" s="1"/>
  <c r="C2" i="14"/>
  <c r="D3" i="14" s="1"/>
  <c r="E3" i="14" s="1"/>
  <c r="C3" i="14"/>
  <c r="D4" i="14" s="1"/>
  <c r="E4" i="14" s="1"/>
  <c r="C6" i="14"/>
  <c r="D7" i="14" s="1"/>
  <c r="E7" i="14" s="1"/>
  <c r="C9" i="14"/>
  <c r="G5" i="14"/>
  <c r="C5" i="13"/>
  <c r="D6" i="13" s="1"/>
  <c r="E6" i="13" s="1"/>
  <c r="G5" i="13"/>
  <c r="C2" i="13"/>
  <c r="D3" i="13" s="1"/>
  <c r="E3" i="13" s="1"/>
  <c r="C3" i="13"/>
  <c r="D4" i="13" s="1"/>
  <c r="E4" i="13" s="1"/>
  <c r="C6" i="13"/>
  <c r="D7" i="13" s="1"/>
  <c r="E7" i="13" s="1"/>
  <c r="C8" i="13"/>
  <c r="C5" i="12"/>
  <c r="D6" i="12" s="1"/>
  <c r="E6" i="12" s="1"/>
  <c r="C6" i="12"/>
  <c r="D7" i="12" s="1"/>
  <c r="E7" i="12" s="1"/>
  <c r="G6" i="12"/>
  <c r="C5" i="11"/>
  <c r="D6" i="11" s="1"/>
  <c r="E6" i="11" s="1"/>
  <c r="C2" i="9"/>
  <c r="D3" i="9" s="1"/>
  <c r="E3" i="9" s="1"/>
  <c r="C3" i="9"/>
  <c r="D4" i="9" s="1"/>
  <c r="E4" i="9" s="1"/>
  <c r="C4" i="14"/>
  <c r="D5" i="14" s="1"/>
  <c r="E5" i="14" s="1"/>
  <c r="G6" i="14"/>
  <c r="C4" i="13"/>
  <c r="D5" i="13" s="1"/>
  <c r="E5" i="13" s="1"/>
  <c r="G6" i="13"/>
  <c r="C4" i="11"/>
  <c r="D5" i="11" s="1"/>
  <c r="E5" i="11" s="1"/>
  <c r="G5" i="11"/>
  <c r="G6" i="11"/>
  <c r="C2" i="10"/>
  <c r="D3" i="10" s="1"/>
  <c r="E3" i="10" s="1"/>
  <c r="C3" i="10"/>
  <c r="E5" i="10"/>
  <c r="C4" i="10"/>
  <c r="D5" i="10" s="1"/>
  <c r="G5" i="10"/>
  <c r="G6" i="10"/>
  <c r="G5" i="9"/>
  <c r="G6" i="9"/>
  <c r="L6" i="8"/>
  <c r="C7" i="8" s="1"/>
  <c r="I2" i="8"/>
  <c r="D4" i="10" l="1"/>
  <c r="E4" i="10" s="1"/>
  <c r="G5" i="8"/>
  <c r="C3" i="8"/>
  <c r="D4" i="8" s="1"/>
  <c r="E4" i="8" s="1"/>
  <c r="C4" i="8"/>
  <c r="D5" i="8" s="1"/>
  <c r="E5" i="8" s="1"/>
  <c r="G6" i="8"/>
  <c r="C2" i="8"/>
  <c r="D3" i="8" s="1"/>
  <c r="E3" i="8" s="1"/>
  <c r="C5" i="8"/>
  <c r="D6" i="8" s="1"/>
  <c r="E6" i="8" s="1"/>
  <c r="C6" i="8"/>
  <c r="D7" i="8" s="1"/>
  <c r="E7" i="8" s="1"/>
</calcChain>
</file>

<file path=xl/sharedStrings.xml><?xml version="1.0" encoding="utf-8"?>
<sst xmlns="http://schemas.openxmlformats.org/spreadsheetml/2006/main" count="280" uniqueCount="34">
  <si>
    <t>1ère</t>
  </si>
  <si>
    <t>2ème</t>
  </si>
  <si>
    <t>3ème</t>
  </si>
  <si>
    <t>4ème</t>
  </si>
  <si>
    <t>5ème</t>
  </si>
  <si>
    <t>6ème</t>
  </si>
  <si>
    <t>7ème</t>
  </si>
  <si>
    <t>8ème</t>
  </si>
  <si>
    <t>Final</t>
  </si>
  <si>
    <t>@</t>
  </si>
  <si>
    <t>km/h</t>
  </si>
  <si>
    <t>STOCK</t>
  </si>
  <si>
    <t>tours/minute</t>
  </si>
  <si>
    <t>Coef :</t>
  </si>
  <si>
    <t>Rupteur</t>
  </si>
  <si>
    <t>Vmax objectif</t>
  </si>
  <si>
    <t>km/h @</t>
  </si>
  <si>
    <t>V 1ère objectif</t>
  </si>
  <si>
    <t>Final conseillé</t>
  </si>
  <si>
    <t>1ère conseillée</t>
  </si>
  <si>
    <t>Passer rapport @</t>
  </si>
  <si>
    <t>Rapport</t>
  </si>
  <si>
    <t>Vmax rapport</t>
  </si>
  <si>
    <t xml:space="preserve">Perte de régime </t>
  </si>
  <si>
    <t>Régime de départ</t>
  </si>
  <si>
    <t>Pneus course dur</t>
  </si>
  <si>
    <t>Couple max @ 5600 tours/minute</t>
  </si>
  <si>
    <t>Puissance max @ 6600 - 7600 tours/minute</t>
  </si>
  <si>
    <t>Passer 3ème @</t>
  </si>
  <si>
    <t>Passer 4ème @</t>
  </si>
  <si>
    <t>Passer 5ème @</t>
  </si>
  <si>
    <t>Passer 6ème @</t>
  </si>
  <si>
    <t>Passer 2ème @</t>
  </si>
  <si>
    <t>Plage de puissance : 6000 - 7700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</si>
</sst>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&quot;@ &quot;0&quot; km/h&quot;"/>
    <numFmt numFmtId="166" formatCode="0&quot; tours/minute&quot;"/>
    <numFmt numFmtId="167" formatCode="&quot;-&quot;0&quot; &gt;&gt;&gt;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14" xfId="0" applyBorder="1"/>
    <xf numFmtId="0" fontId="0" fillId="0" borderId="18" xfId="0" applyBorder="1"/>
    <xf numFmtId="0" fontId="0" fillId="0" borderId="3" xfId="0" applyBorder="1" applyAlignment="1">
      <alignment horizontal="center"/>
    </xf>
    <xf numFmtId="0" fontId="0" fillId="0" borderId="19" xfId="0" applyBorder="1"/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/>
    <xf numFmtId="0" fontId="0" fillId="5" borderId="17" xfId="0" applyFill="1" applyBorder="1"/>
    <xf numFmtId="164" fontId="0" fillId="5" borderId="10" xfId="0" applyNumberFormat="1" applyFill="1" applyBorder="1"/>
    <xf numFmtId="164" fontId="0" fillId="5" borderId="12" xfId="0" applyNumberFormat="1" applyFill="1" applyBorder="1"/>
    <xf numFmtId="0" fontId="0" fillId="0" borderId="26" xfId="0" applyBorder="1"/>
    <xf numFmtId="0" fontId="0" fillId="0" borderId="0" xfId="0" applyBorder="1"/>
    <xf numFmtId="165" fontId="0" fillId="5" borderId="29" xfId="0" applyNumberFormat="1" applyFill="1" applyBorder="1" applyAlignment="1">
      <alignment horizontal="left"/>
    </xf>
    <xf numFmtId="165" fontId="0" fillId="5" borderId="30" xfId="0" applyNumberFormat="1" applyFill="1" applyBorder="1" applyAlignment="1">
      <alignment horizontal="left"/>
    </xf>
    <xf numFmtId="165" fontId="0" fillId="5" borderId="31" xfId="0" applyNumberFormat="1" applyFill="1" applyBorder="1" applyAlignment="1">
      <alignment horizontal="left"/>
    </xf>
    <xf numFmtId="0" fontId="0" fillId="0" borderId="35" xfId="0" applyBorder="1"/>
    <xf numFmtId="0" fontId="0" fillId="0" borderId="36" xfId="0" applyBorder="1"/>
    <xf numFmtId="0" fontId="0" fillId="6" borderId="32" xfId="0" applyFill="1" applyBorder="1"/>
    <xf numFmtId="0" fontId="0" fillId="6" borderId="21" xfId="0" applyFill="1" applyBorder="1"/>
    <xf numFmtId="0" fontId="0" fillId="0" borderId="37" xfId="0" applyBorder="1"/>
    <xf numFmtId="0" fontId="0" fillId="4" borderId="38" xfId="0" applyFill="1" applyBorder="1"/>
    <xf numFmtId="0" fontId="0" fillId="0" borderId="38" xfId="0" applyBorder="1"/>
    <xf numFmtId="0" fontId="0" fillId="4" borderId="0" xfId="0" applyFill="1" applyBorder="1"/>
    <xf numFmtId="0" fontId="0" fillId="5" borderId="0" xfId="0" applyFill="1" applyBorder="1"/>
    <xf numFmtId="0" fontId="0" fillId="0" borderId="40" xfId="0" applyBorder="1"/>
    <xf numFmtId="0" fontId="0" fillId="0" borderId="22" xfId="0" applyBorder="1"/>
    <xf numFmtId="0" fontId="0" fillId="0" borderId="23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164" fontId="0" fillId="7" borderId="23" xfId="0" applyNumberFormat="1" applyFill="1" applyBorder="1" applyAlignment="1">
      <alignment horizontal="right"/>
    </xf>
    <xf numFmtId="164" fontId="0" fillId="7" borderId="25" xfId="0" applyNumberFormat="1" applyFill="1" applyBorder="1" applyAlignment="1">
      <alignment horizontal="right"/>
    </xf>
    <xf numFmtId="167" fontId="0" fillId="8" borderId="33" xfId="0" applyNumberFormat="1" applyFill="1" applyBorder="1" applyAlignment="1">
      <alignment horizontal="center"/>
    </xf>
    <xf numFmtId="167" fontId="0" fillId="8" borderId="34" xfId="0" applyNumberFormat="1" applyFill="1" applyBorder="1" applyAlignment="1">
      <alignment horizontal="center"/>
    </xf>
    <xf numFmtId="166" fontId="0" fillId="5" borderId="22" xfId="0" applyNumberFormat="1" applyFill="1" applyBorder="1" applyAlignment="1">
      <alignment horizontal="left"/>
    </xf>
    <xf numFmtId="166" fontId="0" fillId="5" borderId="33" xfId="0" applyNumberFormat="1" applyFill="1" applyBorder="1" applyAlignment="1">
      <alignment horizontal="left"/>
    </xf>
    <xf numFmtId="166" fontId="0" fillId="5" borderId="34" xfId="0" applyNumberFormat="1" applyFill="1" applyBorder="1" applyAlignment="1">
      <alignment horizontal="left"/>
    </xf>
    <xf numFmtId="0" fontId="1" fillId="10" borderId="27" xfId="0" applyFont="1" applyFill="1" applyBorder="1"/>
    <xf numFmtId="0" fontId="1" fillId="10" borderId="28" xfId="0" applyFont="1" applyFill="1" applyBorder="1"/>
    <xf numFmtId="165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45" xfId="0" applyBorder="1"/>
    <xf numFmtId="0" fontId="0" fillId="0" borderId="46" xfId="0" applyBorder="1"/>
    <xf numFmtId="165" fontId="0" fillId="5" borderId="47" xfId="0" applyNumberForma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left"/>
    </xf>
    <xf numFmtId="0" fontId="1" fillId="10" borderId="25" xfId="0" applyFont="1" applyFill="1" applyBorder="1"/>
    <xf numFmtId="166" fontId="0" fillId="5" borderId="48" xfId="0" applyNumberFormat="1" applyFill="1" applyBorder="1" applyAlignment="1">
      <alignment horizontal="left"/>
    </xf>
    <xf numFmtId="0" fontId="0" fillId="4" borderId="42" xfId="0" applyFill="1" applyBorder="1"/>
    <xf numFmtId="0" fontId="0" fillId="0" borderId="22" xfId="0" applyFill="1" applyBorder="1" applyAlignment="1">
      <alignment horizontal="center"/>
    </xf>
    <xf numFmtId="164" fontId="0" fillId="7" borderId="0" xfId="0" applyNumberFormat="1" applyFill="1" applyBorder="1" applyAlignment="1">
      <alignment horizontal="right"/>
    </xf>
    <xf numFmtId="165" fontId="0" fillId="5" borderId="34" xfId="0" applyNumberFormat="1" applyFill="1" applyBorder="1" applyAlignment="1">
      <alignment horizontal="left"/>
    </xf>
    <xf numFmtId="165" fontId="0" fillId="5" borderId="33" xfId="0" applyNumberFormat="1" applyFill="1" applyBorder="1" applyAlignment="1">
      <alignment horizontal="left"/>
    </xf>
    <xf numFmtId="16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1" fillId="9" borderId="2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9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L4" sqref="L4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7" t="s">
        <v>21</v>
      </c>
      <c r="B1" s="78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3">
      <c r="A2" s="21" t="s">
        <v>0</v>
      </c>
      <c r="B2" s="48"/>
      <c r="C2" s="29" t="e">
        <f>((1/($B$5*B2))*$N$2)/$L$6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48"/>
      <c r="C3" s="30" t="e">
        <f>((1/($B$5*B3))*$N$2)/$L$6</f>
        <v>#DIV/0!</v>
      </c>
      <c r="D3" s="50" t="e">
        <f>$N$2-(C2*$L$6*B3*$B$5)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48"/>
      <c r="C4" s="31" t="e">
        <f>((1/($B$5*B4))*$N$2)/$L$6</f>
        <v>#DIV/0!</v>
      </c>
      <c r="D4" s="51" t="e">
        <f>$N$2-(C3*$L$6*B4*$B$5)</f>
        <v>#DIV/0!</v>
      </c>
      <c r="E4" s="54" t="e">
        <f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2" t="s">
        <v>8</v>
      </c>
      <c r="B5" s="49"/>
      <c r="F5" s="9" t="s">
        <v>18</v>
      </c>
      <c r="G5" s="25" t="e">
        <f>I1/(B4*G1*$L$6)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C6" s="57"/>
      <c r="D6" s="58"/>
      <c r="E6" s="59"/>
      <c r="F6" s="10" t="s">
        <v>19</v>
      </c>
      <c r="G6" s="26" t="e">
        <f>N2/(B5*G2*$L$6)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3">
      <c r="C7" s="60"/>
      <c r="D7" s="60"/>
      <c r="E7" s="60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E15" sqref="E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7" t="s">
        <v>21</v>
      </c>
      <c r="B1" s="78"/>
      <c r="C1" s="55" t="s">
        <v>22</v>
      </c>
      <c r="D1" s="55" t="s">
        <v>23</v>
      </c>
      <c r="E1" s="67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3">
      <c r="A2" s="21" t="s">
        <v>0</v>
      </c>
      <c r="B2" s="48"/>
      <c r="C2" s="29" t="e">
        <f>((1/($B$6*B2))*$N$2)/$L$6</f>
        <v>#DIV/0!</v>
      </c>
      <c r="D2" s="34"/>
      <c r="E2" s="34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48"/>
      <c r="C3" s="30" t="e">
        <f>((1/($B$6*B3))*$N$2)/$L$6</f>
        <v>#DIV/0!</v>
      </c>
      <c r="D3" s="50" t="e">
        <f>$N$2-(C2*$L$6*B3*$B$6)</f>
        <v>#DIV/0!</v>
      </c>
      <c r="E3" s="53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48"/>
      <c r="C4" s="30" t="e">
        <f>((1/($B$6*B4))*$N$2)/$L$6</f>
        <v>#DIV/0!</v>
      </c>
      <c r="D4" s="50" t="e">
        <f t="shared" ref="D4:D5" si="0">$N$2-(C3*$L$6*B4*$B$6)</f>
        <v>#DIV/0!</v>
      </c>
      <c r="E4" s="53" t="e">
        <f t="shared" ref="E4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1" t="s">
        <v>3</v>
      </c>
      <c r="B5" s="48"/>
      <c r="C5" s="31" t="e">
        <f>((1/($B$6*B5))*$N$2)/$L$6</f>
        <v>#DIV/0!</v>
      </c>
      <c r="D5" s="51" t="e">
        <f t="shared" si="0"/>
        <v>#DIV/0!</v>
      </c>
      <c r="E5" s="68" t="e">
        <f>$G$3-D5</f>
        <v>#DIV/0!</v>
      </c>
      <c r="F5" s="9" t="s">
        <v>18</v>
      </c>
      <c r="G5" s="25" t="e">
        <f>I1/(B5*G1*$L$6)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2" t="s">
        <v>8</v>
      </c>
      <c r="B6" s="49"/>
      <c r="C6" s="64"/>
      <c r="D6" s="65"/>
      <c r="E6" s="66"/>
      <c r="F6" s="10" t="s">
        <v>19</v>
      </c>
      <c r="G6" s="26" t="e">
        <f>N2/(B6*G2*$L$6)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3">
      <c r="A7" s="21"/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2" sqref="N2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7" t="s">
        <v>21</v>
      </c>
      <c r="B1" s="78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3">
      <c r="A2" s="21" t="s">
        <v>0</v>
      </c>
      <c r="B2" s="48">
        <v>3.2290000000000001</v>
      </c>
      <c r="C2" s="29" t="e">
        <f>((1/($B$7*B2))*$N$2)/$L$6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5</v>
      </c>
      <c r="J2" s="43" t="s">
        <v>12</v>
      </c>
      <c r="K2" s="82" t="s">
        <v>14</v>
      </c>
      <c r="L2" s="83"/>
      <c r="M2" s="14" t="s">
        <v>9</v>
      </c>
      <c r="N2" s="15">
        <v>5</v>
      </c>
      <c r="O2" s="16" t="s">
        <v>12</v>
      </c>
    </row>
    <row r="3" spans="1:15" ht="15" thickBot="1" x14ac:dyDescent="0.35">
      <c r="A3" s="21" t="s">
        <v>1</v>
      </c>
      <c r="B3" s="48"/>
      <c r="C3" s="30" t="e">
        <f>((1/($B$7*B3))*$N$2)/$L$6</f>
        <v>#DIV/0!</v>
      </c>
      <c r="D3" s="50" t="e">
        <f>$N$2-(C2*$L$6*B3*$B$7)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>
        <v>3.2290000000000001</v>
      </c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48"/>
      <c r="C4" s="30" t="e">
        <f>((1/($B$7*B4))*$N$2)/$L$6</f>
        <v>#DIV/0!</v>
      </c>
      <c r="D4" s="50" t="e">
        <f>$N$2-(C3*$L$6*B4*$B$7)</f>
        <v>#DIV/0!</v>
      </c>
      <c r="E4" s="53" t="e">
        <f t="shared" ref="E4:E5" si="0">$G$3-D4</f>
        <v>#DIV/0!</v>
      </c>
      <c r="H4" s="28"/>
      <c r="I4" s="27"/>
      <c r="J4" s="11"/>
      <c r="K4" s="13" t="s">
        <v>8</v>
      </c>
      <c r="L4" s="5">
        <v>3.3530000000000002</v>
      </c>
      <c r="M4" s="2"/>
      <c r="N4" s="3"/>
      <c r="O4" s="12"/>
    </row>
    <row r="5" spans="1:15" ht="15" thickBot="1" x14ac:dyDescent="0.35">
      <c r="A5" s="21" t="s">
        <v>3</v>
      </c>
      <c r="B5" s="48"/>
      <c r="C5" s="30" t="e">
        <f>((1/($B$7*B5))*$N$2)/$L$6</f>
        <v>#DIV/0!</v>
      </c>
      <c r="D5" s="50" t="e">
        <f>$N$2-(C4*$L$6*B5*$B$7)</f>
        <v>#DIV/0!</v>
      </c>
      <c r="E5" s="53" t="e">
        <f t="shared" si="0"/>
        <v>#DIV/0!</v>
      </c>
      <c r="F5" s="32" t="s">
        <v>18</v>
      </c>
      <c r="G5" s="25" t="e">
        <f>I1/(B6*G1*$L$6)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48"/>
      <c r="C6" s="31" t="e">
        <f>((1/($B$7*B6))*$N$2)/$L$6</f>
        <v>#DIV/0!</v>
      </c>
      <c r="D6" s="51" t="e">
        <f>$N$2-(C5*$L$6*B6*$B$7)</f>
        <v>#DIV/0!</v>
      </c>
      <c r="E6" s="54" t="e">
        <f>$G$3-D6</f>
        <v>#DIV/0!</v>
      </c>
      <c r="F6" s="33" t="s">
        <v>19</v>
      </c>
      <c r="G6" s="26" t="e">
        <f>N2/(B7*G2*$L$6)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" thickBot="1" x14ac:dyDescent="0.35">
      <c r="A7" s="22" t="s">
        <v>8</v>
      </c>
      <c r="B7" s="49">
        <v>3.3530000000000002</v>
      </c>
    </row>
    <row r="8" spans="1:15" x14ac:dyDescent="0.3"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F18" sqref="F18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7" t="s">
        <v>21</v>
      </c>
      <c r="B1" s="78"/>
      <c r="C1" s="55" t="s">
        <v>22</v>
      </c>
      <c r="D1" s="55" t="s">
        <v>23</v>
      </c>
      <c r="E1" s="56" t="s">
        <v>24</v>
      </c>
      <c r="F1" s="36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3">
      <c r="A2" s="21" t="s">
        <v>0</v>
      </c>
      <c r="B2" s="48"/>
      <c r="C2" s="29" t="e">
        <f t="shared" ref="C2:C7" si="0">((1/($B$8*B2))*$N$2)/$L$6</f>
        <v>#DIV/0!</v>
      </c>
      <c r="D2" s="34"/>
      <c r="E2" s="35"/>
      <c r="F2" s="42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48"/>
      <c r="C3" s="30" t="e">
        <f t="shared" si="0"/>
        <v>#DIV/0!</v>
      </c>
      <c r="D3" s="50" t="e">
        <f>$N$2-(C2*$L$6*B3*$B$8)</f>
        <v>#DIV/0!</v>
      </c>
      <c r="E3" s="52" t="e">
        <f>$G$3-D3</f>
        <v>#DIV/0!</v>
      </c>
      <c r="F3" s="44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48"/>
      <c r="C4" s="30" t="e">
        <f t="shared" si="0"/>
        <v>#DIV/0!</v>
      </c>
      <c r="D4" s="50" t="e">
        <f>$N$2-(C3*$L$6*B4*$B$8)</f>
        <v>#DIV/0!</v>
      </c>
      <c r="E4" s="53" t="e">
        <f t="shared" ref="E4:E7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1" t="s">
        <v>3</v>
      </c>
      <c r="B5" s="48"/>
      <c r="C5" s="30" t="e">
        <f t="shared" si="0"/>
        <v>#DIV/0!</v>
      </c>
      <c r="D5" s="50" t="e">
        <f>$N$2-(C4*$L$6*B5*$B$8)</f>
        <v>#DIV/0!</v>
      </c>
      <c r="E5" s="53" t="e">
        <f t="shared" si="1"/>
        <v>#DIV/0!</v>
      </c>
      <c r="F5" s="32" t="s">
        <v>18</v>
      </c>
      <c r="G5" s="25" t="e">
        <f>I1/(B7*G1*$L$6)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48"/>
      <c r="C6" s="30" t="e">
        <f t="shared" si="0"/>
        <v>#DIV/0!</v>
      </c>
      <c r="D6" s="50" t="e">
        <f>$N$2-(C5*$L$6*B6*$B$8)</f>
        <v>#DIV/0!</v>
      </c>
      <c r="E6" s="53" t="e">
        <f t="shared" si="1"/>
        <v>#DIV/0!</v>
      </c>
      <c r="F6" s="33" t="s">
        <v>19</v>
      </c>
      <c r="G6" s="26" t="e">
        <f>N2/(B8*G2*$L$6)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ht="15" thickBot="1" x14ac:dyDescent="0.35">
      <c r="A7" s="21" t="s">
        <v>5</v>
      </c>
      <c r="B7" s="48"/>
      <c r="C7" s="31" t="e">
        <f t="shared" si="0"/>
        <v>#DIV/0!</v>
      </c>
      <c r="D7" s="51" t="e">
        <f>$N$2-(C6*$L$6*B7*$B$8)</f>
        <v>#DIV/0!</v>
      </c>
      <c r="E7" s="54" t="e">
        <f t="shared" si="1"/>
        <v>#DIV/0!</v>
      </c>
    </row>
    <row r="8" spans="1:15" ht="15" thickBot="1" x14ac:dyDescent="0.35">
      <c r="A8" s="22" t="s">
        <v>8</v>
      </c>
      <c r="B8" s="49"/>
      <c r="C8" s="1"/>
    </row>
    <row r="9" spans="1:15" x14ac:dyDescent="0.3"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N3" sqref="N3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7" t="s">
        <v>21</v>
      </c>
      <c r="B1" s="84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3">
      <c r="A2" s="21" t="s">
        <v>0</v>
      </c>
      <c r="B2" s="71"/>
      <c r="C2" s="29" t="e">
        <f t="shared" ref="C2:C8" si="0">((1/($B$9*B2))*$N$2)/$L$6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71"/>
      <c r="C3" s="30" t="e">
        <f t="shared" si="0"/>
        <v>#DIV/0!</v>
      </c>
      <c r="D3" s="50" t="e">
        <f t="shared" ref="D3:D8" si="1">$N$2-(C2*$L$6*B3*$B$9)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71"/>
      <c r="C4" s="30" t="e">
        <f t="shared" si="0"/>
        <v>#DIV/0!</v>
      </c>
      <c r="D4" s="50" t="e">
        <f t="shared" si="1"/>
        <v>#DIV/0!</v>
      </c>
      <c r="E4" s="53" t="e">
        <f t="shared" ref="E4:E8" si="2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1" t="s">
        <v>3</v>
      </c>
      <c r="B5" s="71"/>
      <c r="C5" s="30" t="e">
        <f t="shared" si="0"/>
        <v>#DIV/0!</v>
      </c>
      <c r="D5" s="50" t="e">
        <f t="shared" si="1"/>
        <v>#DIV/0!</v>
      </c>
      <c r="E5" s="53" t="e">
        <f t="shared" si="2"/>
        <v>#DIV/0!</v>
      </c>
      <c r="F5" s="32" t="s">
        <v>18</v>
      </c>
      <c r="G5" s="25" t="e">
        <f>I1/(B8*G1*$L$6)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71"/>
      <c r="C6" s="30" t="e">
        <f t="shared" si="0"/>
        <v>#DIV/0!</v>
      </c>
      <c r="D6" s="50" t="e">
        <f t="shared" si="1"/>
        <v>#DIV/0!</v>
      </c>
      <c r="E6" s="53" t="e">
        <f t="shared" si="2"/>
        <v>#DIV/0!</v>
      </c>
      <c r="F6" s="33" t="s">
        <v>19</v>
      </c>
      <c r="G6" s="26" t="e">
        <f>N2/(B9*G2*$L$6)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3">
      <c r="A7" s="21" t="s">
        <v>5</v>
      </c>
      <c r="B7" s="71"/>
      <c r="C7" s="63" t="e">
        <f t="shared" si="0"/>
        <v>#DIV/0!</v>
      </c>
      <c r="D7" s="50" t="e">
        <f t="shared" si="1"/>
        <v>#DIV/0!</v>
      </c>
      <c r="E7" s="53" t="e">
        <f t="shared" si="2"/>
        <v>#DIV/0!</v>
      </c>
    </row>
    <row r="8" spans="1:15" ht="15" thickBot="1" x14ac:dyDescent="0.35">
      <c r="A8" s="70" t="s">
        <v>6</v>
      </c>
      <c r="B8" s="71"/>
      <c r="C8" s="72" t="e">
        <f t="shared" si="0"/>
        <v>#DIV/0!</v>
      </c>
      <c r="D8" s="51" t="e">
        <f t="shared" si="1"/>
        <v>#DIV/0!</v>
      </c>
      <c r="E8" s="54" t="e">
        <f t="shared" si="2"/>
        <v>#DIV/0!</v>
      </c>
    </row>
    <row r="9" spans="1:15" ht="15" thickBot="1" x14ac:dyDescent="0.35">
      <c r="A9" s="22" t="s">
        <v>8</v>
      </c>
      <c r="B9" s="49"/>
      <c r="C9" s="1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D21" sqref="D21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7" t="s">
        <v>21</v>
      </c>
      <c r="B1" s="84"/>
      <c r="C1" s="55" t="s">
        <v>22</v>
      </c>
      <c r="D1" s="55" t="s">
        <v>23</v>
      </c>
      <c r="E1" s="55" t="s">
        <v>24</v>
      </c>
      <c r="F1" s="61" t="s">
        <v>15</v>
      </c>
      <c r="G1" s="37"/>
      <c r="H1" s="38" t="s">
        <v>16</v>
      </c>
      <c r="I1" s="37"/>
      <c r="J1" s="41" t="s">
        <v>12</v>
      </c>
      <c r="K1" s="79" t="s">
        <v>11</v>
      </c>
      <c r="L1" s="80"/>
      <c r="M1" s="80"/>
      <c r="N1" s="80"/>
      <c r="O1" s="81"/>
    </row>
    <row r="2" spans="1:15" x14ac:dyDescent="0.3">
      <c r="A2" s="21" t="s">
        <v>0</v>
      </c>
      <c r="B2" s="71"/>
      <c r="C2" s="29" t="e">
        <f t="shared" ref="C2:C7" si="0">((1/($B$10*B2))*$N$2)/$L$6</f>
        <v>#DIV/0!</v>
      </c>
      <c r="D2" s="34"/>
      <c r="E2" s="34"/>
      <c r="F2" s="28" t="s">
        <v>17</v>
      </c>
      <c r="G2" s="39"/>
      <c r="H2" s="28" t="s">
        <v>16</v>
      </c>
      <c r="I2" s="40">
        <f>N2</f>
        <v>0</v>
      </c>
      <c r="J2" s="43" t="s">
        <v>12</v>
      </c>
      <c r="K2" s="82" t="s">
        <v>14</v>
      </c>
      <c r="L2" s="83"/>
      <c r="M2" s="14" t="s">
        <v>9</v>
      </c>
      <c r="N2" s="15"/>
      <c r="O2" s="16" t="s">
        <v>12</v>
      </c>
    </row>
    <row r="3" spans="1:15" ht="15" thickBot="1" x14ac:dyDescent="0.35">
      <c r="A3" s="21" t="s">
        <v>1</v>
      </c>
      <c r="B3" s="71"/>
      <c r="C3" s="30" t="e">
        <f t="shared" si="0"/>
        <v>#DIV/0!</v>
      </c>
      <c r="D3" s="50" t="e">
        <f>$N$2-(C2*$L$6*B3*$B$10)</f>
        <v>#DIV/0!</v>
      </c>
      <c r="E3" s="53" t="e">
        <f>$G$3-D3</f>
        <v>#DIV/0!</v>
      </c>
      <c r="F3" s="62" t="s">
        <v>20</v>
      </c>
      <c r="G3" s="69"/>
      <c r="H3" s="46" t="s">
        <v>12</v>
      </c>
      <c r="I3" s="45"/>
      <c r="J3" s="47"/>
      <c r="K3" s="18" t="s">
        <v>0</v>
      </c>
      <c r="L3" s="5"/>
      <c r="M3" s="2" t="s">
        <v>9</v>
      </c>
      <c r="N3" s="4"/>
      <c r="O3" s="12" t="s">
        <v>10</v>
      </c>
    </row>
    <row r="4" spans="1:15" ht="15" thickBot="1" x14ac:dyDescent="0.35">
      <c r="A4" s="21" t="s">
        <v>2</v>
      </c>
      <c r="B4" s="71"/>
      <c r="C4" s="30" t="e">
        <f t="shared" si="0"/>
        <v>#DIV/0!</v>
      </c>
      <c r="D4" s="50" t="e">
        <f>$N$2-(C3*$L$6*B4*$B$10)</f>
        <v>#DIV/0!</v>
      </c>
      <c r="E4" s="53" t="e">
        <f t="shared" ref="E4:E9" si="1">$G$3-D4</f>
        <v>#DIV/0!</v>
      </c>
      <c r="H4" s="28"/>
      <c r="I4" s="27"/>
      <c r="J4" s="11"/>
      <c r="K4" s="13" t="s">
        <v>8</v>
      </c>
      <c r="L4" s="5"/>
      <c r="M4" s="2"/>
      <c r="N4" s="3"/>
      <c r="O4" s="12"/>
    </row>
    <row r="5" spans="1:15" ht="15" thickBot="1" x14ac:dyDescent="0.35">
      <c r="A5" s="21" t="s">
        <v>3</v>
      </c>
      <c r="B5" s="71"/>
      <c r="C5" s="30" t="e">
        <f t="shared" si="0"/>
        <v>#DIV/0!</v>
      </c>
      <c r="D5" s="50" t="e">
        <f>$N$2-(C4*$L$6*B5*$B$10)</f>
        <v>#DIV/0!</v>
      </c>
      <c r="E5" s="53" t="e">
        <f t="shared" si="1"/>
        <v>#DIV/0!</v>
      </c>
      <c r="F5" s="32" t="s">
        <v>18</v>
      </c>
      <c r="G5" s="25" t="e">
        <f>I1/(B9*G1*$L$6)</f>
        <v>#DIV/0!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71"/>
      <c r="C6" s="30" t="e">
        <f t="shared" si="0"/>
        <v>#DIV/0!</v>
      </c>
      <c r="D6" s="50" t="e">
        <f>$N$2-(C5*$L$6*B6*$B$10)</f>
        <v>#DIV/0!</v>
      </c>
      <c r="E6" s="53" t="e">
        <f t="shared" si="1"/>
        <v>#DIV/0!</v>
      </c>
      <c r="F6" s="33" t="s">
        <v>19</v>
      </c>
      <c r="G6" s="26" t="e">
        <f>N2/(B10*G2*$L$6)</f>
        <v>#DIV/0!</v>
      </c>
      <c r="H6" s="3"/>
      <c r="I6" s="3"/>
      <c r="J6" s="6"/>
      <c r="K6" s="20" t="s">
        <v>13</v>
      </c>
      <c r="L6" s="24" t="e">
        <f>(N2*(1/(L3*L4)))/N3</f>
        <v>#DIV/0!</v>
      </c>
      <c r="M6" s="17"/>
      <c r="N6" s="7"/>
      <c r="O6" s="8"/>
    </row>
    <row r="7" spans="1:15" x14ac:dyDescent="0.3">
      <c r="A7" s="21" t="s">
        <v>5</v>
      </c>
      <c r="B7" s="71"/>
      <c r="C7" s="63" t="e">
        <f t="shared" si="0"/>
        <v>#DIV/0!</v>
      </c>
      <c r="D7" s="50" t="e">
        <f>$N$2-(C6*$L$6*B7*$B$10)</f>
        <v>#DIV/0!</v>
      </c>
      <c r="E7" s="53" t="e">
        <f t="shared" si="1"/>
        <v>#DIV/0!</v>
      </c>
    </row>
    <row r="8" spans="1:15" x14ac:dyDescent="0.3">
      <c r="A8" s="70" t="s">
        <v>6</v>
      </c>
      <c r="B8" s="71"/>
      <c r="C8" s="73" t="e">
        <f t="shared" ref="C8:C9" si="2">((1/($B$10*B8))*$N$2)/$L$6</f>
        <v>#DIV/0!</v>
      </c>
      <c r="D8" s="50" t="e">
        <f t="shared" ref="D8:D9" si="3">$N$2-(C7*$L$6*B8*$B$10)</f>
        <v>#DIV/0!</v>
      </c>
      <c r="E8" s="53" t="e">
        <f t="shared" si="1"/>
        <v>#DIV/0!</v>
      </c>
    </row>
    <row r="9" spans="1:15" ht="15" thickBot="1" x14ac:dyDescent="0.35">
      <c r="A9" s="70" t="s">
        <v>7</v>
      </c>
      <c r="B9" s="71"/>
      <c r="C9" s="72" t="e">
        <f t="shared" si="2"/>
        <v>#DIV/0!</v>
      </c>
      <c r="D9" s="51" t="e">
        <f t="shared" si="3"/>
        <v>#DIV/0!</v>
      </c>
      <c r="E9" s="54" t="e">
        <f t="shared" si="1"/>
        <v>#DIV/0!</v>
      </c>
    </row>
    <row r="10" spans="1:15" ht="15" thickBot="1" x14ac:dyDescent="0.35">
      <c r="A10" s="22" t="s">
        <v>8</v>
      </c>
      <c r="B10" s="49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G1" sqref="G1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7" t="s">
        <v>21</v>
      </c>
      <c r="B1" s="78"/>
      <c r="C1" s="55" t="s">
        <v>22</v>
      </c>
      <c r="D1" s="55" t="s">
        <v>23</v>
      </c>
      <c r="E1" s="56" t="s">
        <v>24</v>
      </c>
      <c r="F1" s="36" t="s">
        <v>15</v>
      </c>
      <c r="G1" s="37">
        <v>237</v>
      </c>
      <c r="H1" s="38" t="s">
        <v>16</v>
      </c>
      <c r="I1" s="37">
        <v>7600</v>
      </c>
      <c r="J1" s="41" t="s">
        <v>12</v>
      </c>
      <c r="K1" s="79" t="s">
        <v>11</v>
      </c>
      <c r="L1" s="80"/>
      <c r="M1" s="80"/>
      <c r="N1" s="80"/>
      <c r="O1" s="81"/>
    </row>
    <row r="2" spans="1:15" x14ac:dyDescent="0.3">
      <c r="A2" s="21" t="s">
        <v>0</v>
      </c>
      <c r="B2" s="48">
        <v>3.02</v>
      </c>
      <c r="C2" s="29">
        <f t="shared" ref="C2:C7" si="0">((1/($B$8*B2))*$N$2)/$L$6</f>
        <v>82.029995492527988</v>
      </c>
      <c r="D2" s="34"/>
      <c r="E2" s="35"/>
      <c r="F2" s="42" t="s">
        <v>17</v>
      </c>
      <c r="G2" s="39">
        <v>82</v>
      </c>
      <c r="H2" s="28" t="s">
        <v>16</v>
      </c>
      <c r="I2" s="40">
        <f>N2</f>
        <v>8100</v>
      </c>
      <c r="J2" s="43" t="s">
        <v>12</v>
      </c>
      <c r="K2" s="82" t="s">
        <v>14</v>
      </c>
      <c r="L2" s="83"/>
      <c r="M2" s="14" t="s">
        <v>9</v>
      </c>
      <c r="N2" s="15">
        <v>8100</v>
      </c>
      <c r="O2" s="16" t="s">
        <v>12</v>
      </c>
    </row>
    <row r="3" spans="1:15" ht="15" thickBot="1" x14ac:dyDescent="0.35">
      <c r="A3" s="21" t="s">
        <v>1</v>
      </c>
      <c r="B3" s="48">
        <v>2.0299999999999998</v>
      </c>
      <c r="C3" s="30">
        <f t="shared" si="0"/>
        <v>122.03477161942591</v>
      </c>
      <c r="D3" s="50">
        <f>$N$2-(C2*$L$6*B3*$B$8)</f>
        <v>2655.2980132450339</v>
      </c>
      <c r="E3" s="52">
        <f>$G$3-D3</f>
        <v>5044.7019867549661</v>
      </c>
      <c r="F3" s="44" t="s">
        <v>20</v>
      </c>
      <c r="G3" s="69">
        <v>7700</v>
      </c>
      <c r="H3" s="46" t="s">
        <v>12</v>
      </c>
      <c r="I3" s="45"/>
      <c r="J3" s="47"/>
      <c r="K3" s="18" t="s">
        <v>0</v>
      </c>
      <c r="L3" s="5">
        <v>2.6110000000000002</v>
      </c>
      <c r="M3" s="2" t="s">
        <v>9</v>
      </c>
      <c r="N3" s="4">
        <v>82</v>
      </c>
      <c r="O3" s="12" t="s">
        <v>10</v>
      </c>
    </row>
    <row r="4" spans="1:15" ht="15" thickBot="1" x14ac:dyDescent="0.35">
      <c r="A4" s="21" t="s">
        <v>2</v>
      </c>
      <c r="B4" s="48">
        <v>1.6</v>
      </c>
      <c r="C4" s="30">
        <f t="shared" si="0"/>
        <v>154.83161649214659</v>
      </c>
      <c r="D4" s="50">
        <f>$N$2-(C3*$L$6*B4*$B$8)</f>
        <v>1715.7635467980281</v>
      </c>
      <c r="E4" s="53">
        <f t="shared" ref="E4:E7" si="1">$G$3-D4</f>
        <v>5984.2364532019719</v>
      </c>
      <c r="H4" s="28"/>
      <c r="I4" s="27"/>
      <c r="J4" s="11"/>
      <c r="K4" s="13" t="s">
        <v>8</v>
      </c>
      <c r="L4" s="5">
        <v>4.42</v>
      </c>
      <c r="M4" s="2"/>
      <c r="N4" s="3"/>
      <c r="O4" s="12"/>
    </row>
    <row r="5" spans="1:15" ht="15" thickBot="1" x14ac:dyDescent="0.35">
      <c r="A5" s="21" t="s">
        <v>3</v>
      </c>
      <c r="B5" s="48">
        <v>1.37</v>
      </c>
      <c r="C5" s="30">
        <f t="shared" si="0"/>
        <v>180.82524553827338</v>
      </c>
      <c r="D5" s="50">
        <f>$N$2-(C4*$L$6*B5*$B$8)</f>
        <v>1164.375</v>
      </c>
      <c r="E5" s="53">
        <f t="shared" si="1"/>
        <v>6535.625</v>
      </c>
      <c r="F5" s="32" t="s">
        <v>18</v>
      </c>
      <c r="G5" s="25">
        <f>I1/(B7*G1*$L$6)</f>
        <v>3.8229370362928732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48">
        <v>1.1739999999999999</v>
      </c>
      <c r="C6" s="30">
        <f t="shared" si="0"/>
        <v>211.01412809832587</v>
      </c>
      <c r="D6" s="50">
        <f>$N$2-(C5*$L$6*B6*$B$8)</f>
        <v>1158.8321167883214</v>
      </c>
      <c r="E6" s="53">
        <f t="shared" si="1"/>
        <v>6541.1678832116786</v>
      </c>
      <c r="F6" s="33" t="s">
        <v>19</v>
      </c>
      <c r="G6" s="26">
        <f>N2/(B8*G2*$L$6)</f>
        <v>3.0211047120418848</v>
      </c>
      <c r="H6" s="3"/>
      <c r="I6" s="3"/>
      <c r="J6" s="6"/>
      <c r="K6" s="20" t="s">
        <v>13</v>
      </c>
      <c r="L6" s="24">
        <f>(N2*(1/(L3*L4)))/N3</f>
        <v>8.5593744361115824</v>
      </c>
      <c r="M6" s="17"/>
      <c r="N6" s="7"/>
      <c r="O6" s="8"/>
    </row>
    <row r="7" spans="1:15" ht="15" thickBot="1" x14ac:dyDescent="0.35">
      <c r="A7" s="21" t="s">
        <v>5</v>
      </c>
      <c r="B7" s="48">
        <v>0.98</v>
      </c>
      <c r="C7" s="31">
        <f t="shared" si="0"/>
        <v>252.78631264023934</v>
      </c>
      <c r="D7" s="51">
        <f>$N$2-(C6*$L$6*B7*$B$8)</f>
        <v>1338.5008517887554</v>
      </c>
      <c r="E7" s="54">
        <f t="shared" si="1"/>
        <v>6361.4991482112446</v>
      </c>
    </row>
    <row r="8" spans="1:15" ht="15" thickBot="1" x14ac:dyDescent="0.35">
      <c r="A8" s="22" t="s">
        <v>8</v>
      </c>
      <c r="B8" s="49">
        <v>3.82</v>
      </c>
      <c r="C8" s="1"/>
    </row>
    <row r="9" spans="1:15" x14ac:dyDescent="0.3">
      <c r="C9" s="1"/>
      <c r="F9" t="s">
        <v>25</v>
      </c>
    </row>
    <row r="10" spans="1:15" x14ac:dyDescent="0.3">
      <c r="F10" t="s">
        <v>33</v>
      </c>
    </row>
    <row r="11" spans="1:15" x14ac:dyDescent="0.3">
      <c r="F11" t="s">
        <v>27</v>
      </c>
    </row>
    <row r="12" spans="1:15" x14ac:dyDescent="0.3">
      <c r="F12" t="s">
        <v>26</v>
      </c>
    </row>
    <row r="15" spans="1:15" x14ac:dyDescent="0.3">
      <c r="F15" t="s">
        <v>32</v>
      </c>
      <c r="G15">
        <v>7700</v>
      </c>
      <c r="H15" t="s">
        <v>12</v>
      </c>
    </row>
    <row r="16" spans="1:15" x14ac:dyDescent="0.3">
      <c r="F16" t="s">
        <v>28</v>
      </c>
      <c r="G16">
        <v>8100</v>
      </c>
      <c r="H16" t="s">
        <v>12</v>
      </c>
    </row>
    <row r="17" spans="6:8" x14ac:dyDescent="0.3">
      <c r="F17" t="s">
        <v>29</v>
      </c>
      <c r="G17">
        <v>7700</v>
      </c>
      <c r="H17" t="s">
        <v>12</v>
      </c>
    </row>
    <row r="18" spans="6:8" x14ac:dyDescent="0.3">
      <c r="F18" t="s">
        <v>30</v>
      </c>
      <c r="G18">
        <v>7700</v>
      </c>
      <c r="H18" t="s">
        <v>12</v>
      </c>
    </row>
    <row r="19" spans="6:8" x14ac:dyDescent="0.3">
      <c r="F19" t="s">
        <v>31</v>
      </c>
      <c r="G19">
        <v>7700</v>
      </c>
      <c r="H19" t="s">
        <v>12</v>
      </c>
    </row>
  </sheetData>
  <mergeCells count="3">
    <mergeCell ref="K1:O1"/>
    <mergeCell ref="K2:L2"/>
    <mergeCell ref="A1:B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H15" sqref="H15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7" t="s">
        <v>21</v>
      </c>
      <c r="B1" s="78"/>
      <c r="C1" s="55" t="s">
        <v>22</v>
      </c>
      <c r="D1" s="55" t="s">
        <v>23</v>
      </c>
      <c r="E1" s="56" t="s">
        <v>24</v>
      </c>
      <c r="F1" s="36" t="s">
        <v>15</v>
      </c>
      <c r="G1" s="37">
        <v>275</v>
      </c>
      <c r="H1" s="38" t="s">
        <v>16</v>
      </c>
      <c r="I1" s="37">
        <v>8000</v>
      </c>
      <c r="J1" s="41" t="s">
        <v>12</v>
      </c>
      <c r="K1" s="79" t="s">
        <v>11</v>
      </c>
      <c r="L1" s="80"/>
      <c r="M1" s="80"/>
      <c r="N1" s="80"/>
      <c r="O1" s="81"/>
    </row>
    <row r="2" spans="1:15" x14ac:dyDescent="0.3">
      <c r="A2" s="21" t="s">
        <v>0</v>
      </c>
      <c r="B2" s="48">
        <v>3.39</v>
      </c>
      <c r="C2" s="29">
        <f t="shared" ref="C2:C7" si="0">((1/($B$8*B2))*$N$2)/$L$6</f>
        <v>93.053097345132741</v>
      </c>
      <c r="D2" s="34"/>
      <c r="E2" s="35"/>
      <c r="F2" s="42" t="s">
        <v>17</v>
      </c>
      <c r="G2" s="39">
        <v>93</v>
      </c>
      <c r="H2" s="28" t="s">
        <v>16</v>
      </c>
      <c r="I2" s="40">
        <f>N2</f>
        <v>8300</v>
      </c>
      <c r="J2" s="43" t="s">
        <v>12</v>
      </c>
      <c r="K2" s="82" t="s">
        <v>14</v>
      </c>
      <c r="L2" s="83"/>
      <c r="M2" s="14" t="s">
        <v>9</v>
      </c>
      <c r="N2" s="15">
        <v>8300</v>
      </c>
      <c r="O2" s="16" t="s">
        <v>12</v>
      </c>
    </row>
    <row r="3" spans="1:15" ht="15" thickBot="1" x14ac:dyDescent="0.35">
      <c r="A3" s="21" t="s">
        <v>1</v>
      </c>
      <c r="B3" s="48">
        <v>2.2850000000000001</v>
      </c>
      <c r="C3" s="30">
        <f t="shared" si="0"/>
        <v>138.05251641137852</v>
      </c>
      <c r="D3" s="50">
        <f>$N$2-(C2*$L$6*B3*$B$8)</f>
        <v>2705.4572271386423</v>
      </c>
      <c r="E3" s="52">
        <f>$G$3-D3</f>
        <v>5294.5427728613577</v>
      </c>
      <c r="F3" s="44" t="s">
        <v>20</v>
      </c>
      <c r="G3" s="69">
        <v>8000</v>
      </c>
      <c r="H3" s="46" t="s">
        <v>12</v>
      </c>
      <c r="I3" s="45"/>
      <c r="J3" s="47"/>
      <c r="K3" s="18" t="s">
        <v>0</v>
      </c>
      <c r="L3" s="5">
        <v>3.5049999999999999</v>
      </c>
      <c r="M3" s="2" t="s">
        <v>9</v>
      </c>
      <c r="N3" s="4">
        <v>63</v>
      </c>
      <c r="O3" s="12" t="s">
        <v>10</v>
      </c>
    </row>
    <row r="4" spans="1:15" ht="15" thickBot="1" x14ac:dyDescent="0.35">
      <c r="A4" s="21" t="s">
        <v>2</v>
      </c>
      <c r="B4" s="48">
        <v>1.8149999999999999</v>
      </c>
      <c r="C4" s="30">
        <f t="shared" si="0"/>
        <v>173.80165289256195</v>
      </c>
      <c r="D4" s="50">
        <f>$N$2-(C3*$L$6*B4*$B$8)</f>
        <v>1707.2210065645522</v>
      </c>
      <c r="E4" s="53">
        <f t="shared" ref="E4:E7" si="1">$G$3-D4</f>
        <v>6292.7789934354478</v>
      </c>
      <c r="H4" s="28"/>
      <c r="I4" s="27"/>
      <c r="J4" s="11"/>
      <c r="K4" s="13" t="s">
        <v>8</v>
      </c>
      <c r="L4" s="5">
        <v>5</v>
      </c>
      <c r="M4" s="2"/>
      <c r="N4" s="3"/>
      <c r="O4" s="12"/>
    </row>
    <row r="5" spans="1:15" ht="15" thickBot="1" x14ac:dyDescent="0.35">
      <c r="A5" s="21" t="s">
        <v>3</v>
      </c>
      <c r="B5" s="48">
        <v>1.5249999999999999</v>
      </c>
      <c r="C5" s="30">
        <f t="shared" si="0"/>
        <v>206.85245901639342</v>
      </c>
      <c r="D5" s="50">
        <f>$N$2-(C4*$L$6*B5*$B$8)</f>
        <v>1326.1707988980734</v>
      </c>
      <c r="E5" s="53">
        <f t="shared" si="1"/>
        <v>6673.8292011019266</v>
      </c>
      <c r="F5" s="32" t="s">
        <v>18</v>
      </c>
      <c r="G5" s="25">
        <f>I1/(B7*G1*$L$6)</f>
        <v>3.5179129742108932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48">
        <v>1.32</v>
      </c>
      <c r="C6" s="30">
        <f t="shared" si="0"/>
        <v>238.97727272727272</v>
      </c>
      <c r="D6" s="50">
        <f>$N$2-(C5*$L$6*B6*$B$8)</f>
        <v>1115.7377049180323</v>
      </c>
      <c r="E6" s="53">
        <f t="shared" si="1"/>
        <v>6884.2622950819677</v>
      </c>
      <c r="F6" s="33" t="s">
        <v>19</v>
      </c>
      <c r="G6" s="26">
        <f>N2/(B8*G2*$L$6)</f>
        <v>3.3919354838709674</v>
      </c>
      <c r="H6" s="3"/>
      <c r="I6" s="3"/>
      <c r="J6" s="6"/>
      <c r="K6" s="20" t="s">
        <v>13</v>
      </c>
      <c r="L6" s="24">
        <f>(N2*(1/(L3*L4)))/N3</f>
        <v>7.5176052351515983</v>
      </c>
      <c r="M6" s="17"/>
      <c r="N6" s="7"/>
      <c r="O6" s="8"/>
    </row>
    <row r="7" spans="1:15" ht="15" thickBot="1" x14ac:dyDescent="0.35">
      <c r="A7" s="21" t="s">
        <v>5</v>
      </c>
      <c r="B7" s="48">
        <v>1.1000000000000001</v>
      </c>
      <c r="C7" s="31">
        <f t="shared" si="0"/>
        <v>286.7727272727272</v>
      </c>
      <c r="D7" s="51">
        <f>$N$2-(C6*$L$6*B7*$B$8)</f>
        <v>1383.333333333333</v>
      </c>
      <c r="E7" s="54">
        <f t="shared" si="1"/>
        <v>6616.666666666667</v>
      </c>
    </row>
    <row r="8" spans="1:15" ht="15" thickBot="1" x14ac:dyDescent="0.35">
      <c r="A8" s="22" t="s">
        <v>8</v>
      </c>
      <c r="B8" s="49">
        <v>3.5</v>
      </c>
      <c r="C8" s="1"/>
    </row>
    <row r="9" spans="1:15" x14ac:dyDescent="0.3">
      <c r="C9" s="1"/>
    </row>
    <row r="16" spans="1:15" x14ac:dyDescent="0.3">
      <c r="D16" s="74"/>
    </row>
    <row r="20" spans="10:10" x14ac:dyDescent="0.3">
      <c r="J20" s="75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G11" sqref="G11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12.77734375" customWidth="1"/>
    <col min="4" max="4" width="14.33203125" customWidth="1"/>
    <col min="5" max="5" width="21.88671875" customWidth="1"/>
    <col min="6" max="6" width="15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77" t="s">
        <v>21</v>
      </c>
      <c r="B1" s="78"/>
      <c r="C1" s="55" t="s">
        <v>22</v>
      </c>
      <c r="D1" s="55" t="s">
        <v>23</v>
      </c>
      <c r="E1" s="56" t="s">
        <v>24</v>
      </c>
      <c r="F1" s="36" t="s">
        <v>15</v>
      </c>
      <c r="G1" s="37">
        <v>205</v>
      </c>
      <c r="H1" s="38" t="s">
        <v>16</v>
      </c>
      <c r="I1" s="37">
        <v>7800</v>
      </c>
      <c r="J1" s="41" t="s">
        <v>12</v>
      </c>
      <c r="K1" s="79" t="s">
        <v>11</v>
      </c>
      <c r="L1" s="80"/>
      <c r="M1" s="80"/>
      <c r="N1" s="80"/>
      <c r="O1" s="81"/>
    </row>
    <row r="2" spans="1:15" x14ac:dyDescent="0.3">
      <c r="A2" s="21" t="s">
        <v>0</v>
      </c>
      <c r="B2" s="48">
        <v>3.0449999999999999</v>
      </c>
      <c r="C2" s="29">
        <f>((1/($B$7*B2))*$N$2)/$L$6</f>
        <v>83.057643261605136</v>
      </c>
      <c r="D2" s="34"/>
      <c r="E2" s="35"/>
      <c r="F2" s="42" t="s">
        <v>17</v>
      </c>
      <c r="G2" s="39">
        <v>83</v>
      </c>
      <c r="H2" s="28" t="s">
        <v>16</v>
      </c>
      <c r="I2" s="40">
        <f>N2</f>
        <v>8500</v>
      </c>
      <c r="J2" s="43" t="s">
        <v>12</v>
      </c>
      <c r="K2" s="82" t="s">
        <v>14</v>
      </c>
      <c r="L2" s="83"/>
      <c r="M2" s="14" t="s">
        <v>9</v>
      </c>
      <c r="N2" s="15">
        <v>8500</v>
      </c>
      <c r="O2" s="16" t="s">
        <v>12</v>
      </c>
    </row>
    <row r="3" spans="1:15" ht="15" thickBot="1" x14ac:dyDescent="0.35">
      <c r="A3" s="21" t="s">
        <v>1</v>
      </c>
      <c r="B3" s="48">
        <v>1.962</v>
      </c>
      <c r="C3" s="30">
        <f>((1/($B$7*B3))*$N$2)/$L$6</f>
        <v>128.90444634637493</v>
      </c>
      <c r="D3" s="50">
        <f>$N$2-(C2*$L$6*B3*$B$7)</f>
        <v>3023.1527093596042</v>
      </c>
      <c r="E3" s="52">
        <f>$G$3-D3</f>
        <v>5176.8472906403958</v>
      </c>
      <c r="F3" s="44" t="s">
        <v>20</v>
      </c>
      <c r="G3" s="69">
        <v>8200</v>
      </c>
      <c r="H3" s="46" t="s">
        <v>12</v>
      </c>
      <c r="I3" s="45"/>
      <c r="J3" s="47"/>
      <c r="K3" s="18" t="s">
        <v>0</v>
      </c>
      <c r="L3" s="5">
        <v>3.4550000000000001</v>
      </c>
      <c r="M3" s="2" t="s">
        <v>9</v>
      </c>
      <c r="N3" s="4">
        <v>66</v>
      </c>
      <c r="O3" s="12" t="s">
        <v>10</v>
      </c>
    </row>
    <row r="4" spans="1:15" ht="15" thickBot="1" x14ac:dyDescent="0.35">
      <c r="A4" s="21" t="s">
        <v>2</v>
      </c>
      <c r="B4" s="48">
        <v>1.57</v>
      </c>
      <c r="C4" s="30">
        <f>((1/($B$7*B4))*$N$2)/$L$6</f>
        <v>161.08950556152072</v>
      </c>
      <c r="D4" s="50">
        <f>$N$2-(C3*$L$6*B4*$B$7)</f>
        <v>1698.2670744138632</v>
      </c>
      <c r="E4" s="53">
        <f t="shared" ref="E4:E5" si="0">$G$3-D4</f>
        <v>6501.7329255861368</v>
      </c>
      <c r="H4" s="28"/>
      <c r="I4" s="27"/>
      <c r="J4" s="11"/>
      <c r="K4" s="13" t="s">
        <v>8</v>
      </c>
      <c r="L4" s="5">
        <v>4.0659999999999998</v>
      </c>
      <c r="M4" s="2"/>
      <c r="N4" s="3"/>
      <c r="O4" s="12"/>
    </row>
    <row r="5" spans="1:15" ht="15" thickBot="1" x14ac:dyDescent="0.35">
      <c r="A5" s="21" t="s">
        <v>3</v>
      </c>
      <c r="B5" s="48">
        <v>1.3</v>
      </c>
      <c r="C5" s="30">
        <f>((1/($B$7*B5))*$N$2)/$L$6</f>
        <v>194.54655671660581</v>
      </c>
      <c r="D5" s="50">
        <f>$N$2-(C4*$L$6*B5*$B$7)</f>
        <v>1461.7834394904476</v>
      </c>
      <c r="E5" s="53">
        <f t="shared" si="0"/>
        <v>6738.2165605095524</v>
      </c>
      <c r="F5" s="32" t="s">
        <v>18</v>
      </c>
      <c r="G5" s="25">
        <f>I1/(B6*G1*$L$6)</f>
        <v>3.6631210263124907</v>
      </c>
      <c r="H5" s="27"/>
      <c r="I5" s="3"/>
      <c r="J5" s="6"/>
      <c r="K5" s="19"/>
      <c r="L5" s="23"/>
      <c r="M5" s="3"/>
      <c r="N5" s="3"/>
      <c r="O5" s="12"/>
    </row>
    <row r="6" spans="1:15" ht="15" thickBot="1" x14ac:dyDescent="0.35">
      <c r="A6" s="21" t="s">
        <v>4</v>
      </c>
      <c r="B6" s="48">
        <v>1.133</v>
      </c>
      <c r="C6" s="31">
        <f>((1/($B$7*B6))*$N$2)/$L$6</f>
        <v>223.2219979978708</v>
      </c>
      <c r="D6" s="51">
        <f>$N$2-(C5*$L$6*B6*$B$7)</f>
        <v>1091.923076923079</v>
      </c>
      <c r="E6" s="54">
        <f>$G$3-D6</f>
        <v>7108.076923076921</v>
      </c>
      <c r="F6" s="33" t="s">
        <v>19</v>
      </c>
      <c r="G6" s="26">
        <f>N2/(B7*G2*$L$6)</f>
        <v>3.0471147437540669</v>
      </c>
      <c r="H6" s="3"/>
      <c r="I6" s="3"/>
      <c r="J6" s="6"/>
      <c r="K6" s="20" t="s">
        <v>13</v>
      </c>
      <c r="L6" s="24">
        <f>(N2*(1/(L3*L4)))/N3</f>
        <v>9.1676824998151893</v>
      </c>
      <c r="M6" s="17"/>
      <c r="N6" s="7"/>
      <c r="O6" s="8"/>
    </row>
    <row r="7" spans="1:15" ht="15" thickBot="1" x14ac:dyDescent="0.35">
      <c r="A7" s="22" t="s">
        <v>8</v>
      </c>
      <c r="B7" s="49">
        <v>3.6659999999999999</v>
      </c>
    </row>
    <row r="8" spans="1:15" x14ac:dyDescent="0.3">
      <c r="C8" s="1"/>
    </row>
    <row r="9" spans="1:15" x14ac:dyDescent="0.3">
      <c r="C9" s="1"/>
    </row>
    <row r="17" spans="7:7" x14ac:dyDescent="0.3">
      <c r="G17" s="76"/>
    </row>
    <row r="18" spans="7:7" x14ac:dyDescent="0.3">
      <c r="G18" s="76"/>
    </row>
    <row r="21" spans="7:7" x14ac:dyDescent="0.3">
      <c r="G21" s="76"/>
    </row>
    <row r="22" spans="7:7" x14ac:dyDescent="0.3">
      <c r="G22" s="76"/>
    </row>
    <row r="23" spans="7:7" x14ac:dyDescent="0.3">
      <c r="G23" s="76"/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BV3</vt:lpstr>
      <vt:lpstr>BV4</vt:lpstr>
      <vt:lpstr>BV5</vt:lpstr>
      <vt:lpstr>BV6</vt:lpstr>
      <vt:lpstr>BV7</vt:lpstr>
      <vt:lpstr>BV8</vt:lpstr>
      <vt:lpstr>Clio Cup</vt:lpstr>
      <vt:lpstr>Maserati Trofeo</vt:lpstr>
      <vt:lpstr>March ST200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2015-02-18T01:23:25Z</dcterms:created>
  <dcterms:modified xsi:type="dcterms:W3CDTF">2015-10-21T15:03:30Z</dcterms:modified>
</cp:coreProperties>
</file>