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480" yWindow="80" windowWidth="22120" windowHeight="9520"/>
  </bookViews>
  <sheets>
    <sheet name="Vitesse" sheetId="1" r:id="rId1"/>
    <sheet name="Inertie" sheetId="2" r:id="rId2"/>
    <sheet name="Feuil1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7" i="2" l="1"/>
  <c r="I17" i="2"/>
  <c r="O10" i="2"/>
  <c r="G10" i="2"/>
  <c r="E20" i="2"/>
  <c r="M62" i="1"/>
  <c r="K62" i="1"/>
  <c r="I62" i="1"/>
  <c r="G62" i="1"/>
  <c r="E62" i="1"/>
  <c r="E17" i="1"/>
  <c r="E14" i="1"/>
  <c r="D11" i="1"/>
  <c r="E11" i="1"/>
  <c r="F11" i="1"/>
  <c r="G11" i="1"/>
  <c r="H11" i="1"/>
  <c r="C11" i="1"/>
  <c r="F6" i="1"/>
  <c r="E7" i="3"/>
  <c r="C26" i="1"/>
  <c r="H63" i="1"/>
  <c r="N63" i="1"/>
  <c r="K63" i="1"/>
  <c r="J26" i="1"/>
  <c r="K26" i="1"/>
  <c r="K25" i="1"/>
  <c r="J63" i="1"/>
  <c r="M63" i="1"/>
  <c r="N26" i="1"/>
  <c r="D63" i="1"/>
  <c r="H26" i="1"/>
  <c r="I26" i="1"/>
  <c r="I25" i="1"/>
  <c r="G63" i="1"/>
  <c r="E63" i="1"/>
  <c r="C63" i="1"/>
  <c r="L63" i="1"/>
  <c r="F26" i="1"/>
  <c r="G26" i="1"/>
  <c r="G25" i="1"/>
  <c r="D26" i="1"/>
  <c r="E26" i="1"/>
  <c r="E25" i="1"/>
  <c r="I63" i="1"/>
  <c r="F63" i="1"/>
  <c r="L26" i="1"/>
  <c r="M26" i="1"/>
  <c r="M25" i="1"/>
</calcChain>
</file>

<file path=xl/sharedStrings.xml><?xml version="1.0" encoding="utf-8"?>
<sst xmlns="http://schemas.openxmlformats.org/spreadsheetml/2006/main" count="79" uniqueCount="60">
  <si>
    <t>Hauteur Pneu</t>
  </si>
  <si>
    <t>Largeur Pneu</t>
  </si>
  <si>
    <t>Diamètre Jante</t>
  </si>
  <si>
    <r>
      <rPr>
        <u/>
        <sz val="11"/>
        <color rgb="FFFF0000"/>
        <rFont val="Calibri"/>
        <family val="2"/>
        <scheme val="minor"/>
      </rPr>
      <t>Roue Arrière</t>
    </r>
    <r>
      <rPr>
        <sz val="11"/>
        <color rgb="FFFF0000"/>
        <rFont val="Calibri"/>
        <family val="2"/>
        <scheme val="minor"/>
      </rPr>
      <t xml:space="preserve"> :</t>
    </r>
  </si>
  <si>
    <t>Rayon Roue</t>
  </si>
  <si>
    <t>1er Rapport</t>
  </si>
  <si>
    <t>2e Rapport</t>
  </si>
  <si>
    <t>3e Rapport</t>
  </si>
  <si>
    <t>4e Rapport</t>
  </si>
  <si>
    <t>5e Rapport</t>
  </si>
  <si>
    <t>6e Rapport</t>
  </si>
  <si>
    <t>Primaire</t>
  </si>
  <si>
    <t>Secondaire</t>
  </si>
  <si>
    <t>Rapport : Pri/Sec</t>
  </si>
  <si>
    <r>
      <rPr>
        <u/>
        <sz val="11"/>
        <color rgb="FFFF0000"/>
        <rFont val="Calibri"/>
        <family val="2"/>
        <scheme val="minor"/>
      </rPr>
      <t>Boite de Vitesses</t>
    </r>
    <r>
      <rPr>
        <sz val="11"/>
        <color rgb="FFFF0000"/>
        <rFont val="Calibri"/>
        <family val="2"/>
        <scheme val="minor"/>
      </rPr>
      <t xml:space="preserve"> :</t>
    </r>
  </si>
  <si>
    <t>À remplir</t>
  </si>
  <si>
    <t>Résultats</t>
  </si>
  <si>
    <t>Rapport</t>
  </si>
  <si>
    <t>Pignon Vilbr</t>
  </si>
  <si>
    <t>Couronne Embr</t>
  </si>
  <si>
    <t>Nombre de dents</t>
  </si>
  <si>
    <t>Rapport Vilb/Embr</t>
  </si>
  <si>
    <r>
      <rPr>
        <u/>
        <sz val="11"/>
        <color rgb="FFFF0000"/>
        <rFont val="Calibri"/>
        <family val="2"/>
        <scheme val="minor"/>
      </rPr>
      <t>Rapport Vilb/Embr</t>
    </r>
    <r>
      <rPr>
        <sz val="11"/>
        <color rgb="FFFF0000"/>
        <rFont val="Calibri"/>
        <family val="2"/>
        <scheme val="minor"/>
      </rPr>
      <t xml:space="preserve"> :</t>
    </r>
  </si>
  <si>
    <t>Vitesse (km/h)</t>
  </si>
  <si>
    <t>Régime Moteur (trs/min)</t>
  </si>
  <si>
    <t>Résultats sans pertes de tours/min entre chaques rapports</t>
  </si>
  <si>
    <r>
      <rPr>
        <u/>
        <sz val="11"/>
        <color rgb="FFFF0000"/>
        <rFont val="Calibri"/>
        <family val="2"/>
        <scheme val="minor"/>
      </rPr>
      <t>Rapport Transmi Finale</t>
    </r>
    <r>
      <rPr>
        <sz val="11"/>
        <color rgb="FFFF0000"/>
        <rFont val="Calibri"/>
        <family val="2"/>
        <scheme val="minor"/>
      </rPr>
      <t xml:space="preserve"> :</t>
    </r>
  </si>
  <si>
    <t>Pignon</t>
  </si>
  <si>
    <t>Couronne</t>
  </si>
  <si>
    <t>Résultats avec pertes de tours entre chaques rapports</t>
  </si>
  <si>
    <t>Pertes de trs/min</t>
  </si>
  <si>
    <t>1er Passsage</t>
  </si>
  <si>
    <t>2e Passsage</t>
  </si>
  <si>
    <t>3e Passsage</t>
  </si>
  <si>
    <t>4e Passsage</t>
  </si>
  <si>
    <t>5e Passsage</t>
  </si>
  <si>
    <t>ATTENTION, SI VOUS VOUS RETROUVEZ AVEC UNE VALEUR DE VITESSE PLUS IMPORTANTE JUSTE APRÈS UN PASSAGE DE VITESSE C'EST QUE VOS PERTES SONT FAUSSES</t>
  </si>
  <si>
    <t>Vitesse à chaque Rapport de Boite de Vitesse</t>
  </si>
  <si>
    <t>Calcul inertie d'un disque d'inertie</t>
  </si>
  <si>
    <t>Inertie Partie Principale</t>
  </si>
  <si>
    <t>Résultat</t>
  </si>
  <si>
    <t>Inertie Alésage</t>
  </si>
  <si>
    <t>Info : Densité des Aciers ≈ 7860</t>
  </si>
  <si>
    <t xml:space="preserve">           Densité des Aluminiums ≈ 2700</t>
  </si>
  <si>
    <t>Inertie Passages des Vis</t>
  </si>
  <si>
    <t>Inertie Épaulement</t>
  </si>
  <si>
    <t>Densité Matière :</t>
  </si>
  <si>
    <t>Nombre de Trous</t>
  </si>
  <si>
    <t>Inertie Totale</t>
  </si>
  <si>
    <t>Rayon Trou (mm)</t>
  </si>
  <si>
    <t>Épaisseur Trou (mm)</t>
  </si>
  <si>
    <t>Rayon Disque(mm)</t>
  </si>
  <si>
    <t>Épaisseur Disque (mm)</t>
  </si>
  <si>
    <t>Rayon Épaulement (mm)</t>
  </si>
  <si>
    <t>Épaisseur Épaulement (mm)</t>
  </si>
  <si>
    <t>Rayon Alésage (mm)</t>
  </si>
  <si>
    <t>Entraxe Trou/Alésage (mm)</t>
  </si>
  <si>
    <t>Inertie</t>
  </si>
  <si>
    <t>masse roue</t>
  </si>
  <si>
    <t>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</si>
</sst>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0" xfId="0" applyFill="1" applyBorder="1"/>
    <xf numFmtId="0" fontId="3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8" xfId="0" applyBorder="1"/>
    <xf numFmtId="0" fontId="0" fillId="0" borderId="0" xfId="0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329225151203925"/>
          <c:y val="0.152953686132745"/>
          <c:w val="0.810170949481117"/>
          <c:h val="0.755982506003543"/>
        </c:manualLayout>
      </c:layout>
      <c:lineChart>
        <c:grouping val="standard"/>
        <c:varyColors val="0"/>
        <c:ser>
          <c:idx val="0"/>
          <c:order val="0"/>
          <c:tx>
            <c:v>Vitesse/Régime moteur</c:v>
          </c:tx>
          <c:marker>
            <c:symbol val="none"/>
          </c:marker>
          <c:cat>
            <c:numRef>
              <c:f>Vitesse!$C$25:$N$25</c:f>
              <c:numCache>
                <c:formatCode>General</c:formatCode>
                <c:ptCount val="12"/>
                <c:pt idx="0">
                  <c:v>4000.0</c:v>
                </c:pt>
                <c:pt idx="1">
                  <c:v>12000.0</c:v>
                </c:pt>
                <c:pt idx="2">
                  <c:v>8249.999999999998</c:v>
                </c:pt>
                <c:pt idx="3">
                  <c:v>12000.0</c:v>
                </c:pt>
                <c:pt idx="4">
                  <c:v>8880.38277511962</c:v>
                </c:pt>
                <c:pt idx="5">
                  <c:v>12000.0</c:v>
                </c:pt>
                <c:pt idx="6">
                  <c:v>9648.902821316614</c:v>
                </c:pt>
                <c:pt idx="7">
                  <c:v>12000.0</c:v>
                </c:pt>
                <c:pt idx="8">
                  <c:v>10185.18518518518</c:v>
                </c:pt>
                <c:pt idx="9">
                  <c:v>12000.0</c:v>
                </c:pt>
                <c:pt idx="10">
                  <c:v>11059.2</c:v>
                </c:pt>
                <c:pt idx="11">
                  <c:v>12000.0</c:v>
                </c:pt>
              </c:numCache>
            </c:numRef>
          </c:cat>
          <c:val>
            <c:numRef>
              <c:f>Vitesse!$C$26:$N$26</c:f>
              <c:numCache>
                <c:formatCode>General</c:formatCode>
                <c:ptCount val="12"/>
                <c:pt idx="0">
                  <c:v>11.69937646283857</c:v>
                </c:pt>
                <c:pt idx="1">
                  <c:v>35.0981293885157</c:v>
                </c:pt>
                <c:pt idx="2">
                  <c:v>35.0981293885157</c:v>
                </c:pt>
                <c:pt idx="3">
                  <c:v>51.05182456511377</c:v>
                </c:pt>
                <c:pt idx="4">
                  <c:v>51.05182456511377</c:v>
                </c:pt>
                <c:pt idx="5">
                  <c:v>68.98597845328949</c:v>
                </c:pt>
                <c:pt idx="6">
                  <c:v>68.98597845328949</c:v>
                </c:pt>
                <c:pt idx="7">
                  <c:v>85.7954273941495</c:v>
                </c:pt>
                <c:pt idx="8">
                  <c:v>85.7954273941495</c:v>
                </c:pt>
                <c:pt idx="9">
                  <c:v>101.0826126389252</c:v>
                </c:pt>
                <c:pt idx="10">
                  <c:v>101.0826126389252</c:v>
                </c:pt>
                <c:pt idx="11">
                  <c:v>109.6816543391116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40749160"/>
        <c:axId val="-2143912056"/>
      </c:lineChart>
      <c:catAx>
        <c:axId val="-2140749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43912056"/>
        <c:crosses val="autoZero"/>
        <c:auto val="1"/>
        <c:lblAlgn val="ctr"/>
        <c:lblOffset val="100"/>
        <c:noMultiLvlLbl val="0"/>
      </c:catAx>
      <c:valAx>
        <c:axId val="-2143912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407491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Vitesse/Régime moteur</c:v>
          </c:tx>
          <c:marker>
            <c:symbol val="none"/>
          </c:marker>
          <c:cat>
            <c:numRef>
              <c:f>Vitesse!$C$62:$N$62</c:f>
              <c:numCache>
                <c:formatCode>General</c:formatCode>
                <c:ptCount val="12"/>
                <c:pt idx="0">
                  <c:v>4000.0</c:v>
                </c:pt>
                <c:pt idx="1">
                  <c:v>12000.0</c:v>
                </c:pt>
                <c:pt idx="2">
                  <c:v>8700.0</c:v>
                </c:pt>
                <c:pt idx="3">
                  <c:v>12000.0</c:v>
                </c:pt>
                <c:pt idx="4">
                  <c:v>9500.0</c:v>
                </c:pt>
                <c:pt idx="5">
                  <c:v>12000.0</c:v>
                </c:pt>
                <c:pt idx="6">
                  <c:v>10000.0</c:v>
                </c:pt>
                <c:pt idx="7">
                  <c:v>12000.0</c:v>
                </c:pt>
                <c:pt idx="8">
                  <c:v>10300.0</c:v>
                </c:pt>
                <c:pt idx="9">
                  <c:v>12000.0</c:v>
                </c:pt>
                <c:pt idx="10">
                  <c:v>10750.0</c:v>
                </c:pt>
                <c:pt idx="11">
                  <c:v>12000.0</c:v>
                </c:pt>
              </c:numCache>
            </c:numRef>
          </c:cat>
          <c:val>
            <c:numRef>
              <c:f>Vitesse!$C$63:$N$63</c:f>
              <c:numCache>
                <c:formatCode>General</c:formatCode>
                <c:ptCount val="12"/>
                <c:pt idx="0">
                  <c:v>11.69937646283857</c:v>
                </c:pt>
                <c:pt idx="1">
                  <c:v>35.0981293885157</c:v>
                </c:pt>
                <c:pt idx="2">
                  <c:v>37.01257280970747</c:v>
                </c:pt>
                <c:pt idx="3">
                  <c:v>51.05182456511375</c:v>
                </c:pt>
                <c:pt idx="4">
                  <c:v>54.61389960885418</c:v>
                </c:pt>
                <c:pt idx="5">
                  <c:v>68.98597845328948</c:v>
                </c:pt>
                <c:pt idx="6">
                  <c:v>71.4961894951246</c:v>
                </c:pt>
                <c:pt idx="7">
                  <c:v>85.7954273941495</c:v>
                </c:pt>
                <c:pt idx="8">
                  <c:v>86.76257584841083</c:v>
                </c:pt>
                <c:pt idx="9">
                  <c:v>101.0826126389252</c:v>
                </c:pt>
                <c:pt idx="10">
                  <c:v>98.25648201212081</c:v>
                </c:pt>
                <c:pt idx="11">
                  <c:v>109.6816543391116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40450120"/>
        <c:axId val="-2140447112"/>
      </c:lineChart>
      <c:catAx>
        <c:axId val="-2140450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40447112"/>
        <c:crosses val="autoZero"/>
        <c:auto val="1"/>
        <c:lblAlgn val="ctr"/>
        <c:lblOffset val="100"/>
        <c:noMultiLvlLbl val="0"/>
      </c:catAx>
      <c:valAx>
        <c:axId val="-2140447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404501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27</xdr:row>
      <xdr:rowOff>179070</xdr:rowOff>
    </xdr:from>
    <xdr:to>
      <xdr:col>13</xdr:col>
      <xdr:colOff>784860</xdr:colOff>
      <xdr:row>47</xdr:row>
      <xdr:rowOff>15240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76200</xdr:colOff>
      <xdr:row>68</xdr:row>
      <xdr:rowOff>91440</xdr:rowOff>
    </xdr:from>
    <xdr:to>
      <xdr:col>14</xdr:col>
      <xdr:colOff>60960</xdr:colOff>
      <xdr:row>87</xdr:row>
      <xdr:rowOff>121920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2"/>
  <sheetViews>
    <sheetView tabSelected="1" workbookViewId="0">
      <selection activeCell="M10" sqref="M10"/>
    </sheetView>
  </sheetViews>
  <sheetFormatPr baseColWidth="10" defaultRowHeight="14" x14ac:dyDescent="0"/>
  <cols>
    <col min="2" max="2" width="23.5" customWidth="1"/>
    <col min="3" max="3" width="15.83203125" customWidth="1"/>
    <col min="4" max="4" width="15.5" customWidth="1"/>
    <col min="5" max="5" width="15.83203125" customWidth="1"/>
    <col min="6" max="6" width="14.5" customWidth="1"/>
    <col min="7" max="8" width="14.83203125" customWidth="1"/>
    <col min="9" max="9" width="13.33203125" customWidth="1"/>
    <col min="10" max="10" width="13.1640625" customWidth="1"/>
    <col min="11" max="11" width="15.1640625" customWidth="1"/>
    <col min="12" max="12" width="12.83203125" customWidth="1"/>
  </cols>
  <sheetData>
    <row r="2" spans="2:13" ht="20">
      <c r="E2" s="28" t="s">
        <v>37</v>
      </c>
      <c r="F2" s="29"/>
      <c r="G2" s="29"/>
      <c r="H2" s="29"/>
      <c r="I2" s="29"/>
      <c r="J2" s="29"/>
      <c r="K2" s="29"/>
      <c r="L2" s="29"/>
    </row>
    <row r="5" spans="2:13">
      <c r="B5" s="4" t="s">
        <v>3</v>
      </c>
      <c r="C5" s="3" t="s">
        <v>1</v>
      </c>
      <c r="D5" s="3" t="s">
        <v>0</v>
      </c>
      <c r="E5" s="3" t="s">
        <v>2</v>
      </c>
      <c r="F5" s="3" t="s">
        <v>4</v>
      </c>
      <c r="K5" s="1" t="s">
        <v>15</v>
      </c>
    </row>
    <row r="6" spans="2:13">
      <c r="C6" s="1">
        <v>130</v>
      </c>
      <c r="D6" s="1">
        <v>70</v>
      </c>
      <c r="E6" s="1">
        <v>17</v>
      </c>
      <c r="F6" s="2">
        <f>(E6*2.54*10^-2)/2+((C6*(D6/100))*10^-3)</f>
        <v>0.30690000000000001</v>
      </c>
      <c r="K6" s="2" t="s">
        <v>16</v>
      </c>
    </row>
    <row r="7" spans="2:13">
      <c r="K7" s="10" t="s">
        <v>20</v>
      </c>
    </row>
    <row r="8" spans="2:13">
      <c r="B8" s="5" t="s">
        <v>14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J8" s="6"/>
      <c r="K8" s="7"/>
      <c r="L8" s="7"/>
      <c r="M8" s="7"/>
    </row>
    <row r="9" spans="2:13">
      <c r="B9" s="11" t="s">
        <v>11</v>
      </c>
      <c r="C9" s="1">
        <v>12</v>
      </c>
      <c r="D9" s="1">
        <v>16</v>
      </c>
      <c r="E9" s="1">
        <v>19</v>
      </c>
      <c r="F9" s="1">
        <v>22</v>
      </c>
      <c r="G9" s="1">
        <v>24</v>
      </c>
      <c r="H9" s="1">
        <v>25</v>
      </c>
      <c r="J9" s="8"/>
      <c r="K9" s="9"/>
      <c r="L9" s="9"/>
      <c r="M9" s="9"/>
    </row>
    <row r="10" spans="2:13">
      <c r="B10" s="11" t="s">
        <v>12</v>
      </c>
      <c r="C10" s="1">
        <v>36</v>
      </c>
      <c r="D10" s="1">
        <v>33</v>
      </c>
      <c r="E10" s="1">
        <v>29</v>
      </c>
      <c r="F10" s="1">
        <v>27</v>
      </c>
      <c r="G10" s="1">
        <v>25</v>
      </c>
      <c r="H10" s="1">
        <v>24</v>
      </c>
    </row>
    <row r="11" spans="2:13">
      <c r="B11" s="3" t="s">
        <v>13</v>
      </c>
      <c r="C11" s="2">
        <f>C9/C10</f>
        <v>0.33333333333333331</v>
      </c>
      <c r="D11" s="2">
        <f>D9/D10</f>
        <v>0.48484848484848486</v>
      </c>
      <c r="E11" s="2">
        <f t="shared" ref="E11:H11" si="0">E9/E10</f>
        <v>0.65517241379310343</v>
      </c>
      <c r="F11" s="2">
        <f t="shared" si="0"/>
        <v>0.81481481481481477</v>
      </c>
      <c r="G11" s="2">
        <f t="shared" si="0"/>
        <v>0.96</v>
      </c>
      <c r="H11" s="2">
        <f t="shared" si="0"/>
        <v>1.0416666666666667</v>
      </c>
    </row>
    <row r="13" spans="2:13">
      <c r="B13" s="5" t="s">
        <v>22</v>
      </c>
      <c r="C13" s="11" t="s">
        <v>18</v>
      </c>
      <c r="D13" s="11" t="s">
        <v>19</v>
      </c>
      <c r="E13" s="12" t="s">
        <v>21</v>
      </c>
    </row>
    <row r="14" spans="2:13">
      <c r="C14" s="13">
        <v>20</v>
      </c>
      <c r="D14" s="13">
        <v>71</v>
      </c>
      <c r="E14" s="14">
        <f>C14/D14</f>
        <v>0.28169014084507044</v>
      </c>
    </row>
    <row r="15" spans="2:13">
      <c r="C15" s="19"/>
      <c r="D15" s="19"/>
      <c r="E15" s="19"/>
    </row>
    <row r="16" spans="2:13">
      <c r="B16" s="5" t="s">
        <v>26</v>
      </c>
      <c r="C16" s="11" t="s">
        <v>27</v>
      </c>
      <c r="D16" s="11" t="s">
        <v>28</v>
      </c>
      <c r="E16" s="21" t="s">
        <v>17</v>
      </c>
    </row>
    <row r="17" spans="2:14">
      <c r="C17" s="13">
        <v>14</v>
      </c>
      <c r="D17" s="13">
        <v>52</v>
      </c>
      <c r="E17" s="14">
        <f>C17/D17</f>
        <v>0.26923076923076922</v>
      </c>
    </row>
    <row r="18" spans="2:14">
      <c r="C18" s="19"/>
      <c r="D18" s="19"/>
      <c r="E18" s="19"/>
    </row>
    <row r="19" spans="2:14">
      <c r="C19" s="19"/>
      <c r="D19" s="19"/>
      <c r="E19" s="19"/>
    </row>
    <row r="20" spans="2:14">
      <c r="C20" s="19"/>
      <c r="D20" s="19"/>
      <c r="E20" s="19"/>
    </row>
    <row r="21" spans="2:14" ht="18">
      <c r="B21" s="30" t="s">
        <v>25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2:14">
      <c r="C22" s="19"/>
      <c r="D22" s="19"/>
      <c r="E22" s="19"/>
    </row>
    <row r="24" spans="2:14">
      <c r="B24" s="18"/>
      <c r="C24" s="31" t="s">
        <v>5</v>
      </c>
      <c r="D24" s="32"/>
      <c r="E24" s="31" t="s">
        <v>6</v>
      </c>
      <c r="F24" s="32"/>
      <c r="G24" s="31" t="s">
        <v>7</v>
      </c>
      <c r="H24" s="32"/>
      <c r="I24" s="31" t="s">
        <v>8</v>
      </c>
      <c r="J24" s="32"/>
      <c r="K24" s="31" t="s">
        <v>9</v>
      </c>
      <c r="L24" s="32"/>
      <c r="M24" s="31" t="s">
        <v>10</v>
      </c>
      <c r="N24" s="32"/>
    </row>
    <row r="25" spans="2:14">
      <c r="B25" s="17" t="s">
        <v>24</v>
      </c>
      <c r="C25" s="1">
        <v>4000</v>
      </c>
      <c r="D25" s="1">
        <v>12000</v>
      </c>
      <c r="E25" s="2">
        <f>((((((E26/3.6)/F6)*30)/3.14159)/E17)/D11)/E14</f>
        <v>8249.9999999999982</v>
      </c>
      <c r="F25" s="1">
        <v>12000</v>
      </c>
      <c r="G25" s="2">
        <f>((((((G26/3.6)/F6)*30)/3.14159)/E17)/E11)/E14</f>
        <v>8880.3827751196204</v>
      </c>
      <c r="H25" s="1">
        <v>12000</v>
      </c>
      <c r="I25" s="2">
        <f>((((((I26/3.6)/F6)*30)/3.14159)/E17)/F11)/E14</f>
        <v>9648.9028213166148</v>
      </c>
      <c r="J25" s="1">
        <v>12000</v>
      </c>
      <c r="K25" s="2">
        <f>((((((K26/3.6)/F6)*30)/3.14159)/E17)/G11)/E14</f>
        <v>10185.185185185184</v>
      </c>
      <c r="L25" s="1">
        <v>12000</v>
      </c>
      <c r="M25" s="2">
        <f>((((((M26/3.6)/F6)*30)/3.14159)/E17)/H11)/E14</f>
        <v>11059.2</v>
      </c>
      <c r="N25" s="1">
        <v>12000</v>
      </c>
    </row>
    <row r="26" spans="2:14">
      <c r="B26" s="3" t="s">
        <v>23</v>
      </c>
      <c r="C26" s="2">
        <f>((((C25*(E14*C11*E17))*3.14159)/30)*F6)*3.6</f>
        <v>11.699376462838568</v>
      </c>
      <c r="D26" s="2">
        <f>((((D25*(E14*C11*E17))*3.14159)/30)*F6)*3.6</f>
        <v>35.098129388515702</v>
      </c>
      <c r="E26" s="2">
        <f>D26</f>
        <v>35.098129388515702</v>
      </c>
      <c r="F26" s="2">
        <f>((((F25*(E14*D11*E17))*3.14159)/30)*F6)*3.6</f>
        <v>51.051824565113769</v>
      </c>
      <c r="G26" s="2">
        <f>F26</f>
        <v>51.051824565113769</v>
      </c>
      <c r="H26" s="2">
        <f>((((H25*(E14*E11*E17))*3.14159)/30)*F6)*3.6</f>
        <v>68.985978453289491</v>
      </c>
      <c r="I26" s="2">
        <f>H26</f>
        <v>68.985978453289491</v>
      </c>
      <c r="J26" s="2">
        <f>((((J25*(E14*F11*E17))*3.14159)/30)*F6)*3.6</f>
        <v>85.795427394149499</v>
      </c>
      <c r="K26" s="2">
        <f>J26</f>
        <v>85.795427394149499</v>
      </c>
      <c r="L26" s="2">
        <f>((((L25*(E14*G11*E17))*3.14159)/30)*F6)*3.6</f>
        <v>101.08261263892524</v>
      </c>
      <c r="M26" s="2">
        <f>L26</f>
        <v>101.08261263892524</v>
      </c>
      <c r="N26" s="2">
        <f>((((N25*(E14*H11*E17))*3.14159)/30)*F6)*3.6</f>
        <v>109.68165433911159</v>
      </c>
    </row>
    <row r="52" spans="1:16" ht="18">
      <c r="B52" s="30" t="s">
        <v>29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1:16" ht="18">
      <c r="B53" s="20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6" ht="18">
      <c r="B54" s="20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6">
      <c r="C55" s="16" t="s">
        <v>31</v>
      </c>
      <c r="D55" s="16" t="s">
        <v>32</v>
      </c>
      <c r="E55" s="16" t="s">
        <v>33</v>
      </c>
      <c r="F55" s="16" t="s">
        <v>34</v>
      </c>
      <c r="G55" s="16" t="s">
        <v>35</v>
      </c>
    </row>
    <row r="56" spans="1:16">
      <c r="B56" s="16" t="s">
        <v>30</v>
      </c>
      <c r="C56" s="13">
        <v>3300</v>
      </c>
      <c r="D56" s="13">
        <v>2500</v>
      </c>
      <c r="E56" s="13">
        <v>2000</v>
      </c>
      <c r="F56" s="13">
        <v>1700</v>
      </c>
      <c r="G56" s="13">
        <v>1250</v>
      </c>
    </row>
    <row r="61" spans="1:16">
      <c r="A61" s="8"/>
      <c r="B61" s="18"/>
      <c r="C61" s="31" t="s">
        <v>5</v>
      </c>
      <c r="D61" s="32"/>
      <c r="E61" s="31" t="s">
        <v>6</v>
      </c>
      <c r="F61" s="32"/>
      <c r="G61" s="31" t="s">
        <v>7</v>
      </c>
      <c r="H61" s="32"/>
      <c r="I61" s="31" t="s">
        <v>8</v>
      </c>
      <c r="J61" s="32"/>
      <c r="K61" s="31" t="s">
        <v>9</v>
      </c>
      <c r="L61" s="32"/>
      <c r="M61" s="31" t="s">
        <v>10</v>
      </c>
      <c r="N61" s="32"/>
      <c r="O61" s="8"/>
      <c r="P61" s="8"/>
    </row>
    <row r="62" spans="1:16">
      <c r="A62" s="8"/>
      <c r="B62" s="17" t="s">
        <v>24</v>
      </c>
      <c r="C62" s="1">
        <v>4000</v>
      </c>
      <c r="D62" s="1">
        <v>12000</v>
      </c>
      <c r="E62" s="2">
        <f>D62-C56</f>
        <v>8700</v>
      </c>
      <c r="F62" s="1">
        <v>12000</v>
      </c>
      <c r="G62" s="2">
        <f>F62-D56</f>
        <v>9500</v>
      </c>
      <c r="H62" s="1">
        <v>12000</v>
      </c>
      <c r="I62" s="2">
        <f>H62-E56</f>
        <v>10000</v>
      </c>
      <c r="J62" s="1">
        <v>12000</v>
      </c>
      <c r="K62" s="2">
        <f>J62-F56</f>
        <v>10300</v>
      </c>
      <c r="L62" s="1">
        <v>12000</v>
      </c>
      <c r="M62" s="2">
        <f>L62-G56</f>
        <v>10750</v>
      </c>
      <c r="N62" s="1">
        <v>12000</v>
      </c>
      <c r="O62" s="8"/>
      <c r="P62" s="8"/>
    </row>
    <row r="63" spans="1:16">
      <c r="A63" s="8"/>
      <c r="B63" s="16" t="s">
        <v>23</v>
      </c>
      <c r="C63" s="2">
        <f>((((C62*(E17*C11*E14))*3.14159)/30)*F6)*3.6</f>
        <v>11.699376462838568</v>
      </c>
      <c r="D63" s="2">
        <f>((((D62*(E17*C11*E14))*3.14159)/30)*F6)*3.6</f>
        <v>35.098129388515702</v>
      </c>
      <c r="E63" s="2">
        <f>((((E62*(E17*D11*E14))*3.14159)/30)*F6)*3.6</f>
        <v>37.012572809707471</v>
      </c>
      <c r="F63" s="2">
        <f>((((F62*(E17*D11*E14))*3.14159)/30)*F6)*3.6</f>
        <v>51.051824565113755</v>
      </c>
      <c r="G63" s="2">
        <f>((((G62*(E17*E11*E14))*3.14159)/30)*F6)*3.6</f>
        <v>54.613899608854176</v>
      </c>
      <c r="H63" s="2">
        <f>((((H62*(E17*E11*E14))*3.14159)/30)*F6)*3.6</f>
        <v>68.985978453289476</v>
      </c>
      <c r="I63" s="2">
        <f>((((I62*(E17*F11*E14))*3.14159)/30)*F6)*3.6</f>
        <v>71.496189495124597</v>
      </c>
      <c r="J63" s="2">
        <f>((((J62*(E17*F11*E14))*3.14159)/30)*F6)*3.6</f>
        <v>85.795427394149499</v>
      </c>
      <c r="K63" s="2">
        <f>((((K62*(E17*G11*E14))*3.14159)/30)*F6)*3.6</f>
        <v>86.762575848410833</v>
      </c>
      <c r="L63" s="2">
        <f>((((L62*(E17*G11*E14))*3.14159)/30)*F6)*3.6</f>
        <v>101.08261263892524</v>
      </c>
      <c r="M63" s="2">
        <f>((((M62*(E17*H11*E14))*3.14159)/30)*F6)*3.6</f>
        <v>98.256482012120813</v>
      </c>
      <c r="N63" s="2">
        <f>((((N62*(E17*H11*E14))*3.14159)/30)*F6)*3.6</f>
        <v>109.6816543391116</v>
      </c>
      <c r="O63" s="8"/>
      <c r="P63" s="8"/>
    </row>
    <row r="64" spans="1:16">
      <c r="A64" s="8"/>
      <c r="B64" s="7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8"/>
      <c r="P64" s="8"/>
    </row>
    <row r="65" spans="1:16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 ht="33.5" customHeight="1">
      <c r="A66" s="8"/>
      <c r="B66" s="8"/>
      <c r="C66" s="33" t="s">
        <v>36</v>
      </c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8"/>
    </row>
    <row r="67" spans="1:16">
      <c r="A67" s="8"/>
      <c r="B67" s="8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8"/>
    </row>
    <row r="68" spans="1:16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</row>
    <row r="69" spans="1:16"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</row>
    <row r="70" spans="1:16"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</row>
    <row r="71" spans="1:16"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</row>
    <row r="72" spans="1:16"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</row>
  </sheetData>
  <mergeCells count="16">
    <mergeCell ref="C66:O72"/>
    <mergeCell ref="M61:N61"/>
    <mergeCell ref="C61:D61"/>
    <mergeCell ref="E61:F61"/>
    <mergeCell ref="G61:H61"/>
    <mergeCell ref="I61:J61"/>
    <mergeCell ref="K61:L61"/>
    <mergeCell ref="E2:L2"/>
    <mergeCell ref="B52:N52"/>
    <mergeCell ref="B21:N21"/>
    <mergeCell ref="C24:D24"/>
    <mergeCell ref="E24:F24"/>
    <mergeCell ref="G24:H24"/>
    <mergeCell ref="I24:J24"/>
    <mergeCell ref="K24:L24"/>
    <mergeCell ref="M24:N24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4"/>
  <sheetViews>
    <sheetView workbookViewId="0">
      <selection activeCell="D29" sqref="D29"/>
    </sheetView>
  </sheetViews>
  <sheetFormatPr baseColWidth="10" defaultRowHeight="14" x14ac:dyDescent="0"/>
  <cols>
    <col min="4" max="4" width="20.33203125" customWidth="1"/>
    <col min="5" max="5" width="17.6640625" customWidth="1"/>
    <col min="6" max="6" width="18.6640625" customWidth="1"/>
    <col min="7" max="7" width="24.1640625" customWidth="1"/>
    <col min="8" max="8" width="15" customWidth="1"/>
    <col min="9" max="9" width="12" bestFit="1" customWidth="1"/>
    <col min="12" max="12" width="16.5" customWidth="1"/>
    <col min="13" max="13" width="21.6640625" customWidth="1"/>
    <col min="14" max="14" width="23.83203125" customWidth="1"/>
    <col min="15" max="15" width="12" bestFit="1" customWidth="1"/>
  </cols>
  <sheetData>
    <row r="3" spans="1:15" ht="20">
      <c r="E3" s="28" t="s">
        <v>38</v>
      </c>
      <c r="F3" s="29"/>
      <c r="G3" s="29"/>
      <c r="H3" s="29"/>
      <c r="I3" s="29"/>
      <c r="J3" s="29"/>
      <c r="K3" s="29"/>
      <c r="L3" s="29"/>
      <c r="M3" s="29"/>
    </row>
    <row r="4" spans="1:15">
      <c r="A4" s="1" t="s">
        <v>15</v>
      </c>
    </row>
    <row r="5" spans="1:15">
      <c r="A5" s="2" t="s">
        <v>16</v>
      </c>
    </row>
    <row r="6" spans="1:15">
      <c r="A6" s="27"/>
    </row>
    <row r="9" spans="1:15">
      <c r="D9" s="16" t="s">
        <v>39</v>
      </c>
      <c r="E9" s="16" t="s">
        <v>51</v>
      </c>
      <c r="F9" s="16" t="s">
        <v>52</v>
      </c>
      <c r="G9" s="25" t="s">
        <v>40</v>
      </c>
      <c r="H9" s="26"/>
      <c r="I9" s="9"/>
      <c r="J9" s="9"/>
      <c r="K9" s="9"/>
      <c r="L9" s="16" t="s">
        <v>45</v>
      </c>
      <c r="M9" s="16" t="s">
        <v>53</v>
      </c>
      <c r="N9" s="16" t="s">
        <v>54</v>
      </c>
      <c r="O9" s="21" t="s">
        <v>40</v>
      </c>
    </row>
    <row r="10" spans="1:15">
      <c r="E10" s="1">
        <v>40</v>
      </c>
      <c r="F10" s="24">
        <v>20</v>
      </c>
      <c r="G10" s="14">
        <f>(1/2)*(((E10^2)*10^-3)*3.14159*(F10*10^-3)*F23)*((E10*10^-3)^2)</f>
        <v>0.63213817344000001</v>
      </c>
      <c r="M10" s="1">
        <v>20</v>
      </c>
      <c r="N10" s="1">
        <v>10</v>
      </c>
      <c r="O10" s="2">
        <f>(1/2)*(((M10*10^-3)^2)*3.14159*(N10*10^-3)*F23)*((M10*10^-3)^2)</f>
        <v>1.9754317920000002E-5</v>
      </c>
    </row>
    <row r="11" spans="1:15">
      <c r="F11" s="23"/>
    </row>
    <row r="16" spans="1:15">
      <c r="D16" s="16" t="s">
        <v>44</v>
      </c>
      <c r="E16" s="16" t="s">
        <v>49</v>
      </c>
      <c r="F16" s="16" t="s">
        <v>50</v>
      </c>
      <c r="G16" s="16" t="s">
        <v>56</v>
      </c>
      <c r="H16" s="16" t="s">
        <v>47</v>
      </c>
      <c r="I16" s="16" t="s">
        <v>40</v>
      </c>
      <c r="J16" s="22"/>
      <c r="K16" s="22"/>
      <c r="L16" s="21" t="s">
        <v>41</v>
      </c>
      <c r="M16" s="21" t="s">
        <v>55</v>
      </c>
      <c r="N16" s="21" t="s">
        <v>40</v>
      </c>
    </row>
    <row r="17" spans="1:14">
      <c r="E17" s="1">
        <v>3</v>
      </c>
      <c r="F17" s="1">
        <v>20</v>
      </c>
      <c r="G17" s="1">
        <v>20</v>
      </c>
      <c r="H17" s="1">
        <v>2</v>
      </c>
      <c r="I17" s="14">
        <f>((1/2)*(((E17*10^-3)^2)*3.14159*(F17*10^-3)*F23)*((E17*10^-3)^2))+((((E17*10^-3)^2)*3.14159*(F17*10^-3)*F23)*((G17*10^-3)^2))</f>
        <v>1.7978898596939996E-6</v>
      </c>
      <c r="M17" s="1">
        <v>10</v>
      </c>
      <c r="N17" s="2">
        <f>(1/2)*(((M17*10^-3)^2)*3.14159*((N10+F10)*10^-3)*F23)*((M17*10^-3)^2)</f>
        <v>3.7039346099999998E-6</v>
      </c>
    </row>
    <row r="20" spans="1:14">
      <c r="D20" s="5" t="s">
        <v>48</v>
      </c>
      <c r="E20" s="14">
        <f>G10+O10-I17-N17</f>
        <v>0.63215242593345033</v>
      </c>
    </row>
    <row r="23" spans="1:14">
      <c r="A23" s="12" t="s">
        <v>42</v>
      </c>
      <c r="B23" s="12"/>
      <c r="C23" s="12"/>
      <c r="E23" s="16" t="s">
        <v>46</v>
      </c>
      <c r="F23" s="1">
        <v>7860</v>
      </c>
    </row>
    <row r="24" spans="1:14">
      <c r="A24" s="12" t="s">
        <v>43</v>
      </c>
      <c r="B24" s="12"/>
      <c r="C24" s="12"/>
    </row>
  </sheetData>
  <mergeCells count="1">
    <mergeCell ref="E3:M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E7"/>
  <sheetViews>
    <sheetView workbookViewId="0">
      <selection activeCell="E8" sqref="E8"/>
    </sheetView>
  </sheetViews>
  <sheetFormatPr baseColWidth="10" defaultRowHeight="14" x14ac:dyDescent="0"/>
  <sheetData>
    <row r="6" spans="3:5">
      <c r="C6" t="s">
        <v>57</v>
      </c>
      <c r="D6" t="s">
        <v>58</v>
      </c>
      <c r="E6" t="s">
        <v>59</v>
      </c>
    </row>
    <row r="7" spans="3:5">
      <c r="D7">
        <v>3</v>
      </c>
      <c r="E7">
        <f>(1/2)*D7*(Vitesse!F6^2)</f>
        <v>0.14128141500000002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Vitesse</vt:lpstr>
      <vt:lpstr>Inertie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Clément</dc:creator>
  <cp:lastModifiedBy>Jean</cp:lastModifiedBy>
  <dcterms:created xsi:type="dcterms:W3CDTF">2014-06-12T21:57:44Z</dcterms:created>
  <dcterms:modified xsi:type="dcterms:W3CDTF">2014-07-28T20:47:15Z</dcterms:modified>
</cp:coreProperties>
</file>