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50"/>
  </bookViews>
  <sheets>
    <sheet name="TAB 2" sheetId="1" r:id="rId1"/>
  </sheets>
  <calcPr calcId="124519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K9"/>
  <c r="L9"/>
  <c r="M9"/>
  <c r="N9"/>
  <c r="O9"/>
  <c r="P9"/>
  <c r="Q9"/>
  <c r="R9"/>
  <c r="S9"/>
  <c r="T9"/>
  <c r="U9"/>
  <c r="D14"/>
  <c r="E14"/>
  <c r="E22" s="1"/>
  <c r="E23" s="1"/>
  <c r="F23" s="1"/>
  <c r="G23" s="1"/>
  <c r="H23" s="1"/>
  <c r="F14"/>
  <c r="G14"/>
  <c r="H14"/>
  <c r="I14"/>
  <c r="I22" s="1"/>
  <c r="I23" s="1"/>
  <c r="J23" s="1"/>
  <c r="K23" s="1"/>
  <c r="L23" s="1"/>
  <c r="J14"/>
  <c r="K14"/>
  <c r="L14"/>
  <c r="M14"/>
  <c r="M22" s="1"/>
  <c r="M23" s="1"/>
  <c r="N23" s="1"/>
  <c r="O23" s="1"/>
  <c r="P23" s="1"/>
  <c r="N14"/>
  <c r="O14"/>
  <c r="P14"/>
  <c r="Q14"/>
  <c r="Q22" s="1"/>
  <c r="Q23" s="1"/>
  <c r="R23" s="1"/>
  <c r="S23" s="1"/>
  <c r="T23" s="1"/>
  <c r="R14"/>
  <c r="S14"/>
  <c r="T14"/>
  <c r="U14"/>
  <c r="U22" s="1"/>
  <c r="U23" s="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B22"/>
  <c r="C22"/>
  <c r="D22"/>
  <c r="F22"/>
  <c r="G22"/>
  <c r="H22"/>
  <c r="J22"/>
  <c r="K22"/>
  <c r="L22"/>
  <c r="N22"/>
  <c r="O22"/>
  <c r="P22"/>
  <c r="R22"/>
  <c r="S22"/>
  <c r="T22"/>
  <c r="B23"/>
  <c r="C23"/>
  <c r="D23" s="1"/>
  <c r="C33"/>
  <c r="D33"/>
  <c r="D40" s="1"/>
  <c r="D41" s="1"/>
  <c r="B36"/>
  <c r="C37"/>
  <c r="C38"/>
  <c r="C39"/>
  <c r="C40"/>
  <c r="B41"/>
  <c r="C41"/>
  <c r="E41"/>
  <c r="F41"/>
  <c r="G41"/>
  <c r="I41"/>
  <c r="J41"/>
  <c r="K41"/>
  <c r="L41"/>
  <c r="N41"/>
  <c r="O41"/>
  <c r="P41"/>
  <c r="C43"/>
  <c r="D43" s="1"/>
  <c r="D44"/>
  <c r="E44" s="1"/>
  <c r="F44" s="1"/>
  <c r="G44" s="1"/>
  <c r="H44" s="1"/>
  <c r="I44" s="1"/>
  <c r="J44" s="1"/>
  <c r="K44" s="1"/>
  <c r="L44" s="1"/>
  <c r="D45"/>
  <c r="E45" s="1"/>
  <c r="F45" s="1"/>
  <c r="G45" s="1"/>
  <c r="H45" s="1"/>
  <c r="I45" s="1"/>
  <c r="J45" s="1"/>
  <c r="K45" s="1"/>
  <c r="L45" s="1"/>
  <c r="D46"/>
  <c r="E46" s="1"/>
  <c r="F46" s="1"/>
  <c r="G46" s="1"/>
  <c r="B47"/>
  <c r="C47"/>
  <c r="F57"/>
  <c r="G57"/>
  <c r="H57"/>
  <c r="I57"/>
  <c r="J57"/>
  <c r="C58"/>
  <c r="D58"/>
  <c r="E58" s="1"/>
  <c r="D59"/>
  <c r="E59"/>
  <c r="E71" s="1"/>
  <c r="C66"/>
  <c r="D66" s="1"/>
  <c r="E66" s="1"/>
  <c r="F66" s="1"/>
  <c r="G66" s="1"/>
  <c r="H66" s="1"/>
  <c r="I66" s="1"/>
  <c r="J66" s="1"/>
  <c r="K66" s="1"/>
  <c r="L66" s="1"/>
  <c r="M66" s="1"/>
  <c r="N66" s="1"/>
  <c r="O66" s="1"/>
  <c r="P66" s="1"/>
  <c r="B67"/>
  <c r="B69" s="1"/>
  <c r="B70" s="1"/>
  <c r="B73" s="1"/>
  <c r="B75" s="1"/>
  <c r="B77" s="1"/>
  <c r="C67"/>
  <c r="D67"/>
  <c r="E67"/>
  <c r="F67"/>
  <c r="F69" s="1"/>
  <c r="G67"/>
  <c r="H67"/>
  <c r="I67"/>
  <c r="J67"/>
  <c r="J69" s="1"/>
  <c r="K67"/>
  <c r="L67"/>
  <c r="M67"/>
  <c r="N67"/>
  <c r="N69" s="1"/>
  <c r="O67"/>
  <c r="P67"/>
  <c r="B68"/>
  <c r="C68"/>
  <c r="C69" s="1"/>
  <c r="C70" s="1"/>
  <c r="C73" s="1"/>
  <c r="C75" s="1"/>
  <c r="D68"/>
  <c r="E68"/>
  <c r="E69" s="1"/>
  <c r="F68"/>
  <c r="G68"/>
  <c r="G69" s="1"/>
  <c r="H68"/>
  <c r="I68"/>
  <c r="I69" s="1"/>
  <c r="J68"/>
  <c r="K68"/>
  <c r="K69" s="1"/>
  <c r="L68"/>
  <c r="M68"/>
  <c r="M69" s="1"/>
  <c r="N68"/>
  <c r="O68"/>
  <c r="O69" s="1"/>
  <c r="P68"/>
  <c r="D69"/>
  <c r="H69"/>
  <c r="H70" s="1"/>
  <c r="L69"/>
  <c r="P69"/>
  <c r="P70" s="1"/>
  <c r="B71"/>
  <c r="C71"/>
  <c r="D71"/>
  <c r="K71"/>
  <c r="L71"/>
  <c r="M71"/>
  <c r="N71"/>
  <c r="O71"/>
  <c r="P71"/>
  <c r="B72"/>
  <c r="C72"/>
  <c r="C76" s="1"/>
  <c r="B76"/>
  <c r="F58" l="1"/>
  <c r="F59"/>
  <c r="F71" s="1"/>
  <c r="D47"/>
  <c r="D72" s="1"/>
  <c r="D76" s="1"/>
  <c r="E43"/>
  <c r="L70"/>
  <c r="O70"/>
  <c r="K70"/>
  <c r="G70"/>
  <c r="C77"/>
  <c r="N70"/>
  <c r="J70"/>
  <c r="F70"/>
  <c r="D70"/>
  <c r="D73" s="1"/>
  <c r="D75" s="1"/>
  <c r="D77" s="1"/>
  <c r="M70"/>
  <c r="I70"/>
  <c r="E70"/>
  <c r="E33"/>
  <c r="F33" s="1"/>
  <c r="G33" s="1"/>
  <c r="H33" s="1"/>
  <c r="E47" l="1"/>
  <c r="E72" s="1"/>
  <c r="E76" s="1"/>
  <c r="F43"/>
  <c r="G59"/>
  <c r="G71" s="1"/>
  <c r="G58"/>
  <c r="E73"/>
  <c r="E75" s="1"/>
  <c r="E77" s="1"/>
  <c r="I33"/>
  <c r="J33" s="1"/>
  <c r="K33" s="1"/>
  <c r="L33" s="1"/>
  <c r="M33" s="1"/>
  <c r="H39"/>
  <c r="H41" l="1"/>
  <c r="I46"/>
  <c r="J46" s="1"/>
  <c r="K46" s="1"/>
  <c r="L46" s="1"/>
  <c r="H58"/>
  <c r="H59"/>
  <c r="H71" s="1"/>
  <c r="G43"/>
  <c r="F47"/>
  <c r="F72" s="1"/>
  <c r="N33"/>
  <c r="O33" s="1"/>
  <c r="P33" s="1"/>
  <c r="M38"/>
  <c r="N45" s="1"/>
  <c r="O45" s="1"/>
  <c r="P45" s="1"/>
  <c r="M39"/>
  <c r="N46" s="1"/>
  <c r="O46" s="1"/>
  <c r="P46" s="1"/>
  <c r="M37"/>
  <c r="G47" l="1"/>
  <c r="G72" s="1"/>
  <c r="H43"/>
  <c r="M41"/>
  <c r="N44"/>
  <c r="O44" s="1"/>
  <c r="P44" s="1"/>
  <c r="F76"/>
  <c r="F73"/>
  <c r="F75" s="1"/>
  <c r="I58"/>
  <c r="I59"/>
  <c r="I71" s="1"/>
  <c r="H47" l="1"/>
  <c r="H72" s="1"/>
  <c r="I43"/>
  <c r="J58"/>
  <c r="J59"/>
  <c r="J71" s="1"/>
  <c r="G76"/>
  <c r="G73"/>
  <c r="F77"/>
  <c r="H76" l="1"/>
  <c r="H73"/>
  <c r="G74"/>
  <c r="G75" s="1"/>
  <c r="G77" s="1"/>
  <c r="I47"/>
  <c r="I72" s="1"/>
  <c r="J43"/>
  <c r="H74" l="1"/>
  <c r="H75"/>
  <c r="H77" s="1"/>
  <c r="K43"/>
  <c r="J47"/>
  <c r="J72" s="1"/>
  <c r="I76"/>
  <c r="I73"/>
  <c r="I74" l="1"/>
  <c r="I75" s="1"/>
  <c r="I77" s="1"/>
  <c r="J76"/>
  <c r="J73"/>
  <c r="K47"/>
  <c r="K72" s="1"/>
  <c r="L43"/>
  <c r="J74" l="1"/>
  <c r="J75"/>
  <c r="J77" s="1"/>
  <c r="K76"/>
  <c r="K73"/>
  <c r="L47"/>
  <c r="L72" s="1"/>
  <c r="M43"/>
  <c r="K74" l="1"/>
  <c r="K75"/>
  <c r="K77" s="1"/>
  <c r="L76"/>
  <c r="L73"/>
  <c r="M47"/>
  <c r="M72" s="1"/>
  <c r="N43"/>
  <c r="O43" l="1"/>
  <c r="N47"/>
  <c r="N72" s="1"/>
  <c r="L74"/>
  <c r="L75" s="1"/>
  <c r="L77" s="1"/>
  <c r="M76"/>
  <c r="M73"/>
  <c r="M74" l="1"/>
  <c r="M75" s="1"/>
  <c r="M77" s="1"/>
  <c r="O47"/>
  <c r="O72" s="1"/>
  <c r="P43"/>
  <c r="P47" s="1"/>
  <c r="P72" s="1"/>
  <c r="N76"/>
  <c r="N73"/>
  <c r="P76" l="1"/>
  <c r="P73"/>
  <c r="N74"/>
  <c r="N75" s="1"/>
  <c r="N77" s="1"/>
  <c r="O76"/>
  <c r="O73"/>
  <c r="P74" l="1"/>
  <c r="P75"/>
  <c r="P77" s="1"/>
  <c r="O74"/>
  <c r="O75" s="1"/>
  <c r="O77" s="1"/>
</calcChain>
</file>

<file path=xl/comments1.xml><?xml version="1.0" encoding="utf-8"?>
<comments xmlns="http://schemas.openxmlformats.org/spreadsheetml/2006/main">
  <authors>
    <author>Lilia</author>
  </authors>
  <commentList>
    <comment ref="A18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année dedépart 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Lilia: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On recherche des emprunts seulement pour l'année 2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Sur 8 ans </t>
        </r>
      </text>
    </comment>
    <comment ref="D59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Les interets demarrent l'année qui suit 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C'est la valeur residuelle de l'année précedente multiplié par le taux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année dedépart </t>
        </r>
      </text>
    </comment>
    <comment ref="B77" authorId="0">
      <text>
        <r>
          <rPr>
            <b/>
            <sz val="9"/>
            <color indexed="81"/>
            <rFont val="Tahoma"/>
            <family val="2"/>
          </rPr>
          <t>Lilia:</t>
        </r>
        <r>
          <rPr>
            <sz val="9"/>
            <color indexed="81"/>
            <rFont val="Tahoma"/>
            <family val="2"/>
          </rPr>
          <t xml:space="preserve">
Si le projet  présente des difficultés  les deux premeieres années ,à la 3 eme année CMA&gt;0</t>
        </r>
      </text>
    </comment>
  </commentList>
</comments>
</file>

<file path=xl/sharedStrings.xml><?xml version="1.0" encoding="utf-8"?>
<sst xmlns="http://schemas.openxmlformats.org/spreadsheetml/2006/main" count="132" uniqueCount="74">
  <si>
    <t>critères qui permettrent de voir si lévaluation sommaire est bonne ,</t>
  </si>
  <si>
    <t xml:space="preserve">(=) Capacités maxi d'autofinancement </t>
  </si>
  <si>
    <t>(+) Amortissements</t>
  </si>
  <si>
    <t xml:space="preserve">Bénéfices apres impots </t>
  </si>
  <si>
    <t>(-) impots (T)</t>
  </si>
  <si>
    <t>(=) Bénéfices avant impots  B1=M</t>
  </si>
  <si>
    <t>(-) ammortissements</t>
  </si>
  <si>
    <t>(-)interets</t>
  </si>
  <si>
    <t>Marge brute en mnaie courante mb2</t>
  </si>
  <si>
    <t>Marge brute en mnaie cste  MB1</t>
  </si>
  <si>
    <t>Dépenses d'exploitation (CE)</t>
  </si>
  <si>
    <t>Recettes d'exploitation en monnaie constante</t>
  </si>
  <si>
    <t>Coefficient d'inflation :taux d'inflation de 10%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</si>
  <si>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</si>
  <si>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</si>
  <si>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</si>
  <si>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</si>
  <si>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</si>
  <si>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</si>
  <si>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</si>
  <si>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</si>
  <si>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</si>
  <si>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</si>
  <si>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</si>
  <si>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</si>
  <si>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A3</t>
  </si>
  <si>
    <t>A2</t>
  </si>
  <si>
    <t>A1</t>
  </si>
  <si>
    <t xml:space="preserve">Années </t>
  </si>
  <si>
    <t>Les impots sont de 50% a partirde lannée 6</t>
  </si>
  <si>
    <t xml:space="preserve">Le taux d'imposition du bénéfice net et la date d'imposition étant donnné </t>
  </si>
  <si>
    <t xml:space="preserve">Evaluation de la capicité maximum d'autofinancement </t>
  </si>
  <si>
    <t>Montant des Interets au tx de 8%</t>
  </si>
  <si>
    <t>Valeurs résiduelle : K-R</t>
  </si>
  <si>
    <t>Remboursements (R=K/(t-n))</t>
  </si>
  <si>
    <t>Emprunts = K</t>
  </si>
  <si>
    <t xml:space="preserve">le remboursement </t>
  </si>
  <si>
    <t>Lapériode retenu pour l'annalyse est de 15ans ; le montant de l'emprunt K est 6 unités  le taux d'interet est de 8% , la durée t est de 8ans , la banque accorde un delai de grace n=3 pour</t>
  </si>
  <si>
    <t xml:space="preserve">Premier schéma de financement , hypothèse d'écheancier  des charges financieres </t>
  </si>
  <si>
    <t xml:space="preserve">Calcul des interets et charges des remboursements des emprunts </t>
  </si>
  <si>
    <t xml:space="preserve">Elaboration du premier schéma de financement </t>
  </si>
  <si>
    <t>Total Ammortissements</t>
  </si>
  <si>
    <t>Matériel roulant</t>
  </si>
  <si>
    <t>Montage</t>
  </si>
  <si>
    <t xml:space="preserve">Matériel lourd </t>
  </si>
  <si>
    <t>Génie Civil</t>
  </si>
  <si>
    <t>Ammortissement</t>
  </si>
  <si>
    <t xml:space="preserve">Total IR en monnaie courante </t>
  </si>
  <si>
    <t xml:space="preserve">Besoins en fonds de roulement permanent </t>
  </si>
  <si>
    <t>IR en monnaie courante</t>
  </si>
  <si>
    <t>analyse coté de monnaie cst de A8</t>
  </si>
  <si>
    <t xml:space="preserve">période ou l'analyse est conduiteen monaie courante </t>
  </si>
  <si>
    <t>Taux global de l'interet i et l'année de réfenrence étant donné  la durée d'investissemnt pour chaque bien étant donné par  les regles fiscales en vigueur ,</t>
  </si>
  <si>
    <t xml:space="preserve">Echeancier des investissements en monnaie courante </t>
  </si>
  <si>
    <t xml:space="preserve">EVALUATION DETAILLEE </t>
  </si>
  <si>
    <t>Solde financier cumulé</t>
  </si>
  <si>
    <t>Solde financier annuel = R-(IR +CE)</t>
  </si>
  <si>
    <t>Cash Flow</t>
  </si>
  <si>
    <t>total Recettes (R )</t>
  </si>
  <si>
    <t xml:space="preserve">Volume de vente annuelle </t>
  </si>
  <si>
    <t>Prix unitaire de vente</t>
  </si>
  <si>
    <t>RECETTES</t>
  </si>
  <si>
    <t>Total Charges d'exploitation  (CE)</t>
  </si>
  <si>
    <t xml:space="preserve">Consomation intermediare </t>
  </si>
  <si>
    <t xml:space="preserve">Estimations Charges personnelles </t>
  </si>
  <si>
    <t>CHARGES D'EXPLOITATION  (CE)</t>
  </si>
  <si>
    <t>Total investissement renouvellement (IR)</t>
  </si>
  <si>
    <t>INVESTISSEMENT ET RENOUVELLEMENT</t>
  </si>
  <si>
    <t>A20</t>
  </si>
  <si>
    <t>A19</t>
  </si>
  <si>
    <t>A18</t>
  </si>
  <si>
    <t>A17</t>
  </si>
  <si>
    <t>A16</t>
  </si>
  <si>
    <t>MAGOUDOUX LILIA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</si>
</sst>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4"/>
      <color theme="6" tint="-0.499984740745262"/>
      <name val="Calibri"/>
      <family val="2"/>
      <scheme val="minor"/>
    </font>
    <font>
      <b/>
      <sz val="14"/>
      <color theme="6" tint="-0.499984740745262"/>
      <name val="Century Gothic"/>
      <family val="2"/>
    </font>
    <font>
      <sz val="12"/>
      <color theme="4" tint="-0.249977111117893"/>
      <name val="Calibri"/>
      <family val="2"/>
      <scheme val="minor"/>
    </font>
    <font>
      <sz val="12"/>
      <color theme="4" tint="-0.249977111117893"/>
      <name val="Century Gothic"/>
      <family val="2"/>
    </font>
    <font>
      <sz val="11"/>
      <color rgb="FFC00000"/>
      <name val="Calibri"/>
      <family val="2"/>
      <scheme val="minor"/>
    </font>
    <font>
      <sz val="12"/>
      <color rgb="FFC00000"/>
      <name val="Century Gothic"/>
      <family val="2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entury Gothic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entury Gothic"/>
      <family val="2"/>
    </font>
    <font>
      <sz val="14"/>
      <color theme="1"/>
      <name val="Calibri"/>
      <family val="2"/>
      <scheme val="minor"/>
    </font>
    <font>
      <b/>
      <i/>
      <sz val="18"/>
      <color rgb="FF7030A0"/>
      <name val="Cambria"/>
      <family val="1"/>
      <scheme val="major"/>
    </font>
    <font>
      <sz val="14"/>
      <color theme="3" tint="-0.249977111117893"/>
      <name val="Calibri"/>
      <family val="2"/>
      <scheme val="minor"/>
    </font>
    <font>
      <sz val="14"/>
      <color theme="3" tint="-0.249977111117893"/>
      <name val="Century Gothic"/>
      <family val="2"/>
    </font>
    <font>
      <i/>
      <sz val="12"/>
      <color theme="7" tint="-0.249977111117893"/>
      <name val="Century Gothic"/>
      <family val="2"/>
    </font>
    <font>
      <b/>
      <sz val="11"/>
      <color rgb="FFC00000"/>
      <name val="Calibri"/>
      <family val="2"/>
      <scheme val="minor"/>
    </font>
    <font>
      <b/>
      <sz val="12"/>
      <color rgb="FFC00000"/>
      <name val="Century Gothic"/>
      <family val="2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entury Gothic"/>
      <family val="2"/>
    </font>
    <font>
      <b/>
      <sz val="12"/>
      <color theme="3" tint="-0.249977111117893"/>
      <name val="Century Gothic"/>
      <family val="2"/>
    </font>
    <font>
      <b/>
      <sz val="14"/>
      <color rgb="FFC00000"/>
      <name val="Calibri"/>
      <family val="2"/>
      <scheme val="minor"/>
    </font>
    <font>
      <b/>
      <sz val="14"/>
      <color rgb="FFC00000"/>
      <name val="Century Gothic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4" tint="-0.249977111117893"/>
      <name val="Century Gothic"/>
      <family val="2"/>
    </font>
    <font>
      <i/>
      <sz val="14"/>
      <color theme="1"/>
      <name val="Calibri"/>
      <family val="2"/>
      <scheme val="minor"/>
    </font>
    <font>
      <b/>
      <i/>
      <u/>
      <sz val="20"/>
      <color rgb="FF7030A0"/>
      <name val="Century Gothic"/>
      <family val="2"/>
    </font>
    <font>
      <sz val="11"/>
      <color theme="6" tint="-0.499984740745262"/>
      <name val="Calibri"/>
      <family val="2"/>
      <scheme val="minor"/>
    </font>
    <font>
      <sz val="12"/>
      <color theme="6" tint="-0.499984740745262"/>
      <name val="Century Gothic"/>
      <family val="2"/>
    </font>
    <font>
      <b/>
      <sz val="12"/>
      <color theme="6" tint="-0.499984740745262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b/>
      <sz val="11"/>
      <color theme="3" tint="-0.499984740745262"/>
      <name val="Calibri"/>
      <family val="2"/>
      <scheme val="minor"/>
    </font>
    <font>
      <b/>
      <sz val="12"/>
      <color theme="3" tint="-0.499984740745262"/>
      <name val="Century Gothic"/>
      <family val="2"/>
    </font>
    <font>
      <sz val="11"/>
      <color theme="4" tint="0.7999816888943144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Bookman Old Style"/>
      <family val="1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3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2" fontId="4" fillId="0" borderId="1" xfId="0" applyNumberFormat="1" applyFont="1" applyBorder="1"/>
    <xf numFmtId="0" fontId="5" fillId="0" borderId="1" xfId="0" applyFont="1" applyBorder="1"/>
    <xf numFmtId="0" fontId="6" fillId="0" borderId="0" xfId="0" applyFont="1"/>
    <xf numFmtId="2" fontId="6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0" xfId="0" applyFont="1"/>
    <xf numFmtId="2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2" fontId="0" fillId="0" borderId="1" xfId="0" applyNumberFormat="1" applyBorder="1"/>
    <xf numFmtId="0" fontId="3" fillId="0" borderId="1" xfId="0" applyFont="1" applyBorder="1" applyAlignment="1">
      <alignment horizontal="left"/>
    </xf>
    <xf numFmtId="0" fontId="10" fillId="0" borderId="0" xfId="0" applyFont="1"/>
    <xf numFmtId="2" fontId="11" fillId="0" borderId="2" xfId="1" applyNumberFormat="1" applyFont="1" applyBorder="1" applyAlignment="1">
      <alignment horizontal="center"/>
    </xf>
    <xf numFmtId="43" fontId="12" fillId="0" borderId="2" xfId="1" applyFont="1" applyBorder="1" applyAlignment="1">
      <alignment horizontal="center"/>
    </xf>
    <xf numFmtId="0" fontId="13" fillId="0" borderId="0" xfId="0" applyFont="1"/>
    <xf numFmtId="43" fontId="14" fillId="0" borderId="3" xfId="1" applyFont="1" applyBorder="1" applyAlignment="1">
      <alignment horizontal="center"/>
    </xf>
    <xf numFmtId="43" fontId="14" fillId="0" borderId="4" xfId="1" applyFont="1" applyBorder="1" applyAlignment="1">
      <alignment horizontal="center"/>
    </xf>
    <xf numFmtId="43" fontId="15" fillId="0" borderId="5" xfId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/>
    <xf numFmtId="0" fontId="18" fillId="0" borderId="1" xfId="0" applyFont="1" applyBorder="1"/>
    <xf numFmtId="0" fontId="19" fillId="0" borderId="1" xfId="0" applyFont="1" applyBorder="1"/>
    <xf numFmtId="2" fontId="18" fillId="0" borderId="1" xfId="0" applyNumberFormat="1" applyFont="1" applyBorder="1"/>
    <xf numFmtId="43" fontId="14" fillId="0" borderId="6" xfId="1" applyFont="1" applyBorder="1" applyAlignment="1">
      <alignment horizontal="center"/>
    </xf>
    <xf numFmtId="43" fontId="15" fillId="0" borderId="1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1" fillId="0" borderId="0" xfId="0" applyFont="1"/>
    <xf numFmtId="43" fontId="21" fillId="0" borderId="0" xfId="0" applyNumberFormat="1" applyFont="1"/>
    <xf numFmtId="43" fontId="22" fillId="0" borderId="1" xfId="1" applyFont="1" applyFill="1" applyBorder="1" applyAlignment="1">
      <alignment horizontal="right"/>
    </xf>
    <xf numFmtId="0" fontId="0" fillId="0" borderId="0" xfId="0" applyAlignment="1">
      <alignment horizontal="center"/>
    </xf>
    <xf numFmtId="2" fontId="23" fillId="0" borderId="1" xfId="0" applyNumberFormat="1" applyFont="1" applyBorder="1" applyAlignment="1">
      <alignment horizontal="center"/>
    </xf>
    <xf numFmtId="43" fontId="24" fillId="0" borderId="1" xfId="1" applyFont="1" applyFill="1" applyBorder="1" applyAlignment="1">
      <alignment horizontal="center"/>
    </xf>
    <xf numFmtId="2" fontId="23" fillId="0" borderId="1" xfId="0" applyNumberFormat="1" applyFont="1" applyBorder="1"/>
    <xf numFmtId="43" fontId="24" fillId="0" borderId="1" xfId="1" applyFont="1" applyFill="1" applyBorder="1" applyAlignment="1">
      <alignment horizontal="right"/>
    </xf>
    <xf numFmtId="0" fontId="23" fillId="0" borderId="0" xfId="0" applyFont="1"/>
    <xf numFmtId="43" fontId="23" fillId="0" borderId="0" xfId="0" applyNumberFormat="1" applyFont="1"/>
    <xf numFmtId="0" fontId="25" fillId="0" borderId="0" xfId="0" applyFont="1" applyAlignment="1">
      <alignment horizontal="center"/>
    </xf>
    <xf numFmtId="2" fontId="0" fillId="0" borderId="0" xfId="0" applyNumberFormat="1"/>
    <xf numFmtId="2" fontId="21" fillId="0" borderId="1" xfId="1" applyNumberFormat="1" applyFont="1" applyFill="1" applyBorder="1" applyAlignment="1">
      <alignment horizontal="center"/>
    </xf>
    <xf numFmtId="2" fontId="22" fillId="0" borderId="1" xfId="1" applyNumberFormat="1" applyFont="1" applyFill="1" applyBorder="1"/>
    <xf numFmtId="0" fontId="8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43" fontId="9" fillId="0" borderId="1" xfId="1" applyFont="1" applyFill="1" applyBorder="1" applyAlignment="1">
      <alignment horizontal="right"/>
    </xf>
    <xf numFmtId="0" fontId="26" fillId="0" borderId="1" xfId="1" applyNumberFormat="1" applyFont="1" applyBorder="1" applyAlignment="1">
      <alignment horizontal="center"/>
    </xf>
    <xf numFmtId="43" fontId="27" fillId="0" borderId="1" xfId="1" applyFont="1" applyBorder="1"/>
    <xf numFmtId="43" fontId="12" fillId="0" borderId="1" xfId="1" applyFont="1" applyBorder="1" applyAlignment="1">
      <alignment horizontal="center"/>
    </xf>
    <xf numFmtId="0" fontId="28" fillId="0" borderId="0" xfId="0" applyFont="1" applyFill="1"/>
    <xf numFmtId="43" fontId="29" fillId="0" borderId="8" xfId="1" applyFont="1" applyFill="1" applyBorder="1" applyAlignment="1">
      <alignment horizontal="center"/>
    </xf>
    <xf numFmtId="43" fontId="29" fillId="0" borderId="9" xfId="1" applyFont="1" applyFill="1" applyBorder="1" applyAlignment="1">
      <alignment horizontal="center"/>
    </xf>
    <xf numFmtId="43" fontId="29" fillId="0" borderId="10" xfId="1" applyFont="1" applyFill="1" applyBorder="1" applyAlignment="1">
      <alignment horizontal="center"/>
    </xf>
    <xf numFmtId="43" fontId="30" fillId="0" borderId="11" xfId="1" applyFont="1" applyFill="1" applyBorder="1" applyAlignment="1">
      <alignment horizontal="center"/>
    </xf>
    <xf numFmtId="0" fontId="31" fillId="0" borderId="0" xfId="0" applyFont="1" applyAlignment="1"/>
    <xf numFmtId="0" fontId="31" fillId="0" borderId="7" xfId="0" applyFont="1" applyBorder="1" applyAlignment="1">
      <alignment horizontal="center"/>
    </xf>
    <xf numFmtId="0" fontId="0" fillId="2" borderId="0" xfId="0" applyFill="1"/>
    <xf numFmtId="0" fontId="32" fillId="0" borderId="0" xfId="0" applyFont="1" applyAlignment="1"/>
    <xf numFmtId="0" fontId="32" fillId="2" borderId="0" xfId="0" applyFont="1" applyFill="1" applyAlignment="1">
      <alignment horizontal="center"/>
    </xf>
    <xf numFmtId="0" fontId="33" fillId="0" borderId="0" xfId="0" applyFont="1" applyFill="1"/>
    <xf numFmtId="43" fontId="33" fillId="0" borderId="1" xfId="1" applyFont="1" applyFill="1" applyBorder="1"/>
    <xf numFmtId="43" fontId="34" fillId="0" borderId="1" xfId="1" applyFont="1" applyFill="1" applyBorder="1" applyAlignment="1">
      <alignment horizontal="right"/>
    </xf>
    <xf numFmtId="43" fontId="0" fillId="0" borderId="1" xfId="1" applyFont="1" applyBorder="1"/>
    <xf numFmtId="43" fontId="35" fillId="0" borderId="1" xfId="1" applyFont="1" applyBorder="1"/>
    <xf numFmtId="0" fontId="2" fillId="0" borderId="0" xfId="0" applyFont="1" applyFill="1"/>
    <xf numFmtId="43" fontId="2" fillId="0" borderId="0" xfId="1" applyFont="1" applyFill="1" applyBorder="1"/>
    <xf numFmtId="43" fontId="36" fillId="0" borderId="0" xfId="1" applyFont="1" applyFill="1" applyBorder="1"/>
    <xf numFmtId="43" fontId="2" fillId="0" borderId="1" xfId="1" applyFont="1" applyFill="1" applyBorder="1"/>
    <xf numFmtId="43" fontId="36" fillId="0" borderId="1" xfId="1" applyFont="1" applyFill="1" applyBorder="1"/>
    <xf numFmtId="0" fontId="0" fillId="0" borderId="0" xfId="0" applyFill="1"/>
    <xf numFmtId="43" fontId="0" fillId="0" borderId="1" xfId="1" applyFont="1" applyFill="1" applyBorder="1"/>
    <xf numFmtId="43" fontId="37" fillId="0" borderId="1" xfId="1" applyFont="1" applyFill="1" applyBorder="1" applyAlignment="1">
      <alignment horizontal="right"/>
    </xf>
    <xf numFmtId="0" fontId="38" fillId="0" borderId="0" xfId="0" applyFont="1" applyFill="1"/>
    <xf numFmtId="43" fontId="38" fillId="0" borderId="0" xfId="1" applyFont="1" applyFill="1"/>
    <xf numFmtId="43" fontId="39" fillId="0" borderId="0" xfId="1" applyFont="1" applyFill="1"/>
    <xf numFmtId="0" fontId="21" fillId="0" borderId="0" xfId="0" applyFont="1" applyFill="1"/>
    <xf numFmtId="43" fontId="21" fillId="0" borderId="0" xfId="1" applyFont="1" applyFill="1" applyBorder="1"/>
    <xf numFmtId="43" fontId="22" fillId="0" borderId="0" xfId="1" applyFont="1" applyFill="1" applyBorder="1"/>
    <xf numFmtId="43" fontId="21" fillId="0" borderId="1" xfId="1" applyFont="1" applyFill="1" applyBorder="1"/>
    <xf numFmtId="43" fontId="22" fillId="0" borderId="1" xfId="1" applyFont="1" applyFill="1" applyBorder="1"/>
    <xf numFmtId="0" fontId="8" fillId="0" borderId="0" xfId="0" applyFont="1" applyFill="1"/>
    <xf numFmtId="43" fontId="8" fillId="0" borderId="1" xfId="1" applyFont="1" applyFill="1" applyBorder="1"/>
    <xf numFmtId="0" fontId="40" fillId="0" borderId="0" xfId="0" applyFont="1" applyFill="1"/>
    <xf numFmtId="43" fontId="40" fillId="0" borderId="1" xfId="1" applyFont="1" applyFill="1" applyBorder="1"/>
    <xf numFmtId="43" fontId="22" fillId="0" borderId="1" xfId="1" applyFont="1" applyFill="1" applyBorder="1" applyAlignment="1">
      <alignment horizontal="left"/>
    </xf>
    <xf numFmtId="0" fontId="26" fillId="0" borderId="0" xfId="0" applyFont="1"/>
    <xf numFmtId="43" fontId="26" fillId="0" borderId="1" xfId="1" applyFont="1" applyBorder="1"/>
    <xf numFmtId="0" fontId="26" fillId="0" borderId="0" xfId="0" applyFont="1" applyAlignment="1">
      <alignment horizontal="center"/>
    </xf>
    <xf numFmtId="43" fontId="26" fillId="0" borderId="1" xfId="1" applyFont="1" applyBorder="1" applyAlignment="1">
      <alignment horizontal="center"/>
    </xf>
    <xf numFmtId="43" fontId="27" fillId="0" borderId="1" xfId="1" applyFont="1" applyBorder="1" applyAlignment="1">
      <alignment horizontal="center"/>
    </xf>
    <xf numFmtId="0" fontId="44" fillId="3" borderId="0" xfId="0" applyFont="1" applyFill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9"/>
  <sheetViews>
    <sheetView tabSelected="1" workbookViewId="0">
      <selection activeCell="A5" sqref="A5"/>
    </sheetView>
  </sheetViews>
  <sheetFormatPr baseColWidth="10" defaultRowHeight="17.25"/>
  <cols>
    <col min="1" max="1" width="52.140625" style="1" customWidth="1"/>
    <col min="10" max="10" width="11.42578125" customWidth="1"/>
  </cols>
  <sheetData>
    <row r="1" spans="1:21" ht="15.75">
      <c r="A1" s="93" t="s">
        <v>73</v>
      </c>
    </row>
    <row r="2" spans="1:21" s="90" customFormat="1" ht="18.75">
      <c r="A2" s="92" t="s">
        <v>28</v>
      </c>
      <c r="B2" s="91" t="s">
        <v>27</v>
      </c>
      <c r="C2" s="91" t="s">
        <v>26</v>
      </c>
      <c r="D2" s="91" t="s">
        <v>25</v>
      </c>
      <c r="E2" s="91" t="s">
        <v>24</v>
      </c>
      <c r="F2" s="91" t="s">
        <v>23</v>
      </c>
      <c r="G2" s="91" t="s">
        <v>22</v>
      </c>
      <c r="H2" s="91" t="s">
        <v>21</v>
      </c>
      <c r="I2" s="91" t="s">
        <v>20</v>
      </c>
      <c r="J2" s="91" t="s">
        <v>19</v>
      </c>
      <c r="K2" s="91" t="s">
        <v>18</v>
      </c>
      <c r="L2" s="91" t="s">
        <v>17</v>
      </c>
      <c r="M2" s="91" t="s">
        <v>16</v>
      </c>
      <c r="N2" s="91" t="s">
        <v>15</v>
      </c>
      <c r="O2" s="91" t="s">
        <v>14</v>
      </c>
      <c r="P2" s="91" t="s">
        <v>13</v>
      </c>
      <c r="Q2" s="91" t="s">
        <v>72</v>
      </c>
      <c r="R2" s="91" t="s">
        <v>71</v>
      </c>
      <c r="S2" s="91" t="s">
        <v>70</v>
      </c>
      <c r="T2" s="91" t="s">
        <v>69</v>
      </c>
      <c r="U2" s="91" t="s">
        <v>68</v>
      </c>
    </row>
    <row r="3" spans="1:21" s="88" customFormat="1" ht="18.75">
      <c r="A3" s="50" t="s">
        <v>67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</row>
    <row r="4" spans="1:21" s="83" customFormat="1">
      <c r="A4" s="48" t="s">
        <v>45</v>
      </c>
      <c r="B4" s="84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s="83" customFormat="1">
      <c r="A5" s="48" t="s">
        <v>44</v>
      </c>
      <c r="B5" s="84"/>
      <c r="C5" s="84">
        <v>3</v>
      </c>
      <c r="D5" s="84"/>
      <c r="E5" s="84"/>
      <c r="F5" s="84"/>
      <c r="G5" s="84"/>
      <c r="H5" s="84"/>
      <c r="I5" s="84"/>
      <c r="J5" s="84"/>
      <c r="K5" s="84"/>
      <c r="L5" s="84"/>
      <c r="M5" s="84">
        <v>3</v>
      </c>
      <c r="N5" s="84"/>
      <c r="O5" s="84"/>
      <c r="P5" s="84"/>
      <c r="Q5" s="84"/>
      <c r="R5" s="84"/>
      <c r="S5" s="84"/>
      <c r="T5" s="84"/>
      <c r="U5" s="84"/>
    </row>
    <row r="6" spans="1:21" s="83" customFormat="1">
      <c r="A6" s="48" t="s">
        <v>43</v>
      </c>
      <c r="B6" s="84"/>
      <c r="C6" s="84">
        <v>1</v>
      </c>
      <c r="D6" s="84"/>
      <c r="E6" s="84"/>
      <c r="F6" s="84"/>
      <c r="G6" s="84"/>
      <c r="H6" s="84"/>
      <c r="I6" s="84"/>
      <c r="J6" s="84"/>
      <c r="K6" s="84"/>
      <c r="L6" s="84"/>
      <c r="M6" s="84">
        <v>1</v>
      </c>
      <c r="N6" s="84"/>
      <c r="O6" s="84"/>
      <c r="P6" s="84"/>
      <c r="Q6" s="84"/>
      <c r="R6" s="84"/>
      <c r="S6" s="84"/>
      <c r="T6" s="84"/>
      <c r="U6" s="84"/>
    </row>
    <row r="7" spans="1:21" s="83" customFormat="1">
      <c r="A7" s="48" t="s">
        <v>42</v>
      </c>
      <c r="B7" s="84"/>
      <c r="C7" s="84">
        <v>2</v>
      </c>
      <c r="D7" s="84"/>
      <c r="E7" s="84"/>
      <c r="F7" s="84"/>
      <c r="G7" s="84"/>
      <c r="H7" s="84">
        <v>2</v>
      </c>
      <c r="I7" s="84"/>
      <c r="J7" s="84"/>
      <c r="K7" s="84"/>
      <c r="L7" s="84"/>
      <c r="M7" s="84">
        <v>2</v>
      </c>
      <c r="N7" s="84"/>
      <c r="O7" s="84"/>
      <c r="P7" s="84"/>
      <c r="Q7" s="84"/>
      <c r="R7" s="84">
        <v>2</v>
      </c>
      <c r="S7" s="84"/>
      <c r="T7" s="84"/>
      <c r="U7" s="84"/>
    </row>
    <row r="8" spans="1:21" s="83" customFormat="1">
      <c r="A8" s="48" t="s">
        <v>48</v>
      </c>
      <c r="B8" s="84"/>
      <c r="C8" s="84">
        <v>0.3</v>
      </c>
      <c r="D8" s="84">
        <v>0.3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 s="78" customFormat="1" ht="15.75">
      <c r="A9" s="82" t="s">
        <v>66</v>
      </c>
      <c r="B9" s="81">
        <f>SUM(B4:B8)</f>
        <v>4</v>
      </c>
      <c r="C9" s="81">
        <f>SUM(C4:C8)</f>
        <v>6.3</v>
      </c>
      <c r="D9" s="81">
        <f>SUM(D4:D8)</f>
        <v>0.3</v>
      </c>
      <c r="E9" s="81">
        <f>SUM(E4:E8)</f>
        <v>0</v>
      </c>
      <c r="F9" s="81">
        <f>SUM(F4:F8)</f>
        <v>0</v>
      </c>
      <c r="G9" s="81">
        <f>SUM(G4:G8)</f>
        <v>0</v>
      </c>
      <c r="H9" s="81">
        <f>SUM(H4:H8)</f>
        <v>2</v>
      </c>
      <c r="I9" s="81">
        <f>SUM(I4:I8)</f>
        <v>0</v>
      </c>
      <c r="J9" s="81">
        <f>SUM(J4:J8)</f>
        <v>0</v>
      </c>
      <c r="K9" s="81">
        <f>SUM(K4:K8)</f>
        <v>0</v>
      </c>
      <c r="L9" s="81">
        <f>SUM(L4:L8)</f>
        <v>0</v>
      </c>
      <c r="M9" s="81">
        <f>SUM(M4:M8)</f>
        <v>6</v>
      </c>
      <c r="N9" s="81">
        <f>SUM(N4:N8)</f>
        <v>0</v>
      </c>
      <c r="O9" s="81">
        <f>SUM(O4:O8)</f>
        <v>0</v>
      </c>
      <c r="P9" s="81">
        <f>SUM(P4:P8)</f>
        <v>0</v>
      </c>
      <c r="Q9" s="81">
        <f>SUM(Q4:Q8)</f>
        <v>0</v>
      </c>
      <c r="R9" s="81">
        <f>SUM(R4:R8)</f>
        <v>2</v>
      </c>
      <c r="S9" s="81">
        <f>SUM(S4:S8)</f>
        <v>0</v>
      </c>
      <c r="T9" s="81">
        <f>SUM(T4:T8)</f>
        <v>0</v>
      </c>
      <c r="U9" s="81">
        <f>SUM(U4:U8)</f>
        <v>0</v>
      </c>
    </row>
    <row r="10" spans="1:21" s="78" customFormat="1" ht="15.75">
      <c r="A10" s="80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 s="85" customFormat="1" ht="15.75">
      <c r="A11" s="87" t="s">
        <v>65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</row>
    <row r="12" spans="1:21" s="83" customFormat="1">
      <c r="A12" s="48" t="s">
        <v>64</v>
      </c>
      <c r="B12" s="84"/>
      <c r="C12" s="84"/>
      <c r="D12" s="84">
        <v>0.3</v>
      </c>
      <c r="E12" s="84">
        <v>0.3</v>
      </c>
      <c r="F12" s="84">
        <v>0.3</v>
      </c>
      <c r="G12" s="84">
        <v>0.3</v>
      </c>
      <c r="H12" s="84">
        <v>0.3</v>
      </c>
      <c r="I12" s="84">
        <v>0.3</v>
      </c>
      <c r="J12" s="84">
        <v>0.3</v>
      </c>
      <c r="K12" s="84">
        <v>0.3</v>
      </c>
      <c r="L12" s="84">
        <v>0.3</v>
      </c>
      <c r="M12" s="84">
        <v>0.3</v>
      </c>
      <c r="N12" s="84">
        <v>0.3</v>
      </c>
      <c r="O12" s="84">
        <v>0.3</v>
      </c>
      <c r="P12" s="84">
        <v>0.3</v>
      </c>
      <c r="Q12" s="84">
        <v>0.3</v>
      </c>
      <c r="R12" s="84">
        <v>0.3</v>
      </c>
      <c r="S12" s="84">
        <v>0.3</v>
      </c>
      <c r="T12" s="84">
        <v>0.3</v>
      </c>
      <c r="U12" s="84">
        <v>0.3</v>
      </c>
    </row>
    <row r="13" spans="1:21" s="83" customFormat="1">
      <c r="A13" s="48" t="s">
        <v>63</v>
      </c>
      <c r="B13" s="84"/>
      <c r="C13" s="84"/>
      <c r="D13" s="84">
        <v>0.2</v>
      </c>
      <c r="E13" s="84">
        <v>0.2</v>
      </c>
      <c r="F13" s="84">
        <v>0.2</v>
      </c>
      <c r="G13" s="84">
        <v>0.2</v>
      </c>
      <c r="H13" s="84">
        <v>0.2</v>
      </c>
      <c r="I13" s="84">
        <v>0.2</v>
      </c>
      <c r="J13" s="84">
        <v>0.2</v>
      </c>
      <c r="K13" s="84">
        <v>0.2</v>
      </c>
      <c r="L13" s="84">
        <v>0.2</v>
      </c>
      <c r="M13" s="84">
        <v>0.2</v>
      </c>
      <c r="N13" s="84">
        <v>0.2</v>
      </c>
      <c r="O13" s="84">
        <v>0.2</v>
      </c>
      <c r="P13" s="84">
        <v>0.2</v>
      </c>
      <c r="Q13" s="84">
        <v>0.2</v>
      </c>
      <c r="R13" s="84">
        <v>0.2</v>
      </c>
      <c r="S13" s="84">
        <v>0.2</v>
      </c>
      <c r="T13" s="84">
        <v>0.2</v>
      </c>
      <c r="U13" s="84">
        <v>0.2</v>
      </c>
    </row>
    <row r="14" spans="1:21" s="78" customFormat="1" ht="15.75">
      <c r="A14" s="82" t="s">
        <v>62</v>
      </c>
      <c r="B14" s="81"/>
      <c r="C14" s="81"/>
      <c r="D14" s="81">
        <f>D13+D12</f>
        <v>0.5</v>
      </c>
      <c r="E14" s="81">
        <f>E13+E12</f>
        <v>0.5</v>
      </c>
      <c r="F14" s="81">
        <f>F13+F12</f>
        <v>0.5</v>
      </c>
      <c r="G14" s="81">
        <f>G13+G12</f>
        <v>0.5</v>
      </c>
      <c r="H14" s="81">
        <f>H13+H12</f>
        <v>0.5</v>
      </c>
      <c r="I14" s="81">
        <f>I13+I12</f>
        <v>0.5</v>
      </c>
      <c r="J14" s="81">
        <f>J13+J12</f>
        <v>0.5</v>
      </c>
      <c r="K14" s="81">
        <f>K13+K12</f>
        <v>0.5</v>
      </c>
      <c r="L14" s="81">
        <f>L13+L12</f>
        <v>0.5</v>
      </c>
      <c r="M14" s="81">
        <f>M13+M12</f>
        <v>0.5</v>
      </c>
      <c r="N14" s="81">
        <f>N13+N12</f>
        <v>0.5</v>
      </c>
      <c r="O14" s="81">
        <f>O13+O12</f>
        <v>0.5</v>
      </c>
      <c r="P14" s="81">
        <f>P13+P12</f>
        <v>0.5</v>
      </c>
      <c r="Q14" s="81">
        <f>Q13+Q12</f>
        <v>0.5</v>
      </c>
      <c r="R14" s="81">
        <f>R13+R12</f>
        <v>0.5</v>
      </c>
      <c r="S14" s="81">
        <f>S13+S12</f>
        <v>0.5</v>
      </c>
      <c r="T14" s="81">
        <f>T13+T12</f>
        <v>0.5</v>
      </c>
      <c r="U14" s="81">
        <f>U13+U12</f>
        <v>0.5</v>
      </c>
    </row>
    <row r="15" spans="1:21" s="78" customFormat="1" ht="15.75">
      <c r="A15" s="80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</row>
    <row r="16" spans="1:21" s="75" customFormat="1" ht="15.75">
      <c r="A16" s="77" t="s">
        <v>61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1:21" s="72" customFormat="1">
      <c r="A17" s="74" t="s">
        <v>60</v>
      </c>
      <c r="B17" s="73"/>
      <c r="C17" s="73"/>
      <c r="D17" s="73">
        <v>300</v>
      </c>
      <c r="E17" s="73">
        <v>300</v>
      </c>
      <c r="F17" s="73">
        <v>300</v>
      </c>
      <c r="G17" s="73">
        <v>300</v>
      </c>
      <c r="H17" s="73">
        <v>300</v>
      </c>
      <c r="I17" s="73">
        <v>300</v>
      </c>
      <c r="J17" s="73">
        <v>300</v>
      </c>
      <c r="K17" s="73">
        <v>300</v>
      </c>
      <c r="L17" s="73">
        <v>300</v>
      </c>
      <c r="M17" s="73">
        <v>300</v>
      </c>
      <c r="N17" s="73">
        <v>300</v>
      </c>
      <c r="O17" s="73">
        <v>300</v>
      </c>
      <c r="P17" s="73">
        <v>300</v>
      </c>
      <c r="Q17" s="73">
        <v>300</v>
      </c>
      <c r="R17" s="73">
        <v>300</v>
      </c>
      <c r="S17" s="73">
        <v>300</v>
      </c>
      <c r="T17" s="73">
        <v>300</v>
      </c>
      <c r="U17" s="73">
        <v>300</v>
      </c>
    </row>
    <row r="18" spans="1:21" s="72" customFormat="1">
      <c r="A18" s="74" t="s">
        <v>59</v>
      </c>
      <c r="B18" s="73"/>
      <c r="C18" s="73"/>
      <c r="D18" s="73">
        <v>0.01</v>
      </c>
      <c r="E18" s="73">
        <v>0.01</v>
      </c>
      <c r="F18" s="73">
        <v>0.01</v>
      </c>
      <c r="G18" s="73">
        <v>0.01</v>
      </c>
      <c r="H18" s="73">
        <v>0.01</v>
      </c>
      <c r="I18" s="73">
        <v>0.01</v>
      </c>
      <c r="J18" s="73">
        <v>0.01</v>
      </c>
      <c r="K18" s="73">
        <v>0.01</v>
      </c>
      <c r="L18" s="73">
        <v>0.01</v>
      </c>
      <c r="M18" s="73">
        <v>0.01</v>
      </c>
      <c r="N18" s="73">
        <v>0.01</v>
      </c>
      <c r="O18" s="73">
        <v>0.01</v>
      </c>
      <c r="P18" s="73">
        <v>0.01</v>
      </c>
      <c r="Q18" s="73">
        <v>0.01</v>
      </c>
      <c r="R18" s="73">
        <v>0.01</v>
      </c>
      <c r="S18" s="73">
        <v>0.01</v>
      </c>
      <c r="T18" s="73">
        <v>0.01</v>
      </c>
      <c r="U18" s="73">
        <v>0.01</v>
      </c>
    </row>
    <row r="19" spans="1:21" s="67" customFormat="1" ht="14.25" customHeight="1">
      <c r="A19" s="71" t="s">
        <v>58</v>
      </c>
      <c r="B19" s="70"/>
      <c r="C19" s="70"/>
      <c r="D19" s="70">
        <f>D18*D17</f>
        <v>3</v>
      </c>
      <c r="E19" s="70">
        <f>E18*E17</f>
        <v>3</v>
      </c>
      <c r="F19" s="70">
        <f>F18*F17</f>
        <v>3</v>
      </c>
      <c r="G19" s="70">
        <f>G18*G17</f>
        <v>3</v>
      </c>
      <c r="H19" s="70">
        <f>H18*H17</f>
        <v>3</v>
      </c>
      <c r="I19" s="70">
        <f>I18*I17</f>
        <v>3</v>
      </c>
      <c r="J19" s="70">
        <f>J18*J17</f>
        <v>3</v>
      </c>
      <c r="K19" s="70">
        <f>K18*K17</f>
        <v>3</v>
      </c>
      <c r="L19" s="70">
        <f>L18*L17</f>
        <v>3</v>
      </c>
      <c r="M19" s="70">
        <f>M18*M17</f>
        <v>3</v>
      </c>
      <c r="N19" s="70">
        <f>N18*N17</f>
        <v>3</v>
      </c>
      <c r="O19" s="70">
        <f>O18*O17</f>
        <v>3</v>
      </c>
      <c r="P19" s="70">
        <f>P18*P17</f>
        <v>3</v>
      </c>
      <c r="Q19" s="70">
        <f>Q18*Q17</f>
        <v>3</v>
      </c>
      <c r="R19" s="70">
        <f>R18*R17</f>
        <v>3</v>
      </c>
      <c r="S19" s="70">
        <f>S18*S17</f>
        <v>3</v>
      </c>
      <c r="T19" s="70">
        <f>T18*T17</f>
        <v>3</v>
      </c>
      <c r="U19" s="70">
        <f>U18*U17</f>
        <v>3</v>
      </c>
    </row>
    <row r="20" spans="1:21" s="67" customFormat="1" ht="14.25" customHeight="1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5.75">
      <c r="A21" s="66" t="s">
        <v>57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pans="1:21" s="62" customFormat="1">
      <c r="A22" s="64" t="s">
        <v>56</v>
      </c>
      <c r="B22" s="63">
        <f>B19-(B14+B9)</f>
        <v>-4</v>
      </c>
      <c r="C22" s="63">
        <f>C19-(C14+C9)</f>
        <v>-6.3</v>
      </c>
      <c r="D22" s="63">
        <f>D19-(D14+D9)</f>
        <v>2.2000000000000002</v>
      </c>
      <c r="E22" s="63">
        <f>E19-(E14+E9)</f>
        <v>2.5</v>
      </c>
      <c r="F22" s="63">
        <f>F19-(F14+F9)</f>
        <v>2.5</v>
      </c>
      <c r="G22" s="63">
        <f>G19-(G14+G9)</f>
        <v>2.5</v>
      </c>
      <c r="H22" s="63">
        <f>H19-(H14+H9)</f>
        <v>0.5</v>
      </c>
      <c r="I22" s="63">
        <f>I19-(I14+I9)</f>
        <v>2.5</v>
      </c>
      <c r="J22" s="63">
        <f>J19-(J14+J9)</f>
        <v>2.5</v>
      </c>
      <c r="K22" s="63">
        <f>K19-(K14+K9)</f>
        <v>2.5</v>
      </c>
      <c r="L22" s="63">
        <f>L19-(L14+L9)</f>
        <v>2.5</v>
      </c>
      <c r="M22" s="63">
        <f>M19-(M14+M9)</f>
        <v>-3.5</v>
      </c>
      <c r="N22" s="63">
        <f>N19-(N14+N9)</f>
        <v>2.5</v>
      </c>
      <c r="O22" s="63">
        <f>O19-(O14+O9)</f>
        <v>2.5</v>
      </c>
      <c r="P22" s="63">
        <f>P19-(P14+P9)</f>
        <v>2.5</v>
      </c>
      <c r="Q22" s="63">
        <f>Q19-(Q14+Q9)</f>
        <v>2.5</v>
      </c>
      <c r="R22" s="63">
        <f>R19-(R14+R9)</f>
        <v>0.5</v>
      </c>
      <c r="S22" s="63">
        <f>S19-(S14+S9)</f>
        <v>2.5</v>
      </c>
      <c r="T22" s="63">
        <f>T19-(T14+T9)</f>
        <v>2.5</v>
      </c>
      <c r="U22" s="63">
        <f>U19-(U14+U9)</f>
        <v>2.5</v>
      </c>
    </row>
    <row r="23" spans="1:21" s="62" customFormat="1">
      <c r="A23" s="64" t="s">
        <v>55</v>
      </c>
      <c r="B23" s="63">
        <f>B22</f>
        <v>-4</v>
      </c>
      <c r="C23" s="63">
        <f>C22+B23</f>
        <v>-10.3</v>
      </c>
      <c r="D23" s="63">
        <f>D22+C23</f>
        <v>-8.1000000000000014</v>
      </c>
      <c r="E23" s="63">
        <f>E22+D23</f>
        <v>-5.6000000000000014</v>
      </c>
      <c r="F23" s="63">
        <f>F22+E23</f>
        <v>-3.1000000000000014</v>
      </c>
      <c r="G23" s="63">
        <f>G22+F23</f>
        <v>-0.60000000000000142</v>
      </c>
      <c r="H23" s="63">
        <f>H22+G23</f>
        <v>-0.10000000000000142</v>
      </c>
      <c r="I23" s="63">
        <f>I22+H23</f>
        <v>2.3999999999999986</v>
      </c>
      <c r="J23" s="63">
        <f>J22+I23</f>
        <v>4.8999999999999986</v>
      </c>
      <c r="K23" s="63">
        <f>K22+J23</f>
        <v>7.3999999999999986</v>
      </c>
      <c r="L23" s="63">
        <f>L22+K23</f>
        <v>9.8999999999999986</v>
      </c>
      <c r="M23" s="63">
        <f>M22+L23</f>
        <v>6.3999999999999986</v>
      </c>
      <c r="N23" s="63">
        <f>N22+M23</f>
        <v>8.8999999999999986</v>
      </c>
      <c r="O23" s="63">
        <f>O22+N23</f>
        <v>11.399999999999999</v>
      </c>
      <c r="P23" s="63">
        <f>P22+O23</f>
        <v>13.899999999999999</v>
      </c>
      <c r="Q23" s="63">
        <f>Q22+P23</f>
        <v>16.399999999999999</v>
      </c>
      <c r="R23" s="63">
        <f>R22+Q23</f>
        <v>16.899999999999999</v>
      </c>
      <c r="S23" s="63">
        <f>S22+R23</f>
        <v>19.399999999999999</v>
      </c>
      <c r="T23" s="63">
        <f>T22+S23</f>
        <v>21.9</v>
      </c>
      <c r="U23" s="63">
        <f>U22+T23</f>
        <v>24.4</v>
      </c>
    </row>
    <row r="27" spans="1:21" ht="25.5">
      <c r="A27" s="61" t="s">
        <v>54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0"/>
      <c r="R27" s="60"/>
      <c r="S27" s="60"/>
      <c r="T27" s="60"/>
      <c r="U27" s="60"/>
    </row>
    <row r="28" spans="1:21" ht="17.25" customHeight="1">
      <c r="A28" s="23" t="s">
        <v>53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59"/>
      <c r="P28" s="59"/>
    </row>
    <row r="29" spans="1:21" ht="17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59"/>
      <c r="P29" s="59"/>
    </row>
    <row r="30" spans="1:21" ht="18.75">
      <c r="A30" s="58" t="s">
        <v>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7"/>
      <c r="R30" s="57"/>
    </row>
    <row r="31" spans="1:21" s="18" customFormat="1" ht="19.5" thickBot="1">
      <c r="A31" s="29" t="s">
        <v>28</v>
      </c>
      <c r="B31" s="28" t="s">
        <v>27</v>
      </c>
      <c r="C31" s="28" t="s">
        <v>26</v>
      </c>
      <c r="D31" s="28" t="s">
        <v>25</v>
      </c>
      <c r="E31" s="28" t="s">
        <v>24</v>
      </c>
      <c r="F31" s="28" t="s">
        <v>23</v>
      </c>
      <c r="G31" s="28" t="s">
        <v>22</v>
      </c>
      <c r="H31" s="28" t="s">
        <v>21</v>
      </c>
      <c r="I31" s="28" t="s">
        <v>20</v>
      </c>
      <c r="J31" s="28" t="s">
        <v>19</v>
      </c>
      <c r="K31" s="28" t="s">
        <v>18</v>
      </c>
      <c r="L31" s="28" t="s">
        <v>17</v>
      </c>
      <c r="M31" s="28" t="s">
        <v>16</v>
      </c>
      <c r="N31" s="28" t="s">
        <v>15</v>
      </c>
      <c r="O31" s="28" t="s">
        <v>14</v>
      </c>
      <c r="P31" s="28" t="s">
        <v>13</v>
      </c>
    </row>
    <row r="32" spans="1:21" s="52" customFormat="1" ht="19.5" thickBot="1">
      <c r="A32" s="56"/>
      <c r="B32" s="55" t="s">
        <v>51</v>
      </c>
      <c r="C32" s="54"/>
      <c r="D32" s="54"/>
      <c r="E32" s="54"/>
      <c r="F32" s="54"/>
      <c r="G32" s="54"/>
      <c r="H32" s="54"/>
      <c r="I32" s="53"/>
      <c r="J32" s="55" t="s">
        <v>50</v>
      </c>
      <c r="K32" s="54"/>
      <c r="L32" s="54"/>
      <c r="M32" s="54"/>
      <c r="N32" s="54"/>
      <c r="O32" s="54"/>
      <c r="P32" s="53"/>
    </row>
    <row r="33" spans="1:16" s="15" customFormat="1" ht="18.75">
      <c r="A33" s="51" t="s">
        <v>12</v>
      </c>
      <c r="B33" s="16">
        <v>1</v>
      </c>
      <c r="C33" s="16">
        <f>1.1*B33</f>
        <v>1.1000000000000001</v>
      </c>
      <c r="D33" s="16">
        <f>1.1*C33</f>
        <v>1.2100000000000002</v>
      </c>
      <c r="E33" s="16">
        <f>1.1*D33</f>
        <v>1.3310000000000004</v>
      </c>
      <c r="F33" s="16">
        <f>1.1*E33</f>
        <v>1.4641000000000006</v>
      </c>
      <c r="G33" s="16">
        <f>1.1*F33</f>
        <v>1.6105100000000008</v>
      </c>
      <c r="H33" s="16">
        <f>1.1*G33</f>
        <v>1.7715610000000011</v>
      </c>
      <c r="I33" s="16">
        <f>1.1*H33</f>
        <v>1.9487171000000014</v>
      </c>
      <c r="J33" s="16">
        <f>I33</f>
        <v>1.9487171000000014</v>
      </c>
      <c r="K33" s="16">
        <f>J33</f>
        <v>1.9487171000000014</v>
      </c>
      <c r="L33" s="16">
        <f>K33</f>
        <v>1.9487171000000014</v>
      </c>
      <c r="M33" s="16">
        <f>L33</f>
        <v>1.9487171000000014</v>
      </c>
      <c r="N33" s="16">
        <f>M33</f>
        <v>1.9487171000000014</v>
      </c>
      <c r="O33" s="16">
        <f>N33</f>
        <v>1.9487171000000014</v>
      </c>
      <c r="P33" s="16">
        <f>O33</f>
        <v>1.9487171000000014</v>
      </c>
    </row>
    <row r="34" spans="1:16" s="15" customFormat="1" ht="18.75">
      <c r="A34" s="5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18.75">
      <c r="A35" s="50" t="s">
        <v>49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1:16">
      <c r="A36" s="48" t="s">
        <v>45</v>
      </c>
      <c r="B36" s="47">
        <f>B4*B33</f>
        <v>4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spans="1:16">
      <c r="A37" s="48" t="s">
        <v>44</v>
      </c>
      <c r="B37" s="46"/>
      <c r="C37" s="47">
        <f>C5*C33</f>
        <v>3.3000000000000003</v>
      </c>
      <c r="D37" s="46"/>
      <c r="E37" s="46"/>
      <c r="F37" s="46"/>
      <c r="G37" s="46"/>
      <c r="H37" s="46"/>
      <c r="I37" s="46"/>
      <c r="J37" s="46"/>
      <c r="K37" s="46"/>
      <c r="L37" s="46"/>
      <c r="M37" s="47">
        <f>M5*M33</f>
        <v>5.8461513000000043</v>
      </c>
      <c r="N37" s="46"/>
      <c r="O37" s="46"/>
      <c r="P37" s="46"/>
    </row>
    <row r="38" spans="1:16">
      <c r="A38" s="48" t="s">
        <v>43</v>
      </c>
      <c r="B38" s="46"/>
      <c r="C38" s="47">
        <f>C6*C33</f>
        <v>1.1000000000000001</v>
      </c>
      <c r="D38" s="46"/>
      <c r="E38" s="46"/>
      <c r="F38" s="46"/>
      <c r="G38" s="46"/>
      <c r="H38" s="46"/>
      <c r="I38" s="46"/>
      <c r="J38" s="46"/>
      <c r="K38" s="46"/>
      <c r="L38" s="46"/>
      <c r="M38" s="47">
        <f>M6*M33</f>
        <v>1.9487171000000014</v>
      </c>
      <c r="N38" s="46"/>
      <c r="O38" s="46"/>
      <c r="P38" s="46"/>
    </row>
    <row r="39" spans="1:16">
      <c r="A39" s="48" t="s">
        <v>42</v>
      </c>
      <c r="B39" s="46"/>
      <c r="C39" s="47">
        <f>C7*C33</f>
        <v>2.2000000000000002</v>
      </c>
      <c r="D39" s="46"/>
      <c r="E39" s="46"/>
      <c r="F39" s="46"/>
      <c r="G39" s="46"/>
      <c r="H39" s="47">
        <f>H7*H33</f>
        <v>3.5431220000000021</v>
      </c>
      <c r="I39" s="46"/>
      <c r="J39" s="46"/>
      <c r="K39" s="46"/>
      <c r="L39" s="46"/>
      <c r="M39" s="47">
        <f>M7*M33</f>
        <v>3.8974342000000028</v>
      </c>
      <c r="N39" s="46"/>
      <c r="O39" s="46"/>
      <c r="P39" s="46"/>
    </row>
    <row r="40" spans="1:16">
      <c r="A40" s="48" t="s">
        <v>48</v>
      </c>
      <c r="B40" s="46"/>
      <c r="C40" s="47">
        <f>C8*C33</f>
        <v>0.33</v>
      </c>
      <c r="D40" s="47">
        <f>D8*D33</f>
        <v>0.36300000000000004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6" s="43" customFormat="1" ht="15.75">
      <c r="A41" s="45" t="s">
        <v>47</v>
      </c>
      <c r="B41" s="44">
        <f>SUM(B36:B40)</f>
        <v>4</v>
      </c>
      <c r="C41" s="44">
        <f>SUM(C36:C40)</f>
        <v>6.9300000000000006</v>
      </c>
      <c r="D41" s="44">
        <f>SUM(D36:D40)</f>
        <v>0.36300000000000004</v>
      </c>
      <c r="E41" s="44">
        <f>SUM(E36:E40)</f>
        <v>0</v>
      </c>
      <c r="F41" s="44">
        <f>SUM(F36:F40)</f>
        <v>0</v>
      </c>
      <c r="G41" s="44">
        <f>SUM(G36:G40)</f>
        <v>0</v>
      </c>
      <c r="H41" s="44">
        <f>SUM(H36:H40)</f>
        <v>3.5431220000000021</v>
      </c>
      <c r="I41" s="44">
        <f>SUM(I36:I40)</f>
        <v>0</v>
      </c>
      <c r="J41" s="44">
        <f>SUM(J36:J40)</f>
        <v>0</v>
      </c>
      <c r="K41" s="44">
        <f>SUM(K36:K40)</f>
        <v>0</v>
      </c>
      <c r="L41" s="44">
        <f>SUM(L36:L40)</f>
        <v>0</v>
      </c>
      <c r="M41" s="44">
        <f>SUM(M36:M40)</f>
        <v>11.692302600000009</v>
      </c>
      <c r="N41" s="44">
        <f>SUM(N36:N40)</f>
        <v>0</v>
      </c>
      <c r="O41" s="44">
        <f>SUM(O36:O40)</f>
        <v>0</v>
      </c>
      <c r="P41" s="44">
        <f>SUM(P36:P40)</f>
        <v>0</v>
      </c>
    </row>
    <row r="42" spans="1:16" ht="15.75">
      <c r="A42" s="42" t="s">
        <v>46</v>
      </c>
      <c r="B42" s="41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spans="1:16">
      <c r="A43" s="39" t="s">
        <v>45</v>
      </c>
      <c r="B43" s="38"/>
      <c r="C43" s="38">
        <f>B36/15</f>
        <v>0.26666666666666666</v>
      </c>
      <c r="D43" s="36">
        <f>C43</f>
        <v>0.26666666666666666</v>
      </c>
      <c r="E43" s="36">
        <f>D43</f>
        <v>0.26666666666666666</v>
      </c>
      <c r="F43" s="36">
        <f>E43</f>
        <v>0.26666666666666666</v>
      </c>
      <c r="G43" s="36">
        <f>F43</f>
        <v>0.26666666666666666</v>
      </c>
      <c r="H43" s="36">
        <f>G43</f>
        <v>0.26666666666666666</v>
      </c>
      <c r="I43" s="36">
        <f>H43</f>
        <v>0.26666666666666666</v>
      </c>
      <c r="J43" s="36">
        <f>I43</f>
        <v>0.26666666666666666</v>
      </c>
      <c r="K43" s="36">
        <f>J43</f>
        <v>0.26666666666666666</v>
      </c>
      <c r="L43" s="36">
        <f>K43</f>
        <v>0.26666666666666666</v>
      </c>
      <c r="M43" s="36">
        <f>L43</f>
        <v>0.26666666666666666</v>
      </c>
      <c r="N43" s="36">
        <f>M43</f>
        <v>0.26666666666666666</v>
      </c>
      <c r="O43" s="36">
        <f>N43</f>
        <v>0.26666666666666666</v>
      </c>
      <c r="P43" s="36">
        <f>O43</f>
        <v>0.26666666666666666</v>
      </c>
    </row>
    <row r="44" spans="1:16">
      <c r="A44" s="39" t="s">
        <v>44</v>
      </c>
      <c r="B44" s="38"/>
      <c r="C44" s="38"/>
      <c r="D44" s="36">
        <f>C37/10</f>
        <v>0.33</v>
      </c>
      <c r="E44" s="36">
        <f>D44</f>
        <v>0.33</v>
      </c>
      <c r="F44" s="36">
        <f>E44</f>
        <v>0.33</v>
      </c>
      <c r="G44" s="36">
        <f>F44</f>
        <v>0.33</v>
      </c>
      <c r="H44" s="36">
        <f>G44</f>
        <v>0.33</v>
      </c>
      <c r="I44" s="36">
        <f>H44</f>
        <v>0.33</v>
      </c>
      <c r="J44" s="36">
        <f>I44</f>
        <v>0.33</v>
      </c>
      <c r="K44" s="36">
        <f>J44</f>
        <v>0.33</v>
      </c>
      <c r="L44" s="36">
        <f>K44</f>
        <v>0.33</v>
      </c>
      <c r="M44" s="36">
        <v>0</v>
      </c>
      <c r="N44" s="36">
        <f>M37/10</f>
        <v>0.58461513000000043</v>
      </c>
      <c r="O44" s="36">
        <f>N44</f>
        <v>0.58461513000000043</v>
      </c>
      <c r="P44" s="36">
        <f>O44</f>
        <v>0.58461513000000043</v>
      </c>
    </row>
    <row r="45" spans="1:16">
      <c r="A45" s="39" t="s">
        <v>43</v>
      </c>
      <c r="B45" s="38"/>
      <c r="C45" s="38"/>
      <c r="D45" s="36">
        <f>C38/10</f>
        <v>0.11000000000000001</v>
      </c>
      <c r="E45" s="36">
        <f>D45</f>
        <v>0.11000000000000001</v>
      </c>
      <c r="F45" s="36">
        <f>E45</f>
        <v>0.11000000000000001</v>
      </c>
      <c r="G45" s="36">
        <f>F45</f>
        <v>0.11000000000000001</v>
      </c>
      <c r="H45" s="36">
        <f>G45</f>
        <v>0.11000000000000001</v>
      </c>
      <c r="I45" s="36">
        <f>H45</f>
        <v>0.11000000000000001</v>
      </c>
      <c r="J45" s="36">
        <f>I45</f>
        <v>0.11000000000000001</v>
      </c>
      <c r="K45" s="36">
        <f>J45</f>
        <v>0.11000000000000001</v>
      </c>
      <c r="L45" s="36">
        <f>K45</f>
        <v>0.11000000000000001</v>
      </c>
      <c r="M45" s="36">
        <v>0</v>
      </c>
      <c r="N45" s="36">
        <f>M38/10</f>
        <v>0.19487171000000014</v>
      </c>
      <c r="O45" s="36">
        <f>N45</f>
        <v>0.19487171000000014</v>
      </c>
      <c r="P45" s="36">
        <f>O45</f>
        <v>0.19487171000000014</v>
      </c>
    </row>
    <row r="46" spans="1:16" s="35" customFormat="1">
      <c r="A46" s="37" t="s">
        <v>42</v>
      </c>
      <c r="B46" s="36"/>
      <c r="C46" s="36"/>
      <c r="D46" s="36">
        <f>C39/5</f>
        <v>0.44000000000000006</v>
      </c>
      <c r="E46" s="36">
        <f>D46</f>
        <v>0.44000000000000006</v>
      </c>
      <c r="F46" s="36">
        <f>E46</f>
        <v>0.44000000000000006</v>
      </c>
      <c r="G46" s="36">
        <f>F46</f>
        <v>0.44000000000000006</v>
      </c>
      <c r="H46" s="36">
        <v>0</v>
      </c>
      <c r="I46" s="36">
        <f>H39/5</f>
        <v>0.70862440000000038</v>
      </c>
      <c r="J46" s="36">
        <f>I46</f>
        <v>0.70862440000000038</v>
      </c>
      <c r="K46" s="36">
        <f>J46</f>
        <v>0.70862440000000038</v>
      </c>
      <c r="L46" s="36">
        <f>K46</f>
        <v>0.70862440000000038</v>
      </c>
      <c r="M46" s="36">
        <v>0</v>
      </c>
      <c r="N46" s="36">
        <f>M39/5</f>
        <v>0.77948684000000057</v>
      </c>
      <c r="O46" s="36">
        <f>N46</f>
        <v>0.77948684000000057</v>
      </c>
      <c r="P46" s="36">
        <f>O46</f>
        <v>0.77948684000000057</v>
      </c>
    </row>
    <row r="47" spans="1:16" s="32" customFormat="1" ht="15.75">
      <c r="A47" s="34" t="s">
        <v>41</v>
      </c>
      <c r="B47" s="33">
        <f>SUM(B43:B46)</f>
        <v>0</v>
      </c>
      <c r="C47" s="33">
        <f>SUM(C43:C46)</f>
        <v>0.26666666666666666</v>
      </c>
      <c r="D47" s="33">
        <f>SUM(D43:D46)</f>
        <v>1.1466666666666667</v>
      </c>
      <c r="E47" s="33">
        <f>SUM(E43:E46)</f>
        <v>1.1466666666666667</v>
      </c>
      <c r="F47" s="33">
        <f>SUM(F43:F46)</f>
        <v>1.1466666666666667</v>
      </c>
      <c r="G47" s="33">
        <f>SUM(G43:G46)</f>
        <v>1.1466666666666667</v>
      </c>
      <c r="H47" s="33">
        <f>SUM(H43:H46)</f>
        <v>0.70666666666666667</v>
      </c>
      <c r="I47" s="33">
        <f>SUM(I43:I46)</f>
        <v>1.4152910666666672</v>
      </c>
      <c r="J47" s="33">
        <f>SUM(J43:J46)</f>
        <v>1.4152910666666672</v>
      </c>
      <c r="K47" s="33">
        <f>SUM(K43:K46)</f>
        <v>1.4152910666666672</v>
      </c>
      <c r="L47" s="33">
        <f>SUM(L43:L46)</f>
        <v>1.4152910666666672</v>
      </c>
      <c r="M47" s="33">
        <f>SUM(M43:M46)</f>
        <v>0.26666666666666666</v>
      </c>
      <c r="N47" s="33">
        <f>SUM(N43:N46)</f>
        <v>1.8256403466666677</v>
      </c>
      <c r="O47" s="33">
        <f>SUM(O43:O46)</f>
        <v>1.8256403466666677</v>
      </c>
      <c r="P47" s="33">
        <f>SUM(P43:P46)</f>
        <v>1.8256403466666677</v>
      </c>
    </row>
    <row r="48" spans="1:16" ht="15">
      <c r="A48" s="23" t="s">
        <v>40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7" ht="1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7" ht="15.75">
      <c r="A50" s="31" t="s">
        <v>39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2" spans="1:17">
      <c r="A52" s="2" t="s">
        <v>38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" t="s">
        <v>37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A54" s="30" t="s">
        <v>36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7" s="18" customFormat="1" ht="18.75">
      <c r="A55" s="29" t="s">
        <v>28</v>
      </c>
      <c r="B55" s="28" t="s">
        <v>27</v>
      </c>
      <c r="C55" s="28" t="s">
        <v>26</v>
      </c>
      <c r="D55" s="28" t="s">
        <v>25</v>
      </c>
      <c r="E55" s="28" t="s">
        <v>24</v>
      </c>
      <c r="F55" s="28" t="s">
        <v>23</v>
      </c>
      <c r="G55" s="28" t="s">
        <v>22</v>
      </c>
      <c r="H55" s="28" t="s">
        <v>21</v>
      </c>
      <c r="I55" s="28" t="s">
        <v>20</v>
      </c>
      <c r="J55" s="28" t="s">
        <v>19</v>
      </c>
      <c r="K55" s="28" t="s">
        <v>18</v>
      </c>
      <c r="L55" s="28" t="s">
        <v>17</v>
      </c>
      <c r="M55" s="28" t="s">
        <v>16</v>
      </c>
      <c r="N55" s="28" t="s">
        <v>15</v>
      </c>
      <c r="O55" s="28" t="s">
        <v>14</v>
      </c>
      <c r="P55" s="28" t="s">
        <v>13</v>
      </c>
    </row>
    <row r="56" spans="1:17" s="24" customFormat="1" ht="18.75">
      <c r="A56" s="26" t="s">
        <v>35</v>
      </c>
      <c r="B56" s="25"/>
      <c r="C56" s="25">
        <v>6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</row>
    <row r="57" spans="1:17" s="24" customFormat="1" ht="18.75">
      <c r="A57" s="26" t="s">
        <v>34</v>
      </c>
      <c r="B57" s="27"/>
      <c r="C57" s="27">
        <v>0</v>
      </c>
      <c r="D57" s="27">
        <v>0</v>
      </c>
      <c r="E57" s="27">
        <v>0</v>
      </c>
      <c r="F57" s="27">
        <f>C56/(8-3)</f>
        <v>1.2</v>
      </c>
      <c r="G57" s="27">
        <f>C56/(8-3)</f>
        <v>1.2</v>
      </c>
      <c r="H57" s="27">
        <f>C56/(8-3)</f>
        <v>1.2</v>
      </c>
      <c r="I57" s="27">
        <f>C56/(8-3)</f>
        <v>1.2</v>
      </c>
      <c r="J57" s="27">
        <f>C56/(8-3)</f>
        <v>1.2</v>
      </c>
      <c r="K57" s="27"/>
      <c r="L57" s="27"/>
      <c r="M57" s="27"/>
      <c r="N57" s="27"/>
      <c r="O57" s="27"/>
      <c r="P57" s="27"/>
    </row>
    <row r="58" spans="1:17" s="24" customFormat="1" ht="18.75">
      <c r="A58" s="26" t="s">
        <v>33</v>
      </c>
      <c r="B58" s="27"/>
      <c r="C58" s="27">
        <f>C56-C57</f>
        <v>6</v>
      </c>
      <c r="D58" s="27">
        <f>C58-D57</f>
        <v>6</v>
      </c>
      <c r="E58" s="27">
        <f>D58-E57</f>
        <v>6</v>
      </c>
      <c r="F58" s="27">
        <f>E58-F57</f>
        <v>4.8</v>
      </c>
      <c r="G58" s="27">
        <f>F58-G57</f>
        <v>3.5999999999999996</v>
      </c>
      <c r="H58" s="27">
        <f>G58-H57</f>
        <v>2.3999999999999995</v>
      </c>
      <c r="I58" s="27">
        <f>H58-I57</f>
        <v>1.1999999999999995</v>
      </c>
      <c r="J58" s="27">
        <f>I58-J57</f>
        <v>0</v>
      </c>
      <c r="K58" s="27"/>
      <c r="L58" s="27"/>
      <c r="M58" s="27"/>
      <c r="N58" s="27"/>
      <c r="O58" s="27"/>
      <c r="P58" s="27"/>
    </row>
    <row r="59" spans="1:17" s="24" customFormat="1" ht="18.75">
      <c r="A59" s="26" t="s">
        <v>32</v>
      </c>
      <c r="B59" s="25"/>
      <c r="C59" s="25"/>
      <c r="D59" s="25">
        <f>C58*8%</f>
        <v>0.48</v>
      </c>
      <c r="E59" s="25">
        <f>D58*8%</f>
        <v>0.48</v>
      </c>
      <c r="F59" s="25">
        <f>E58*8%</f>
        <v>0.48</v>
      </c>
      <c r="G59" s="25">
        <f>F58*8%</f>
        <v>0.38400000000000001</v>
      </c>
      <c r="H59" s="25">
        <f>G58*8%</f>
        <v>0.28799999999999998</v>
      </c>
      <c r="I59" s="25">
        <f>H58*8%</f>
        <v>0.19199999999999995</v>
      </c>
      <c r="J59" s="25">
        <f>I58*8%</f>
        <v>9.599999999999996E-2</v>
      </c>
      <c r="K59" s="25"/>
      <c r="L59" s="25"/>
      <c r="M59" s="25"/>
      <c r="N59" s="25"/>
      <c r="O59" s="25"/>
      <c r="P59" s="25"/>
    </row>
    <row r="61" spans="1:17" ht="15" customHeight="1">
      <c r="A61" s="23" t="s">
        <v>31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7" ht="1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7">
      <c r="A63" s="2" t="s">
        <v>30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7" ht="19.5" thickBot="1">
      <c r="B64" s="22" t="s">
        <v>29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</row>
    <row r="65" spans="1:16" s="18" customFormat="1" ht="19.5" thickBot="1">
      <c r="A65" s="21" t="s">
        <v>28</v>
      </c>
      <c r="B65" s="20" t="s">
        <v>27</v>
      </c>
      <c r="C65" s="20" t="s">
        <v>26</v>
      </c>
      <c r="D65" s="20" t="s">
        <v>25</v>
      </c>
      <c r="E65" s="20" t="s">
        <v>24</v>
      </c>
      <c r="F65" s="20" t="s">
        <v>23</v>
      </c>
      <c r="G65" s="20" t="s">
        <v>22</v>
      </c>
      <c r="H65" s="20" t="s">
        <v>21</v>
      </c>
      <c r="I65" s="20" t="s">
        <v>20</v>
      </c>
      <c r="J65" s="20" t="s">
        <v>19</v>
      </c>
      <c r="K65" s="20" t="s">
        <v>18</v>
      </c>
      <c r="L65" s="20" t="s">
        <v>17</v>
      </c>
      <c r="M65" s="20" t="s">
        <v>16</v>
      </c>
      <c r="N65" s="20" t="s">
        <v>15</v>
      </c>
      <c r="O65" s="20" t="s">
        <v>14</v>
      </c>
      <c r="P65" s="19" t="s">
        <v>13</v>
      </c>
    </row>
    <row r="66" spans="1:16" s="15" customFormat="1" ht="18.75">
      <c r="A66" s="17" t="s">
        <v>12</v>
      </c>
      <c r="B66" s="16">
        <v>1</v>
      </c>
      <c r="C66" s="16">
        <f>1.1*B66</f>
        <v>1.1000000000000001</v>
      </c>
      <c r="D66" s="16">
        <f>1.1*C66</f>
        <v>1.2100000000000002</v>
      </c>
      <c r="E66" s="16">
        <f>1.1*D66</f>
        <v>1.3310000000000004</v>
      </c>
      <c r="F66" s="16">
        <f>1.1*E66</f>
        <v>1.4641000000000006</v>
      </c>
      <c r="G66" s="16">
        <f>1.1*F66</f>
        <v>1.6105100000000008</v>
      </c>
      <c r="H66" s="16">
        <f>1.1*G66</f>
        <v>1.7715610000000011</v>
      </c>
      <c r="I66" s="16">
        <f>1.1*H66</f>
        <v>1.9487171000000014</v>
      </c>
      <c r="J66" s="16">
        <f>I66</f>
        <v>1.9487171000000014</v>
      </c>
      <c r="K66" s="16">
        <f>J66</f>
        <v>1.9487171000000014</v>
      </c>
      <c r="L66" s="16">
        <f>K66</f>
        <v>1.9487171000000014</v>
      </c>
      <c r="M66" s="16">
        <f>L66</f>
        <v>1.9487171000000014</v>
      </c>
      <c r="N66" s="16">
        <f>M66</f>
        <v>1.9487171000000014</v>
      </c>
      <c r="O66" s="16">
        <f>N66</f>
        <v>1.9487171000000014</v>
      </c>
      <c r="P66" s="16">
        <f>O66</f>
        <v>1.9487171000000014</v>
      </c>
    </row>
    <row r="67" spans="1:16">
      <c r="A67" s="14" t="s">
        <v>11</v>
      </c>
      <c r="B67" s="13">
        <f>B19</f>
        <v>0</v>
      </c>
      <c r="C67" s="13">
        <f>C19</f>
        <v>0</v>
      </c>
      <c r="D67" s="13">
        <f>D19</f>
        <v>3</v>
      </c>
      <c r="E67" s="13">
        <f>E19</f>
        <v>3</v>
      </c>
      <c r="F67" s="13">
        <f>F19</f>
        <v>3</v>
      </c>
      <c r="G67" s="13">
        <f>G19</f>
        <v>3</v>
      </c>
      <c r="H67" s="13">
        <f>H19</f>
        <v>3</v>
      </c>
      <c r="I67" s="13">
        <f>I19</f>
        <v>3</v>
      </c>
      <c r="J67" s="13">
        <f>J19</f>
        <v>3</v>
      </c>
      <c r="K67" s="13">
        <f>K19</f>
        <v>3</v>
      </c>
      <c r="L67" s="13">
        <f>L19</f>
        <v>3</v>
      </c>
      <c r="M67" s="13">
        <f>M19</f>
        <v>3</v>
      </c>
      <c r="N67" s="13">
        <f>N19</f>
        <v>3</v>
      </c>
      <c r="O67" s="13">
        <f>O19</f>
        <v>3</v>
      </c>
      <c r="P67" s="13">
        <f>P19</f>
        <v>3</v>
      </c>
    </row>
    <row r="68" spans="1:16">
      <c r="A68" s="14" t="s">
        <v>10</v>
      </c>
      <c r="B68" s="13">
        <f>B14</f>
        <v>0</v>
      </c>
      <c r="C68" s="13">
        <f>C14</f>
        <v>0</v>
      </c>
      <c r="D68" s="13">
        <f>D14</f>
        <v>0.5</v>
      </c>
      <c r="E68" s="13">
        <f>E14</f>
        <v>0.5</v>
      </c>
      <c r="F68" s="13">
        <f>F14</f>
        <v>0.5</v>
      </c>
      <c r="G68" s="13">
        <f>G14</f>
        <v>0.5</v>
      </c>
      <c r="H68" s="13">
        <f>H14</f>
        <v>0.5</v>
      </c>
      <c r="I68" s="13">
        <f>I14</f>
        <v>0.5</v>
      </c>
      <c r="J68" s="13">
        <f>J14</f>
        <v>0.5</v>
      </c>
      <c r="K68" s="13">
        <f>K14</f>
        <v>0.5</v>
      </c>
      <c r="L68" s="13">
        <f>L14</f>
        <v>0.5</v>
      </c>
      <c r="M68" s="13">
        <f>M14</f>
        <v>0.5</v>
      </c>
      <c r="N68" s="13">
        <f>N14</f>
        <v>0.5</v>
      </c>
      <c r="O68" s="13">
        <f>O14</f>
        <v>0.5</v>
      </c>
      <c r="P68" s="13">
        <f>P14</f>
        <v>0.5</v>
      </c>
    </row>
    <row r="69" spans="1:16">
      <c r="A69" s="14" t="s">
        <v>9</v>
      </c>
      <c r="B69" s="13">
        <f>B67-B68</f>
        <v>0</v>
      </c>
      <c r="C69" s="13">
        <f>C67-C68</f>
        <v>0</v>
      </c>
      <c r="D69" s="13">
        <f>D67-D68</f>
        <v>2.5</v>
      </c>
      <c r="E69" s="13">
        <f>E67-E68</f>
        <v>2.5</v>
      </c>
      <c r="F69" s="13">
        <f>F67-F68</f>
        <v>2.5</v>
      </c>
      <c r="G69" s="13">
        <f>G67-G68</f>
        <v>2.5</v>
      </c>
      <c r="H69" s="13">
        <f>H67-H68</f>
        <v>2.5</v>
      </c>
      <c r="I69" s="13">
        <f>I67-I68</f>
        <v>2.5</v>
      </c>
      <c r="J69" s="13">
        <f>J67-J68</f>
        <v>2.5</v>
      </c>
      <c r="K69" s="13">
        <f>K67-K68</f>
        <v>2.5</v>
      </c>
      <c r="L69" s="13">
        <f>L67-L68</f>
        <v>2.5</v>
      </c>
      <c r="M69" s="13">
        <f>M67-M68</f>
        <v>2.5</v>
      </c>
      <c r="N69" s="13">
        <f>N67-N68</f>
        <v>2.5</v>
      </c>
      <c r="O69" s="13">
        <f>O67-O68</f>
        <v>2.5</v>
      </c>
      <c r="P69" s="13">
        <f>P67-P68</f>
        <v>2.5</v>
      </c>
    </row>
    <row r="70" spans="1:16">
      <c r="A70" s="14" t="s">
        <v>8</v>
      </c>
      <c r="B70" s="13">
        <f>B69*B66</f>
        <v>0</v>
      </c>
      <c r="C70" s="13">
        <f>C69*C66</f>
        <v>0</v>
      </c>
      <c r="D70" s="13">
        <f>D69*D66</f>
        <v>3.0250000000000004</v>
      </c>
      <c r="E70" s="13">
        <f>E69*E66</f>
        <v>3.327500000000001</v>
      </c>
      <c r="F70" s="13">
        <f>F69*F66</f>
        <v>3.6602500000000013</v>
      </c>
      <c r="G70" s="13">
        <f>G69*G66</f>
        <v>4.0262750000000018</v>
      </c>
      <c r="H70" s="13">
        <f>H69*H66</f>
        <v>4.4289025000000031</v>
      </c>
      <c r="I70" s="13">
        <f>I69*I66</f>
        <v>4.8717927500000036</v>
      </c>
      <c r="J70" s="13">
        <f>J69*J66</f>
        <v>4.8717927500000036</v>
      </c>
      <c r="K70" s="13">
        <f>K69*K66</f>
        <v>4.8717927500000036</v>
      </c>
      <c r="L70" s="13">
        <f>L69*L66</f>
        <v>4.8717927500000036</v>
      </c>
      <c r="M70" s="13">
        <f>M69*M66</f>
        <v>4.8717927500000036</v>
      </c>
      <c r="N70" s="13">
        <f>N69*N66</f>
        <v>4.8717927500000036</v>
      </c>
      <c r="O70" s="13">
        <f>O69*O66</f>
        <v>4.8717927500000036</v>
      </c>
      <c r="P70" s="13">
        <f>P69*P66</f>
        <v>4.8717927500000036</v>
      </c>
    </row>
    <row r="71" spans="1:16" s="10" customFormat="1">
      <c r="A71" s="12" t="s">
        <v>7</v>
      </c>
      <c r="B71" s="11">
        <f>B59</f>
        <v>0</v>
      </c>
      <c r="C71" s="11">
        <f>C59</f>
        <v>0</v>
      </c>
      <c r="D71" s="11">
        <f>D59</f>
        <v>0.48</v>
      </c>
      <c r="E71" s="11">
        <f>E59</f>
        <v>0.48</v>
      </c>
      <c r="F71" s="11">
        <f>F59</f>
        <v>0.48</v>
      </c>
      <c r="G71" s="11">
        <f>G59</f>
        <v>0.38400000000000001</v>
      </c>
      <c r="H71" s="11">
        <f>H59</f>
        <v>0.28799999999999998</v>
      </c>
      <c r="I71" s="11">
        <f>I59</f>
        <v>0.19199999999999995</v>
      </c>
      <c r="J71" s="11">
        <f>J59</f>
        <v>9.599999999999996E-2</v>
      </c>
      <c r="K71" s="11">
        <f>K59</f>
        <v>0</v>
      </c>
      <c r="L71" s="11">
        <f>L59</f>
        <v>0</v>
      </c>
      <c r="M71" s="11">
        <f>M59</f>
        <v>0</v>
      </c>
      <c r="N71" s="11">
        <f>N59</f>
        <v>0</v>
      </c>
      <c r="O71" s="11">
        <f>O59</f>
        <v>0</v>
      </c>
      <c r="P71" s="11">
        <f>P59</f>
        <v>0</v>
      </c>
    </row>
    <row r="72" spans="1:16" s="10" customFormat="1">
      <c r="A72" s="12" t="s">
        <v>6</v>
      </c>
      <c r="B72" s="11">
        <f>B47</f>
        <v>0</v>
      </c>
      <c r="C72" s="11">
        <f>C47</f>
        <v>0.26666666666666666</v>
      </c>
      <c r="D72" s="11">
        <f>D47</f>
        <v>1.1466666666666667</v>
      </c>
      <c r="E72" s="11">
        <f>E47</f>
        <v>1.1466666666666667</v>
      </c>
      <c r="F72" s="11">
        <f>F47</f>
        <v>1.1466666666666667</v>
      </c>
      <c r="G72" s="11">
        <f>G47</f>
        <v>1.1466666666666667</v>
      </c>
      <c r="H72" s="11">
        <f>H47</f>
        <v>0.70666666666666667</v>
      </c>
      <c r="I72" s="11">
        <f>I47</f>
        <v>1.4152910666666672</v>
      </c>
      <c r="J72" s="11">
        <f>J47</f>
        <v>1.4152910666666672</v>
      </c>
      <c r="K72" s="11">
        <f>K47</f>
        <v>1.4152910666666672</v>
      </c>
      <c r="L72" s="11">
        <f>L47</f>
        <v>1.4152910666666672</v>
      </c>
      <c r="M72" s="11">
        <f>M47</f>
        <v>0.26666666666666666</v>
      </c>
      <c r="N72" s="11">
        <f>N47</f>
        <v>1.8256403466666677</v>
      </c>
      <c r="O72" s="11">
        <f>O47</f>
        <v>1.8256403466666677</v>
      </c>
      <c r="P72" s="11">
        <f>P47</f>
        <v>1.8256403466666677</v>
      </c>
    </row>
    <row r="73" spans="1:16" s="6" customFormat="1">
      <c r="A73" s="9" t="s">
        <v>5</v>
      </c>
      <c r="B73" s="7">
        <f>B70-B71-B72</f>
        <v>0</v>
      </c>
      <c r="C73" s="7">
        <f>C70-C71-C72</f>
        <v>-0.26666666666666666</v>
      </c>
      <c r="D73" s="7">
        <f>D70-D71-D72</f>
        <v>1.3983333333333337</v>
      </c>
      <c r="E73" s="7">
        <f>E70-E71-E72</f>
        <v>1.7008333333333343</v>
      </c>
      <c r="F73" s="7">
        <f>F70-F71-F72</f>
        <v>2.0335833333333344</v>
      </c>
      <c r="G73" s="7">
        <f>G70-G71-G72</f>
        <v>2.495608333333335</v>
      </c>
      <c r="H73" s="7">
        <f>H70-H71-H72</f>
        <v>3.4342358333333363</v>
      </c>
      <c r="I73" s="7">
        <f>I70-I71-I72</f>
        <v>3.2645016833333362</v>
      </c>
      <c r="J73" s="7">
        <f>J70-J71-J72</f>
        <v>3.3605016833333363</v>
      </c>
      <c r="K73" s="7">
        <f>K70-K71-K72</f>
        <v>3.4565016833333364</v>
      </c>
      <c r="L73" s="7">
        <f>L70-L71-L72</f>
        <v>3.4565016833333364</v>
      </c>
      <c r="M73" s="7">
        <f>M70-M71-M72</f>
        <v>4.605126083333337</v>
      </c>
      <c r="N73" s="7">
        <f>N70-N71-N72</f>
        <v>3.0461524033333358</v>
      </c>
      <c r="O73" s="7">
        <f>O70-O71-O72</f>
        <v>3.0461524033333358</v>
      </c>
      <c r="P73" s="7">
        <f>P70-P71-P72</f>
        <v>3.0461524033333358</v>
      </c>
    </row>
    <row r="74" spans="1:16" s="10" customFormat="1">
      <c r="A74" s="12" t="s">
        <v>4</v>
      </c>
      <c r="B74" s="11"/>
      <c r="C74" s="11"/>
      <c r="D74" s="11"/>
      <c r="E74" s="11"/>
      <c r="F74" s="11"/>
      <c r="G74" s="11">
        <f>G73*50%</f>
        <v>1.2478041666666675</v>
      </c>
      <c r="H74" s="11">
        <f>H73*50%</f>
        <v>1.7171179166666681</v>
      </c>
      <c r="I74" s="11">
        <f>I73*50%</f>
        <v>1.6322508416666681</v>
      </c>
      <c r="J74" s="11">
        <f>J73*50%</f>
        <v>1.6802508416666682</v>
      </c>
      <c r="K74" s="11">
        <f>K73*50%</f>
        <v>1.7282508416666682</v>
      </c>
      <c r="L74" s="11">
        <f>L73*50%</f>
        <v>1.7282508416666682</v>
      </c>
      <c r="M74" s="11">
        <f>M73*50%</f>
        <v>2.3025630416666685</v>
      </c>
      <c r="N74" s="11">
        <f>N73*50%</f>
        <v>1.5230762016666679</v>
      </c>
      <c r="O74" s="11">
        <f>O73*50%</f>
        <v>1.5230762016666679</v>
      </c>
      <c r="P74" s="11">
        <f>P73*50%</f>
        <v>1.5230762016666679</v>
      </c>
    </row>
    <row r="75" spans="1:16" s="6" customFormat="1">
      <c r="A75" s="9" t="s">
        <v>3</v>
      </c>
      <c r="B75" s="7">
        <f>B73-B74</f>
        <v>0</v>
      </c>
      <c r="C75" s="7">
        <f>C73-C74</f>
        <v>-0.26666666666666666</v>
      </c>
      <c r="D75" s="7">
        <f>D73-D74</f>
        <v>1.3983333333333337</v>
      </c>
      <c r="E75" s="7">
        <f>E73-E74</f>
        <v>1.7008333333333343</v>
      </c>
      <c r="F75" s="7">
        <f>F73-F74</f>
        <v>2.0335833333333344</v>
      </c>
      <c r="G75" s="7">
        <f>G73-G74</f>
        <v>1.2478041666666675</v>
      </c>
      <c r="H75" s="7">
        <f>H73-H74</f>
        <v>1.7171179166666681</v>
      </c>
      <c r="I75" s="7">
        <f>I73-I74</f>
        <v>1.6322508416666681</v>
      </c>
      <c r="J75" s="7">
        <f>J73-J74</f>
        <v>1.6802508416666682</v>
      </c>
      <c r="K75" s="7">
        <f>K73-K74</f>
        <v>1.7282508416666682</v>
      </c>
      <c r="L75" s="7">
        <f>L73-L74</f>
        <v>1.7282508416666682</v>
      </c>
      <c r="M75" s="7">
        <f>M73-M74</f>
        <v>2.3025630416666685</v>
      </c>
      <c r="N75" s="7">
        <f>N73-N74</f>
        <v>1.5230762016666679</v>
      </c>
      <c r="O75" s="7">
        <f>O73-O74</f>
        <v>1.5230762016666679</v>
      </c>
      <c r="P75" s="7">
        <f>P73-P74</f>
        <v>1.5230762016666679</v>
      </c>
    </row>
    <row r="76" spans="1:16" s="6" customFormat="1">
      <c r="A76" s="8" t="s">
        <v>2</v>
      </c>
      <c r="B76" s="7">
        <f>B72</f>
        <v>0</v>
      </c>
      <c r="C76" s="7">
        <f>C72</f>
        <v>0.26666666666666666</v>
      </c>
      <c r="D76" s="7">
        <f>D72</f>
        <v>1.1466666666666667</v>
      </c>
      <c r="E76" s="7">
        <f>E72</f>
        <v>1.1466666666666667</v>
      </c>
      <c r="F76" s="7">
        <f>F72</f>
        <v>1.1466666666666667</v>
      </c>
      <c r="G76" s="7">
        <f>G72</f>
        <v>1.1466666666666667</v>
      </c>
      <c r="H76" s="7">
        <f>H72</f>
        <v>0.70666666666666667</v>
      </c>
      <c r="I76" s="7">
        <f>I72</f>
        <v>1.4152910666666672</v>
      </c>
      <c r="J76" s="7">
        <f>J72</f>
        <v>1.4152910666666672</v>
      </c>
      <c r="K76" s="7">
        <f>K72</f>
        <v>1.4152910666666672</v>
      </c>
      <c r="L76" s="7">
        <f>L72</f>
        <v>1.4152910666666672</v>
      </c>
      <c r="M76" s="7">
        <f>M72</f>
        <v>0.26666666666666666</v>
      </c>
      <c r="N76" s="7">
        <f>N72</f>
        <v>1.8256403466666677</v>
      </c>
      <c r="O76" s="7">
        <f>O72</f>
        <v>1.8256403466666677</v>
      </c>
      <c r="P76" s="7">
        <f>P72</f>
        <v>1.8256403466666677</v>
      </c>
    </row>
    <row r="77" spans="1:16" s="3" customFormat="1" ht="18.75">
      <c r="A77" s="5" t="s">
        <v>1</v>
      </c>
      <c r="B77" s="4">
        <f>B75+B76</f>
        <v>0</v>
      </c>
      <c r="C77" s="4">
        <f>C75+C76</f>
        <v>0</v>
      </c>
      <c r="D77" s="4">
        <f>D75+D76</f>
        <v>2.5450000000000004</v>
      </c>
      <c r="E77" s="4">
        <f>E75+E76</f>
        <v>2.847500000000001</v>
      </c>
      <c r="F77" s="4">
        <f>F75+F76</f>
        <v>3.1802500000000009</v>
      </c>
      <c r="G77" s="4">
        <f>G75+G76</f>
        <v>2.394470833333334</v>
      </c>
      <c r="H77" s="4">
        <f>H75+H76</f>
        <v>2.4237845833333349</v>
      </c>
      <c r="I77" s="4">
        <f>I75+I76</f>
        <v>3.0475419083333355</v>
      </c>
      <c r="J77" s="4">
        <f>J75+J76</f>
        <v>3.0955419083333355</v>
      </c>
      <c r="K77" s="4">
        <f>K75+K76</f>
        <v>3.1435419083333356</v>
      </c>
      <c r="L77" s="4">
        <f>L75+L76</f>
        <v>3.1435419083333356</v>
      </c>
      <c r="M77" s="4">
        <f>M75+M76</f>
        <v>2.5692297083333351</v>
      </c>
      <c r="N77" s="4">
        <f>N75+N76</f>
        <v>3.3487165483333357</v>
      </c>
      <c r="O77" s="4">
        <f>O75+O76</f>
        <v>3.3487165483333357</v>
      </c>
      <c r="P77" s="4">
        <f>P75+P76</f>
        <v>3.3487165483333357</v>
      </c>
    </row>
    <row r="79" spans="1:16">
      <c r="A79" s="2" t="s">
        <v>0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</sheetData>
  <mergeCells count="14">
    <mergeCell ref="A52:Q52"/>
    <mergeCell ref="A53:P53"/>
    <mergeCell ref="J32:P32"/>
    <mergeCell ref="A79:P79"/>
    <mergeCell ref="A54:P54"/>
    <mergeCell ref="A61:N62"/>
    <mergeCell ref="A63:P63"/>
    <mergeCell ref="B64:M64"/>
    <mergeCell ref="A28:N29"/>
    <mergeCell ref="A30:P30"/>
    <mergeCell ref="A27:P27"/>
    <mergeCell ref="B32:I32"/>
    <mergeCell ref="A48:N49"/>
    <mergeCell ref="A50:P5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</dc:creator>
  <cp:lastModifiedBy>Lilia</cp:lastModifiedBy>
  <dcterms:created xsi:type="dcterms:W3CDTF">2015-12-31T21:36:13Z</dcterms:created>
  <dcterms:modified xsi:type="dcterms:W3CDTF">2015-12-31T21:41:09Z</dcterms:modified>
</cp:coreProperties>
</file>