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50"/>
  </bookViews>
  <sheets>
    <sheet name="TAB 2" sheetId="1" r:id="rId1"/>
  </sheets>
  <calcPr calcId="124519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I8"/>
  <c r="J8"/>
  <c r="K8"/>
  <c r="L8"/>
  <c r="M8"/>
  <c r="N8"/>
  <c r="O8"/>
  <c r="P8"/>
  <c r="Q8"/>
  <c r="R8"/>
  <c r="S8"/>
  <c r="T8"/>
  <c r="U8"/>
  <c r="D13"/>
  <c r="E13"/>
  <c r="E21" s="1"/>
  <c r="E22" s="1"/>
  <c r="F22" s="1"/>
  <c r="G22" s="1"/>
  <c r="H22" s="1"/>
  <c r="F13"/>
  <c r="G13"/>
  <c r="H13"/>
  <c r="I13"/>
  <c r="I21" s="1"/>
  <c r="I22" s="1"/>
  <c r="J22" s="1"/>
  <c r="K22" s="1"/>
  <c r="L22" s="1"/>
  <c r="J13"/>
  <c r="K13"/>
  <c r="L13"/>
  <c r="M13"/>
  <c r="M21" s="1"/>
  <c r="M22" s="1"/>
  <c r="N22" s="1"/>
  <c r="O22" s="1"/>
  <c r="P22" s="1"/>
  <c r="N13"/>
  <c r="O13"/>
  <c r="P13"/>
  <c r="Q13"/>
  <c r="Q21" s="1"/>
  <c r="Q22" s="1"/>
  <c r="R22" s="1"/>
  <c r="S22" s="1"/>
  <c r="T22" s="1"/>
  <c r="R13"/>
  <c r="S13"/>
  <c r="T13"/>
  <c r="U13"/>
  <c r="U21" s="1"/>
  <c r="U22" s="1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B21"/>
  <c r="C21"/>
  <c r="D21"/>
  <c r="F21"/>
  <c r="G21"/>
  <c r="H21"/>
  <c r="J21"/>
  <c r="K21"/>
  <c r="L21"/>
  <c r="N21"/>
  <c r="O21"/>
  <c r="P21"/>
  <c r="R21"/>
  <c r="S21"/>
  <c r="T21"/>
  <c r="B22"/>
  <c r="C22"/>
  <c r="D22" s="1"/>
  <c r="C32"/>
  <c r="D32"/>
  <c r="D39" s="1"/>
  <c r="D40" s="1"/>
  <c r="B35"/>
  <c r="C36"/>
  <c r="C37"/>
  <c r="C38"/>
  <c r="C39"/>
  <c r="B40"/>
  <c r="C40"/>
  <c r="E40"/>
  <c r="F40"/>
  <c r="G40"/>
  <c r="I40"/>
  <c r="J40"/>
  <c r="K40"/>
  <c r="L40"/>
  <c r="N40"/>
  <c r="O40"/>
  <c r="P40"/>
  <c r="C42"/>
  <c r="D42" s="1"/>
  <c r="D43"/>
  <c r="E43" s="1"/>
  <c r="F43" s="1"/>
  <c r="G43" s="1"/>
  <c r="H43" s="1"/>
  <c r="I43" s="1"/>
  <c r="J43" s="1"/>
  <c r="K43" s="1"/>
  <c r="L43" s="1"/>
  <c r="D44"/>
  <c r="E44" s="1"/>
  <c r="F44" s="1"/>
  <c r="G44" s="1"/>
  <c r="H44" s="1"/>
  <c r="I44" s="1"/>
  <c r="J44" s="1"/>
  <c r="K44" s="1"/>
  <c r="L44" s="1"/>
  <c r="D45"/>
  <c r="E45" s="1"/>
  <c r="F45" s="1"/>
  <c r="G45" s="1"/>
  <c r="B46"/>
  <c r="C46"/>
  <c r="F56"/>
  <c r="G56"/>
  <c r="H56"/>
  <c r="I56"/>
  <c r="J56"/>
  <c r="C57"/>
  <c r="D57"/>
  <c r="E57" s="1"/>
  <c r="D58"/>
  <c r="E58"/>
  <c r="E70" s="1"/>
  <c r="C65"/>
  <c r="D65" s="1"/>
  <c r="E65" s="1"/>
  <c r="F65" s="1"/>
  <c r="G65" s="1"/>
  <c r="H65" s="1"/>
  <c r="I65" s="1"/>
  <c r="J65" s="1"/>
  <c r="K65" s="1"/>
  <c r="L65" s="1"/>
  <c r="M65" s="1"/>
  <c r="N65" s="1"/>
  <c r="O65" s="1"/>
  <c r="P65" s="1"/>
  <c r="B66"/>
  <c r="B68" s="1"/>
  <c r="B69" s="1"/>
  <c r="B72" s="1"/>
  <c r="B74" s="1"/>
  <c r="B76" s="1"/>
  <c r="C66"/>
  <c r="D66"/>
  <c r="E66"/>
  <c r="F66"/>
  <c r="F68" s="1"/>
  <c r="G66"/>
  <c r="H66"/>
  <c r="I66"/>
  <c r="J66"/>
  <c r="J68" s="1"/>
  <c r="K66"/>
  <c r="L66"/>
  <c r="M66"/>
  <c r="N66"/>
  <c r="N68" s="1"/>
  <c r="O66"/>
  <c r="P66"/>
  <c r="B67"/>
  <c r="C67"/>
  <c r="C68" s="1"/>
  <c r="C69" s="1"/>
  <c r="C72" s="1"/>
  <c r="C74" s="1"/>
  <c r="D67"/>
  <c r="E67"/>
  <c r="E68" s="1"/>
  <c r="F67"/>
  <c r="G67"/>
  <c r="G68" s="1"/>
  <c r="H67"/>
  <c r="I67"/>
  <c r="I68" s="1"/>
  <c r="J67"/>
  <c r="K67"/>
  <c r="K68" s="1"/>
  <c r="L67"/>
  <c r="M67"/>
  <c r="M68" s="1"/>
  <c r="N67"/>
  <c r="O67"/>
  <c r="O68" s="1"/>
  <c r="P67"/>
  <c r="D68"/>
  <c r="H68"/>
  <c r="H69" s="1"/>
  <c r="L68"/>
  <c r="P68"/>
  <c r="P69" s="1"/>
  <c r="B70"/>
  <c r="C70"/>
  <c r="D70"/>
  <c r="K70"/>
  <c r="L70"/>
  <c r="M70"/>
  <c r="N70"/>
  <c r="O70"/>
  <c r="P70"/>
  <c r="B71"/>
  <c r="C71"/>
  <c r="C75" s="1"/>
  <c r="B75"/>
  <c r="F57" l="1"/>
  <c r="F58"/>
  <c r="F70" s="1"/>
  <c r="D46"/>
  <c r="D71" s="1"/>
  <c r="D75" s="1"/>
  <c r="E42"/>
  <c r="L69"/>
  <c r="O69"/>
  <c r="K69"/>
  <c r="G69"/>
  <c r="C76"/>
  <c r="N69"/>
  <c r="J69"/>
  <c r="F69"/>
  <c r="D69"/>
  <c r="D72" s="1"/>
  <c r="D74" s="1"/>
  <c r="D76" s="1"/>
  <c r="M69"/>
  <c r="I69"/>
  <c r="E69"/>
  <c r="E32"/>
  <c r="F32" s="1"/>
  <c r="G32" s="1"/>
  <c r="H32" s="1"/>
  <c r="E46" l="1"/>
  <c r="E71" s="1"/>
  <c r="E75" s="1"/>
  <c r="F42"/>
  <c r="G58"/>
  <c r="G70" s="1"/>
  <c r="G57"/>
  <c r="E72"/>
  <c r="E74" s="1"/>
  <c r="E76" s="1"/>
  <c r="I32"/>
  <c r="J32" s="1"/>
  <c r="K32" s="1"/>
  <c r="L32" s="1"/>
  <c r="M32" s="1"/>
  <c r="H38"/>
  <c r="H40" l="1"/>
  <c r="I45"/>
  <c r="J45" s="1"/>
  <c r="K45" s="1"/>
  <c r="L45" s="1"/>
  <c r="H57"/>
  <c r="H58"/>
  <c r="H70" s="1"/>
  <c r="G42"/>
  <c r="F46"/>
  <c r="F71" s="1"/>
  <c r="N32"/>
  <c r="O32" s="1"/>
  <c r="P32" s="1"/>
  <c r="M37"/>
  <c r="N44" s="1"/>
  <c r="O44" s="1"/>
  <c r="P44" s="1"/>
  <c r="M38"/>
  <c r="N45" s="1"/>
  <c r="O45" s="1"/>
  <c r="P45" s="1"/>
  <c r="M36"/>
  <c r="G46" l="1"/>
  <c r="G71" s="1"/>
  <c r="H42"/>
  <c r="M40"/>
  <c r="N43"/>
  <c r="O43" s="1"/>
  <c r="P43" s="1"/>
  <c r="F75"/>
  <c r="F72"/>
  <c r="F74" s="1"/>
  <c r="I57"/>
  <c r="I58"/>
  <c r="I70" s="1"/>
  <c r="H46" l="1"/>
  <c r="H71" s="1"/>
  <c r="I42"/>
  <c r="J57"/>
  <c r="J58"/>
  <c r="J70" s="1"/>
  <c r="G75"/>
  <c r="G72"/>
  <c r="F76"/>
  <c r="H75" l="1"/>
  <c r="H72"/>
  <c r="G73"/>
  <c r="G74" s="1"/>
  <c r="G76" s="1"/>
  <c r="I46"/>
  <c r="I71" s="1"/>
  <c r="J42"/>
  <c r="H73" l="1"/>
  <c r="H74"/>
  <c r="H76" s="1"/>
  <c r="K42"/>
  <c r="J46"/>
  <c r="J71" s="1"/>
  <c r="I75"/>
  <c r="I72"/>
  <c r="I73" l="1"/>
  <c r="I74" s="1"/>
  <c r="I76" s="1"/>
  <c r="J75"/>
  <c r="J72"/>
  <c r="K46"/>
  <c r="K71" s="1"/>
  <c r="L42"/>
  <c r="J73" l="1"/>
  <c r="J74"/>
  <c r="J76" s="1"/>
  <c r="K75"/>
  <c r="K72"/>
  <c r="L46"/>
  <c r="L71" s="1"/>
  <c r="M42"/>
  <c r="K73" l="1"/>
  <c r="K74"/>
  <c r="K76" s="1"/>
  <c r="L75"/>
  <c r="L72"/>
  <c r="M46"/>
  <c r="M71" s="1"/>
  <c r="N42"/>
  <c r="O42" l="1"/>
  <c r="N46"/>
  <c r="N71" s="1"/>
  <c r="L73"/>
  <c r="L74" s="1"/>
  <c r="L76" s="1"/>
  <c r="M75"/>
  <c r="M72"/>
  <c r="M73" l="1"/>
  <c r="M74" s="1"/>
  <c r="M76" s="1"/>
  <c r="O46"/>
  <c r="O71" s="1"/>
  <c r="P42"/>
  <c r="P46" s="1"/>
  <c r="P71" s="1"/>
  <c r="N75"/>
  <c r="N72"/>
  <c r="P75" l="1"/>
  <c r="P72"/>
  <c r="N73"/>
  <c r="N74" s="1"/>
  <c r="N76" s="1"/>
  <c r="O75"/>
  <c r="O72"/>
  <c r="P73" l="1"/>
  <c r="P74"/>
  <c r="P76" s="1"/>
  <c r="O73"/>
  <c r="O74" s="1"/>
  <c r="O76" s="1"/>
</calcChain>
</file>

<file path=xl/comments1.xml><?xml version="1.0" encoding="utf-8"?>
<comments xmlns="http://schemas.openxmlformats.org/spreadsheetml/2006/main">
  <authors>
    <author>Lilia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année dedépart 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Lilia: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On recherche des emprunts seulement pour l'année 2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Sur 8 ans </t>
        </r>
      </text>
    </comment>
    <comment ref="D58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Les interets demarrent l'année qui suit 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C'est la valeur residuelle de l'année précedente multiplié par le taux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année dedépart </t>
        </r>
      </text>
    </comment>
    <comment ref="B76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Si le projet  présente des difficultés  les deux premeieres années ,à la 3 eme année CMA&gt;0</t>
        </r>
      </text>
    </comment>
  </commentList>
</comments>
</file>

<file path=xl/sharedStrings.xml><?xml version="1.0" encoding="utf-8"?>
<sst xmlns="http://schemas.openxmlformats.org/spreadsheetml/2006/main" count="131" uniqueCount="73">
  <si>
    <t>critères qui permettrent de voir si lévaluation sommaire est bonne ,</t>
  </si>
  <si>
    <t xml:space="preserve">(=) Capacités maxi d'autofinancement </t>
  </si>
  <si>
    <t>(+) Amortissements</t>
  </si>
  <si>
    <t xml:space="preserve">Bénéfices apres impots </t>
  </si>
  <si>
    <t>(-) impots (T)</t>
  </si>
  <si>
    <t>(=) Bénéfices avant impots  B1=M</t>
  </si>
  <si>
    <t>(-) ammortissements</t>
  </si>
  <si>
    <t>(-)interets</t>
  </si>
  <si>
    <t>Marge brute en mnaie courante mb2</t>
  </si>
  <si>
    <t>Marge brute en mnaie cste  MB1</t>
  </si>
  <si>
    <t>Dépenses d'exploitation (CE)</t>
  </si>
  <si>
    <t>Recettes d'exploitation en monnaie constante</t>
  </si>
  <si>
    <t>Coefficient d'inflation :taux d'inflation de 10%</t>
  </si>
  <si>
    <t>A15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</si>
  <si>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</si>
  <si>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</si>
  <si>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</si>
  <si>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</si>
  <si>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</si>
  <si>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</si>
  <si>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</si>
  <si>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</si>
  <si>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</si>
  <si>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</si>
  <si>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A4</t>
  </si>
  <si>
    <t>A3</t>
  </si>
  <si>
    <t>A2</t>
  </si>
  <si>
    <t>A1</t>
  </si>
  <si>
    <t xml:space="preserve">Années </t>
  </si>
  <si>
    <t>Les impots sont de 50% a partirde lannée 6</t>
  </si>
  <si>
    <t xml:space="preserve">Le taux d'imposition du bénéfice net et la date d'imposition étant donnné </t>
  </si>
  <si>
    <t xml:space="preserve">Evaluation de la capicité maximum d'autofinancement </t>
  </si>
  <si>
    <t>Montant des Interets au tx de 8%</t>
  </si>
  <si>
    <t>Valeurs résiduelle : K-R</t>
  </si>
  <si>
    <t>Remboursements (R=K/(t-n))</t>
  </si>
  <si>
    <t>Emprunts = K</t>
  </si>
  <si>
    <t xml:space="preserve">le remboursement </t>
  </si>
  <si>
    <t>Lapériode retenu pour l'annalyse est de 15ans ; le montant de l'emprunt K est 6 unités  le taux d'interet est de 8% , la durée t est de 8ans , la banque accorde un delai de grace n=3 pour</t>
  </si>
  <si>
    <t xml:space="preserve">Premier schéma de financement , hypothèse d'écheancier  des charges financieres </t>
  </si>
  <si>
    <t xml:space="preserve">Calcul des interets et charges des remboursements des emprunts </t>
  </si>
  <si>
    <t xml:space="preserve">Elaboration du premier schéma de financement </t>
  </si>
  <si>
    <t>Total Ammortissements</t>
  </si>
  <si>
    <t>Matériel roulant</t>
  </si>
  <si>
    <t>Montage</t>
  </si>
  <si>
    <t xml:space="preserve">Matériel lourd </t>
  </si>
  <si>
    <t>Génie Civil</t>
  </si>
  <si>
    <t>Ammortissement</t>
  </si>
  <si>
    <t xml:space="preserve">Total IR en monnaie courante </t>
  </si>
  <si>
    <t xml:space="preserve">Besoins en fonds de roulement permanent </t>
  </si>
  <si>
    <t>IR en monnaie courante</t>
  </si>
  <si>
    <t>analyse coté de monnaie cst de A8</t>
  </si>
  <si>
    <t xml:space="preserve">période ou l'analyse est conduiteen monaie courante </t>
  </si>
  <si>
    <t>Taux global de l'interet i et l'année de réfenrence étant donné  la durée d'investissemnt pour chaque bien étant donné par  les regles fiscales en vigueur ,</t>
  </si>
  <si>
    <t xml:space="preserve">Echeancier des investissements en monnaie courante </t>
  </si>
  <si>
    <t xml:space="preserve">EVALUATION DETAILLEE </t>
  </si>
  <si>
    <t>Solde financier cumulé</t>
  </si>
  <si>
    <t>Solde financier annuel = R-(IR +CE)</t>
  </si>
  <si>
    <t>Cash Flow</t>
  </si>
  <si>
    <t>total Recettes (R )</t>
  </si>
  <si>
    <t xml:space="preserve">Volume de vente annuelle </t>
  </si>
  <si>
    <t>Prix unitaire de vente</t>
  </si>
  <si>
    <t>RECETTES</t>
  </si>
  <si>
    <t>Total Charges d'exploitation  (CE)</t>
  </si>
  <si>
    <t xml:space="preserve">Consomation intermediare </t>
  </si>
  <si>
    <t xml:space="preserve">Estimations Charges personnelles </t>
  </si>
  <si>
    <t>CHARGES D'EXPLOITATION  (CE)</t>
  </si>
  <si>
    <t>Total investissement renouvellement (IR)</t>
  </si>
  <si>
    <t>INVESTISSEMENT ET RENOUVELLEMENT</t>
  </si>
  <si>
    <t>A20</t>
  </si>
  <si>
    <t>A19</t>
  </si>
  <si>
    <t>A18</t>
  </si>
  <si>
    <t>A17</t>
  </si>
  <si>
    <t>A16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</si>
</sst>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4"/>
      <color theme="6" tint="-0.499984740745262"/>
      <name val="Calibri"/>
      <family val="2"/>
      <scheme val="minor"/>
    </font>
    <font>
      <b/>
      <sz val="14"/>
      <color theme="6" tint="-0.499984740745262"/>
      <name val="Century Gothic"/>
      <family val="2"/>
    </font>
    <font>
      <sz val="12"/>
      <color theme="4" tint="-0.249977111117893"/>
      <name val="Calibri"/>
      <family val="2"/>
      <scheme val="minor"/>
    </font>
    <font>
      <sz val="12"/>
      <color theme="4" tint="-0.249977111117893"/>
      <name val="Century Gothic"/>
      <family val="2"/>
    </font>
    <font>
      <sz val="11"/>
      <color rgb="FFC00000"/>
      <name val="Calibri"/>
      <family val="2"/>
      <scheme val="minor"/>
    </font>
    <font>
      <sz val="12"/>
      <color rgb="FFC00000"/>
      <name val="Century Gothic"/>
      <family val="2"/>
    </font>
    <font>
      <sz val="11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 tint="-0.249977111117893"/>
      <name val="Century Gothic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entury Gothic"/>
      <family val="2"/>
    </font>
    <font>
      <sz val="14"/>
      <color theme="1"/>
      <name val="Calibri"/>
      <family val="2"/>
      <scheme val="minor"/>
    </font>
    <font>
      <b/>
      <i/>
      <sz val="18"/>
      <color rgb="FF7030A0"/>
      <name val="Cambria"/>
      <family val="1"/>
      <scheme val="major"/>
    </font>
    <font>
      <sz val="14"/>
      <color theme="3" tint="-0.249977111117893"/>
      <name val="Calibri"/>
      <family val="2"/>
      <scheme val="minor"/>
    </font>
    <font>
      <sz val="14"/>
      <color theme="3" tint="-0.249977111117893"/>
      <name val="Century Gothic"/>
      <family val="2"/>
    </font>
    <font>
      <i/>
      <sz val="12"/>
      <color theme="7" tint="-0.249977111117893"/>
      <name val="Century Gothic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entury Gothic"/>
      <family val="2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entury Gothic"/>
      <family val="2"/>
    </font>
    <font>
      <b/>
      <sz val="12"/>
      <color theme="3" tint="-0.249977111117893"/>
      <name val="Century Gothic"/>
      <family val="2"/>
    </font>
    <font>
      <b/>
      <sz val="14"/>
      <color rgb="FFC00000"/>
      <name val="Calibri"/>
      <family val="2"/>
      <scheme val="minor"/>
    </font>
    <font>
      <b/>
      <sz val="14"/>
      <color rgb="FFC00000"/>
      <name val="Century Gothic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4" tint="-0.249977111117893"/>
      <name val="Century Gothic"/>
      <family val="2"/>
    </font>
    <font>
      <i/>
      <sz val="14"/>
      <color theme="1"/>
      <name val="Calibri"/>
      <family val="2"/>
      <scheme val="minor"/>
    </font>
    <font>
      <b/>
      <i/>
      <u/>
      <sz val="20"/>
      <color rgb="FF7030A0"/>
      <name val="Century Gothic"/>
      <family val="2"/>
    </font>
    <font>
      <sz val="11"/>
      <color theme="6" tint="-0.499984740745262"/>
      <name val="Calibri"/>
      <family val="2"/>
      <scheme val="minor"/>
    </font>
    <font>
      <sz val="12"/>
      <color theme="6" tint="-0.499984740745262"/>
      <name val="Century Gothic"/>
      <family val="2"/>
    </font>
    <font>
      <b/>
      <sz val="12"/>
      <color theme="6" tint="-0.499984740745262"/>
      <name val="Century Gothic"/>
      <family val="2"/>
    </font>
    <font>
      <b/>
      <sz val="12"/>
      <color theme="4" tint="-0.499984740745262"/>
      <name val="Century Gothic"/>
      <family val="2"/>
    </font>
    <font>
      <sz val="12"/>
      <color theme="4" tint="-0.499984740745262"/>
      <name val="Century Gothic"/>
      <family val="2"/>
    </font>
    <font>
      <b/>
      <sz val="11"/>
      <color theme="3" tint="-0.499984740745262"/>
      <name val="Calibri"/>
      <family val="2"/>
      <scheme val="minor"/>
    </font>
    <font>
      <b/>
      <sz val="12"/>
      <color theme="3" tint="-0.499984740745262"/>
      <name val="Century Gothic"/>
      <family val="2"/>
    </font>
    <font>
      <sz val="11"/>
      <color theme="4" tint="0.7999816888943144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3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2" fontId="4" fillId="0" borderId="1" xfId="0" applyNumberFormat="1" applyFont="1" applyBorder="1"/>
    <xf numFmtId="0" fontId="5" fillId="0" borderId="1" xfId="0" applyFont="1" applyBorder="1"/>
    <xf numFmtId="0" fontId="6" fillId="0" borderId="0" xfId="0" applyFont="1"/>
    <xf numFmtId="2" fontId="6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0" xfId="0" applyFont="1"/>
    <xf numFmtId="2" fontId="8" fillId="0" borderId="1" xfId="0" applyNumberFormat="1" applyFont="1" applyBorder="1"/>
    <xf numFmtId="0" fontId="9" fillId="0" borderId="1" xfId="0" applyFont="1" applyBorder="1" applyAlignment="1">
      <alignment horizontal="right"/>
    </xf>
    <xf numFmtId="2" fontId="0" fillId="0" borderId="1" xfId="0" applyNumberFormat="1" applyBorder="1"/>
    <xf numFmtId="0" fontId="3" fillId="0" borderId="1" xfId="0" applyFont="1" applyBorder="1" applyAlignment="1">
      <alignment horizontal="left"/>
    </xf>
    <xf numFmtId="0" fontId="10" fillId="0" borderId="0" xfId="0" applyFont="1"/>
    <xf numFmtId="2" fontId="11" fillId="0" borderId="2" xfId="1" applyNumberFormat="1" applyFont="1" applyBorder="1" applyAlignment="1">
      <alignment horizontal="center"/>
    </xf>
    <xf numFmtId="43" fontId="12" fillId="0" borderId="2" xfId="1" applyFont="1" applyBorder="1" applyAlignment="1">
      <alignment horizontal="center"/>
    </xf>
    <xf numFmtId="0" fontId="13" fillId="0" borderId="0" xfId="0" applyFont="1"/>
    <xf numFmtId="43" fontId="14" fillId="0" borderId="3" xfId="1" applyFont="1" applyBorder="1" applyAlignment="1">
      <alignment horizontal="center"/>
    </xf>
    <xf numFmtId="43" fontId="14" fillId="0" borderId="4" xfId="1" applyFont="1" applyBorder="1" applyAlignment="1">
      <alignment horizontal="center"/>
    </xf>
    <xf numFmtId="43" fontId="15" fillId="0" borderId="5" xfId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0" borderId="0" xfId="0" applyFont="1"/>
    <xf numFmtId="0" fontId="18" fillId="0" borderId="1" xfId="0" applyFont="1" applyBorder="1"/>
    <xf numFmtId="0" fontId="19" fillId="0" borderId="1" xfId="0" applyFont="1" applyBorder="1"/>
    <xf numFmtId="2" fontId="18" fillId="0" borderId="1" xfId="0" applyNumberFormat="1" applyFont="1" applyBorder="1"/>
    <xf numFmtId="43" fontId="14" fillId="0" borderId="6" xfId="1" applyFont="1" applyBorder="1" applyAlignment="1">
      <alignment horizontal="center"/>
    </xf>
    <xf numFmtId="43" fontId="15" fillId="0" borderId="1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1" fillId="0" borderId="0" xfId="0" applyFont="1"/>
    <xf numFmtId="43" fontId="21" fillId="0" borderId="0" xfId="0" applyNumberFormat="1" applyFont="1"/>
    <xf numFmtId="43" fontId="22" fillId="0" borderId="1" xfId="1" applyFont="1" applyFill="1" applyBorder="1" applyAlignment="1">
      <alignment horizontal="right"/>
    </xf>
    <xf numFmtId="0" fontId="0" fillId="0" borderId="0" xfId="0" applyAlignment="1">
      <alignment horizontal="center"/>
    </xf>
    <xf numFmtId="2" fontId="23" fillId="0" borderId="1" xfId="0" applyNumberFormat="1" applyFont="1" applyBorder="1" applyAlignment="1">
      <alignment horizontal="center"/>
    </xf>
    <xf numFmtId="43" fontId="24" fillId="0" borderId="1" xfId="1" applyFont="1" applyFill="1" applyBorder="1" applyAlignment="1">
      <alignment horizontal="center"/>
    </xf>
    <xf numFmtId="2" fontId="23" fillId="0" borderId="1" xfId="0" applyNumberFormat="1" applyFont="1" applyBorder="1"/>
    <xf numFmtId="43" fontId="24" fillId="0" borderId="1" xfId="1" applyFont="1" applyFill="1" applyBorder="1" applyAlignment="1">
      <alignment horizontal="right"/>
    </xf>
    <xf numFmtId="0" fontId="23" fillId="0" borderId="0" xfId="0" applyFont="1"/>
    <xf numFmtId="43" fontId="23" fillId="0" borderId="0" xfId="0" applyNumberFormat="1" applyFont="1"/>
    <xf numFmtId="0" fontId="25" fillId="0" borderId="0" xfId="0" applyFont="1" applyAlignment="1">
      <alignment horizontal="center"/>
    </xf>
    <xf numFmtId="2" fontId="0" fillId="0" borderId="0" xfId="0" applyNumberFormat="1"/>
    <xf numFmtId="2" fontId="21" fillId="0" borderId="1" xfId="1" applyNumberFormat="1" applyFont="1" applyFill="1" applyBorder="1" applyAlignment="1">
      <alignment horizontal="center"/>
    </xf>
    <xf numFmtId="2" fontId="22" fillId="0" borderId="1" xfId="1" applyNumberFormat="1" applyFont="1" applyFill="1" applyBorder="1"/>
    <xf numFmtId="0" fontId="8" fillId="0" borderId="1" xfId="1" applyNumberFormat="1" applyFont="1" applyFill="1" applyBorder="1" applyAlignment="1">
      <alignment horizontal="center"/>
    </xf>
    <xf numFmtId="43" fontId="8" fillId="0" borderId="1" xfId="1" applyNumberFormat="1" applyFont="1" applyFill="1" applyBorder="1" applyAlignment="1">
      <alignment horizontal="center"/>
    </xf>
    <xf numFmtId="43" fontId="9" fillId="0" borderId="1" xfId="1" applyFont="1" applyFill="1" applyBorder="1" applyAlignment="1">
      <alignment horizontal="right"/>
    </xf>
    <xf numFmtId="0" fontId="26" fillId="0" borderId="1" xfId="1" applyNumberFormat="1" applyFont="1" applyBorder="1" applyAlignment="1">
      <alignment horizontal="center"/>
    </xf>
    <xf numFmtId="43" fontId="27" fillId="0" borderId="1" xfId="1" applyFont="1" applyBorder="1"/>
    <xf numFmtId="43" fontId="12" fillId="0" borderId="1" xfId="1" applyFont="1" applyBorder="1" applyAlignment="1">
      <alignment horizontal="center"/>
    </xf>
    <xf numFmtId="0" fontId="28" fillId="0" borderId="0" xfId="0" applyFont="1" applyFill="1"/>
    <xf numFmtId="43" fontId="29" fillId="0" borderId="8" xfId="1" applyFont="1" applyFill="1" applyBorder="1" applyAlignment="1">
      <alignment horizontal="center"/>
    </xf>
    <xf numFmtId="43" fontId="29" fillId="0" borderId="9" xfId="1" applyFont="1" applyFill="1" applyBorder="1" applyAlignment="1">
      <alignment horizontal="center"/>
    </xf>
    <xf numFmtId="43" fontId="29" fillId="0" borderId="10" xfId="1" applyFont="1" applyFill="1" applyBorder="1" applyAlignment="1">
      <alignment horizontal="center"/>
    </xf>
    <xf numFmtId="43" fontId="30" fillId="0" borderId="11" xfId="1" applyFont="1" applyFill="1" applyBorder="1" applyAlignment="1">
      <alignment horizontal="center"/>
    </xf>
    <xf numFmtId="0" fontId="31" fillId="0" borderId="0" xfId="0" applyFont="1" applyAlignment="1"/>
    <xf numFmtId="0" fontId="31" fillId="0" borderId="7" xfId="0" applyFont="1" applyBorder="1" applyAlignment="1">
      <alignment horizontal="center"/>
    </xf>
    <xf numFmtId="0" fontId="0" fillId="2" borderId="0" xfId="0" applyFill="1"/>
    <xf numFmtId="0" fontId="32" fillId="0" borderId="0" xfId="0" applyFont="1" applyAlignment="1"/>
    <xf numFmtId="0" fontId="32" fillId="2" borderId="0" xfId="0" applyFont="1" applyFill="1" applyAlignment="1">
      <alignment horizontal="center"/>
    </xf>
    <xf numFmtId="0" fontId="33" fillId="0" borderId="0" xfId="0" applyFont="1" applyFill="1"/>
    <xf numFmtId="43" fontId="33" fillId="0" borderId="1" xfId="1" applyFont="1" applyFill="1" applyBorder="1"/>
    <xf numFmtId="43" fontId="34" fillId="0" borderId="1" xfId="1" applyFont="1" applyFill="1" applyBorder="1" applyAlignment="1">
      <alignment horizontal="right"/>
    </xf>
    <xf numFmtId="43" fontId="0" fillId="0" borderId="1" xfId="1" applyFont="1" applyBorder="1"/>
    <xf numFmtId="43" fontId="35" fillId="0" borderId="1" xfId="1" applyFont="1" applyBorder="1"/>
    <xf numFmtId="0" fontId="2" fillId="0" borderId="0" xfId="0" applyFont="1" applyFill="1"/>
    <xf numFmtId="43" fontId="2" fillId="0" borderId="0" xfId="1" applyFont="1" applyFill="1" applyBorder="1"/>
    <xf numFmtId="43" fontId="36" fillId="0" borderId="0" xfId="1" applyFont="1" applyFill="1" applyBorder="1"/>
    <xf numFmtId="43" fontId="2" fillId="0" borderId="1" xfId="1" applyFont="1" applyFill="1" applyBorder="1"/>
    <xf numFmtId="43" fontId="36" fillId="0" borderId="1" xfId="1" applyFont="1" applyFill="1" applyBorder="1"/>
    <xf numFmtId="0" fontId="0" fillId="0" borderId="0" xfId="0" applyFill="1"/>
    <xf numFmtId="43" fontId="0" fillId="0" borderId="1" xfId="1" applyFont="1" applyFill="1" applyBorder="1"/>
    <xf numFmtId="43" fontId="37" fillId="0" borderId="1" xfId="1" applyFont="1" applyFill="1" applyBorder="1" applyAlignment="1">
      <alignment horizontal="right"/>
    </xf>
    <xf numFmtId="0" fontId="38" fillId="0" borderId="0" xfId="0" applyFont="1" applyFill="1"/>
    <xf numFmtId="43" fontId="38" fillId="0" borderId="0" xfId="1" applyFont="1" applyFill="1"/>
    <xf numFmtId="43" fontId="39" fillId="0" borderId="0" xfId="1" applyFont="1" applyFill="1"/>
    <xf numFmtId="0" fontId="21" fillId="0" borderId="0" xfId="0" applyFont="1" applyFill="1"/>
    <xf numFmtId="43" fontId="21" fillId="0" borderId="0" xfId="1" applyFont="1" applyFill="1" applyBorder="1"/>
    <xf numFmtId="43" fontId="22" fillId="0" borderId="0" xfId="1" applyFont="1" applyFill="1" applyBorder="1"/>
    <xf numFmtId="43" fontId="21" fillId="0" borderId="1" xfId="1" applyFont="1" applyFill="1" applyBorder="1"/>
    <xf numFmtId="43" fontId="22" fillId="0" borderId="1" xfId="1" applyFont="1" applyFill="1" applyBorder="1"/>
    <xf numFmtId="0" fontId="8" fillId="0" borderId="0" xfId="0" applyFont="1" applyFill="1"/>
    <xf numFmtId="43" fontId="8" fillId="0" borderId="1" xfId="1" applyFont="1" applyFill="1" applyBorder="1"/>
    <xf numFmtId="0" fontId="40" fillId="0" borderId="0" xfId="0" applyFont="1" applyFill="1"/>
    <xf numFmtId="43" fontId="40" fillId="0" borderId="1" xfId="1" applyFont="1" applyFill="1" applyBorder="1"/>
    <xf numFmtId="43" fontId="22" fillId="0" borderId="1" xfId="1" applyFont="1" applyFill="1" applyBorder="1" applyAlignment="1">
      <alignment horizontal="left"/>
    </xf>
    <xf numFmtId="0" fontId="26" fillId="0" borderId="0" xfId="0" applyFont="1"/>
    <xf numFmtId="43" fontId="26" fillId="0" borderId="1" xfId="1" applyFont="1" applyBorder="1"/>
    <xf numFmtId="0" fontId="26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43" fontId="27" fillId="0" borderId="1" xfId="1" applyFont="1" applyBorder="1" applyAlignment="1">
      <alignment horizont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8"/>
  <sheetViews>
    <sheetView tabSelected="1" workbookViewId="0">
      <selection activeCell="A39" sqref="A39"/>
    </sheetView>
  </sheetViews>
  <sheetFormatPr baseColWidth="10" defaultRowHeight="17.25"/>
  <cols>
    <col min="1" max="1" width="52.140625" style="1" customWidth="1"/>
    <col min="10" max="10" width="11.42578125" customWidth="1"/>
  </cols>
  <sheetData>
    <row r="1" spans="1:21" s="90" customFormat="1" ht="18.75">
      <c r="A1" s="92" t="s">
        <v>28</v>
      </c>
      <c r="B1" s="91" t="s">
        <v>27</v>
      </c>
      <c r="C1" s="91" t="s">
        <v>26</v>
      </c>
      <c r="D1" s="91" t="s">
        <v>25</v>
      </c>
      <c r="E1" s="91" t="s">
        <v>24</v>
      </c>
      <c r="F1" s="91" t="s">
        <v>23</v>
      </c>
      <c r="G1" s="91" t="s">
        <v>22</v>
      </c>
      <c r="H1" s="91" t="s">
        <v>21</v>
      </c>
      <c r="I1" s="91" t="s">
        <v>20</v>
      </c>
      <c r="J1" s="91" t="s">
        <v>19</v>
      </c>
      <c r="K1" s="91" t="s">
        <v>18</v>
      </c>
      <c r="L1" s="91" t="s">
        <v>17</v>
      </c>
      <c r="M1" s="91" t="s">
        <v>16</v>
      </c>
      <c r="N1" s="91" t="s">
        <v>15</v>
      </c>
      <c r="O1" s="91" t="s">
        <v>14</v>
      </c>
      <c r="P1" s="91" t="s">
        <v>13</v>
      </c>
      <c r="Q1" s="91" t="s">
        <v>72</v>
      </c>
      <c r="R1" s="91" t="s">
        <v>71</v>
      </c>
      <c r="S1" s="91" t="s">
        <v>70</v>
      </c>
      <c r="T1" s="91" t="s">
        <v>69</v>
      </c>
      <c r="U1" s="91" t="s">
        <v>68</v>
      </c>
    </row>
    <row r="2" spans="1:21" s="88" customFormat="1" ht="18.75">
      <c r="A2" s="50" t="s">
        <v>67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s="83" customFormat="1">
      <c r="A3" s="48" t="s">
        <v>45</v>
      </c>
      <c r="B3" s="84">
        <v>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s="83" customFormat="1">
      <c r="A4" s="48" t="s">
        <v>44</v>
      </c>
      <c r="B4" s="84"/>
      <c r="C4" s="84">
        <v>3</v>
      </c>
      <c r="D4" s="84"/>
      <c r="E4" s="84"/>
      <c r="F4" s="84"/>
      <c r="G4" s="84"/>
      <c r="H4" s="84"/>
      <c r="I4" s="84"/>
      <c r="J4" s="84"/>
      <c r="K4" s="84"/>
      <c r="L4" s="84"/>
      <c r="M4" s="84">
        <v>3</v>
      </c>
      <c r="N4" s="84"/>
      <c r="O4" s="84"/>
      <c r="P4" s="84"/>
      <c r="Q4" s="84"/>
      <c r="R4" s="84"/>
      <c r="S4" s="84"/>
      <c r="T4" s="84"/>
      <c r="U4" s="84"/>
    </row>
    <row r="5" spans="1:21" s="83" customFormat="1">
      <c r="A5" s="48" t="s">
        <v>43</v>
      </c>
      <c r="B5" s="84"/>
      <c r="C5" s="84">
        <v>1</v>
      </c>
      <c r="D5" s="84"/>
      <c r="E5" s="84"/>
      <c r="F5" s="84"/>
      <c r="G5" s="84"/>
      <c r="H5" s="84"/>
      <c r="I5" s="84"/>
      <c r="J5" s="84"/>
      <c r="K5" s="84"/>
      <c r="L5" s="84"/>
      <c r="M5" s="84">
        <v>1</v>
      </c>
      <c r="N5" s="84"/>
      <c r="O5" s="84"/>
      <c r="P5" s="84"/>
      <c r="Q5" s="84"/>
      <c r="R5" s="84"/>
      <c r="S5" s="84"/>
      <c r="T5" s="84"/>
      <c r="U5" s="84"/>
    </row>
    <row r="6" spans="1:21" s="83" customFormat="1">
      <c r="A6" s="48" t="s">
        <v>42</v>
      </c>
      <c r="B6" s="84"/>
      <c r="C6" s="84">
        <v>2</v>
      </c>
      <c r="D6" s="84"/>
      <c r="E6" s="84"/>
      <c r="F6" s="84"/>
      <c r="G6" s="84"/>
      <c r="H6" s="84">
        <v>2</v>
      </c>
      <c r="I6" s="84"/>
      <c r="J6" s="84"/>
      <c r="K6" s="84"/>
      <c r="L6" s="84"/>
      <c r="M6" s="84">
        <v>2</v>
      </c>
      <c r="N6" s="84"/>
      <c r="O6" s="84"/>
      <c r="P6" s="84"/>
      <c r="Q6" s="84"/>
      <c r="R6" s="84">
        <v>2</v>
      </c>
      <c r="S6" s="84"/>
      <c r="T6" s="84"/>
      <c r="U6" s="84"/>
    </row>
    <row r="7" spans="1:21" s="83" customFormat="1">
      <c r="A7" s="48" t="s">
        <v>48</v>
      </c>
      <c r="B7" s="84"/>
      <c r="C7" s="84">
        <v>0.3</v>
      </c>
      <c r="D7" s="84">
        <v>0.3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</row>
    <row r="8" spans="1:21" s="78" customFormat="1" ht="15.75">
      <c r="A8" s="82" t="s">
        <v>66</v>
      </c>
      <c r="B8" s="81">
        <f>SUM(B3:B7)</f>
        <v>4</v>
      </c>
      <c r="C8" s="81">
        <f>SUM(C3:C7)</f>
        <v>6.3</v>
      </c>
      <c r="D8" s="81">
        <f>SUM(D3:D7)</f>
        <v>0.3</v>
      </c>
      <c r="E8" s="81">
        <f>SUM(E3:E7)</f>
        <v>0</v>
      </c>
      <c r="F8" s="81">
        <f>SUM(F3:F7)</f>
        <v>0</v>
      </c>
      <c r="G8" s="81">
        <f>SUM(G3:G7)</f>
        <v>0</v>
      </c>
      <c r="H8" s="81">
        <f>SUM(H3:H7)</f>
        <v>2</v>
      </c>
      <c r="I8" s="81">
        <f>SUM(I3:I7)</f>
        <v>0</v>
      </c>
      <c r="J8" s="81">
        <f>SUM(J3:J7)</f>
        <v>0</v>
      </c>
      <c r="K8" s="81">
        <f>SUM(K3:K7)</f>
        <v>0</v>
      </c>
      <c r="L8" s="81">
        <f>SUM(L3:L7)</f>
        <v>0</v>
      </c>
      <c r="M8" s="81">
        <f>SUM(M3:M7)</f>
        <v>6</v>
      </c>
      <c r="N8" s="81">
        <f>SUM(N3:N7)</f>
        <v>0</v>
      </c>
      <c r="O8" s="81">
        <f>SUM(O3:O7)</f>
        <v>0</v>
      </c>
      <c r="P8" s="81">
        <f>SUM(P3:P7)</f>
        <v>0</v>
      </c>
      <c r="Q8" s="81">
        <f>SUM(Q3:Q7)</f>
        <v>0</v>
      </c>
      <c r="R8" s="81">
        <f>SUM(R3:R7)</f>
        <v>2</v>
      </c>
      <c r="S8" s="81">
        <f>SUM(S3:S7)</f>
        <v>0</v>
      </c>
      <c r="T8" s="81">
        <f>SUM(T3:T7)</f>
        <v>0</v>
      </c>
      <c r="U8" s="81">
        <f>SUM(U3:U7)</f>
        <v>0</v>
      </c>
    </row>
    <row r="9" spans="1:21" s="78" customFormat="1" ht="15.75">
      <c r="A9" s="80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spans="1:21" s="85" customFormat="1" ht="15.75">
      <c r="A10" s="87" t="s">
        <v>65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1:21" s="83" customFormat="1">
      <c r="A11" s="48" t="s">
        <v>64</v>
      </c>
      <c r="B11" s="84"/>
      <c r="C11" s="84"/>
      <c r="D11" s="84">
        <v>0.3</v>
      </c>
      <c r="E11" s="84">
        <v>0.3</v>
      </c>
      <c r="F11" s="84">
        <v>0.3</v>
      </c>
      <c r="G11" s="84">
        <v>0.3</v>
      </c>
      <c r="H11" s="84">
        <v>0.3</v>
      </c>
      <c r="I11" s="84">
        <v>0.3</v>
      </c>
      <c r="J11" s="84">
        <v>0.3</v>
      </c>
      <c r="K11" s="84">
        <v>0.3</v>
      </c>
      <c r="L11" s="84">
        <v>0.3</v>
      </c>
      <c r="M11" s="84">
        <v>0.3</v>
      </c>
      <c r="N11" s="84">
        <v>0.3</v>
      </c>
      <c r="O11" s="84">
        <v>0.3</v>
      </c>
      <c r="P11" s="84">
        <v>0.3</v>
      </c>
      <c r="Q11" s="84">
        <v>0.3</v>
      </c>
      <c r="R11" s="84">
        <v>0.3</v>
      </c>
      <c r="S11" s="84">
        <v>0.3</v>
      </c>
      <c r="T11" s="84">
        <v>0.3</v>
      </c>
      <c r="U11" s="84">
        <v>0.3</v>
      </c>
    </row>
    <row r="12" spans="1:21" s="83" customFormat="1">
      <c r="A12" s="48" t="s">
        <v>63</v>
      </c>
      <c r="B12" s="84"/>
      <c r="C12" s="84"/>
      <c r="D12" s="84">
        <v>0.2</v>
      </c>
      <c r="E12" s="84">
        <v>0.2</v>
      </c>
      <c r="F12" s="84">
        <v>0.2</v>
      </c>
      <c r="G12" s="84">
        <v>0.2</v>
      </c>
      <c r="H12" s="84">
        <v>0.2</v>
      </c>
      <c r="I12" s="84">
        <v>0.2</v>
      </c>
      <c r="J12" s="84">
        <v>0.2</v>
      </c>
      <c r="K12" s="84">
        <v>0.2</v>
      </c>
      <c r="L12" s="84">
        <v>0.2</v>
      </c>
      <c r="M12" s="84">
        <v>0.2</v>
      </c>
      <c r="N12" s="84">
        <v>0.2</v>
      </c>
      <c r="O12" s="84">
        <v>0.2</v>
      </c>
      <c r="P12" s="84">
        <v>0.2</v>
      </c>
      <c r="Q12" s="84">
        <v>0.2</v>
      </c>
      <c r="R12" s="84">
        <v>0.2</v>
      </c>
      <c r="S12" s="84">
        <v>0.2</v>
      </c>
      <c r="T12" s="84">
        <v>0.2</v>
      </c>
      <c r="U12" s="84">
        <v>0.2</v>
      </c>
    </row>
    <row r="13" spans="1:21" s="78" customFormat="1" ht="15.75">
      <c r="A13" s="82" t="s">
        <v>62</v>
      </c>
      <c r="B13" s="81"/>
      <c r="C13" s="81"/>
      <c r="D13" s="81">
        <f>D12+D11</f>
        <v>0.5</v>
      </c>
      <c r="E13" s="81">
        <f>E12+E11</f>
        <v>0.5</v>
      </c>
      <c r="F13" s="81">
        <f>F12+F11</f>
        <v>0.5</v>
      </c>
      <c r="G13" s="81">
        <f>G12+G11</f>
        <v>0.5</v>
      </c>
      <c r="H13" s="81">
        <f>H12+H11</f>
        <v>0.5</v>
      </c>
      <c r="I13" s="81">
        <f>I12+I11</f>
        <v>0.5</v>
      </c>
      <c r="J13" s="81">
        <f>J12+J11</f>
        <v>0.5</v>
      </c>
      <c r="K13" s="81">
        <f>K12+K11</f>
        <v>0.5</v>
      </c>
      <c r="L13" s="81">
        <f>L12+L11</f>
        <v>0.5</v>
      </c>
      <c r="M13" s="81">
        <f>M12+M11</f>
        <v>0.5</v>
      </c>
      <c r="N13" s="81">
        <f>N12+N11</f>
        <v>0.5</v>
      </c>
      <c r="O13" s="81">
        <f>O12+O11</f>
        <v>0.5</v>
      </c>
      <c r="P13" s="81">
        <f>P12+P11</f>
        <v>0.5</v>
      </c>
      <c r="Q13" s="81">
        <f>Q12+Q11</f>
        <v>0.5</v>
      </c>
      <c r="R13" s="81">
        <f>R12+R11</f>
        <v>0.5</v>
      </c>
      <c r="S13" s="81">
        <f>S12+S11</f>
        <v>0.5</v>
      </c>
      <c r="T13" s="81">
        <f>T12+T11</f>
        <v>0.5</v>
      </c>
      <c r="U13" s="81">
        <f>U12+U11</f>
        <v>0.5</v>
      </c>
    </row>
    <row r="14" spans="1:21" s="78" customFormat="1" ht="15.75">
      <c r="A14" s="80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</row>
    <row r="15" spans="1:21" s="75" customFormat="1" ht="15.75">
      <c r="A15" s="77" t="s">
        <v>61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1:21" s="72" customFormat="1">
      <c r="A16" s="74" t="s">
        <v>60</v>
      </c>
      <c r="B16" s="73"/>
      <c r="C16" s="73"/>
      <c r="D16" s="73">
        <v>300</v>
      </c>
      <c r="E16" s="73">
        <v>300</v>
      </c>
      <c r="F16" s="73">
        <v>300</v>
      </c>
      <c r="G16" s="73">
        <v>300</v>
      </c>
      <c r="H16" s="73">
        <v>300</v>
      </c>
      <c r="I16" s="73">
        <v>300</v>
      </c>
      <c r="J16" s="73">
        <v>300</v>
      </c>
      <c r="K16" s="73">
        <v>300</v>
      </c>
      <c r="L16" s="73">
        <v>300</v>
      </c>
      <c r="M16" s="73">
        <v>300</v>
      </c>
      <c r="N16" s="73">
        <v>300</v>
      </c>
      <c r="O16" s="73">
        <v>300</v>
      </c>
      <c r="P16" s="73">
        <v>300</v>
      </c>
      <c r="Q16" s="73">
        <v>300</v>
      </c>
      <c r="R16" s="73">
        <v>300</v>
      </c>
      <c r="S16" s="73">
        <v>300</v>
      </c>
      <c r="T16" s="73">
        <v>300</v>
      </c>
      <c r="U16" s="73">
        <v>300</v>
      </c>
    </row>
    <row r="17" spans="1:21" s="72" customFormat="1">
      <c r="A17" s="74" t="s">
        <v>59</v>
      </c>
      <c r="B17" s="73"/>
      <c r="C17" s="73"/>
      <c r="D17" s="73">
        <v>0.01</v>
      </c>
      <c r="E17" s="73">
        <v>0.01</v>
      </c>
      <c r="F17" s="73">
        <v>0.01</v>
      </c>
      <c r="G17" s="73">
        <v>0.01</v>
      </c>
      <c r="H17" s="73">
        <v>0.01</v>
      </c>
      <c r="I17" s="73">
        <v>0.01</v>
      </c>
      <c r="J17" s="73">
        <v>0.01</v>
      </c>
      <c r="K17" s="73">
        <v>0.01</v>
      </c>
      <c r="L17" s="73">
        <v>0.01</v>
      </c>
      <c r="M17" s="73">
        <v>0.01</v>
      </c>
      <c r="N17" s="73">
        <v>0.01</v>
      </c>
      <c r="O17" s="73">
        <v>0.01</v>
      </c>
      <c r="P17" s="73">
        <v>0.01</v>
      </c>
      <c r="Q17" s="73">
        <v>0.01</v>
      </c>
      <c r="R17" s="73">
        <v>0.01</v>
      </c>
      <c r="S17" s="73">
        <v>0.01</v>
      </c>
      <c r="T17" s="73">
        <v>0.01</v>
      </c>
      <c r="U17" s="73">
        <v>0.01</v>
      </c>
    </row>
    <row r="18" spans="1:21" s="67" customFormat="1" ht="14.25" customHeight="1">
      <c r="A18" s="71" t="s">
        <v>58</v>
      </c>
      <c r="B18" s="70"/>
      <c r="C18" s="70"/>
      <c r="D18" s="70">
        <f>D17*D16</f>
        <v>3</v>
      </c>
      <c r="E18" s="70">
        <f>E17*E16</f>
        <v>3</v>
      </c>
      <c r="F18" s="70">
        <f>F17*F16</f>
        <v>3</v>
      </c>
      <c r="G18" s="70">
        <f>G17*G16</f>
        <v>3</v>
      </c>
      <c r="H18" s="70">
        <f>H17*H16</f>
        <v>3</v>
      </c>
      <c r="I18" s="70">
        <f>I17*I16</f>
        <v>3</v>
      </c>
      <c r="J18" s="70">
        <f>J17*J16</f>
        <v>3</v>
      </c>
      <c r="K18" s="70">
        <f>K17*K16</f>
        <v>3</v>
      </c>
      <c r="L18" s="70">
        <f>L17*L16</f>
        <v>3</v>
      </c>
      <c r="M18" s="70">
        <f>M17*M16</f>
        <v>3</v>
      </c>
      <c r="N18" s="70">
        <f>N17*N16</f>
        <v>3</v>
      </c>
      <c r="O18" s="70">
        <f>O17*O16</f>
        <v>3</v>
      </c>
      <c r="P18" s="70">
        <f>P17*P16</f>
        <v>3</v>
      </c>
      <c r="Q18" s="70">
        <f>Q17*Q16</f>
        <v>3</v>
      </c>
      <c r="R18" s="70">
        <f>R17*R16</f>
        <v>3</v>
      </c>
      <c r="S18" s="70">
        <f>S17*S16</f>
        <v>3</v>
      </c>
      <c r="T18" s="70">
        <f>T17*T16</f>
        <v>3</v>
      </c>
      <c r="U18" s="70">
        <f>U17*U16</f>
        <v>3</v>
      </c>
    </row>
    <row r="19" spans="1:21" s="67" customFormat="1" ht="14.25" customHeight="1">
      <c r="A19" s="69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ht="15.75">
      <c r="A20" s="66" t="s">
        <v>57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1" s="62" customFormat="1">
      <c r="A21" s="64" t="s">
        <v>56</v>
      </c>
      <c r="B21" s="63">
        <f>B18-(B13+B8)</f>
        <v>-4</v>
      </c>
      <c r="C21" s="63">
        <f>C18-(C13+C8)</f>
        <v>-6.3</v>
      </c>
      <c r="D21" s="63">
        <f>D18-(D13+D8)</f>
        <v>2.2000000000000002</v>
      </c>
      <c r="E21" s="63">
        <f>E18-(E13+E8)</f>
        <v>2.5</v>
      </c>
      <c r="F21" s="63">
        <f>F18-(F13+F8)</f>
        <v>2.5</v>
      </c>
      <c r="G21" s="63">
        <f>G18-(G13+G8)</f>
        <v>2.5</v>
      </c>
      <c r="H21" s="63">
        <f>H18-(H13+H8)</f>
        <v>0.5</v>
      </c>
      <c r="I21" s="63">
        <f>I18-(I13+I8)</f>
        <v>2.5</v>
      </c>
      <c r="J21" s="63">
        <f>J18-(J13+J8)</f>
        <v>2.5</v>
      </c>
      <c r="K21" s="63">
        <f>K18-(K13+K8)</f>
        <v>2.5</v>
      </c>
      <c r="L21" s="63">
        <f>L18-(L13+L8)</f>
        <v>2.5</v>
      </c>
      <c r="M21" s="63">
        <f>M18-(M13+M8)</f>
        <v>-3.5</v>
      </c>
      <c r="N21" s="63">
        <f>N18-(N13+N8)</f>
        <v>2.5</v>
      </c>
      <c r="O21" s="63">
        <f>O18-(O13+O8)</f>
        <v>2.5</v>
      </c>
      <c r="P21" s="63">
        <f>P18-(P13+P8)</f>
        <v>2.5</v>
      </c>
      <c r="Q21" s="63">
        <f>Q18-(Q13+Q8)</f>
        <v>2.5</v>
      </c>
      <c r="R21" s="63">
        <f>R18-(R13+R8)</f>
        <v>0.5</v>
      </c>
      <c r="S21" s="63">
        <f>S18-(S13+S8)</f>
        <v>2.5</v>
      </c>
      <c r="T21" s="63">
        <f>T18-(T13+T8)</f>
        <v>2.5</v>
      </c>
      <c r="U21" s="63">
        <f>U18-(U13+U8)</f>
        <v>2.5</v>
      </c>
    </row>
    <row r="22" spans="1:21" s="62" customFormat="1">
      <c r="A22" s="64" t="s">
        <v>55</v>
      </c>
      <c r="B22" s="63">
        <f>B21</f>
        <v>-4</v>
      </c>
      <c r="C22" s="63">
        <f>C21+B22</f>
        <v>-10.3</v>
      </c>
      <c r="D22" s="63">
        <f>D21+C22</f>
        <v>-8.1000000000000014</v>
      </c>
      <c r="E22" s="63">
        <f>E21+D22</f>
        <v>-5.6000000000000014</v>
      </c>
      <c r="F22" s="63">
        <f>F21+E22</f>
        <v>-3.1000000000000014</v>
      </c>
      <c r="G22" s="63">
        <f>G21+F22</f>
        <v>-0.60000000000000142</v>
      </c>
      <c r="H22" s="63">
        <f>H21+G22</f>
        <v>-0.10000000000000142</v>
      </c>
      <c r="I22" s="63">
        <f>I21+H22</f>
        <v>2.3999999999999986</v>
      </c>
      <c r="J22" s="63">
        <f>J21+I22</f>
        <v>4.8999999999999986</v>
      </c>
      <c r="K22" s="63">
        <f>K21+J22</f>
        <v>7.3999999999999986</v>
      </c>
      <c r="L22" s="63">
        <f>L21+K22</f>
        <v>9.8999999999999986</v>
      </c>
      <c r="M22" s="63">
        <f>M21+L22</f>
        <v>6.3999999999999986</v>
      </c>
      <c r="N22" s="63">
        <f>N21+M22</f>
        <v>8.8999999999999986</v>
      </c>
      <c r="O22" s="63">
        <f>O21+N22</f>
        <v>11.399999999999999</v>
      </c>
      <c r="P22" s="63">
        <f>P21+O22</f>
        <v>13.899999999999999</v>
      </c>
      <c r="Q22" s="63">
        <f>Q21+P22</f>
        <v>16.399999999999999</v>
      </c>
      <c r="R22" s="63">
        <f>R21+Q22</f>
        <v>16.899999999999999</v>
      </c>
      <c r="S22" s="63">
        <f>S21+R22</f>
        <v>19.399999999999999</v>
      </c>
      <c r="T22" s="63">
        <f>T21+S22</f>
        <v>21.9</v>
      </c>
      <c r="U22" s="63">
        <f>U21+T22</f>
        <v>24.4</v>
      </c>
    </row>
    <row r="26" spans="1:21" ht="25.5">
      <c r="A26" s="61" t="s">
        <v>54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0"/>
      <c r="R26" s="60"/>
      <c r="S26" s="60"/>
      <c r="T26" s="60"/>
      <c r="U26" s="60"/>
    </row>
    <row r="27" spans="1:21" ht="17.25" customHeight="1">
      <c r="A27" s="23" t="s">
        <v>53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59"/>
      <c r="P27" s="59"/>
    </row>
    <row r="28" spans="1:21" ht="17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59"/>
      <c r="P28" s="59"/>
    </row>
    <row r="29" spans="1:21" ht="18.75">
      <c r="A29" s="58" t="s">
        <v>52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7"/>
      <c r="R29" s="57"/>
    </row>
    <row r="30" spans="1:21" s="18" customFormat="1" ht="19.5" thickBot="1">
      <c r="A30" s="29" t="s">
        <v>28</v>
      </c>
      <c r="B30" s="28" t="s">
        <v>27</v>
      </c>
      <c r="C30" s="28" t="s">
        <v>26</v>
      </c>
      <c r="D30" s="28" t="s">
        <v>25</v>
      </c>
      <c r="E30" s="28" t="s">
        <v>24</v>
      </c>
      <c r="F30" s="28" t="s">
        <v>23</v>
      </c>
      <c r="G30" s="28" t="s">
        <v>22</v>
      </c>
      <c r="H30" s="28" t="s">
        <v>21</v>
      </c>
      <c r="I30" s="28" t="s">
        <v>20</v>
      </c>
      <c r="J30" s="28" t="s">
        <v>19</v>
      </c>
      <c r="K30" s="28" t="s">
        <v>18</v>
      </c>
      <c r="L30" s="28" t="s">
        <v>17</v>
      </c>
      <c r="M30" s="28" t="s">
        <v>16</v>
      </c>
      <c r="N30" s="28" t="s">
        <v>15</v>
      </c>
      <c r="O30" s="28" t="s">
        <v>14</v>
      </c>
      <c r="P30" s="28" t="s">
        <v>13</v>
      </c>
    </row>
    <row r="31" spans="1:21" s="52" customFormat="1" ht="19.5" thickBot="1">
      <c r="A31" s="56"/>
      <c r="B31" s="55" t="s">
        <v>51</v>
      </c>
      <c r="C31" s="54"/>
      <c r="D31" s="54"/>
      <c r="E31" s="54"/>
      <c r="F31" s="54"/>
      <c r="G31" s="54"/>
      <c r="H31" s="54"/>
      <c r="I31" s="53"/>
      <c r="J31" s="55" t="s">
        <v>50</v>
      </c>
      <c r="K31" s="54"/>
      <c r="L31" s="54"/>
      <c r="M31" s="54"/>
      <c r="N31" s="54"/>
      <c r="O31" s="54"/>
      <c r="P31" s="53"/>
    </row>
    <row r="32" spans="1:21" s="15" customFormat="1" ht="18.75">
      <c r="A32" s="51" t="s">
        <v>12</v>
      </c>
      <c r="B32" s="16">
        <v>1</v>
      </c>
      <c r="C32" s="16">
        <f>1.1*B32</f>
        <v>1.1000000000000001</v>
      </c>
      <c r="D32" s="16">
        <f>1.1*C32</f>
        <v>1.2100000000000002</v>
      </c>
      <c r="E32" s="16">
        <f>1.1*D32</f>
        <v>1.3310000000000004</v>
      </c>
      <c r="F32" s="16">
        <f>1.1*E32</f>
        <v>1.4641000000000006</v>
      </c>
      <c r="G32" s="16">
        <f>1.1*F32</f>
        <v>1.6105100000000008</v>
      </c>
      <c r="H32" s="16">
        <f>1.1*G32</f>
        <v>1.7715610000000011</v>
      </c>
      <c r="I32" s="16">
        <f>1.1*H32</f>
        <v>1.9487171000000014</v>
      </c>
      <c r="J32" s="16">
        <f>I32</f>
        <v>1.9487171000000014</v>
      </c>
      <c r="K32" s="16">
        <f>J32</f>
        <v>1.9487171000000014</v>
      </c>
      <c r="L32" s="16">
        <f>K32</f>
        <v>1.9487171000000014</v>
      </c>
      <c r="M32" s="16">
        <f>L32</f>
        <v>1.9487171000000014</v>
      </c>
      <c r="N32" s="16">
        <f>M32</f>
        <v>1.9487171000000014</v>
      </c>
      <c r="O32" s="16">
        <f>N32</f>
        <v>1.9487171000000014</v>
      </c>
      <c r="P32" s="16">
        <f>O32</f>
        <v>1.9487171000000014</v>
      </c>
    </row>
    <row r="33" spans="1:16" s="15" customFormat="1" ht="18.75">
      <c r="A33" s="5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8.75">
      <c r="A34" s="50" t="s">
        <v>49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1:16">
      <c r="A35" s="48" t="s">
        <v>45</v>
      </c>
      <c r="B35" s="47">
        <f>B3*B32</f>
        <v>4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16">
      <c r="A36" s="48" t="s">
        <v>44</v>
      </c>
      <c r="B36" s="46"/>
      <c r="C36" s="47">
        <f>C4*C32</f>
        <v>3.3000000000000003</v>
      </c>
      <c r="D36" s="46"/>
      <c r="E36" s="46"/>
      <c r="F36" s="46"/>
      <c r="G36" s="46"/>
      <c r="H36" s="46"/>
      <c r="I36" s="46"/>
      <c r="J36" s="46"/>
      <c r="K36" s="46"/>
      <c r="L36" s="46"/>
      <c r="M36" s="47">
        <f>M4*M32</f>
        <v>5.8461513000000043</v>
      </c>
      <c r="N36" s="46"/>
      <c r="O36" s="46"/>
      <c r="P36" s="46"/>
    </row>
    <row r="37" spans="1:16">
      <c r="A37" s="48" t="s">
        <v>43</v>
      </c>
      <c r="B37" s="46"/>
      <c r="C37" s="47">
        <f>C5*C32</f>
        <v>1.1000000000000001</v>
      </c>
      <c r="D37" s="46"/>
      <c r="E37" s="46"/>
      <c r="F37" s="46"/>
      <c r="G37" s="46"/>
      <c r="H37" s="46"/>
      <c r="I37" s="46"/>
      <c r="J37" s="46"/>
      <c r="K37" s="46"/>
      <c r="L37" s="46"/>
      <c r="M37" s="47">
        <f>M5*M32</f>
        <v>1.9487171000000014</v>
      </c>
      <c r="N37" s="46"/>
      <c r="O37" s="46"/>
      <c r="P37" s="46"/>
    </row>
    <row r="38" spans="1:16">
      <c r="A38" s="48" t="s">
        <v>42</v>
      </c>
      <c r="B38" s="46"/>
      <c r="C38" s="47">
        <f>C6*C32</f>
        <v>2.2000000000000002</v>
      </c>
      <c r="D38" s="46"/>
      <c r="E38" s="46"/>
      <c r="F38" s="46"/>
      <c r="G38" s="46"/>
      <c r="H38" s="47">
        <f>H6*H32</f>
        <v>3.5431220000000021</v>
      </c>
      <c r="I38" s="46"/>
      <c r="J38" s="46"/>
      <c r="K38" s="46"/>
      <c r="L38" s="46"/>
      <c r="M38" s="47">
        <f>M6*M32</f>
        <v>3.8974342000000028</v>
      </c>
      <c r="N38" s="46"/>
      <c r="O38" s="46"/>
      <c r="P38" s="46"/>
    </row>
    <row r="39" spans="1:16">
      <c r="A39" s="48" t="s">
        <v>48</v>
      </c>
      <c r="B39" s="46"/>
      <c r="C39" s="47">
        <f>C7*C32</f>
        <v>0.33</v>
      </c>
      <c r="D39" s="47">
        <f>D7*D32</f>
        <v>0.36300000000000004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16" s="43" customFormat="1" ht="15.75">
      <c r="A40" s="45" t="s">
        <v>47</v>
      </c>
      <c r="B40" s="44">
        <f>SUM(B35:B39)</f>
        <v>4</v>
      </c>
      <c r="C40" s="44">
        <f>SUM(C35:C39)</f>
        <v>6.9300000000000006</v>
      </c>
      <c r="D40" s="44">
        <f>SUM(D35:D39)</f>
        <v>0.36300000000000004</v>
      </c>
      <c r="E40" s="44">
        <f>SUM(E35:E39)</f>
        <v>0</v>
      </c>
      <c r="F40" s="44">
        <f>SUM(F35:F39)</f>
        <v>0</v>
      </c>
      <c r="G40" s="44">
        <f>SUM(G35:G39)</f>
        <v>0</v>
      </c>
      <c r="H40" s="44">
        <f>SUM(H35:H39)</f>
        <v>3.5431220000000021</v>
      </c>
      <c r="I40" s="44">
        <f>SUM(I35:I39)</f>
        <v>0</v>
      </c>
      <c r="J40" s="44">
        <f>SUM(J35:J39)</f>
        <v>0</v>
      </c>
      <c r="K40" s="44">
        <f>SUM(K35:K39)</f>
        <v>0</v>
      </c>
      <c r="L40" s="44">
        <f>SUM(L35:L39)</f>
        <v>0</v>
      </c>
      <c r="M40" s="44">
        <f>SUM(M35:M39)</f>
        <v>11.692302600000009</v>
      </c>
      <c r="N40" s="44">
        <f>SUM(N35:N39)</f>
        <v>0</v>
      </c>
      <c r="O40" s="44">
        <f>SUM(O35:O39)</f>
        <v>0</v>
      </c>
      <c r="P40" s="44">
        <f>SUM(P35:P39)</f>
        <v>0</v>
      </c>
    </row>
    <row r="41" spans="1:16" ht="15.75">
      <c r="A41" s="42" t="s">
        <v>46</v>
      </c>
      <c r="B41" s="41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>
      <c r="A42" s="39" t="s">
        <v>45</v>
      </c>
      <c r="B42" s="38"/>
      <c r="C42" s="38">
        <f>B35/15</f>
        <v>0.26666666666666666</v>
      </c>
      <c r="D42" s="36">
        <f>C42</f>
        <v>0.26666666666666666</v>
      </c>
      <c r="E42" s="36">
        <f>D42</f>
        <v>0.26666666666666666</v>
      </c>
      <c r="F42" s="36">
        <f>E42</f>
        <v>0.26666666666666666</v>
      </c>
      <c r="G42" s="36">
        <f>F42</f>
        <v>0.26666666666666666</v>
      </c>
      <c r="H42" s="36">
        <f>G42</f>
        <v>0.26666666666666666</v>
      </c>
      <c r="I42" s="36">
        <f>H42</f>
        <v>0.26666666666666666</v>
      </c>
      <c r="J42" s="36">
        <f>I42</f>
        <v>0.26666666666666666</v>
      </c>
      <c r="K42" s="36">
        <f>J42</f>
        <v>0.26666666666666666</v>
      </c>
      <c r="L42" s="36">
        <f>K42</f>
        <v>0.26666666666666666</v>
      </c>
      <c r="M42" s="36">
        <f>L42</f>
        <v>0.26666666666666666</v>
      </c>
      <c r="N42" s="36">
        <f>M42</f>
        <v>0.26666666666666666</v>
      </c>
      <c r="O42" s="36">
        <f>N42</f>
        <v>0.26666666666666666</v>
      </c>
      <c r="P42" s="36">
        <f>O42</f>
        <v>0.26666666666666666</v>
      </c>
    </row>
    <row r="43" spans="1:16">
      <c r="A43" s="39" t="s">
        <v>44</v>
      </c>
      <c r="B43" s="38"/>
      <c r="C43" s="38"/>
      <c r="D43" s="36">
        <f>C36/10</f>
        <v>0.33</v>
      </c>
      <c r="E43" s="36">
        <f>D43</f>
        <v>0.33</v>
      </c>
      <c r="F43" s="36">
        <f>E43</f>
        <v>0.33</v>
      </c>
      <c r="G43" s="36">
        <f>F43</f>
        <v>0.33</v>
      </c>
      <c r="H43" s="36">
        <f>G43</f>
        <v>0.33</v>
      </c>
      <c r="I43" s="36">
        <f>H43</f>
        <v>0.33</v>
      </c>
      <c r="J43" s="36">
        <f>I43</f>
        <v>0.33</v>
      </c>
      <c r="K43" s="36">
        <f>J43</f>
        <v>0.33</v>
      </c>
      <c r="L43" s="36">
        <f>K43</f>
        <v>0.33</v>
      </c>
      <c r="M43" s="36">
        <v>0</v>
      </c>
      <c r="N43" s="36">
        <f>M36/10</f>
        <v>0.58461513000000043</v>
      </c>
      <c r="O43" s="36">
        <f>N43</f>
        <v>0.58461513000000043</v>
      </c>
      <c r="P43" s="36">
        <f>O43</f>
        <v>0.58461513000000043</v>
      </c>
    </row>
    <row r="44" spans="1:16">
      <c r="A44" s="39" t="s">
        <v>43</v>
      </c>
      <c r="B44" s="38"/>
      <c r="C44" s="38"/>
      <c r="D44" s="36">
        <f>C37/10</f>
        <v>0.11000000000000001</v>
      </c>
      <c r="E44" s="36">
        <f>D44</f>
        <v>0.11000000000000001</v>
      </c>
      <c r="F44" s="36">
        <f>E44</f>
        <v>0.11000000000000001</v>
      </c>
      <c r="G44" s="36">
        <f>F44</f>
        <v>0.11000000000000001</v>
      </c>
      <c r="H44" s="36">
        <f>G44</f>
        <v>0.11000000000000001</v>
      </c>
      <c r="I44" s="36">
        <f>H44</f>
        <v>0.11000000000000001</v>
      </c>
      <c r="J44" s="36">
        <f>I44</f>
        <v>0.11000000000000001</v>
      </c>
      <c r="K44" s="36">
        <f>J44</f>
        <v>0.11000000000000001</v>
      </c>
      <c r="L44" s="36">
        <f>K44</f>
        <v>0.11000000000000001</v>
      </c>
      <c r="M44" s="36">
        <v>0</v>
      </c>
      <c r="N44" s="36">
        <f>M37/10</f>
        <v>0.19487171000000014</v>
      </c>
      <c r="O44" s="36">
        <f>N44</f>
        <v>0.19487171000000014</v>
      </c>
      <c r="P44" s="36">
        <f>O44</f>
        <v>0.19487171000000014</v>
      </c>
    </row>
    <row r="45" spans="1:16" s="35" customFormat="1">
      <c r="A45" s="37" t="s">
        <v>42</v>
      </c>
      <c r="B45" s="36"/>
      <c r="C45" s="36"/>
      <c r="D45" s="36">
        <f>C38/5</f>
        <v>0.44000000000000006</v>
      </c>
      <c r="E45" s="36">
        <f>D45</f>
        <v>0.44000000000000006</v>
      </c>
      <c r="F45" s="36">
        <f>E45</f>
        <v>0.44000000000000006</v>
      </c>
      <c r="G45" s="36">
        <f>F45</f>
        <v>0.44000000000000006</v>
      </c>
      <c r="H45" s="36">
        <v>0</v>
      </c>
      <c r="I45" s="36">
        <f>H38/5</f>
        <v>0.70862440000000038</v>
      </c>
      <c r="J45" s="36">
        <f>I45</f>
        <v>0.70862440000000038</v>
      </c>
      <c r="K45" s="36">
        <f>J45</f>
        <v>0.70862440000000038</v>
      </c>
      <c r="L45" s="36">
        <f>K45</f>
        <v>0.70862440000000038</v>
      </c>
      <c r="M45" s="36">
        <v>0</v>
      </c>
      <c r="N45" s="36">
        <f>M38/5</f>
        <v>0.77948684000000057</v>
      </c>
      <c r="O45" s="36">
        <f>N45</f>
        <v>0.77948684000000057</v>
      </c>
      <c r="P45" s="36">
        <f>O45</f>
        <v>0.77948684000000057</v>
      </c>
    </row>
    <row r="46" spans="1:16" s="32" customFormat="1" ht="15.75">
      <c r="A46" s="34" t="s">
        <v>41</v>
      </c>
      <c r="B46" s="33">
        <f>SUM(B42:B45)</f>
        <v>0</v>
      </c>
      <c r="C46" s="33">
        <f>SUM(C42:C45)</f>
        <v>0.26666666666666666</v>
      </c>
      <c r="D46" s="33">
        <f>SUM(D42:D45)</f>
        <v>1.1466666666666667</v>
      </c>
      <c r="E46" s="33">
        <f>SUM(E42:E45)</f>
        <v>1.1466666666666667</v>
      </c>
      <c r="F46" s="33">
        <f>SUM(F42:F45)</f>
        <v>1.1466666666666667</v>
      </c>
      <c r="G46" s="33">
        <f>SUM(G42:G45)</f>
        <v>1.1466666666666667</v>
      </c>
      <c r="H46" s="33">
        <f>SUM(H42:H45)</f>
        <v>0.70666666666666667</v>
      </c>
      <c r="I46" s="33">
        <f>SUM(I42:I45)</f>
        <v>1.4152910666666672</v>
      </c>
      <c r="J46" s="33">
        <f>SUM(J42:J45)</f>
        <v>1.4152910666666672</v>
      </c>
      <c r="K46" s="33">
        <f>SUM(K42:K45)</f>
        <v>1.4152910666666672</v>
      </c>
      <c r="L46" s="33">
        <f>SUM(L42:L45)</f>
        <v>1.4152910666666672</v>
      </c>
      <c r="M46" s="33">
        <f>SUM(M42:M45)</f>
        <v>0.26666666666666666</v>
      </c>
      <c r="N46" s="33">
        <f>SUM(N42:N45)</f>
        <v>1.8256403466666677</v>
      </c>
      <c r="O46" s="33">
        <f>SUM(O42:O45)</f>
        <v>1.8256403466666677</v>
      </c>
      <c r="P46" s="33">
        <f>SUM(P42:P45)</f>
        <v>1.8256403466666677</v>
      </c>
    </row>
    <row r="47" spans="1:16" ht="15">
      <c r="A47" s="23" t="s">
        <v>40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6" ht="1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7" ht="15.75">
      <c r="A49" s="31" t="s">
        <v>39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1" spans="1:17">
      <c r="A51" s="2" t="s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 t="s">
        <v>37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7">
      <c r="A53" s="30" t="s">
        <v>36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7" s="18" customFormat="1" ht="18.75">
      <c r="A54" s="29" t="s">
        <v>28</v>
      </c>
      <c r="B54" s="28" t="s">
        <v>27</v>
      </c>
      <c r="C54" s="28" t="s">
        <v>26</v>
      </c>
      <c r="D54" s="28" t="s">
        <v>25</v>
      </c>
      <c r="E54" s="28" t="s">
        <v>24</v>
      </c>
      <c r="F54" s="28" t="s">
        <v>23</v>
      </c>
      <c r="G54" s="28" t="s">
        <v>22</v>
      </c>
      <c r="H54" s="28" t="s">
        <v>21</v>
      </c>
      <c r="I54" s="28" t="s">
        <v>20</v>
      </c>
      <c r="J54" s="28" t="s">
        <v>19</v>
      </c>
      <c r="K54" s="28" t="s">
        <v>18</v>
      </c>
      <c r="L54" s="28" t="s">
        <v>17</v>
      </c>
      <c r="M54" s="28" t="s">
        <v>16</v>
      </c>
      <c r="N54" s="28" t="s">
        <v>15</v>
      </c>
      <c r="O54" s="28" t="s">
        <v>14</v>
      </c>
      <c r="P54" s="28" t="s">
        <v>13</v>
      </c>
    </row>
    <row r="55" spans="1:17" s="24" customFormat="1" ht="18.75">
      <c r="A55" s="26" t="s">
        <v>35</v>
      </c>
      <c r="B55" s="25"/>
      <c r="C55" s="25">
        <v>6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7" s="24" customFormat="1" ht="18.75">
      <c r="A56" s="26" t="s">
        <v>34</v>
      </c>
      <c r="B56" s="27"/>
      <c r="C56" s="27">
        <v>0</v>
      </c>
      <c r="D56" s="27">
        <v>0</v>
      </c>
      <c r="E56" s="27">
        <v>0</v>
      </c>
      <c r="F56" s="27">
        <f>C55/(8-3)</f>
        <v>1.2</v>
      </c>
      <c r="G56" s="27">
        <f>C55/(8-3)</f>
        <v>1.2</v>
      </c>
      <c r="H56" s="27">
        <f>C55/(8-3)</f>
        <v>1.2</v>
      </c>
      <c r="I56" s="27">
        <f>C55/(8-3)</f>
        <v>1.2</v>
      </c>
      <c r="J56" s="27">
        <f>C55/(8-3)</f>
        <v>1.2</v>
      </c>
      <c r="K56" s="27"/>
      <c r="L56" s="27"/>
      <c r="M56" s="27"/>
      <c r="N56" s="27"/>
      <c r="O56" s="27"/>
      <c r="P56" s="27"/>
    </row>
    <row r="57" spans="1:17" s="24" customFormat="1" ht="18.75">
      <c r="A57" s="26" t="s">
        <v>33</v>
      </c>
      <c r="B57" s="27"/>
      <c r="C57" s="27">
        <f>C55-C56</f>
        <v>6</v>
      </c>
      <c r="D57" s="27">
        <f>C57-D56</f>
        <v>6</v>
      </c>
      <c r="E57" s="27">
        <f>D57-E56</f>
        <v>6</v>
      </c>
      <c r="F57" s="27">
        <f>E57-F56</f>
        <v>4.8</v>
      </c>
      <c r="G57" s="27">
        <f>F57-G56</f>
        <v>3.5999999999999996</v>
      </c>
      <c r="H57" s="27">
        <f>G57-H56</f>
        <v>2.3999999999999995</v>
      </c>
      <c r="I57" s="27">
        <f>H57-I56</f>
        <v>1.1999999999999995</v>
      </c>
      <c r="J57" s="27">
        <f>I57-J56</f>
        <v>0</v>
      </c>
      <c r="K57" s="27"/>
      <c r="L57" s="27"/>
      <c r="M57" s="27"/>
      <c r="N57" s="27"/>
      <c r="O57" s="27"/>
      <c r="P57" s="27"/>
    </row>
    <row r="58" spans="1:17" s="24" customFormat="1" ht="18.75">
      <c r="A58" s="26" t="s">
        <v>32</v>
      </c>
      <c r="B58" s="25"/>
      <c r="C58" s="25"/>
      <c r="D58" s="25">
        <f>C57*8%</f>
        <v>0.48</v>
      </c>
      <c r="E58" s="25">
        <f>D57*8%</f>
        <v>0.48</v>
      </c>
      <c r="F58" s="25">
        <f>E57*8%</f>
        <v>0.48</v>
      </c>
      <c r="G58" s="25">
        <f>F57*8%</f>
        <v>0.38400000000000001</v>
      </c>
      <c r="H58" s="25">
        <f>G57*8%</f>
        <v>0.28799999999999998</v>
      </c>
      <c r="I58" s="25">
        <f>H57*8%</f>
        <v>0.19199999999999995</v>
      </c>
      <c r="J58" s="25">
        <f>I57*8%</f>
        <v>9.599999999999996E-2</v>
      </c>
      <c r="K58" s="25"/>
      <c r="L58" s="25"/>
      <c r="M58" s="25"/>
      <c r="N58" s="25"/>
      <c r="O58" s="25"/>
      <c r="P58" s="25"/>
    </row>
    <row r="60" spans="1:17" ht="15" customHeight="1">
      <c r="A60" s="23" t="s">
        <v>31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7" ht="1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7">
      <c r="A62" s="2" t="s">
        <v>30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7" ht="19.5" thickBot="1">
      <c r="B63" s="22" t="s">
        <v>29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1:17" s="18" customFormat="1" ht="19.5" thickBot="1">
      <c r="A64" s="21" t="s">
        <v>28</v>
      </c>
      <c r="B64" s="20" t="s">
        <v>27</v>
      </c>
      <c r="C64" s="20" t="s">
        <v>26</v>
      </c>
      <c r="D64" s="20" t="s">
        <v>25</v>
      </c>
      <c r="E64" s="20" t="s">
        <v>24</v>
      </c>
      <c r="F64" s="20" t="s">
        <v>23</v>
      </c>
      <c r="G64" s="20" t="s">
        <v>22</v>
      </c>
      <c r="H64" s="20" t="s">
        <v>21</v>
      </c>
      <c r="I64" s="20" t="s">
        <v>20</v>
      </c>
      <c r="J64" s="20" t="s">
        <v>19</v>
      </c>
      <c r="K64" s="20" t="s">
        <v>18</v>
      </c>
      <c r="L64" s="20" t="s">
        <v>17</v>
      </c>
      <c r="M64" s="20" t="s">
        <v>16</v>
      </c>
      <c r="N64" s="20" t="s">
        <v>15</v>
      </c>
      <c r="O64" s="20" t="s">
        <v>14</v>
      </c>
      <c r="P64" s="19" t="s">
        <v>13</v>
      </c>
    </row>
    <row r="65" spans="1:16" s="15" customFormat="1" ht="18.75">
      <c r="A65" s="17" t="s">
        <v>12</v>
      </c>
      <c r="B65" s="16">
        <v>1</v>
      </c>
      <c r="C65" s="16">
        <f>1.1*B65</f>
        <v>1.1000000000000001</v>
      </c>
      <c r="D65" s="16">
        <f>1.1*C65</f>
        <v>1.2100000000000002</v>
      </c>
      <c r="E65" s="16">
        <f>1.1*D65</f>
        <v>1.3310000000000004</v>
      </c>
      <c r="F65" s="16">
        <f>1.1*E65</f>
        <v>1.4641000000000006</v>
      </c>
      <c r="G65" s="16">
        <f>1.1*F65</f>
        <v>1.6105100000000008</v>
      </c>
      <c r="H65" s="16">
        <f>1.1*G65</f>
        <v>1.7715610000000011</v>
      </c>
      <c r="I65" s="16">
        <f>1.1*H65</f>
        <v>1.9487171000000014</v>
      </c>
      <c r="J65" s="16">
        <f>I65</f>
        <v>1.9487171000000014</v>
      </c>
      <c r="K65" s="16">
        <f>J65</f>
        <v>1.9487171000000014</v>
      </c>
      <c r="L65" s="16">
        <f>K65</f>
        <v>1.9487171000000014</v>
      </c>
      <c r="M65" s="16">
        <f>L65</f>
        <v>1.9487171000000014</v>
      </c>
      <c r="N65" s="16">
        <f>M65</f>
        <v>1.9487171000000014</v>
      </c>
      <c r="O65" s="16">
        <f>N65</f>
        <v>1.9487171000000014</v>
      </c>
      <c r="P65" s="16">
        <f>O65</f>
        <v>1.9487171000000014</v>
      </c>
    </row>
    <row r="66" spans="1:16">
      <c r="A66" s="14" t="s">
        <v>11</v>
      </c>
      <c r="B66" s="13">
        <f>B18</f>
        <v>0</v>
      </c>
      <c r="C66" s="13">
        <f>C18</f>
        <v>0</v>
      </c>
      <c r="D66" s="13">
        <f>D18</f>
        <v>3</v>
      </c>
      <c r="E66" s="13">
        <f>E18</f>
        <v>3</v>
      </c>
      <c r="F66" s="13">
        <f>F18</f>
        <v>3</v>
      </c>
      <c r="G66" s="13">
        <f>G18</f>
        <v>3</v>
      </c>
      <c r="H66" s="13">
        <f>H18</f>
        <v>3</v>
      </c>
      <c r="I66" s="13">
        <f>I18</f>
        <v>3</v>
      </c>
      <c r="J66" s="13">
        <f>J18</f>
        <v>3</v>
      </c>
      <c r="K66" s="13">
        <f>K18</f>
        <v>3</v>
      </c>
      <c r="L66" s="13">
        <f>L18</f>
        <v>3</v>
      </c>
      <c r="M66" s="13">
        <f>M18</f>
        <v>3</v>
      </c>
      <c r="N66" s="13">
        <f>N18</f>
        <v>3</v>
      </c>
      <c r="O66" s="13">
        <f>O18</f>
        <v>3</v>
      </c>
      <c r="P66" s="13">
        <f>P18</f>
        <v>3</v>
      </c>
    </row>
    <row r="67" spans="1:16">
      <c r="A67" s="14" t="s">
        <v>10</v>
      </c>
      <c r="B67" s="13">
        <f>B13</f>
        <v>0</v>
      </c>
      <c r="C67" s="13">
        <f>C13</f>
        <v>0</v>
      </c>
      <c r="D67" s="13">
        <f>D13</f>
        <v>0.5</v>
      </c>
      <c r="E67" s="13">
        <f>E13</f>
        <v>0.5</v>
      </c>
      <c r="F67" s="13">
        <f>F13</f>
        <v>0.5</v>
      </c>
      <c r="G67" s="13">
        <f>G13</f>
        <v>0.5</v>
      </c>
      <c r="H67" s="13">
        <f>H13</f>
        <v>0.5</v>
      </c>
      <c r="I67" s="13">
        <f>I13</f>
        <v>0.5</v>
      </c>
      <c r="J67" s="13">
        <f>J13</f>
        <v>0.5</v>
      </c>
      <c r="K67" s="13">
        <f>K13</f>
        <v>0.5</v>
      </c>
      <c r="L67" s="13">
        <f>L13</f>
        <v>0.5</v>
      </c>
      <c r="M67" s="13">
        <f>M13</f>
        <v>0.5</v>
      </c>
      <c r="N67" s="13">
        <f>N13</f>
        <v>0.5</v>
      </c>
      <c r="O67" s="13">
        <f>O13</f>
        <v>0.5</v>
      </c>
      <c r="P67" s="13">
        <f>P13</f>
        <v>0.5</v>
      </c>
    </row>
    <row r="68" spans="1:16">
      <c r="A68" s="14" t="s">
        <v>9</v>
      </c>
      <c r="B68" s="13">
        <f>B66-B67</f>
        <v>0</v>
      </c>
      <c r="C68" s="13">
        <f>C66-C67</f>
        <v>0</v>
      </c>
      <c r="D68" s="13">
        <f>D66-D67</f>
        <v>2.5</v>
      </c>
      <c r="E68" s="13">
        <f>E66-E67</f>
        <v>2.5</v>
      </c>
      <c r="F68" s="13">
        <f>F66-F67</f>
        <v>2.5</v>
      </c>
      <c r="G68" s="13">
        <f>G66-G67</f>
        <v>2.5</v>
      </c>
      <c r="H68" s="13">
        <f>H66-H67</f>
        <v>2.5</v>
      </c>
      <c r="I68" s="13">
        <f>I66-I67</f>
        <v>2.5</v>
      </c>
      <c r="J68" s="13">
        <f>J66-J67</f>
        <v>2.5</v>
      </c>
      <c r="K68" s="13">
        <f>K66-K67</f>
        <v>2.5</v>
      </c>
      <c r="L68" s="13">
        <f>L66-L67</f>
        <v>2.5</v>
      </c>
      <c r="M68" s="13">
        <f>M66-M67</f>
        <v>2.5</v>
      </c>
      <c r="N68" s="13">
        <f>N66-N67</f>
        <v>2.5</v>
      </c>
      <c r="O68" s="13">
        <f>O66-O67</f>
        <v>2.5</v>
      </c>
      <c r="P68" s="13">
        <f>P66-P67</f>
        <v>2.5</v>
      </c>
    </row>
    <row r="69" spans="1:16">
      <c r="A69" s="14" t="s">
        <v>8</v>
      </c>
      <c r="B69" s="13">
        <f>B68*B65</f>
        <v>0</v>
      </c>
      <c r="C69" s="13">
        <f>C68*C65</f>
        <v>0</v>
      </c>
      <c r="D69" s="13">
        <f>D68*D65</f>
        <v>3.0250000000000004</v>
      </c>
      <c r="E69" s="13">
        <f>E68*E65</f>
        <v>3.327500000000001</v>
      </c>
      <c r="F69" s="13">
        <f>F68*F65</f>
        <v>3.6602500000000013</v>
      </c>
      <c r="G69" s="13">
        <f>G68*G65</f>
        <v>4.0262750000000018</v>
      </c>
      <c r="H69" s="13">
        <f>H68*H65</f>
        <v>4.4289025000000031</v>
      </c>
      <c r="I69" s="13">
        <f>I68*I65</f>
        <v>4.8717927500000036</v>
      </c>
      <c r="J69" s="13">
        <f>J68*J65</f>
        <v>4.8717927500000036</v>
      </c>
      <c r="K69" s="13">
        <f>K68*K65</f>
        <v>4.8717927500000036</v>
      </c>
      <c r="L69" s="13">
        <f>L68*L65</f>
        <v>4.8717927500000036</v>
      </c>
      <c r="M69" s="13">
        <f>M68*M65</f>
        <v>4.8717927500000036</v>
      </c>
      <c r="N69" s="13">
        <f>N68*N65</f>
        <v>4.8717927500000036</v>
      </c>
      <c r="O69" s="13">
        <f>O68*O65</f>
        <v>4.8717927500000036</v>
      </c>
      <c r="P69" s="13">
        <f>P68*P65</f>
        <v>4.8717927500000036</v>
      </c>
    </row>
    <row r="70" spans="1:16" s="10" customFormat="1">
      <c r="A70" s="12" t="s">
        <v>7</v>
      </c>
      <c r="B70" s="11">
        <f>B58</f>
        <v>0</v>
      </c>
      <c r="C70" s="11">
        <f>C58</f>
        <v>0</v>
      </c>
      <c r="D70" s="11">
        <f>D58</f>
        <v>0.48</v>
      </c>
      <c r="E70" s="11">
        <f>E58</f>
        <v>0.48</v>
      </c>
      <c r="F70" s="11">
        <f>F58</f>
        <v>0.48</v>
      </c>
      <c r="G70" s="11">
        <f>G58</f>
        <v>0.38400000000000001</v>
      </c>
      <c r="H70" s="11">
        <f>H58</f>
        <v>0.28799999999999998</v>
      </c>
      <c r="I70" s="11">
        <f>I58</f>
        <v>0.19199999999999995</v>
      </c>
      <c r="J70" s="11">
        <f>J58</f>
        <v>9.599999999999996E-2</v>
      </c>
      <c r="K70" s="11">
        <f>K58</f>
        <v>0</v>
      </c>
      <c r="L70" s="11">
        <f>L58</f>
        <v>0</v>
      </c>
      <c r="M70" s="11">
        <f>M58</f>
        <v>0</v>
      </c>
      <c r="N70" s="11">
        <f>N58</f>
        <v>0</v>
      </c>
      <c r="O70" s="11">
        <f>O58</f>
        <v>0</v>
      </c>
      <c r="P70" s="11">
        <f>P58</f>
        <v>0</v>
      </c>
    </row>
    <row r="71" spans="1:16" s="10" customFormat="1">
      <c r="A71" s="12" t="s">
        <v>6</v>
      </c>
      <c r="B71" s="11">
        <f>B46</f>
        <v>0</v>
      </c>
      <c r="C71" s="11">
        <f>C46</f>
        <v>0.26666666666666666</v>
      </c>
      <c r="D71" s="11">
        <f>D46</f>
        <v>1.1466666666666667</v>
      </c>
      <c r="E71" s="11">
        <f>E46</f>
        <v>1.1466666666666667</v>
      </c>
      <c r="F71" s="11">
        <f>F46</f>
        <v>1.1466666666666667</v>
      </c>
      <c r="G71" s="11">
        <f>G46</f>
        <v>1.1466666666666667</v>
      </c>
      <c r="H71" s="11">
        <f>H46</f>
        <v>0.70666666666666667</v>
      </c>
      <c r="I71" s="11">
        <f>I46</f>
        <v>1.4152910666666672</v>
      </c>
      <c r="J71" s="11">
        <f>J46</f>
        <v>1.4152910666666672</v>
      </c>
      <c r="K71" s="11">
        <f>K46</f>
        <v>1.4152910666666672</v>
      </c>
      <c r="L71" s="11">
        <f>L46</f>
        <v>1.4152910666666672</v>
      </c>
      <c r="M71" s="11">
        <f>M46</f>
        <v>0.26666666666666666</v>
      </c>
      <c r="N71" s="11">
        <f>N46</f>
        <v>1.8256403466666677</v>
      </c>
      <c r="O71" s="11">
        <f>O46</f>
        <v>1.8256403466666677</v>
      </c>
      <c r="P71" s="11">
        <f>P46</f>
        <v>1.8256403466666677</v>
      </c>
    </row>
    <row r="72" spans="1:16" s="6" customFormat="1">
      <c r="A72" s="9" t="s">
        <v>5</v>
      </c>
      <c r="B72" s="7">
        <f>B69-B70-B71</f>
        <v>0</v>
      </c>
      <c r="C72" s="7">
        <f>C69-C70-C71</f>
        <v>-0.26666666666666666</v>
      </c>
      <c r="D72" s="7">
        <f>D69-D70-D71</f>
        <v>1.3983333333333337</v>
      </c>
      <c r="E72" s="7">
        <f>E69-E70-E71</f>
        <v>1.7008333333333343</v>
      </c>
      <c r="F72" s="7">
        <f>F69-F70-F71</f>
        <v>2.0335833333333344</v>
      </c>
      <c r="G72" s="7">
        <f>G69-G70-G71</f>
        <v>2.495608333333335</v>
      </c>
      <c r="H72" s="7">
        <f>H69-H70-H71</f>
        <v>3.4342358333333363</v>
      </c>
      <c r="I72" s="7">
        <f>I69-I70-I71</f>
        <v>3.2645016833333362</v>
      </c>
      <c r="J72" s="7">
        <f>J69-J70-J71</f>
        <v>3.3605016833333363</v>
      </c>
      <c r="K72" s="7">
        <f>K69-K70-K71</f>
        <v>3.4565016833333364</v>
      </c>
      <c r="L72" s="7">
        <f>L69-L70-L71</f>
        <v>3.4565016833333364</v>
      </c>
      <c r="M72" s="7">
        <f>M69-M70-M71</f>
        <v>4.605126083333337</v>
      </c>
      <c r="N72" s="7">
        <f>N69-N70-N71</f>
        <v>3.0461524033333358</v>
      </c>
      <c r="O72" s="7">
        <f>O69-O70-O71</f>
        <v>3.0461524033333358</v>
      </c>
      <c r="P72" s="7">
        <f>P69-P70-P71</f>
        <v>3.0461524033333358</v>
      </c>
    </row>
    <row r="73" spans="1:16" s="10" customFormat="1">
      <c r="A73" s="12" t="s">
        <v>4</v>
      </c>
      <c r="B73" s="11"/>
      <c r="C73" s="11"/>
      <c r="D73" s="11"/>
      <c r="E73" s="11"/>
      <c r="F73" s="11"/>
      <c r="G73" s="11">
        <f>G72*50%</f>
        <v>1.2478041666666675</v>
      </c>
      <c r="H73" s="11">
        <f>H72*50%</f>
        <v>1.7171179166666681</v>
      </c>
      <c r="I73" s="11">
        <f>I72*50%</f>
        <v>1.6322508416666681</v>
      </c>
      <c r="J73" s="11">
        <f>J72*50%</f>
        <v>1.6802508416666682</v>
      </c>
      <c r="K73" s="11">
        <f>K72*50%</f>
        <v>1.7282508416666682</v>
      </c>
      <c r="L73" s="11">
        <f>L72*50%</f>
        <v>1.7282508416666682</v>
      </c>
      <c r="M73" s="11">
        <f>M72*50%</f>
        <v>2.3025630416666685</v>
      </c>
      <c r="N73" s="11">
        <f>N72*50%</f>
        <v>1.5230762016666679</v>
      </c>
      <c r="O73" s="11">
        <f>O72*50%</f>
        <v>1.5230762016666679</v>
      </c>
      <c r="P73" s="11">
        <f>P72*50%</f>
        <v>1.5230762016666679</v>
      </c>
    </row>
    <row r="74" spans="1:16" s="6" customFormat="1">
      <c r="A74" s="9" t="s">
        <v>3</v>
      </c>
      <c r="B74" s="7">
        <f>B72-B73</f>
        <v>0</v>
      </c>
      <c r="C74" s="7">
        <f>C72-C73</f>
        <v>-0.26666666666666666</v>
      </c>
      <c r="D74" s="7">
        <f>D72-D73</f>
        <v>1.3983333333333337</v>
      </c>
      <c r="E74" s="7">
        <f>E72-E73</f>
        <v>1.7008333333333343</v>
      </c>
      <c r="F74" s="7">
        <f>F72-F73</f>
        <v>2.0335833333333344</v>
      </c>
      <c r="G74" s="7">
        <f>G72-G73</f>
        <v>1.2478041666666675</v>
      </c>
      <c r="H74" s="7">
        <f>H72-H73</f>
        <v>1.7171179166666681</v>
      </c>
      <c r="I74" s="7">
        <f>I72-I73</f>
        <v>1.6322508416666681</v>
      </c>
      <c r="J74" s="7">
        <f>J72-J73</f>
        <v>1.6802508416666682</v>
      </c>
      <c r="K74" s="7">
        <f>K72-K73</f>
        <v>1.7282508416666682</v>
      </c>
      <c r="L74" s="7">
        <f>L72-L73</f>
        <v>1.7282508416666682</v>
      </c>
      <c r="M74" s="7">
        <f>M72-M73</f>
        <v>2.3025630416666685</v>
      </c>
      <c r="N74" s="7">
        <f>N72-N73</f>
        <v>1.5230762016666679</v>
      </c>
      <c r="O74" s="7">
        <f>O72-O73</f>
        <v>1.5230762016666679</v>
      </c>
      <c r="P74" s="7">
        <f>P72-P73</f>
        <v>1.5230762016666679</v>
      </c>
    </row>
    <row r="75" spans="1:16" s="6" customFormat="1">
      <c r="A75" s="8" t="s">
        <v>2</v>
      </c>
      <c r="B75" s="7">
        <f>B71</f>
        <v>0</v>
      </c>
      <c r="C75" s="7">
        <f>C71</f>
        <v>0.26666666666666666</v>
      </c>
      <c r="D75" s="7">
        <f>D71</f>
        <v>1.1466666666666667</v>
      </c>
      <c r="E75" s="7">
        <f>E71</f>
        <v>1.1466666666666667</v>
      </c>
      <c r="F75" s="7">
        <f>F71</f>
        <v>1.1466666666666667</v>
      </c>
      <c r="G75" s="7">
        <f>G71</f>
        <v>1.1466666666666667</v>
      </c>
      <c r="H75" s="7">
        <f>H71</f>
        <v>0.70666666666666667</v>
      </c>
      <c r="I75" s="7">
        <f>I71</f>
        <v>1.4152910666666672</v>
      </c>
      <c r="J75" s="7">
        <f>J71</f>
        <v>1.4152910666666672</v>
      </c>
      <c r="K75" s="7">
        <f>K71</f>
        <v>1.4152910666666672</v>
      </c>
      <c r="L75" s="7">
        <f>L71</f>
        <v>1.4152910666666672</v>
      </c>
      <c r="M75" s="7">
        <f>M71</f>
        <v>0.26666666666666666</v>
      </c>
      <c r="N75" s="7">
        <f>N71</f>
        <v>1.8256403466666677</v>
      </c>
      <c r="O75" s="7">
        <f>O71</f>
        <v>1.8256403466666677</v>
      </c>
      <c r="P75" s="7">
        <f>P71</f>
        <v>1.8256403466666677</v>
      </c>
    </row>
    <row r="76" spans="1:16" s="3" customFormat="1" ht="18.75">
      <c r="A76" s="5" t="s">
        <v>1</v>
      </c>
      <c r="B76" s="4">
        <f>B74+B75</f>
        <v>0</v>
      </c>
      <c r="C76" s="4">
        <f>C74+C75</f>
        <v>0</v>
      </c>
      <c r="D76" s="4">
        <f>D74+D75</f>
        <v>2.5450000000000004</v>
      </c>
      <c r="E76" s="4">
        <f>E74+E75</f>
        <v>2.847500000000001</v>
      </c>
      <c r="F76" s="4">
        <f>F74+F75</f>
        <v>3.1802500000000009</v>
      </c>
      <c r="G76" s="4">
        <f>G74+G75</f>
        <v>2.394470833333334</v>
      </c>
      <c r="H76" s="4">
        <f>H74+H75</f>
        <v>2.4237845833333349</v>
      </c>
      <c r="I76" s="4">
        <f>I74+I75</f>
        <v>3.0475419083333355</v>
      </c>
      <c r="J76" s="4">
        <f>J74+J75</f>
        <v>3.0955419083333355</v>
      </c>
      <c r="K76" s="4">
        <f>K74+K75</f>
        <v>3.1435419083333356</v>
      </c>
      <c r="L76" s="4">
        <f>L74+L75</f>
        <v>3.1435419083333356</v>
      </c>
      <c r="M76" s="4">
        <f>M74+M75</f>
        <v>2.5692297083333351</v>
      </c>
      <c r="N76" s="4">
        <f>N74+N75</f>
        <v>3.3487165483333357</v>
      </c>
      <c r="O76" s="4">
        <f>O74+O75</f>
        <v>3.3487165483333357</v>
      </c>
      <c r="P76" s="4">
        <f>P74+P75</f>
        <v>3.3487165483333357</v>
      </c>
    </row>
    <row r="78" spans="1:16">
      <c r="A78" s="2" t="s">
        <v>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</sheetData>
  <mergeCells count="14">
    <mergeCell ref="A51:Q51"/>
    <mergeCell ref="A52:P52"/>
    <mergeCell ref="J31:P31"/>
    <mergeCell ref="A78:P78"/>
    <mergeCell ref="A53:P53"/>
    <mergeCell ref="A60:N61"/>
    <mergeCell ref="A62:P62"/>
    <mergeCell ref="B63:M63"/>
    <mergeCell ref="A27:N28"/>
    <mergeCell ref="A29:P29"/>
    <mergeCell ref="A26:P26"/>
    <mergeCell ref="B31:I31"/>
    <mergeCell ref="A47:N48"/>
    <mergeCell ref="A49:P4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</dc:creator>
  <cp:lastModifiedBy>Lilia</cp:lastModifiedBy>
  <dcterms:created xsi:type="dcterms:W3CDTF">2015-12-31T21:36:13Z</dcterms:created>
  <dcterms:modified xsi:type="dcterms:W3CDTF">2015-12-31T21:36:35Z</dcterms:modified>
</cp:coreProperties>
</file>