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72" windowWidth="9588" windowHeight="7392" activeTab="1"/>
  </bookViews>
  <sheets>
    <sheet name="Quotas" sheetId="1" r:id="rId1"/>
    <sheet name="Livraison" sheetId="2" r:id="rId2"/>
    <sheet name="Production" sheetId="3" r:id="rId3"/>
  </sheets>
  <calcPr calcId="124519"/>
</workbook>
</file>

<file path=xl/calcChain.xml><?xml version="1.0" encoding="utf-8"?>
<calcChain xmlns="http://schemas.openxmlformats.org/spreadsheetml/2006/main">
  <c r="K5" i="3"/>
  <c r="I16"/>
  <c r="K2"/>
  <c r="I8"/>
  <c r="J8" s="1"/>
  <c r="K8" s="1"/>
  <c r="B8" i="2" s="1"/>
  <c r="B11"/>
  <c r="B12"/>
  <c r="B14"/>
  <c r="B15"/>
  <c r="K11" i="3"/>
  <c r="K12"/>
  <c r="K14"/>
  <c r="K15"/>
  <c r="J3"/>
  <c r="K3" s="1"/>
  <c r="B3" i="2" s="1"/>
  <c r="J4" i="3"/>
  <c r="J5"/>
  <c r="J6"/>
  <c r="K6" s="1"/>
  <c r="B6" i="2" s="1"/>
  <c r="J7" i="3"/>
  <c r="K7" s="1"/>
  <c r="B7" i="2" s="1"/>
  <c r="J9" i="3"/>
  <c r="K9" s="1"/>
  <c r="B9" i="2" s="1"/>
  <c r="J10" i="3"/>
  <c r="K10" s="1"/>
  <c r="B10" i="2" s="1"/>
  <c r="J11" i="3"/>
  <c r="J12"/>
  <c r="J14"/>
  <c r="J15"/>
  <c r="J16"/>
  <c r="K16" s="1"/>
  <c r="B16" i="2" s="1"/>
  <c r="J2" i="3"/>
  <c r="F5" i="1"/>
  <c r="E17" i="3"/>
  <c r="F17"/>
  <c r="G17"/>
  <c r="H17"/>
  <c r="C17"/>
  <c r="D17"/>
  <c r="B17"/>
  <c r="F13" i="1"/>
  <c r="F6"/>
  <c r="C3"/>
  <c r="C4"/>
  <c r="C5"/>
  <c r="C6"/>
  <c r="D6" s="1"/>
  <c r="E6" s="1"/>
  <c r="C7"/>
  <c r="C8"/>
  <c r="C9"/>
  <c r="C10"/>
  <c r="C11"/>
  <c r="C12"/>
  <c r="C13"/>
  <c r="C14"/>
  <c r="C15"/>
  <c r="C16"/>
  <c r="D16" s="1"/>
  <c r="E16" s="1"/>
  <c r="C2"/>
  <c r="D2" s="1"/>
  <c r="E2" s="1"/>
  <c r="D4"/>
  <c r="E4" s="1"/>
  <c r="D12"/>
  <c r="E12" s="1"/>
  <c r="B21"/>
  <c r="D5"/>
  <c r="E5" s="1"/>
  <c r="D7"/>
  <c r="E7" s="1"/>
  <c r="D9"/>
  <c r="E9" s="1"/>
  <c r="D10"/>
  <c r="E10" s="1"/>
  <c r="D11"/>
  <c r="E11" s="1"/>
  <c r="D14"/>
  <c r="E14" s="1"/>
  <c r="D15"/>
  <c r="E15" s="1"/>
  <c r="D8"/>
  <c r="E8" s="1"/>
  <c r="D13"/>
  <c r="E13" s="1"/>
  <c r="F3"/>
  <c r="F4"/>
  <c r="F7"/>
  <c r="F8"/>
  <c r="F9"/>
  <c r="F10"/>
  <c r="F11"/>
  <c r="F12"/>
  <c r="F14"/>
  <c r="F15"/>
  <c r="F16"/>
  <c r="D3"/>
  <c r="E3" s="1"/>
  <c r="B5" i="2" l="1"/>
  <c r="B2"/>
  <c r="C19" i="3"/>
  <c r="B22" i="1" s="1"/>
  <c r="B23" s="1"/>
  <c r="B24" s="1"/>
  <c r="I13" i="3"/>
  <c r="J13" s="1"/>
  <c r="K13" s="1"/>
  <c r="B13" i="2" s="1"/>
  <c r="G8" i="1"/>
  <c r="G6"/>
  <c r="G15"/>
  <c r="G11"/>
  <c r="G16"/>
  <c r="G14"/>
  <c r="G7"/>
  <c r="G4"/>
  <c r="G9"/>
  <c r="G5"/>
  <c r="G13"/>
  <c r="G12"/>
  <c r="G3"/>
  <c r="G10"/>
  <c r="E18"/>
  <c r="G2"/>
  <c r="B25" l="1"/>
  <c r="K4" i="3"/>
  <c r="B4" i="2" s="1"/>
  <c r="G18" i="1"/>
  <c r="B26" s="1"/>
  <c r="H5" l="1"/>
  <c r="I5" s="1"/>
  <c r="C5" i="2" s="1"/>
  <c r="E5" s="1"/>
  <c r="H9" i="1"/>
  <c r="I9" s="1"/>
  <c r="C9" i="2" s="1"/>
  <c r="E9" s="1"/>
  <c r="H13" i="1"/>
  <c r="I13" s="1"/>
  <c r="C13" i="2" s="1"/>
  <c r="E13" s="1"/>
  <c r="H2" i="1"/>
  <c r="I2" s="1"/>
  <c r="C2" i="2" s="1"/>
  <c r="E2" s="1"/>
  <c r="H11" i="1"/>
  <c r="I11" s="1"/>
  <c r="C11" i="2" s="1"/>
  <c r="E11" s="1"/>
  <c r="H4" i="1"/>
  <c r="I4" s="1"/>
  <c r="C4" i="2" s="1"/>
  <c r="E4" s="1"/>
  <c r="H8" i="1"/>
  <c r="I8" s="1"/>
  <c r="C8" i="2" s="1"/>
  <c r="E8" s="1"/>
  <c r="H12" i="1"/>
  <c r="I12" s="1"/>
  <c r="C12" i="2" s="1"/>
  <c r="E12" s="1"/>
  <c r="H16" i="1"/>
  <c r="I16" s="1"/>
  <c r="C16" i="2" s="1"/>
  <c r="E16" s="1"/>
  <c r="H15" i="1"/>
  <c r="I15" s="1"/>
  <c r="C15" i="2" s="1"/>
  <c r="E15" s="1"/>
  <c r="H3" i="1"/>
  <c r="I3" s="1"/>
  <c r="C3" i="2" s="1"/>
  <c r="E3" s="1"/>
  <c r="H6" i="1"/>
  <c r="I6" s="1"/>
  <c r="C6" i="2" s="1"/>
  <c r="E6" s="1"/>
  <c r="H10" i="1"/>
  <c r="I10" s="1"/>
  <c r="C10" i="2" s="1"/>
  <c r="E10" s="1"/>
  <c r="H14" i="1"/>
  <c r="I14" s="1"/>
  <c r="C14" i="2" s="1"/>
  <c r="E14" s="1"/>
  <c r="H7" i="1"/>
  <c r="I7" s="1"/>
  <c r="C7" i="2" s="1"/>
  <c r="E7" s="1"/>
  <c r="E17" l="1"/>
  <c r="H18" i="1"/>
  <c r="C17" i="2"/>
  <c r="I18" i="1"/>
</calcChain>
</file>

<file path=xl/sharedStrings.xml><?xml version="1.0" encoding="utf-8"?>
<sst xmlns="http://schemas.openxmlformats.org/spreadsheetml/2006/main" count="90" uniqueCount="41">
  <si>
    <t>membre</t>
  </si>
  <si>
    <t>tdp</t>
  </si>
  <si>
    <t>Alexein</t>
  </si>
  <si>
    <t>Blur</t>
  </si>
  <si>
    <t>bucki</t>
  </si>
  <si>
    <t>crocro</t>
  </si>
  <si>
    <t>eban</t>
  </si>
  <si>
    <t>LaLouve</t>
  </si>
  <si>
    <t>melanie33</t>
  </si>
  <si>
    <t>mikicali</t>
  </si>
  <si>
    <t>Rage</t>
  </si>
  <si>
    <t>satanique-v-2</t>
  </si>
  <si>
    <t>sbabiole</t>
  </si>
  <si>
    <t>stefane</t>
  </si>
  <si>
    <t>Undertaker23</t>
  </si>
  <si>
    <t>Viligognus</t>
  </si>
  <si>
    <t>wesid69</t>
  </si>
  <si>
    <t>yoyo111</t>
  </si>
  <si>
    <t>diff avec tdp le plus faible</t>
  </si>
  <si>
    <t>ratio de 3</t>
  </si>
  <si>
    <t>PROD TOT par jour (en G)</t>
  </si>
  <si>
    <t>total</t>
  </si>
  <si>
    <t>prod téorique moy par membre par jour</t>
  </si>
  <si>
    <t>prod tot par semaine</t>
  </si>
  <si>
    <t>ressource produite par ratio et par jour</t>
  </si>
  <si>
    <t>part</t>
  </si>
  <si>
    <t>ressources/jour</t>
  </si>
  <si>
    <t>production semaine</t>
  </si>
  <si>
    <t>cotat</t>
  </si>
  <si>
    <t>repport semaine précédente</t>
  </si>
  <si>
    <t>jour 1</t>
  </si>
  <si>
    <t xml:space="preserve">reste à recevoir/livré </t>
  </si>
  <si>
    <t>tdc tot exploitable (G)</t>
  </si>
  <si>
    <t>Bonus/Malus multiplicateur</t>
  </si>
  <si>
    <t>MOYENNE tdp membre</t>
  </si>
  <si>
    <t>Moyenne tdc semaine :</t>
  </si>
  <si>
    <t>ressources/semaine</t>
  </si>
  <si>
    <t>coût *1,75 par ratio de 3</t>
  </si>
  <si>
    <t>production total semaine avant pillage</t>
  </si>
  <si>
    <t>production total semaine après pillage</t>
  </si>
  <si>
    <t>Gain COLO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</si>
</sst>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#,##0.0000"/>
    <numFmt numFmtId="166" formatCode="0.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thin">
        <color indexed="64"/>
      </top>
      <bottom/>
      <diagonal/>
    </border>
    <border>
      <left style="medium">
        <color theme="4"/>
      </left>
      <right style="medium">
        <color theme="4"/>
      </right>
      <top style="medium">
        <color indexed="6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Alignment="1">
      <alignment horizontal="center" wrapText="1"/>
    </xf>
    <xf numFmtId="3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164" fontId="1" fillId="0" borderId="3" xfId="0" applyNumberFormat="1" applyFont="1" applyBorder="1"/>
    <xf numFmtId="0" fontId="0" fillId="0" borderId="4" xfId="0" applyBorder="1"/>
    <xf numFmtId="0" fontId="2" fillId="0" borderId="4" xfId="1" applyBorder="1" applyAlignment="1" applyProtection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 wrapText="1"/>
    </xf>
    <xf numFmtId="0" fontId="2" fillId="0" borderId="4" xfId="1" applyBorder="1" applyAlignment="1" applyProtection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3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0" fillId="0" borderId="14" xfId="0" applyBorder="1"/>
    <xf numFmtId="0" fontId="5" fillId="0" borderId="4" xfId="0" applyFont="1" applyBorder="1"/>
    <xf numFmtId="164" fontId="5" fillId="0" borderId="4" xfId="0" applyNumberFormat="1" applyFont="1" applyBorder="1" applyAlignment="1">
      <alignment horizontal="center" wrapText="1"/>
    </xf>
    <xf numFmtId="164" fontId="5" fillId="0" borderId="4" xfId="0" applyNumberFormat="1" applyFont="1" applyBorder="1"/>
    <xf numFmtId="0" fontId="6" fillId="0" borderId="4" xfId="1" applyFont="1" applyBorder="1" applyAlignment="1" applyProtection="1"/>
    <xf numFmtId="0" fontId="6" fillId="0" borderId="4" xfId="1" applyFont="1" applyBorder="1" applyAlignment="1" applyProtection="1">
      <alignment horizontal="left" wrapText="1"/>
    </xf>
    <xf numFmtId="0" fontId="0" fillId="0" borderId="0" xfId="0" applyBorder="1"/>
    <xf numFmtId="3" fontId="1" fillId="0" borderId="0" xfId="0" applyNumberFormat="1" applyFont="1"/>
    <xf numFmtId="3" fontId="5" fillId="0" borderId="4" xfId="0" applyNumberFormat="1" applyFont="1" applyBorder="1"/>
    <xf numFmtId="3" fontId="0" fillId="0" borderId="9" xfId="0" applyNumberFormat="1" applyBorder="1"/>
    <xf numFmtId="0" fontId="0" fillId="0" borderId="15" xfId="0" applyBorder="1"/>
    <xf numFmtId="0" fontId="0" fillId="0" borderId="16" xfId="0" applyBorder="1"/>
    <xf numFmtId="0" fontId="0" fillId="2" borderId="6" xfId="0" applyFill="1" applyBorder="1"/>
    <xf numFmtId="0" fontId="0" fillId="2" borderId="8" xfId="0" applyFill="1" applyBorder="1"/>
    <xf numFmtId="166" fontId="0" fillId="0" borderId="4" xfId="0" applyNumberFormat="1" applyBorder="1" applyAlignment="1">
      <alignment horizontal="right"/>
    </xf>
    <xf numFmtId="166" fontId="0" fillId="0" borderId="4" xfId="0" applyNumberFormat="1" applyBorder="1" applyAlignment="1">
      <alignment horizontal="right" wrapText="1"/>
    </xf>
    <xf numFmtId="3" fontId="0" fillId="2" borderId="4" xfId="0" applyNumberFormat="1" applyFill="1" applyBorder="1"/>
    <xf numFmtId="0" fontId="6" fillId="0" borderId="5" xfId="1" applyFont="1" applyBorder="1" applyAlignment="1" applyProtection="1"/>
    <xf numFmtId="164" fontId="5" fillId="0" borderId="5" xfId="0" applyNumberFormat="1" applyFont="1" applyBorder="1" applyAlignment="1">
      <alignment horizontal="center" wrapText="1"/>
    </xf>
    <xf numFmtId="164" fontId="5" fillId="0" borderId="5" xfId="0" applyNumberFormat="1" applyFont="1" applyBorder="1"/>
    <xf numFmtId="164" fontId="0" fillId="0" borderId="2" xfId="0" applyNumberFormat="1" applyBorder="1"/>
    <xf numFmtId="164" fontId="1" fillId="0" borderId="17" xfId="0" applyNumberFormat="1" applyFont="1" applyBorder="1"/>
    <xf numFmtId="0" fontId="6" fillId="0" borderId="0" xfId="1" applyFont="1" applyBorder="1" applyAlignment="1" applyProtection="1"/>
    <xf numFmtId="0" fontId="6" fillId="0" borderId="0" xfId="1" applyFont="1" applyBorder="1" applyAlignment="1" applyProtection="1">
      <alignment horizontal="left" wrapText="1"/>
    </xf>
    <xf numFmtId="3" fontId="1" fillId="0" borderId="0" xfId="0" applyNumberFormat="1" applyFont="1" applyBorder="1"/>
    <xf numFmtId="3" fontId="0" fillId="0" borderId="0" xfId="0" applyNumberFormat="1" applyBorder="1"/>
    <xf numFmtId="0" fontId="2" fillId="0" borderId="0" xfId="1" applyBorder="1" applyAlignment="1" applyProtection="1"/>
    <xf numFmtId="1" fontId="0" fillId="0" borderId="0" xfId="0" applyNumberFormat="1" applyBorder="1"/>
    <xf numFmtId="0" fontId="2" fillId="0" borderId="0" xfId="1" applyBorder="1" applyAlignment="1" applyProtection="1">
      <alignment horizontal="left" wrapText="1"/>
    </xf>
    <xf numFmtId="0" fontId="2" fillId="0" borderId="5" xfId="1" applyBorder="1" applyAlignment="1" applyProtection="1"/>
    <xf numFmtId="166" fontId="0" fillId="0" borderId="5" xfId="0" applyNumberFormat="1" applyBorder="1" applyAlignment="1">
      <alignment horizontal="right"/>
    </xf>
    <xf numFmtId="166" fontId="1" fillId="0" borderId="17" xfId="0" applyNumberFormat="1" applyFont="1" applyBorder="1" applyAlignment="1">
      <alignment horizontal="right"/>
    </xf>
    <xf numFmtId="0" fontId="1" fillId="0" borderId="17" xfId="0" applyFont="1" applyBorder="1"/>
    <xf numFmtId="0" fontId="7" fillId="0" borderId="1" xfId="0" applyFont="1" applyBorder="1"/>
    <xf numFmtId="166" fontId="7" fillId="0" borderId="3" xfId="0" applyNumberFormat="1" applyFont="1" applyBorder="1"/>
    <xf numFmtId="166" fontId="1" fillId="0" borderId="0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/>
    <xf numFmtId="3" fontId="1" fillId="2" borderId="4" xfId="0" applyNumberFormat="1" applyFont="1" applyFill="1" applyBorder="1"/>
    <xf numFmtId="164" fontId="1" fillId="0" borderId="17" xfId="0" applyNumberFormat="1" applyFont="1" applyBorder="1" applyAlignment="1">
      <alignment horizontal="center"/>
    </xf>
    <xf numFmtId="2" fontId="0" fillId="0" borderId="0" xfId="0" applyNumberFormat="1" applyBorder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2.fourmizzz.fr/Membre.php?Pseudo=Rage" TargetMode="External"/><Relationship Id="rId13" Type="http://schemas.openxmlformats.org/officeDocument/2006/relationships/hyperlink" Target="http://s2.fourmizzz.fr/Membre.php?Pseudo=Viligognus" TargetMode="External"/><Relationship Id="rId3" Type="http://schemas.openxmlformats.org/officeDocument/2006/relationships/hyperlink" Target="http://s2.fourmizzz.fr/Membre.php?Pseudo=crocro" TargetMode="External"/><Relationship Id="rId7" Type="http://schemas.openxmlformats.org/officeDocument/2006/relationships/hyperlink" Target="http://s2.fourmizzz.fr/Membre.php?Pseudo=mikicali" TargetMode="External"/><Relationship Id="rId12" Type="http://schemas.openxmlformats.org/officeDocument/2006/relationships/hyperlink" Target="http://s2.fourmizzz.fr/Membre.php?Pseudo=Undertaker23" TargetMode="External"/><Relationship Id="rId2" Type="http://schemas.openxmlformats.org/officeDocument/2006/relationships/hyperlink" Target="http://s2.fourmizzz.fr/Membre.php?Pseudo=Blur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s2.fourmizzz.fr/Membre.php?Pseudo=Alexein" TargetMode="External"/><Relationship Id="rId6" Type="http://schemas.openxmlformats.org/officeDocument/2006/relationships/hyperlink" Target="http://s2.fourmizzz.fr/Membre.php?Pseudo=melanie33" TargetMode="External"/><Relationship Id="rId11" Type="http://schemas.openxmlformats.org/officeDocument/2006/relationships/hyperlink" Target="http://s2.fourmizzz.fr/Membre.php?Pseudo=stefane" TargetMode="External"/><Relationship Id="rId5" Type="http://schemas.openxmlformats.org/officeDocument/2006/relationships/hyperlink" Target="http://s2.fourmizzz.fr/Membre.php?Pseudo=LaLouve" TargetMode="External"/><Relationship Id="rId15" Type="http://schemas.openxmlformats.org/officeDocument/2006/relationships/hyperlink" Target="http://s2.fourmizzz.fr/Membre.php?Pseudo=yoyo111" TargetMode="External"/><Relationship Id="rId10" Type="http://schemas.openxmlformats.org/officeDocument/2006/relationships/hyperlink" Target="http://s2.fourmizzz.fr/Membre.php?Pseudo=sbabiole" TargetMode="External"/><Relationship Id="rId4" Type="http://schemas.openxmlformats.org/officeDocument/2006/relationships/hyperlink" Target="http://s2.fourmizzz.fr/Membre.php?Pseudo=eban" TargetMode="External"/><Relationship Id="rId9" Type="http://schemas.openxmlformats.org/officeDocument/2006/relationships/hyperlink" Target="http://s2.fourmizzz.fr/Membre.php?Pseudo=satanique-v-2" TargetMode="External"/><Relationship Id="rId14" Type="http://schemas.openxmlformats.org/officeDocument/2006/relationships/hyperlink" Target="http://s2.fourmizzz.fr/Membre.php?Pseudo=wesid6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2.fourmizzz.fr/Membre.php?Pseudo=Rage" TargetMode="External"/><Relationship Id="rId13" Type="http://schemas.openxmlformats.org/officeDocument/2006/relationships/hyperlink" Target="http://s2.fourmizzz.fr/Membre.php?Pseudo=Viligognus" TargetMode="External"/><Relationship Id="rId18" Type="http://schemas.openxmlformats.org/officeDocument/2006/relationships/hyperlink" Target="http://s2.fourmizzz.fr/Membre.php?Pseudo=bucki" TargetMode="External"/><Relationship Id="rId26" Type="http://schemas.openxmlformats.org/officeDocument/2006/relationships/hyperlink" Target="http://s2.fourmizzz.fr/Membre.php?Pseudo=sbabiole" TargetMode="External"/><Relationship Id="rId3" Type="http://schemas.openxmlformats.org/officeDocument/2006/relationships/hyperlink" Target="http://s2.fourmizzz.fr/Membre.php?Pseudo=crocro" TargetMode="External"/><Relationship Id="rId21" Type="http://schemas.openxmlformats.org/officeDocument/2006/relationships/hyperlink" Target="http://s2.fourmizzz.fr/Membre.php?Pseudo=LaLouve" TargetMode="External"/><Relationship Id="rId7" Type="http://schemas.openxmlformats.org/officeDocument/2006/relationships/hyperlink" Target="http://s2.fourmizzz.fr/Membre.php?Pseudo=mikicali" TargetMode="External"/><Relationship Id="rId12" Type="http://schemas.openxmlformats.org/officeDocument/2006/relationships/hyperlink" Target="http://s2.fourmizzz.fr/Membre.php?Pseudo=Undertaker23" TargetMode="External"/><Relationship Id="rId17" Type="http://schemas.openxmlformats.org/officeDocument/2006/relationships/hyperlink" Target="http://s2.fourmizzz.fr/Membre.php?Pseudo=Blur" TargetMode="External"/><Relationship Id="rId25" Type="http://schemas.openxmlformats.org/officeDocument/2006/relationships/hyperlink" Target="http://s2.fourmizzz.fr/Membre.php?Pseudo=satanique-v-2" TargetMode="External"/><Relationship Id="rId2" Type="http://schemas.openxmlformats.org/officeDocument/2006/relationships/hyperlink" Target="http://s2.fourmizzz.fr/Membre.php?Pseudo=Blur" TargetMode="External"/><Relationship Id="rId16" Type="http://schemas.openxmlformats.org/officeDocument/2006/relationships/hyperlink" Target="http://s2.fourmizzz.fr/Membre.php?Pseudo=Alexein" TargetMode="External"/><Relationship Id="rId20" Type="http://schemas.openxmlformats.org/officeDocument/2006/relationships/hyperlink" Target="http://s2.fourmizzz.fr/Membre.php?Pseudo=eban" TargetMode="External"/><Relationship Id="rId29" Type="http://schemas.openxmlformats.org/officeDocument/2006/relationships/hyperlink" Target="http://s2.fourmizzz.fr/Membre.php?Pseudo=Viligognus" TargetMode="External"/><Relationship Id="rId1" Type="http://schemas.openxmlformats.org/officeDocument/2006/relationships/hyperlink" Target="http://s2.fourmizzz.fr/Membre.php?Pseudo=Alexein" TargetMode="External"/><Relationship Id="rId6" Type="http://schemas.openxmlformats.org/officeDocument/2006/relationships/hyperlink" Target="http://s2.fourmizzz.fr/Membre.php?Pseudo=melanie33" TargetMode="External"/><Relationship Id="rId11" Type="http://schemas.openxmlformats.org/officeDocument/2006/relationships/hyperlink" Target="http://s2.fourmizzz.fr/Membre.php?Pseudo=stefane" TargetMode="External"/><Relationship Id="rId24" Type="http://schemas.openxmlformats.org/officeDocument/2006/relationships/hyperlink" Target="http://s2.fourmizzz.fr/Membre.php?Pseudo=Rage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http://s2.fourmizzz.fr/Membre.php?Pseudo=LaLouve" TargetMode="External"/><Relationship Id="rId15" Type="http://schemas.openxmlformats.org/officeDocument/2006/relationships/hyperlink" Target="http://s2.fourmizzz.fr/Membre.php?Pseudo=yoyo111" TargetMode="External"/><Relationship Id="rId23" Type="http://schemas.openxmlformats.org/officeDocument/2006/relationships/hyperlink" Target="http://s2.fourmizzz.fr/Membre.php?Pseudo=mikicali" TargetMode="External"/><Relationship Id="rId28" Type="http://schemas.openxmlformats.org/officeDocument/2006/relationships/hyperlink" Target="http://s2.fourmizzz.fr/Membre.php?Pseudo=Undertaker23" TargetMode="External"/><Relationship Id="rId10" Type="http://schemas.openxmlformats.org/officeDocument/2006/relationships/hyperlink" Target="http://s2.fourmizzz.fr/Membre.php?Pseudo=sbabiole" TargetMode="External"/><Relationship Id="rId19" Type="http://schemas.openxmlformats.org/officeDocument/2006/relationships/hyperlink" Target="http://s2.fourmizzz.fr/Membre.php?Pseudo=crocro" TargetMode="External"/><Relationship Id="rId31" Type="http://schemas.openxmlformats.org/officeDocument/2006/relationships/hyperlink" Target="http://s2.fourmizzz.fr/Membre.php?Pseudo=yoyo111" TargetMode="External"/><Relationship Id="rId4" Type="http://schemas.openxmlformats.org/officeDocument/2006/relationships/hyperlink" Target="http://s2.fourmizzz.fr/Membre.php?Pseudo=eban" TargetMode="External"/><Relationship Id="rId9" Type="http://schemas.openxmlformats.org/officeDocument/2006/relationships/hyperlink" Target="http://s2.fourmizzz.fr/Membre.php?Pseudo=satanique-v-2" TargetMode="External"/><Relationship Id="rId14" Type="http://schemas.openxmlformats.org/officeDocument/2006/relationships/hyperlink" Target="http://s2.fourmizzz.fr/Membre.php?Pseudo=wesid69" TargetMode="External"/><Relationship Id="rId22" Type="http://schemas.openxmlformats.org/officeDocument/2006/relationships/hyperlink" Target="http://s2.fourmizzz.fr/Membre.php?Pseudo=melanie33" TargetMode="External"/><Relationship Id="rId27" Type="http://schemas.openxmlformats.org/officeDocument/2006/relationships/hyperlink" Target="http://s2.fourmizzz.fr/Membre.php?Pseudo=stefane" TargetMode="External"/><Relationship Id="rId30" Type="http://schemas.openxmlformats.org/officeDocument/2006/relationships/hyperlink" Target="http://s2.fourmizzz.fr/Membre.php?Pseudo=wesid69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s2.fourmizzz.fr/Membre.php?Pseudo=Rage" TargetMode="External"/><Relationship Id="rId13" Type="http://schemas.openxmlformats.org/officeDocument/2006/relationships/hyperlink" Target="http://s2.fourmizzz.fr/Membre.php?Pseudo=Viligognus" TargetMode="External"/><Relationship Id="rId3" Type="http://schemas.openxmlformats.org/officeDocument/2006/relationships/hyperlink" Target="http://s2.fourmizzz.fr/Membre.php?Pseudo=crocro" TargetMode="External"/><Relationship Id="rId7" Type="http://schemas.openxmlformats.org/officeDocument/2006/relationships/hyperlink" Target="http://s2.fourmizzz.fr/Membre.php?Pseudo=mikicali" TargetMode="External"/><Relationship Id="rId12" Type="http://schemas.openxmlformats.org/officeDocument/2006/relationships/hyperlink" Target="http://s2.fourmizzz.fr/Membre.php?Pseudo=Undertaker23" TargetMode="External"/><Relationship Id="rId2" Type="http://schemas.openxmlformats.org/officeDocument/2006/relationships/hyperlink" Target="http://s2.fourmizzz.fr/Membre.php?Pseudo=Blur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://s2.fourmizzz.fr/Membre.php?Pseudo=Alexein" TargetMode="External"/><Relationship Id="rId6" Type="http://schemas.openxmlformats.org/officeDocument/2006/relationships/hyperlink" Target="http://s2.fourmizzz.fr/Membre.php?Pseudo=melanie33" TargetMode="External"/><Relationship Id="rId11" Type="http://schemas.openxmlformats.org/officeDocument/2006/relationships/hyperlink" Target="http://s2.fourmizzz.fr/Membre.php?Pseudo=stefane" TargetMode="External"/><Relationship Id="rId5" Type="http://schemas.openxmlformats.org/officeDocument/2006/relationships/hyperlink" Target="http://s2.fourmizzz.fr/Membre.php?Pseudo=LaLouve" TargetMode="External"/><Relationship Id="rId15" Type="http://schemas.openxmlformats.org/officeDocument/2006/relationships/hyperlink" Target="http://s2.fourmizzz.fr/Membre.php?Pseudo=yoyo111" TargetMode="External"/><Relationship Id="rId10" Type="http://schemas.openxmlformats.org/officeDocument/2006/relationships/hyperlink" Target="http://s2.fourmizzz.fr/Membre.php?Pseudo=sbabiole" TargetMode="External"/><Relationship Id="rId4" Type="http://schemas.openxmlformats.org/officeDocument/2006/relationships/hyperlink" Target="http://s2.fourmizzz.fr/Membre.php?Pseudo=eban" TargetMode="External"/><Relationship Id="rId9" Type="http://schemas.openxmlformats.org/officeDocument/2006/relationships/hyperlink" Target="http://s2.fourmizzz.fr/Membre.php?Pseudo=satanique-v-2" TargetMode="External"/><Relationship Id="rId14" Type="http://schemas.openxmlformats.org/officeDocument/2006/relationships/hyperlink" Target="http://s2.fourmizzz.fr/Membre.php?Pseudo=wesid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workbookViewId="0">
      <selection activeCell="C23" sqref="C23"/>
    </sheetView>
  </sheetViews>
  <sheetFormatPr baseColWidth="10" defaultRowHeight="14.4"/>
  <cols>
    <col min="1" max="1" width="38" customWidth="1"/>
    <col min="3" max="3" width="28.77734375" customWidth="1"/>
    <col min="5" max="5" width="22.77734375" customWidth="1"/>
    <col min="6" max="6" width="25.6640625" customWidth="1"/>
    <col min="7" max="7" width="22.77734375" customWidth="1"/>
    <col min="8" max="8" width="14.109375" customWidth="1"/>
    <col min="9" max="9" width="17.5546875" customWidth="1"/>
    <col min="12" max="12" width="12" bestFit="1" customWidth="1"/>
  </cols>
  <sheetData>
    <row r="1" spans="1:10">
      <c r="A1" s="8" t="s">
        <v>0</v>
      </c>
      <c r="B1" s="8" t="s">
        <v>1</v>
      </c>
      <c r="C1" s="8" t="s">
        <v>18</v>
      </c>
      <c r="D1" s="8" t="s">
        <v>19</v>
      </c>
      <c r="E1" s="15" t="s">
        <v>37</v>
      </c>
      <c r="F1" s="20" t="s">
        <v>33</v>
      </c>
      <c r="G1" s="17" t="s">
        <v>25</v>
      </c>
      <c r="H1" s="8" t="s">
        <v>26</v>
      </c>
      <c r="I1" s="8" t="s">
        <v>36</v>
      </c>
    </row>
    <row r="2" spans="1:10">
      <c r="A2" s="9" t="s">
        <v>2</v>
      </c>
      <c r="B2" s="10">
        <v>98</v>
      </c>
      <c r="C2" s="8">
        <f>B2-$B$9</f>
        <v>2</v>
      </c>
      <c r="D2" s="8">
        <f>C2/3</f>
        <v>0.66666666666666663</v>
      </c>
      <c r="E2" s="15">
        <f>1.75^D2</f>
        <v>1.4521964333909261</v>
      </c>
      <c r="F2" s="21">
        <v>1</v>
      </c>
      <c r="G2" s="17">
        <f>E2*F2</f>
        <v>1.4521964333909261</v>
      </c>
      <c r="H2" s="8">
        <f>$B$26*G2</f>
        <v>65.235431275620684</v>
      </c>
      <c r="I2" s="11">
        <f>H2*7</f>
        <v>456.6480189293448</v>
      </c>
      <c r="J2" s="1"/>
    </row>
    <row r="3" spans="1:10">
      <c r="A3" s="9" t="s">
        <v>3</v>
      </c>
      <c r="B3" s="10">
        <v>100</v>
      </c>
      <c r="C3" s="8">
        <f t="shared" ref="C3:C16" si="0">B3-$B$9</f>
        <v>4</v>
      </c>
      <c r="D3" s="8">
        <f t="shared" ref="D3:D16" si="1">C3/3</f>
        <v>1.3333333333333333</v>
      </c>
      <c r="E3" s="15">
        <f t="shared" ref="E3:E16" si="2">1.75^D3</f>
        <v>2.1088744811533262</v>
      </c>
      <c r="F3" s="21">
        <f>1</f>
        <v>1</v>
      </c>
      <c r="G3" s="17">
        <f t="shared" ref="G3:G16" si="3">E3*F3</f>
        <v>2.1088744811533262</v>
      </c>
      <c r="H3" s="8">
        <f t="shared" ref="H3:H16" si="4">$B$26*G3</f>
        <v>94.73466062917521</v>
      </c>
      <c r="I3" s="11">
        <f t="shared" ref="I3:I16" si="5">H3*7</f>
        <v>663.14262440422647</v>
      </c>
      <c r="J3" s="1"/>
    </row>
    <row r="4" spans="1:10">
      <c r="A4" s="9" t="s">
        <v>5</v>
      </c>
      <c r="B4" s="10">
        <v>101</v>
      </c>
      <c r="C4" s="8">
        <f t="shared" si="0"/>
        <v>5</v>
      </c>
      <c r="D4" s="8">
        <f t="shared" si="1"/>
        <v>1.6666666666666667</v>
      </c>
      <c r="E4" s="15">
        <f t="shared" si="2"/>
        <v>2.5413437584341203</v>
      </c>
      <c r="F4" s="21">
        <f>1</f>
        <v>1</v>
      </c>
      <c r="G4" s="17">
        <f t="shared" si="3"/>
        <v>2.5413437584341203</v>
      </c>
      <c r="H4" s="8">
        <f t="shared" si="4"/>
        <v>114.16200473233617</v>
      </c>
      <c r="I4" s="11">
        <f t="shared" si="5"/>
        <v>799.13403312635319</v>
      </c>
      <c r="J4" s="1"/>
    </row>
    <row r="5" spans="1:10">
      <c r="A5" s="9" t="s">
        <v>6</v>
      </c>
      <c r="B5" s="10">
        <v>101</v>
      </c>
      <c r="C5" s="8">
        <f t="shared" si="0"/>
        <v>5</v>
      </c>
      <c r="D5" s="8">
        <f t="shared" si="1"/>
        <v>1.6666666666666667</v>
      </c>
      <c r="E5" s="15">
        <f t="shared" si="2"/>
        <v>2.5413437584341203</v>
      </c>
      <c r="F5" s="21">
        <f>1.1</f>
        <v>1.1000000000000001</v>
      </c>
      <c r="G5" s="17">
        <f t="shared" si="3"/>
        <v>2.7954781342775328</v>
      </c>
      <c r="H5" s="8">
        <f t="shared" si="4"/>
        <v>125.5782052055698</v>
      </c>
      <c r="I5" s="11">
        <f t="shared" si="5"/>
        <v>879.0474364389886</v>
      </c>
      <c r="J5" s="1"/>
    </row>
    <row r="6" spans="1:10">
      <c r="A6" s="9" t="s">
        <v>7</v>
      </c>
      <c r="B6" s="10">
        <v>102</v>
      </c>
      <c r="C6" s="8">
        <f t="shared" si="0"/>
        <v>6</v>
      </c>
      <c r="D6" s="8">
        <f t="shared" si="1"/>
        <v>2</v>
      </c>
      <c r="E6" s="15">
        <f t="shared" si="2"/>
        <v>3.0625</v>
      </c>
      <c r="F6" s="21">
        <f>1</f>
        <v>1</v>
      </c>
      <c r="G6" s="17">
        <f t="shared" si="3"/>
        <v>3.0625</v>
      </c>
      <c r="H6" s="8">
        <f t="shared" si="4"/>
        <v>137.57333628418803</v>
      </c>
      <c r="I6" s="11">
        <f t="shared" si="5"/>
        <v>963.01335398931622</v>
      </c>
      <c r="J6" s="1"/>
    </row>
    <row r="7" spans="1:10">
      <c r="A7" s="9" t="s">
        <v>8</v>
      </c>
      <c r="B7" s="10">
        <v>100</v>
      </c>
      <c r="C7" s="8">
        <f t="shared" si="0"/>
        <v>4</v>
      </c>
      <c r="D7" s="8">
        <f t="shared" si="1"/>
        <v>1.3333333333333333</v>
      </c>
      <c r="E7" s="15">
        <f t="shared" si="2"/>
        <v>2.1088744811533262</v>
      </c>
      <c r="F7" s="21">
        <f>1</f>
        <v>1</v>
      </c>
      <c r="G7" s="17">
        <f t="shared" si="3"/>
        <v>2.1088744811533262</v>
      </c>
      <c r="H7" s="8">
        <f t="shared" si="4"/>
        <v>94.73466062917521</v>
      </c>
      <c r="I7" s="11">
        <f t="shared" si="5"/>
        <v>663.14262440422647</v>
      </c>
      <c r="J7" s="1"/>
    </row>
    <row r="8" spans="1:10">
      <c r="A8" s="9" t="s">
        <v>9</v>
      </c>
      <c r="B8" s="10">
        <v>105</v>
      </c>
      <c r="C8" s="8">
        <f t="shared" si="0"/>
        <v>9</v>
      </c>
      <c r="D8" s="8">
        <f t="shared" si="1"/>
        <v>3</v>
      </c>
      <c r="E8" s="15">
        <f t="shared" si="2"/>
        <v>5.359375</v>
      </c>
      <c r="F8" s="21">
        <f>1</f>
        <v>1</v>
      </c>
      <c r="G8" s="17">
        <f t="shared" si="3"/>
        <v>5.359375</v>
      </c>
      <c r="H8" s="8">
        <f t="shared" si="4"/>
        <v>240.75333849732905</v>
      </c>
      <c r="I8" s="11">
        <f t="shared" si="5"/>
        <v>1685.2733694813035</v>
      </c>
      <c r="J8" s="1"/>
    </row>
    <row r="9" spans="1:10">
      <c r="A9" s="9" t="s">
        <v>10</v>
      </c>
      <c r="B9" s="10">
        <v>96</v>
      </c>
      <c r="C9" s="8">
        <f t="shared" si="0"/>
        <v>0</v>
      </c>
      <c r="D9" s="8">
        <f t="shared" si="1"/>
        <v>0</v>
      </c>
      <c r="E9" s="15">
        <f t="shared" si="2"/>
        <v>1</v>
      </c>
      <c r="F9" s="21">
        <f>1</f>
        <v>1</v>
      </c>
      <c r="G9" s="17">
        <f t="shared" si="3"/>
        <v>1</v>
      </c>
      <c r="H9" s="8">
        <f t="shared" si="4"/>
        <v>44.92190572544915</v>
      </c>
      <c r="I9" s="11">
        <f t="shared" si="5"/>
        <v>314.45334007814404</v>
      </c>
      <c r="J9" s="1"/>
    </row>
    <row r="10" spans="1:10">
      <c r="A10" s="12" t="s">
        <v>11</v>
      </c>
      <c r="B10" s="13">
        <v>104</v>
      </c>
      <c r="C10" s="8">
        <f t="shared" si="0"/>
        <v>8</v>
      </c>
      <c r="D10" s="8">
        <f t="shared" si="1"/>
        <v>2.6666666666666665</v>
      </c>
      <c r="E10" s="15">
        <f t="shared" si="2"/>
        <v>4.4473515772597105</v>
      </c>
      <c r="F10" s="21">
        <f>1</f>
        <v>1</v>
      </c>
      <c r="G10" s="17">
        <f t="shared" si="3"/>
        <v>4.4473515772597105</v>
      </c>
      <c r="H10" s="8">
        <f t="shared" si="4"/>
        <v>199.7835082815883</v>
      </c>
      <c r="I10" s="11">
        <f t="shared" si="5"/>
        <v>1398.4845579711182</v>
      </c>
      <c r="J10" s="1"/>
    </row>
    <row r="11" spans="1:10">
      <c r="A11" s="9" t="s">
        <v>12</v>
      </c>
      <c r="B11" s="10"/>
      <c r="C11" s="8">
        <f t="shared" si="0"/>
        <v>-96</v>
      </c>
      <c r="D11" s="8">
        <f t="shared" si="1"/>
        <v>-32</v>
      </c>
      <c r="E11" s="15">
        <f t="shared" si="2"/>
        <v>1.6702536982639443E-8</v>
      </c>
      <c r="F11" s="21">
        <f>1</f>
        <v>1</v>
      </c>
      <c r="G11" s="17">
        <f t="shared" si="3"/>
        <v>1.6702536982639443E-8</v>
      </c>
      <c r="H11" s="8">
        <f t="shared" si="4"/>
        <v>7.5030979170995695E-7</v>
      </c>
      <c r="I11" s="11">
        <f t="shared" si="5"/>
        <v>5.252168541969699E-6</v>
      </c>
      <c r="J11" s="1"/>
    </row>
    <row r="12" spans="1:10">
      <c r="A12" s="9" t="s">
        <v>13</v>
      </c>
      <c r="B12" s="10">
        <v>104</v>
      </c>
      <c r="C12" s="8">
        <f t="shared" si="0"/>
        <v>8</v>
      </c>
      <c r="D12" s="8">
        <f t="shared" si="1"/>
        <v>2.6666666666666665</v>
      </c>
      <c r="E12" s="15">
        <f t="shared" si="2"/>
        <v>4.4473515772597105</v>
      </c>
      <c r="F12" s="21">
        <f>1</f>
        <v>1</v>
      </c>
      <c r="G12" s="17">
        <f t="shared" si="3"/>
        <v>4.4473515772597105</v>
      </c>
      <c r="H12" s="8">
        <f t="shared" si="4"/>
        <v>199.7835082815883</v>
      </c>
      <c r="I12" s="11">
        <f t="shared" si="5"/>
        <v>1398.4845579711182</v>
      </c>
      <c r="J12" s="1"/>
    </row>
    <row r="13" spans="1:10">
      <c r="A13" s="12" t="s">
        <v>14</v>
      </c>
      <c r="B13" s="13">
        <v>108</v>
      </c>
      <c r="C13" s="8">
        <f t="shared" si="0"/>
        <v>12</v>
      </c>
      <c r="D13" s="8">
        <f t="shared" si="1"/>
        <v>4</v>
      </c>
      <c r="E13" s="15">
        <f t="shared" si="2"/>
        <v>9.37890625</v>
      </c>
      <c r="F13" s="21">
        <f>1</f>
        <v>1</v>
      </c>
      <c r="G13" s="17">
        <f t="shared" si="3"/>
        <v>9.37890625</v>
      </c>
      <c r="H13" s="8">
        <f t="shared" si="4"/>
        <v>421.31834237032581</v>
      </c>
      <c r="I13" s="11">
        <f t="shared" si="5"/>
        <v>2949.2283965922807</v>
      </c>
      <c r="J13" s="1"/>
    </row>
    <row r="14" spans="1:10">
      <c r="A14" s="12" t="s">
        <v>15</v>
      </c>
      <c r="B14" s="13">
        <v>97</v>
      </c>
      <c r="C14" s="8">
        <f t="shared" si="0"/>
        <v>1</v>
      </c>
      <c r="D14" s="8">
        <f t="shared" si="1"/>
        <v>0.33333333333333331</v>
      </c>
      <c r="E14" s="15">
        <f t="shared" si="2"/>
        <v>1.2050711320876151</v>
      </c>
      <c r="F14" s="21">
        <f>1</f>
        <v>1</v>
      </c>
      <c r="G14" s="17">
        <f t="shared" si="3"/>
        <v>1.2050711320876151</v>
      </c>
      <c r="H14" s="8">
        <f t="shared" si="4"/>
        <v>54.134091788100122</v>
      </c>
      <c r="I14" s="11">
        <f t="shared" si="5"/>
        <v>378.93864251670084</v>
      </c>
      <c r="J14" s="1"/>
    </row>
    <row r="15" spans="1:10">
      <c r="A15" s="9" t="s">
        <v>16</v>
      </c>
      <c r="B15" s="13">
        <v>101</v>
      </c>
      <c r="C15" s="8">
        <f t="shared" si="0"/>
        <v>5</v>
      </c>
      <c r="D15" s="8">
        <f t="shared" si="1"/>
        <v>1.6666666666666667</v>
      </c>
      <c r="E15" s="15">
        <f t="shared" si="2"/>
        <v>2.5413437584341203</v>
      </c>
      <c r="F15" s="21">
        <f>1</f>
        <v>1</v>
      </c>
      <c r="G15" s="17">
        <f t="shared" si="3"/>
        <v>2.5413437584341203</v>
      </c>
      <c r="H15" s="8">
        <f t="shared" si="4"/>
        <v>114.16200473233617</v>
      </c>
      <c r="I15" s="11">
        <f t="shared" si="5"/>
        <v>799.13403312635319</v>
      </c>
      <c r="J15" s="1"/>
    </row>
    <row r="16" spans="1:10">
      <c r="A16" s="9" t="s">
        <v>17</v>
      </c>
      <c r="B16" s="13">
        <v>101</v>
      </c>
      <c r="C16" s="8">
        <f t="shared" si="0"/>
        <v>5</v>
      </c>
      <c r="D16" s="8">
        <f t="shared" si="1"/>
        <v>1.6666666666666667</v>
      </c>
      <c r="E16" s="15">
        <f t="shared" si="2"/>
        <v>2.5413437584341203</v>
      </c>
      <c r="F16" s="21">
        <f>1</f>
        <v>1</v>
      </c>
      <c r="G16" s="17">
        <f t="shared" si="3"/>
        <v>2.5413437584341203</v>
      </c>
      <c r="H16" s="8">
        <f t="shared" si="4"/>
        <v>114.16200473233617</v>
      </c>
      <c r="I16" s="11">
        <f t="shared" si="5"/>
        <v>799.13403312635319</v>
      </c>
      <c r="J16" s="1"/>
    </row>
    <row r="17" spans="1:9" ht="15" thickBot="1">
      <c r="A17" s="14"/>
      <c r="B17" s="14"/>
      <c r="C17" s="14"/>
      <c r="D17" s="14"/>
      <c r="E17" s="16"/>
      <c r="F17" s="22"/>
      <c r="G17" s="18"/>
      <c r="H17" s="14"/>
      <c r="I17" s="14"/>
    </row>
    <row r="18" spans="1:9" ht="15" thickBot="1">
      <c r="A18" s="4" t="s">
        <v>21</v>
      </c>
      <c r="B18" s="5"/>
      <c r="C18" s="5"/>
      <c r="D18" s="5"/>
      <c r="E18" s="6">
        <f>SUM(E2:E16)</f>
        <v>44.735875982743636</v>
      </c>
      <c r="F18" s="19"/>
      <c r="G18" s="6">
        <f>SUM(G2:G16)</f>
        <v>44.990010358587043</v>
      </c>
      <c r="H18" s="5">
        <f>SUM(H2:H16)</f>
        <v>2021.0370039154275</v>
      </c>
      <c r="I18" s="7">
        <f>SUM(I2:I16)</f>
        <v>14147.259027407994</v>
      </c>
    </row>
    <row r="21" spans="1:9">
      <c r="A21" s="15" t="s">
        <v>34</v>
      </c>
      <c r="B21" s="17">
        <f>AVERAGE(B2:B16)</f>
        <v>101.28571428571429</v>
      </c>
      <c r="D21" s="30"/>
      <c r="E21" s="30"/>
      <c r="F21" s="30"/>
      <c r="G21" s="2"/>
    </row>
    <row r="22" spans="1:9">
      <c r="A22" s="16" t="s">
        <v>32</v>
      </c>
      <c r="B22" s="32">
        <f>Production!C19</f>
        <v>42.104937581571413</v>
      </c>
      <c r="E22" s="2"/>
      <c r="F22" s="2"/>
    </row>
    <row r="23" spans="1:9">
      <c r="A23" s="33" t="s">
        <v>20</v>
      </c>
      <c r="B23" s="34">
        <f>B22*48</f>
        <v>2021.0370039154277</v>
      </c>
      <c r="C23" s="2"/>
      <c r="D23" s="2"/>
      <c r="E23" s="3"/>
      <c r="F23" s="30"/>
      <c r="G23" s="2"/>
    </row>
    <row r="24" spans="1:9">
      <c r="A24" s="15" t="s">
        <v>22</v>
      </c>
      <c r="B24" s="17">
        <f>B23/15</f>
        <v>134.73580026102852</v>
      </c>
      <c r="D24" s="29"/>
      <c r="E24" s="29"/>
      <c r="F24" s="47"/>
      <c r="G24" s="48"/>
    </row>
    <row r="25" spans="1:9">
      <c r="A25" s="15" t="s">
        <v>23</v>
      </c>
      <c r="B25" s="17">
        <f>B23*7</f>
        <v>14147.259027407994</v>
      </c>
      <c r="D25" s="29"/>
      <c r="E25" s="49"/>
      <c r="F25" s="50"/>
      <c r="G25" s="48"/>
    </row>
    <row r="26" spans="1:9">
      <c r="A26" s="35" t="s">
        <v>24</v>
      </c>
      <c r="B26" s="36">
        <f>B23/G18</f>
        <v>44.92190572544915</v>
      </c>
      <c r="D26" s="29"/>
      <c r="E26" s="49"/>
      <c r="F26" s="50"/>
      <c r="G26" s="48"/>
    </row>
    <row r="27" spans="1:9">
      <c r="D27" s="29"/>
      <c r="E27" s="49"/>
      <c r="F27" s="50"/>
      <c r="G27" s="48"/>
    </row>
    <row r="28" spans="1:9">
      <c r="D28" s="29"/>
      <c r="E28" s="49"/>
      <c r="F28" s="50"/>
      <c r="G28" s="48"/>
      <c r="H28" s="2"/>
      <c r="I28" s="2"/>
    </row>
    <row r="29" spans="1:9">
      <c r="D29" s="29"/>
      <c r="E29" s="49"/>
      <c r="F29" s="50"/>
      <c r="G29" s="48"/>
    </row>
    <row r="30" spans="1:9">
      <c r="D30" s="29"/>
      <c r="E30" s="49"/>
      <c r="F30" s="50"/>
      <c r="G30" s="29"/>
    </row>
    <row r="31" spans="1:9">
      <c r="D31" s="29"/>
      <c r="E31" s="49"/>
      <c r="F31" s="50"/>
      <c r="G31" s="29"/>
    </row>
    <row r="32" spans="1:9">
      <c r="D32" s="29"/>
      <c r="E32" s="49"/>
      <c r="F32" s="50"/>
      <c r="G32" s="29"/>
    </row>
    <row r="33" spans="4:7">
      <c r="D33" s="29"/>
      <c r="E33" s="51"/>
      <c r="F33" s="50"/>
      <c r="G33" s="29"/>
    </row>
    <row r="34" spans="4:7">
      <c r="D34" s="29"/>
      <c r="E34" s="49"/>
      <c r="F34" s="50"/>
      <c r="G34" s="29"/>
    </row>
    <row r="35" spans="4:7">
      <c r="D35" s="29"/>
      <c r="E35" s="49"/>
      <c r="F35" s="50"/>
      <c r="G35" s="29"/>
    </row>
    <row r="36" spans="4:7">
      <c r="D36" s="29"/>
      <c r="E36" s="51"/>
      <c r="F36" s="50"/>
      <c r="G36" s="29"/>
    </row>
    <row r="37" spans="4:7">
      <c r="D37" s="29"/>
      <c r="E37" s="51"/>
      <c r="F37" s="50"/>
      <c r="G37" s="29"/>
    </row>
    <row r="38" spans="4:7">
      <c r="D38" s="29"/>
      <c r="E38" s="49"/>
      <c r="F38" s="50"/>
      <c r="G38" s="29"/>
    </row>
    <row r="39" spans="4:7">
      <c r="D39" s="29"/>
      <c r="E39" s="49"/>
      <c r="F39" s="50"/>
      <c r="G39" s="29"/>
    </row>
    <row r="40" spans="4:7">
      <c r="D40" s="29"/>
      <c r="E40" s="29"/>
      <c r="F40" s="29"/>
      <c r="G40" s="29"/>
    </row>
    <row r="41" spans="4:7">
      <c r="D41" s="29"/>
      <c r="E41" s="29"/>
      <c r="F41" s="29"/>
      <c r="G41" s="29"/>
    </row>
    <row r="42" spans="4:7">
      <c r="D42" s="29"/>
      <c r="E42" s="29"/>
      <c r="F42" s="29"/>
      <c r="G42" s="29"/>
    </row>
  </sheetData>
  <hyperlinks>
    <hyperlink ref="A2" r:id="rId1" display="http://s2.fourmizzz.fr/Membre.php?Pseudo=Alexein"/>
    <hyperlink ref="A3" r:id="rId2" display="http://s2.fourmizzz.fr/Membre.php?Pseudo=Blur"/>
    <hyperlink ref="A4" r:id="rId3" display="http://s2.fourmizzz.fr/Membre.php?Pseudo=crocro"/>
    <hyperlink ref="A5" r:id="rId4" display="http://s2.fourmizzz.fr/Membre.php?Pseudo=eban"/>
    <hyperlink ref="A6" r:id="rId5" display="http://s2.fourmizzz.fr/Membre.php?Pseudo=LaLouve"/>
    <hyperlink ref="A7" r:id="rId6" display="http://s2.fourmizzz.fr/Membre.php?Pseudo=melanie33"/>
    <hyperlink ref="A8" r:id="rId7" display="http://s2.fourmizzz.fr/Membre.php?Pseudo=mikicali"/>
    <hyperlink ref="A9" r:id="rId8" display="http://s2.fourmizzz.fr/Membre.php?Pseudo=Rage"/>
    <hyperlink ref="A10" r:id="rId9" display="http://s2.fourmizzz.fr/Membre.php?Pseudo=satanique-v-2"/>
    <hyperlink ref="A11" r:id="rId10" display="http://s2.fourmizzz.fr/Membre.php?Pseudo=sbabiole"/>
    <hyperlink ref="A12" r:id="rId11" display="http://s2.fourmizzz.fr/Membre.php?Pseudo=stefane"/>
    <hyperlink ref="A13" r:id="rId12" display="http://s2.fourmizzz.fr/Membre.php?Pseudo=Undertaker23"/>
    <hyperlink ref="A14" r:id="rId13" display="http://s2.fourmizzz.fr/Membre.php?Pseudo=Viligognus"/>
    <hyperlink ref="A15" r:id="rId14" display="http://s2.fourmizzz.fr/Membre.php?Pseudo=wesid69"/>
    <hyperlink ref="A16" r:id="rId15" display="http://s2.fourmizzz.fr/Membre.php?Pseudo=yoyo111"/>
  </hyperlinks>
  <pageMargins left="0.7" right="0.7" top="0.75" bottom="0.75" header="0.3" footer="0.3"/>
  <pageSetup paperSize="9" orientation="portrait" horizontalDpi="4294967293" r:id="rId16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0"/>
  <sheetViews>
    <sheetView tabSelected="1" workbookViewId="0">
      <selection activeCell="I17" sqref="I17"/>
    </sheetView>
  </sheetViews>
  <sheetFormatPr baseColWidth="10" defaultRowHeight="14.4"/>
  <cols>
    <col min="1" max="1" width="23" customWidth="1"/>
    <col min="2" max="3" width="23.109375" customWidth="1"/>
    <col min="4" max="4" width="25.88671875" customWidth="1"/>
    <col min="5" max="5" width="20.77734375" customWidth="1"/>
    <col min="6" max="6" width="23" customWidth="1"/>
  </cols>
  <sheetData>
    <row r="1" spans="1:21" ht="28.8">
      <c r="A1" s="24" t="s">
        <v>0</v>
      </c>
      <c r="B1" s="24" t="s">
        <v>27</v>
      </c>
      <c r="C1" s="24" t="s">
        <v>28</v>
      </c>
      <c r="D1" s="24" t="s">
        <v>29</v>
      </c>
      <c r="E1" s="24" t="s">
        <v>31</v>
      </c>
      <c r="F1" s="27" t="s">
        <v>2</v>
      </c>
      <c r="G1" s="27" t="s">
        <v>3</v>
      </c>
      <c r="H1" s="27" t="s">
        <v>4</v>
      </c>
      <c r="I1" s="27" t="s">
        <v>5</v>
      </c>
      <c r="J1" s="27" t="s">
        <v>6</v>
      </c>
      <c r="K1" s="27" t="s">
        <v>7</v>
      </c>
      <c r="L1" s="27" t="s">
        <v>8</v>
      </c>
      <c r="M1" s="27" t="s">
        <v>9</v>
      </c>
      <c r="N1" s="27" t="s">
        <v>10</v>
      </c>
      <c r="O1" s="28" t="s">
        <v>11</v>
      </c>
      <c r="P1" s="27" t="s">
        <v>12</v>
      </c>
      <c r="Q1" s="27" t="s">
        <v>13</v>
      </c>
      <c r="R1" s="28" t="s">
        <v>14</v>
      </c>
      <c r="S1" s="28" t="s">
        <v>15</v>
      </c>
      <c r="T1" s="27" t="s">
        <v>16</v>
      </c>
      <c r="U1" s="27" t="s">
        <v>17</v>
      </c>
    </row>
    <row r="2" spans="1:21">
      <c r="A2" s="27" t="s">
        <v>2</v>
      </c>
      <c r="B2" s="31">
        <f>Production!K2</f>
        <v>2016</v>
      </c>
      <c r="C2" s="25">
        <f>Quotas!I2</f>
        <v>456.6480189293448</v>
      </c>
      <c r="D2" s="25"/>
      <c r="E2" s="26">
        <f>C2+D2-B2+SUM(F2:F16)-SUM(G2:U2)</f>
        <v>-1559.3519810706553</v>
      </c>
    </row>
    <row r="3" spans="1:21">
      <c r="A3" s="27" t="s">
        <v>3</v>
      </c>
      <c r="B3" s="31">
        <f>Production!K3</f>
        <v>50.400000000000006</v>
      </c>
      <c r="C3" s="25">
        <f>Quotas!I3</f>
        <v>663.14262440422647</v>
      </c>
      <c r="D3" s="25"/>
      <c r="E3" s="26">
        <f>C3+D3-B3+SUM(G2:G16)-SUM(H3:U3)-F3</f>
        <v>612.74262440422649</v>
      </c>
    </row>
    <row r="4" spans="1:21">
      <c r="A4" s="27" t="s">
        <v>5</v>
      </c>
      <c r="B4" s="31">
        <f>Production!K4</f>
        <v>3763.2</v>
      </c>
      <c r="C4" s="25">
        <f>Quotas!I4</f>
        <v>799.13403312635319</v>
      </c>
      <c r="D4" s="25"/>
      <c r="E4" s="26">
        <f>C4+D4-B4+SUM(I2:I16)-SUM(J4:U4)-SUM(F4:H4)</f>
        <v>-2964.0659668736466</v>
      </c>
    </row>
    <row r="5" spans="1:21">
      <c r="A5" s="27" t="s">
        <v>6</v>
      </c>
      <c r="B5" s="31">
        <f>Production!K5</f>
        <v>1434.7199999999998</v>
      </c>
      <c r="C5" s="25">
        <f>Quotas!I5</f>
        <v>879.0474364389886</v>
      </c>
      <c r="D5" s="25"/>
      <c r="E5" s="26">
        <f>C5+D5-B5+SUM(J2:J16)-SUM(K5:U5)-SUM(F5:I5)</f>
        <v>-555.6725635610112</v>
      </c>
      <c r="L5" s="29"/>
    </row>
    <row r="6" spans="1:21">
      <c r="A6" s="27" t="s">
        <v>7</v>
      </c>
      <c r="B6" s="31">
        <f>Production!K6</f>
        <v>336</v>
      </c>
      <c r="C6" s="25">
        <f>Quotas!I6</f>
        <v>963.01335398931622</v>
      </c>
      <c r="D6" s="25"/>
      <c r="E6" s="26">
        <f>C6+D6-B6+SUM(K2:K16)-SUM(L6:U6)-SUM(F6:J6)</f>
        <v>627.01335398931622</v>
      </c>
      <c r="L6" s="29"/>
    </row>
    <row r="7" spans="1:21">
      <c r="A7" s="27" t="s">
        <v>8</v>
      </c>
      <c r="B7" s="31">
        <f>Production!K7</f>
        <v>100.80000000000001</v>
      </c>
      <c r="C7" s="25">
        <f>Quotas!I7</f>
        <v>663.14262440422647</v>
      </c>
      <c r="D7" s="25"/>
      <c r="E7" s="26">
        <f>C7+D7-B7+SUM(L2:L17)-SUM(M7:U7)-SUM(F7:K7)</f>
        <v>562.3426244042264</v>
      </c>
      <c r="L7" s="29"/>
    </row>
    <row r="8" spans="1:21">
      <c r="A8" s="27" t="s">
        <v>9</v>
      </c>
      <c r="B8" s="31">
        <f>Production!K8</f>
        <v>1344.065443968</v>
      </c>
      <c r="C8" s="25">
        <f>Quotas!I8</f>
        <v>1685.2733694813035</v>
      </c>
      <c r="D8" s="25"/>
      <c r="E8" s="26">
        <f>C8+D8-B8+SUM(M2:M16)-SUM(N8:U8)-SUM(F8:L8)</f>
        <v>341.20792551330351</v>
      </c>
      <c r="L8" s="29"/>
    </row>
    <row r="9" spans="1:21">
      <c r="A9" s="27" t="s">
        <v>10</v>
      </c>
      <c r="B9" s="31">
        <f>Production!K9</f>
        <v>840</v>
      </c>
      <c r="C9" s="25">
        <f>Quotas!I9</f>
        <v>314.45334007814404</v>
      </c>
      <c r="D9" s="25"/>
      <c r="E9" s="26">
        <f>C9+D9-B9+SUM(N2:N17)-SUM(O9:U9)-SUM(F9:M9)</f>
        <v>-525.54665992185596</v>
      </c>
      <c r="L9" s="29"/>
    </row>
    <row r="10" spans="1:21">
      <c r="A10" s="28" t="s">
        <v>11</v>
      </c>
      <c r="B10" s="31">
        <f>Production!K10</f>
        <v>336</v>
      </c>
      <c r="C10" s="25">
        <f>Quotas!I10</f>
        <v>1398.4845579711182</v>
      </c>
      <c r="D10" s="25"/>
      <c r="E10" s="26">
        <f>C10+D10-B10+SUM(O2:O17)-SUM(P10:U10)-SUM(F10:N10)</f>
        <v>1062.4845579711182</v>
      </c>
      <c r="L10" s="29"/>
    </row>
    <row r="11" spans="1:21">
      <c r="A11" s="27" t="s">
        <v>12</v>
      </c>
      <c r="B11" s="31">
        <f>Production!K11</f>
        <v>1.7582543999999999E-2</v>
      </c>
      <c r="C11" s="25">
        <f>Quotas!I11</f>
        <v>5.252168541969699E-6</v>
      </c>
      <c r="D11" s="25"/>
      <c r="E11" s="26">
        <f>C11+D11-B11+SUM(P2:P16)-SUM(Q11:U11)-SUM(F11:O11)</f>
        <v>-1.7577291831458029E-2</v>
      </c>
      <c r="L11" s="29"/>
    </row>
    <row r="12" spans="1:21">
      <c r="A12" s="27" t="s">
        <v>13</v>
      </c>
      <c r="B12" s="31">
        <f>Production!K12</f>
        <v>2.2245310079999996</v>
      </c>
      <c r="C12" s="25">
        <f>Quotas!I12</f>
        <v>1398.4845579711182</v>
      </c>
      <c r="D12" s="25"/>
      <c r="E12" s="26">
        <f>C12+D12-B12+SUM(Q2:Q17)-SUM(R12:U12)-SUM(F12:P12)</f>
        <v>1396.2600269631182</v>
      </c>
      <c r="L12" s="29"/>
    </row>
    <row r="13" spans="1:21">
      <c r="A13" s="28" t="s">
        <v>14</v>
      </c>
      <c r="B13" s="31">
        <f>Production!K13</f>
        <v>2958.3116317920003</v>
      </c>
      <c r="C13" s="25">
        <f>Quotas!I13</f>
        <v>2949.2283965922807</v>
      </c>
      <c r="D13" s="25"/>
      <c r="E13" s="26">
        <f>C13+D13-B13+SUM(R2:R16)-SUM(F13:Q13)-SUM(S13:U13)</f>
        <v>-9.0832351997196383</v>
      </c>
      <c r="L13" s="29"/>
    </row>
    <row r="14" spans="1:21">
      <c r="A14" s="28" t="s">
        <v>15</v>
      </c>
      <c r="B14" s="31">
        <f>Production!K14</f>
        <v>0.55339535999999989</v>
      </c>
      <c r="C14" s="25">
        <f>Quotas!I14</f>
        <v>378.93864251670084</v>
      </c>
      <c r="D14" s="25"/>
      <c r="E14" s="26">
        <f>C14+D14-B14+SUM(S2:S16)-SUM(T14:U14)-SUM(F14:R14)</f>
        <v>378.38524715670081</v>
      </c>
      <c r="L14" s="29"/>
    </row>
    <row r="15" spans="1:21">
      <c r="A15" s="27" t="s">
        <v>16</v>
      </c>
      <c r="B15" s="31">
        <f>Production!K15</f>
        <v>28.900906368000001</v>
      </c>
      <c r="C15" s="25">
        <f>Quotas!I15</f>
        <v>799.13403312635319</v>
      </c>
      <c r="D15" s="25"/>
      <c r="E15" s="26">
        <f>C15+D15-B15+SUM(T2:T16)-SUM(F15:S15)-U15</f>
        <v>770.23312675835314</v>
      </c>
      <c r="L15" s="29"/>
    </row>
    <row r="16" spans="1:21" ht="15" thickBot="1">
      <c r="A16" s="40" t="s">
        <v>17</v>
      </c>
      <c r="B16" s="31">
        <f>Production!K16</f>
        <v>936.06553636800004</v>
      </c>
      <c r="C16" s="41">
        <f>Quotas!I16</f>
        <v>799.13403312635319</v>
      </c>
      <c r="D16" s="41"/>
      <c r="E16" s="42">
        <f>C16+D16-B16+SUM(U2:U16)-SUM(F16:T16)</f>
        <v>-136.93150324164685</v>
      </c>
      <c r="L16" s="29"/>
    </row>
    <row r="17" spans="1:5" ht="15" thickBot="1">
      <c r="A17" s="4" t="s">
        <v>21</v>
      </c>
      <c r="B17" s="6"/>
      <c r="C17" s="62">
        <f>SUM(C2:C16)</f>
        <v>14147.259027407994</v>
      </c>
      <c r="D17" s="43"/>
      <c r="E17" s="44">
        <f t="shared" ref="E17" si="0">SUM(E2:E16)</f>
        <v>-3.865352482534945E-12</v>
      </c>
    </row>
    <row r="19" spans="1:5">
      <c r="D19" s="23"/>
    </row>
    <row r="23" spans="1:5">
      <c r="B23" s="29"/>
      <c r="C23" s="29"/>
      <c r="D23" s="29"/>
      <c r="E23" s="29"/>
    </row>
    <row r="24" spans="1:5">
      <c r="B24" s="29"/>
      <c r="C24" s="45"/>
      <c r="D24" s="29"/>
      <c r="E24" s="29"/>
    </row>
    <row r="25" spans="1:5">
      <c r="B25" s="29"/>
      <c r="C25" s="45"/>
      <c r="D25" s="29"/>
      <c r="E25" s="29"/>
    </row>
    <row r="26" spans="1:5">
      <c r="B26" s="29"/>
      <c r="C26" s="45"/>
      <c r="D26" s="29"/>
      <c r="E26" s="29"/>
    </row>
    <row r="27" spans="1:5">
      <c r="B27" s="29"/>
      <c r="C27" s="45"/>
      <c r="D27" s="63"/>
      <c r="E27" s="29"/>
    </row>
    <row r="28" spans="1:5">
      <c r="B28" s="29"/>
      <c r="C28" s="45"/>
      <c r="D28" s="29"/>
      <c r="E28" s="29"/>
    </row>
    <row r="29" spans="1:5">
      <c r="B29" s="29"/>
      <c r="C29" s="45"/>
      <c r="D29" s="29"/>
      <c r="E29" s="29"/>
    </row>
    <row r="30" spans="1:5">
      <c r="B30" s="29"/>
      <c r="C30" s="45"/>
      <c r="D30" s="29"/>
      <c r="E30" s="29"/>
    </row>
    <row r="31" spans="1:5">
      <c r="B31" s="29"/>
      <c r="C31" s="45"/>
      <c r="D31" s="29"/>
      <c r="E31" s="29"/>
    </row>
    <row r="32" spans="1:5">
      <c r="B32" s="29"/>
      <c r="C32" s="46"/>
      <c r="D32" s="29"/>
      <c r="E32" s="29"/>
    </row>
    <row r="33" spans="2:5">
      <c r="B33" s="29"/>
      <c r="C33" s="45"/>
      <c r="D33" s="29"/>
      <c r="E33" s="29"/>
    </row>
    <row r="34" spans="2:5">
      <c r="B34" s="29"/>
      <c r="C34" s="45"/>
      <c r="D34" s="29"/>
      <c r="E34" s="29"/>
    </row>
    <row r="35" spans="2:5">
      <c r="B35" s="29"/>
      <c r="C35" s="46"/>
      <c r="D35" s="29"/>
      <c r="E35" s="29"/>
    </row>
    <row r="36" spans="2:5">
      <c r="B36" s="29"/>
      <c r="C36" s="46"/>
      <c r="D36" s="29"/>
      <c r="E36" s="29"/>
    </row>
    <row r="37" spans="2:5">
      <c r="B37" s="29"/>
      <c r="C37" s="45"/>
      <c r="D37" s="29"/>
      <c r="E37" s="29"/>
    </row>
    <row r="38" spans="2:5">
      <c r="B38" s="29"/>
      <c r="C38" s="45"/>
      <c r="D38" s="29"/>
      <c r="E38" s="29"/>
    </row>
    <row r="39" spans="2:5">
      <c r="B39" s="29"/>
      <c r="C39" s="29"/>
      <c r="D39" s="29"/>
      <c r="E39" s="29"/>
    </row>
    <row r="40" spans="2:5">
      <c r="B40" s="29"/>
      <c r="C40" s="29"/>
      <c r="D40" s="29"/>
      <c r="E40" s="29"/>
    </row>
  </sheetData>
  <hyperlinks>
    <hyperlink ref="A2" r:id="rId1" display="http://s2.fourmizzz.fr/Membre.php?Pseudo=Alexein"/>
    <hyperlink ref="A3" r:id="rId2" display="http://s2.fourmizzz.fr/Membre.php?Pseudo=Blur"/>
    <hyperlink ref="A4" r:id="rId3" display="http://s2.fourmizzz.fr/Membre.php?Pseudo=crocro"/>
    <hyperlink ref="A5" r:id="rId4" display="http://s2.fourmizzz.fr/Membre.php?Pseudo=eban"/>
    <hyperlink ref="A6" r:id="rId5" display="http://s2.fourmizzz.fr/Membre.php?Pseudo=LaLouve"/>
    <hyperlink ref="A7" r:id="rId6" display="http://s2.fourmizzz.fr/Membre.php?Pseudo=melanie33"/>
    <hyperlink ref="A8" r:id="rId7" display="http://s2.fourmizzz.fr/Membre.php?Pseudo=mikicali"/>
    <hyperlink ref="A9" r:id="rId8" display="http://s2.fourmizzz.fr/Membre.php?Pseudo=Rage"/>
    <hyperlink ref="A10" r:id="rId9" display="http://s2.fourmizzz.fr/Membre.php?Pseudo=satanique-v-2"/>
    <hyperlink ref="A11" r:id="rId10" display="http://s2.fourmizzz.fr/Membre.php?Pseudo=sbabiole"/>
    <hyperlink ref="A12" r:id="rId11" display="http://s2.fourmizzz.fr/Membre.php?Pseudo=stefane"/>
    <hyperlink ref="A13" r:id="rId12" display="http://s2.fourmizzz.fr/Membre.php?Pseudo=Undertaker23"/>
    <hyperlink ref="A14" r:id="rId13" display="http://s2.fourmizzz.fr/Membre.php?Pseudo=Viligognus"/>
    <hyperlink ref="A15" r:id="rId14" display="http://s2.fourmizzz.fr/Membre.php?Pseudo=wesid69"/>
    <hyperlink ref="A16" r:id="rId15" display="http://s2.fourmizzz.fr/Membre.php?Pseudo=yoyo111"/>
    <hyperlink ref="F1" r:id="rId16" display="http://s2.fourmizzz.fr/Membre.php?Pseudo=Alexein"/>
    <hyperlink ref="G1" r:id="rId17" display="http://s2.fourmizzz.fr/Membre.php?Pseudo=Blur"/>
    <hyperlink ref="H1" r:id="rId18" display="http://s2.fourmizzz.fr/Membre.php?Pseudo=bucki"/>
    <hyperlink ref="I1" r:id="rId19" display="http://s2.fourmizzz.fr/Membre.php?Pseudo=crocro"/>
    <hyperlink ref="J1" r:id="rId20" display="http://s2.fourmizzz.fr/Membre.php?Pseudo=eban"/>
    <hyperlink ref="K1" r:id="rId21" display="http://s2.fourmizzz.fr/Membre.php?Pseudo=LaLouve"/>
    <hyperlink ref="L1" r:id="rId22" display="http://s2.fourmizzz.fr/Membre.php?Pseudo=melanie33"/>
    <hyperlink ref="M1" r:id="rId23" display="http://s2.fourmizzz.fr/Membre.php?Pseudo=mikicali"/>
    <hyperlink ref="N1" r:id="rId24" display="http://s2.fourmizzz.fr/Membre.php?Pseudo=Rage"/>
    <hyperlink ref="O1" r:id="rId25" display="http://s2.fourmizzz.fr/Membre.php?Pseudo=satanique-v-2"/>
    <hyperlink ref="P1" r:id="rId26" display="http://s2.fourmizzz.fr/Membre.php?Pseudo=sbabiole"/>
    <hyperlink ref="Q1" r:id="rId27" display="http://s2.fourmizzz.fr/Membre.php?Pseudo=stefane"/>
    <hyperlink ref="R1" r:id="rId28" display="http://s2.fourmizzz.fr/Membre.php?Pseudo=Undertaker23"/>
    <hyperlink ref="S1" r:id="rId29" display="http://s2.fourmizzz.fr/Membre.php?Pseudo=Viligognus"/>
    <hyperlink ref="T1" r:id="rId30" display="http://s2.fourmizzz.fr/Membre.php?Pseudo=wesid69"/>
    <hyperlink ref="U1" r:id="rId31" display="http://s2.fourmizzz.fr/Membre.php?Pseudo=yoyo111"/>
  </hyperlinks>
  <pageMargins left="0.7" right="0.7" top="0.75" bottom="0.75" header="0.3" footer="0.3"/>
  <pageSetup paperSize="9" orientation="portrait" r:id="rId3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2"/>
  <sheetViews>
    <sheetView workbookViewId="0">
      <selection activeCell="E22" sqref="E22"/>
    </sheetView>
  </sheetViews>
  <sheetFormatPr baseColWidth="10" defaultRowHeight="14.4"/>
  <cols>
    <col min="1" max="1" width="19.21875" customWidth="1"/>
    <col min="2" max="2" width="19.6640625" customWidth="1"/>
    <col min="10" max="10" width="34.6640625" customWidth="1"/>
    <col min="11" max="11" width="33.109375" customWidth="1"/>
    <col min="14" max="14" width="14.6640625" customWidth="1"/>
    <col min="15" max="15" width="12.33203125" bestFit="1" customWidth="1"/>
  </cols>
  <sheetData>
    <row r="1" spans="1:15">
      <c r="A1" s="8" t="s">
        <v>0</v>
      </c>
      <c r="B1" s="8" t="s">
        <v>30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59" t="s">
        <v>40</v>
      </c>
      <c r="J1" s="36" t="s">
        <v>38</v>
      </c>
      <c r="K1" s="60" t="s">
        <v>39</v>
      </c>
    </row>
    <row r="2" spans="1:15">
      <c r="A2" s="9" t="s">
        <v>2</v>
      </c>
      <c r="B2" s="37">
        <v>10</v>
      </c>
      <c r="C2" s="37">
        <v>10</v>
      </c>
      <c r="D2" s="37">
        <v>10</v>
      </c>
      <c r="E2" s="37">
        <v>10</v>
      </c>
      <c r="F2" s="37">
        <v>10</v>
      </c>
      <c r="G2" s="37">
        <v>10</v>
      </c>
      <c r="H2" s="37">
        <v>10</v>
      </c>
      <c r="I2" s="37">
        <v>0</v>
      </c>
      <c r="J2" s="39">
        <f>SUM(B2:H2)*48+I2</f>
        <v>3360</v>
      </c>
      <c r="K2" s="61">
        <f>J2-I8</f>
        <v>2016</v>
      </c>
    </row>
    <row r="3" spans="1:15">
      <c r="A3" s="9" t="s">
        <v>3</v>
      </c>
      <c r="B3" s="37">
        <v>0.15</v>
      </c>
      <c r="C3" s="37">
        <v>0.15</v>
      </c>
      <c r="D3" s="37">
        <v>0.15</v>
      </c>
      <c r="E3" s="37">
        <v>0.15</v>
      </c>
      <c r="F3" s="37">
        <v>0.15</v>
      </c>
      <c r="G3" s="37">
        <v>0.15</v>
      </c>
      <c r="H3" s="37">
        <v>0.15</v>
      </c>
      <c r="I3" s="37">
        <v>0</v>
      </c>
      <c r="J3" s="39">
        <f t="shared" ref="J3:K16" si="0">SUM(B3:H3)*48+I3</f>
        <v>50.400000000000006</v>
      </c>
      <c r="K3" s="61">
        <f t="shared" ref="K3:K16" si="1">J3</f>
        <v>50.400000000000006</v>
      </c>
    </row>
    <row r="4" spans="1:15">
      <c r="A4" s="9" t="s">
        <v>5</v>
      </c>
      <c r="B4" s="37">
        <v>20</v>
      </c>
      <c r="C4" s="37">
        <v>20</v>
      </c>
      <c r="D4" s="37">
        <v>20</v>
      </c>
      <c r="E4" s="37">
        <v>20</v>
      </c>
      <c r="F4" s="37">
        <v>20</v>
      </c>
      <c r="G4" s="37">
        <v>20</v>
      </c>
      <c r="H4" s="37">
        <v>20</v>
      </c>
      <c r="I4" s="37">
        <v>0</v>
      </c>
      <c r="J4" s="39">
        <f t="shared" si="0"/>
        <v>6720</v>
      </c>
      <c r="K4" s="61">
        <f>J4-I13</f>
        <v>3763.2</v>
      </c>
    </row>
    <row r="5" spans="1:15">
      <c r="A5" s="9" t="s">
        <v>6</v>
      </c>
      <c r="B5" s="37">
        <v>7</v>
      </c>
      <c r="C5" s="37">
        <v>7</v>
      </c>
      <c r="D5" s="37">
        <v>7</v>
      </c>
      <c r="E5" s="37">
        <v>7</v>
      </c>
      <c r="F5" s="37">
        <v>7</v>
      </c>
      <c r="G5" s="37">
        <v>7</v>
      </c>
      <c r="H5" s="37">
        <v>7</v>
      </c>
      <c r="I5" s="37">
        <v>0</v>
      </c>
      <c r="J5" s="39">
        <f t="shared" si="0"/>
        <v>2352</v>
      </c>
      <c r="K5" s="61">
        <f>J5-I16</f>
        <v>1434.7199999999998</v>
      </c>
    </row>
    <row r="6" spans="1:15">
      <c r="A6" s="9" t="s">
        <v>7</v>
      </c>
      <c r="B6" s="37">
        <v>1</v>
      </c>
      <c r="C6" s="37">
        <v>1</v>
      </c>
      <c r="D6" s="37">
        <v>1</v>
      </c>
      <c r="E6" s="37">
        <v>1</v>
      </c>
      <c r="F6" s="37">
        <v>1</v>
      </c>
      <c r="G6" s="37">
        <v>1</v>
      </c>
      <c r="H6" s="37">
        <v>1</v>
      </c>
      <c r="I6" s="37">
        <v>0</v>
      </c>
      <c r="J6" s="39">
        <f t="shared" si="0"/>
        <v>336</v>
      </c>
      <c r="K6" s="61">
        <f t="shared" si="1"/>
        <v>336</v>
      </c>
    </row>
    <row r="7" spans="1:15">
      <c r="A7" s="9" t="s">
        <v>8</v>
      </c>
      <c r="B7" s="38">
        <v>0.3</v>
      </c>
      <c r="C7" s="38">
        <v>0.3</v>
      </c>
      <c r="D7" s="38">
        <v>0.3</v>
      </c>
      <c r="E7" s="38">
        <v>0.3</v>
      </c>
      <c r="F7" s="38">
        <v>0.3</v>
      </c>
      <c r="G7" s="38">
        <v>0.3</v>
      </c>
      <c r="H7" s="38">
        <v>0.3</v>
      </c>
      <c r="I7" s="38">
        <v>0</v>
      </c>
      <c r="J7" s="39">
        <f t="shared" si="0"/>
        <v>100.80000000000001</v>
      </c>
      <c r="K7" s="61">
        <f t="shared" si="1"/>
        <v>100.80000000000001</v>
      </c>
    </row>
    <row r="8" spans="1:15">
      <c r="A8" s="9" t="s">
        <v>9</v>
      </c>
      <c r="B8" s="37">
        <v>2.8670799999999999E-4</v>
      </c>
      <c r="C8" s="37">
        <v>2.8670799999999999E-4</v>
      </c>
      <c r="D8" s="37">
        <v>0</v>
      </c>
      <c r="E8" s="37">
        <v>0</v>
      </c>
      <c r="F8" s="37">
        <v>0</v>
      </c>
      <c r="G8" s="37">
        <v>0</v>
      </c>
      <c r="H8" s="37">
        <v>7.9000000000000001E-4</v>
      </c>
      <c r="I8" s="37">
        <f>J2*0.4</f>
        <v>1344</v>
      </c>
      <c r="J8" s="39">
        <f t="shared" si="0"/>
        <v>1344.065443968</v>
      </c>
      <c r="K8" s="61">
        <f t="shared" si="1"/>
        <v>1344.065443968</v>
      </c>
    </row>
    <row r="9" spans="1:15">
      <c r="A9" s="9" t="s">
        <v>10</v>
      </c>
      <c r="B9" s="37">
        <v>2.5</v>
      </c>
      <c r="C9" s="37">
        <v>2.5</v>
      </c>
      <c r="D9" s="37">
        <v>2.5</v>
      </c>
      <c r="E9" s="37">
        <v>2.5</v>
      </c>
      <c r="F9" s="37">
        <v>2.5</v>
      </c>
      <c r="G9" s="37">
        <v>2.5</v>
      </c>
      <c r="H9" s="37">
        <v>2.5</v>
      </c>
      <c r="I9" s="37">
        <v>0</v>
      </c>
      <c r="J9" s="39">
        <f t="shared" si="0"/>
        <v>840</v>
      </c>
      <c r="K9" s="61">
        <f t="shared" si="1"/>
        <v>840</v>
      </c>
    </row>
    <row r="10" spans="1:15">
      <c r="A10" s="12" t="s">
        <v>11</v>
      </c>
      <c r="B10" s="37">
        <v>1</v>
      </c>
      <c r="C10" s="37">
        <v>1</v>
      </c>
      <c r="D10" s="37">
        <v>1</v>
      </c>
      <c r="E10" s="37">
        <v>1</v>
      </c>
      <c r="F10" s="37">
        <v>1</v>
      </c>
      <c r="G10" s="37">
        <v>1</v>
      </c>
      <c r="H10" s="37">
        <v>1</v>
      </c>
      <c r="I10" s="37">
        <v>0</v>
      </c>
      <c r="J10" s="39">
        <f t="shared" si="0"/>
        <v>336</v>
      </c>
      <c r="K10" s="61">
        <f t="shared" si="1"/>
        <v>336</v>
      </c>
    </row>
    <row r="11" spans="1:15">
      <c r="A11" s="9" t="s">
        <v>12</v>
      </c>
      <c r="B11" s="37">
        <v>5.2329E-5</v>
      </c>
      <c r="C11" s="37">
        <v>5.2329E-5</v>
      </c>
      <c r="D11" s="37">
        <v>5.2329E-5</v>
      </c>
      <c r="E11" s="37">
        <v>5.2329E-5</v>
      </c>
      <c r="F11" s="37">
        <v>5.2329E-5</v>
      </c>
      <c r="G11" s="37">
        <v>5.2329E-5</v>
      </c>
      <c r="H11" s="37">
        <v>5.2329E-5</v>
      </c>
      <c r="I11" s="37">
        <v>0</v>
      </c>
      <c r="J11" s="39">
        <f t="shared" si="0"/>
        <v>1.7582543999999999E-2</v>
      </c>
      <c r="K11" s="61">
        <f t="shared" si="1"/>
        <v>1.7582543999999999E-2</v>
      </c>
    </row>
    <row r="12" spans="1:15">
      <c r="A12" s="9" t="s">
        <v>13</v>
      </c>
      <c r="B12" s="37">
        <v>5.0481320000000003E-3</v>
      </c>
      <c r="C12" s="37">
        <v>5.0481320000000003E-3</v>
      </c>
      <c r="D12" s="37">
        <v>5.0481320000000003E-3</v>
      </c>
      <c r="E12" s="37">
        <v>7.4999999999999997E-3</v>
      </c>
      <c r="F12" s="37">
        <v>7.4999999999999997E-3</v>
      </c>
      <c r="G12" s="37">
        <v>7.4999999999999997E-3</v>
      </c>
      <c r="H12" s="37">
        <v>8.6999999999999994E-3</v>
      </c>
      <c r="I12" s="37">
        <v>0</v>
      </c>
      <c r="J12" s="39">
        <f t="shared" si="0"/>
        <v>2.2245310079999996</v>
      </c>
      <c r="K12" s="61">
        <f t="shared" si="1"/>
        <v>2.2245310079999996</v>
      </c>
    </row>
    <row r="13" spans="1:15">
      <c r="A13" s="12" t="s">
        <v>14</v>
      </c>
      <c r="B13" s="37">
        <v>5.9974429999999999E-3</v>
      </c>
      <c r="C13" s="37">
        <v>5.9974429999999999E-3</v>
      </c>
      <c r="D13" s="37">
        <v>5.9974429999999999E-3</v>
      </c>
      <c r="E13" s="37">
        <v>3.0000000000000001E-3</v>
      </c>
      <c r="F13" s="37">
        <v>3.0000000000000001E-3</v>
      </c>
      <c r="G13" s="37">
        <v>4.0000000000000001E-3</v>
      </c>
      <c r="H13" s="37">
        <v>3.5000000000000001E-3</v>
      </c>
      <c r="I13" s="37">
        <f>0.44*J4</f>
        <v>2956.8</v>
      </c>
      <c r="J13" s="39">
        <f t="shared" si="0"/>
        <v>2958.3116317920003</v>
      </c>
      <c r="K13" s="61">
        <f t="shared" si="1"/>
        <v>2958.3116317920003</v>
      </c>
    </row>
    <row r="14" spans="1:15">
      <c r="A14" s="12" t="s">
        <v>15</v>
      </c>
      <c r="B14" s="37">
        <v>1.704845E-3</v>
      </c>
      <c r="C14" s="37">
        <v>1.704845E-3</v>
      </c>
      <c r="D14" s="37">
        <v>1.704845E-3</v>
      </c>
      <c r="E14" s="37">
        <v>1.704845E-3</v>
      </c>
      <c r="F14" s="37">
        <v>1.704845E-3</v>
      </c>
      <c r="G14" s="37">
        <v>1.704845E-3</v>
      </c>
      <c r="H14" s="37">
        <v>1.2999999999999999E-3</v>
      </c>
      <c r="I14" s="37">
        <v>0</v>
      </c>
      <c r="J14" s="39">
        <f t="shared" si="0"/>
        <v>0.55339535999999989</v>
      </c>
      <c r="K14" s="61">
        <f t="shared" si="1"/>
        <v>0.55339535999999989</v>
      </c>
      <c r="M14" s="30"/>
      <c r="N14" s="2"/>
    </row>
    <row r="15" spans="1:15">
      <c r="A15" s="9" t="s">
        <v>16</v>
      </c>
      <c r="B15" s="37">
        <v>5.3025554000000003E-2</v>
      </c>
      <c r="C15" s="37">
        <v>5.3025554000000003E-2</v>
      </c>
      <c r="D15" s="37">
        <v>5.3025554000000003E-2</v>
      </c>
      <c r="E15" s="37">
        <v>5.3025554000000003E-2</v>
      </c>
      <c r="F15" s="37">
        <v>8.3000000000000004E-2</v>
      </c>
      <c r="G15" s="37">
        <v>0.108</v>
      </c>
      <c r="H15" s="37">
        <v>0.19900000000000001</v>
      </c>
      <c r="I15" s="37">
        <v>0</v>
      </c>
      <c r="J15" s="39">
        <f t="shared" si="0"/>
        <v>28.900906368000001</v>
      </c>
      <c r="K15" s="61">
        <f t="shared" si="1"/>
        <v>28.900906368000001</v>
      </c>
      <c r="O15" s="2"/>
    </row>
    <row r="16" spans="1:15" ht="15" thickBot="1">
      <c r="A16" s="52" t="s">
        <v>17</v>
      </c>
      <c r="B16" s="53">
        <v>7.8844699999999995E-4</v>
      </c>
      <c r="C16" s="53">
        <v>7.8844699999999995E-4</v>
      </c>
      <c r="D16" s="53">
        <v>7.8844699999999995E-4</v>
      </c>
      <c r="E16" s="53">
        <v>0</v>
      </c>
      <c r="F16" s="53">
        <v>0.126</v>
      </c>
      <c r="G16" s="53">
        <v>0.10100000000000001</v>
      </c>
      <c r="H16" s="53">
        <v>0.16200000000000001</v>
      </c>
      <c r="I16" s="37">
        <f>J5*0.39</f>
        <v>917.28000000000009</v>
      </c>
      <c r="J16" s="39">
        <f t="shared" si="0"/>
        <v>936.06553636800004</v>
      </c>
      <c r="K16" s="61">
        <f t="shared" si="1"/>
        <v>936.06553636800004</v>
      </c>
      <c r="N16" s="2"/>
    </row>
    <row r="17" spans="1:9" ht="15" thickBot="1">
      <c r="A17" s="55" t="s">
        <v>21</v>
      </c>
      <c r="B17" s="54">
        <f>SUM(B2:B16)</f>
        <v>42.016903457999987</v>
      </c>
      <c r="C17" s="54">
        <f t="shared" ref="C17:E17" si="2">SUM(C2:C16)</f>
        <v>42.016903457999987</v>
      </c>
      <c r="D17" s="54">
        <f t="shared" si="2"/>
        <v>42.01661674999999</v>
      </c>
      <c r="E17" s="54">
        <f t="shared" si="2"/>
        <v>42.015282727999995</v>
      </c>
      <c r="F17" s="54">
        <f t="shared" ref="F17" si="3">SUM(F2:F16)</f>
        <v>42.17125717399999</v>
      </c>
      <c r="G17" s="54">
        <f t="shared" ref="G17:H17" si="4">SUM(G2:G16)</f>
        <v>42.172257173999988</v>
      </c>
      <c r="H17" s="54">
        <f t="shared" si="4"/>
        <v>42.325342328999994</v>
      </c>
      <c r="I17" s="58"/>
    </row>
    <row r="18" spans="1:9" ht="15" thickBot="1"/>
    <row r="19" spans="1:9" ht="15" thickBot="1">
      <c r="B19" s="56" t="s">
        <v>35</v>
      </c>
      <c r="C19" s="57">
        <f>AVERAGE(B17:H17)</f>
        <v>42.104937581571413</v>
      </c>
    </row>
    <row r="22" spans="1:9">
      <c r="C22" s="29"/>
    </row>
  </sheetData>
  <hyperlinks>
    <hyperlink ref="A2" r:id="rId1" display="http://s2.fourmizzz.fr/Membre.php?Pseudo=Alexein"/>
    <hyperlink ref="A3" r:id="rId2" display="http://s2.fourmizzz.fr/Membre.php?Pseudo=Blur"/>
    <hyperlink ref="A4" r:id="rId3" display="http://s2.fourmizzz.fr/Membre.php?Pseudo=crocro"/>
    <hyperlink ref="A5" r:id="rId4" display="http://s2.fourmizzz.fr/Membre.php?Pseudo=eban"/>
    <hyperlink ref="A6" r:id="rId5" display="http://s2.fourmizzz.fr/Membre.php?Pseudo=LaLouve"/>
    <hyperlink ref="A7" r:id="rId6" display="http://s2.fourmizzz.fr/Membre.php?Pseudo=melanie33"/>
    <hyperlink ref="A8" r:id="rId7" display="http://s2.fourmizzz.fr/Membre.php?Pseudo=mikicali"/>
    <hyperlink ref="A9" r:id="rId8" display="http://s2.fourmizzz.fr/Membre.php?Pseudo=Rage"/>
    <hyperlink ref="A10" r:id="rId9" display="http://s2.fourmizzz.fr/Membre.php?Pseudo=satanique-v-2"/>
    <hyperlink ref="A11" r:id="rId10" display="http://s2.fourmizzz.fr/Membre.php?Pseudo=sbabiole"/>
    <hyperlink ref="A12" r:id="rId11" display="http://s2.fourmizzz.fr/Membre.php?Pseudo=stefane"/>
    <hyperlink ref="A13" r:id="rId12" display="http://s2.fourmizzz.fr/Membre.php?Pseudo=Undertaker23"/>
    <hyperlink ref="A14" r:id="rId13" display="http://s2.fourmizzz.fr/Membre.php?Pseudo=Viligognus"/>
    <hyperlink ref="A15" r:id="rId14" display="http://s2.fourmizzz.fr/Membre.php?Pseudo=wesid69"/>
    <hyperlink ref="A16" r:id="rId15" display="http://s2.fourmizzz.fr/Membre.php?Pseudo=yoyo111"/>
  </hyperlinks>
  <pageMargins left="0.7" right="0.7" top="0.75" bottom="0.75" header="0.3" footer="0.3"/>
  <pageSetup paperSize="9"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Quotas</vt:lpstr>
      <vt:lpstr>Livraison</vt:lpstr>
      <vt:lpstr>Production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Guichard</dc:creator>
  <cp:lastModifiedBy>Alexis Guichard</cp:lastModifiedBy>
  <dcterms:created xsi:type="dcterms:W3CDTF">2016-01-13T13:52:05Z</dcterms:created>
  <dcterms:modified xsi:type="dcterms:W3CDTF">2016-01-24T16:53:40Z</dcterms:modified>
</cp:coreProperties>
</file>