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240" yWindow="6180" windowWidth="19320" windowHeight="6045" tabRatio="724" activeTab="8"/>
  </bookViews>
  <sheets>
    <sheet name="Angry Birds" sheetId="1" r:id="rId1"/>
    <sheet name="AB Seasons" sheetId="2" r:id="rId2"/>
    <sheet name="AB Rio" sheetId="3" r:id="rId3"/>
    <sheet name="AB Space" sheetId="4" r:id="rId4"/>
    <sheet name="Bad Piggies" sheetId="5" r:id="rId5"/>
    <sheet name="AB Star Wars" sheetId="6" r:id="rId6"/>
    <sheet name="AB Star Wars II" sheetId="7" r:id="rId7"/>
    <sheet name="AB Go" sheetId="8" r:id="rId8"/>
    <sheet name="AB Epic" sheetId="9" r:id="rId9"/>
    <sheet name="AB Stella" sheetId="10" r:id="rId10"/>
    <sheet name="AB Transformers" sheetId="11" r:id="rId11"/>
    <sheet name="Angry Birds 2" sheetId="13" r:id="rId12"/>
    <sheet name="Succès GC" sheetId="12" r:id="rId13"/>
  </sheets>
  <definedNames>
    <definedName name="AB_Epic_Bonus_Attack">'AB Epic'!$BM$6</definedName>
    <definedName name="AB_Epic_Bonus_Elite">'AB Epic'!$BM$8</definedName>
    <definedName name="AB_Epic_Bonus_Enchantment">'AB Epic'!$BM$5</definedName>
    <definedName name="AB_Epic_Bonus_Life">'AB Epic'!$BM$7</definedName>
    <definedName name="AB_Epic_Bonus_Mastery">'AB Epic'!$BM$4</definedName>
    <definedName name="AB_Epic_Character_Variables">'AB Epic'!$AW$4:$BA$8</definedName>
    <definedName name="AB_Epic_Class_Infos">'AB Epic'!$AA$4:$AC$38</definedName>
    <definedName name="AB_Epic_Class_Variables">'AB Epic'!$BG$4:$BK$33</definedName>
    <definedName name="AB_Epic_Level">'AB Epic'!$A$5</definedName>
    <definedName name="AB_Epic_Shield_List_Blues">'AB Epic'!$BD$24:$BD$28</definedName>
    <definedName name="AB_Epic_Shield_List_Bomb">'AB Epic'!$BD$19:$BD$23</definedName>
    <definedName name="AB_Epic_Shield_List_Chuck">'AB Epic'!$BD$9:$BD$13</definedName>
    <definedName name="AB_Epic_Shield_List_Matilda">'AB Epic'!$BD$14:$BD$18</definedName>
    <definedName name="AB_Epic_Shield_List_Red">'AB Epic'!$BD$4:$BD$8</definedName>
    <definedName name="AB_Epic_Shield_Rank">'AB Epic'!$AI$4:$AK$38</definedName>
    <definedName name="AB_Epic_Shield_Variables">'AB Epic'!$BD$4:$BF$28</definedName>
    <definedName name="AB_Epic_Weapon_List_Blues">'AB Epic'!$BB$24:$BB$28</definedName>
    <definedName name="AB_Epic_Weapon_List_Bomb">'AB Epic'!$BB$19:$BB$23</definedName>
    <definedName name="AB_Epic_Weapon_List_Chuck">'AB Epic'!$BB$9:$BB$13</definedName>
    <definedName name="AB_Epic_Weapon_List_Matilda">'AB Epic'!$BB$14:$BB$18</definedName>
    <definedName name="AB_Epic_Weapon_List_Red">'AB Epic'!$BB$4:$BB$8</definedName>
    <definedName name="AB_Epic_Weapon_Rank">'AB Epic'!$AF$4:$AH$38</definedName>
    <definedName name="AB_Epic_Weapon_Variables">'AB Epic'!$BB$4:$BC$28</definedName>
  </definedNames>
  <calcPr calcId="145621"/>
  <customWorkbookViews>
    <customWorkbookView name="Gaetan SCHNOELLER - Affichage personnalisé" guid="{AAD390AF-2B1D-4F21-A08A-4E26942AA992}" mergeInterval="0" personalView="1" maximized="1" windowWidth="1596" windowHeight="971" activeSheetId="11"/>
  </customWorkbookViews>
</workbook>
</file>

<file path=xl/calcChain.xml><?xml version="1.0" encoding="utf-8"?>
<calcChain xmlns="http://schemas.openxmlformats.org/spreadsheetml/2006/main">
  <c r="BW4" i="9" l="1"/>
  <c r="BW5" i="9"/>
  <c r="BW6" i="9"/>
  <c r="BW7" i="9"/>
  <c r="BW8" i="9"/>
  <c r="BW9" i="9"/>
  <c r="BW10" i="9"/>
  <c r="BW11" i="9"/>
  <c r="BW12" i="9"/>
  <c r="BW13" i="9"/>
  <c r="BW14" i="9"/>
  <c r="BW15" i="9"/>
  <c r="BW16" i="9"/>
  <c r="BW17" i="9"/>
  <c r="BW18" i="9"/>
  <c r="BW19" i="9"/>
  <c r="BW20" i="9"/>
  <c r="BW21" i="9"/>
  <c r="BW23" i="9"/>
  <c r="BW24" i="9"/>
  <c r="BW25" i="9"/>
  <c r="BW26" i="9"/>
  <c r="BW27" i="9"/>
  <c r="BZ27" i="9" s="1"/>
  <c r="BW28" i="9"/>
  <c r="BW29" i="9"/>
  <c r="BW30" i="9"/>
  <c r="BW31" i="9"/>
  <c r="BY31" i="9" s="1"/>
  <c r="BZ31" i="9" s="1"/>
  <c r="BW32" i="9"/>
  <c r="BW33" i="9"/>
  <c r="BY33" i="9" s="1"/>
  <c r="BZ33" i="9" s="1"/>
  <c r="BW22" i="9"/>
  <c r="BR5" i="9"/>
  <c r="BR6" i="9"/>
  <c r="BR7" i="9"/>
  <c r="BR8" i="9"/>
  <c r="BR9" i="9"/>
  <c r="BR10" i="9"/>
  <c r="BR11" i="9"/>
  <c r="BR12" i="9"/>
  <c r="BT12" i="9" s="1"/>
  <c r="BU12" i="9" s="1"/>
  <c r="BR13" i="9"/>
  <c r="BR14" i="9"/>
  <c r="BR15" i="9"/>
  <c r="BR16" i="9"/>
  <c r="BR17" i="9"/>
  <c r="BT17" i="9" s="1"/>
  <c r="BU17" i="9" s="1"/>
  <c r="BR18" i="9"/>
  <c r="BR19" i="9"/>
  <c r="BR20" i="9"/>
  <c r="BT20" i="9" s="1"/>
  <c r="BU20" i="9" s="1"/>
  <c r="BR21" i="9"/>
  <c r="BR22" i="9"/>
  <c r="BR23" i="9"/>
  <c r="BR24" i="9"/>
  <c r="BR25" i="9"/>
  <c r="BR26" i="9"/>
  <c r="BR27" i="9"/>
  <c r="BR28" i="9"/>
  <c r="BR29" i="9"/>
  <c r="BR30" i="9"/>
  <c r="BT30" i="9" s="1"/>
  <c r="BU30" i="9" s="1"/>
  <c r="BR31" i="9"/>
  <c r="BR32" i="9"/>
  <c r="BT32" i="9" s="1"/>
  <c r="BU32" i="9" s="1"/>
  <c r="BR33" i="9"/>
  <c r="BT33" i="9" s="1"/>
  <c r="BT8" i="9"/>
  <c r="BU8" i="9" s="1"/>
  <c r="BT16" i="9"/>
  <c r="BU16" i="9" s="1"/>
  <c r="BT25" i="9"/>
  <c r="BU25" i="9" s="1"/>
  <c r="BR4" i="9"/>
  <c r="BT4" i="9" s="1"/>
  <c r="BY6" i="9"/>
  <c r="BZ6" i="9" s="1"/>
  <c r="BY7" i="9"/>
  <c r="BZ7" i="9" s="1"/>
  <c r="BY8" i="9"/>
  <c r="BZ8" i="9" s="1"/>
  <c r="BY10" i="9"/>
  <c r="BZ10" i="9" s="1"/>
  <c r="BY12" i="9"/>
  <c r="BZ12" i="9" s="1"/>
  <c r="BY13" i="9"/>
  <c r="BZ13" i="9" s="1"/>
  <c r="BY14" i="9"/>
  <c r="BZ14" i="9" s="1"/>
  <c r="BY15" i="9"/>
  <c r="BZ15" i="9" s="1"/>
  <c r="BY16" i="9"/>
  <c r="BZ16" i="9" s="1"/>
  <c r="BY18" i="9"/>
  <c r="BZ18" i="9" s="1"/>
  <c r="BY19" i="9"/>
  <c r="BZ19" i="9" s="1"/>
  <c r="BY20" i="9"/>
  <c r="BZ20" i="9" s="1"/>
  <c r="BY21" i="9"/>
  <c r="BZ21" i="9" s="1"/>
  <c r="BY23" i="9"/>
  <c r="BZ23" i="9" s="1"/>
  <c r="BY24" i="9"/>
  <c r="BZ24" i="9" s="1"/>
  <c r="BY25" i="9"/>
  <c r="BZ25" i="9" s="1"/>
  <c r="BY26" i="9"/>
  <c r="BZ26" i="9" s="1"/>
  <c r="BY27" i="9"/>
  <c r="BY30" i="9"/>
  <c r="BZ30" i="9" s="1"/>
  <c r="BY32" i="9"/>
  <c r="BZ32" i="9" s="1"/>
  <c r="BY4" i="9"/>
  <c r="BZ4" i="9" s="1"/>
  <c r="BX5" i="9"/>
  <c r="BY5" i="9" s="1"/>
  <c r="BZ5" i="9" s="1"/>
  <c r="BX6" i="9"/>
  <c r="BX7" i="9"/>
  <c r="BX8" i="9"/>
  <c r="BX9" i="9"/>
  <c r="BX10" i="9"/>
  <c r="BX11" i="9"/>
  <c r="BY11" i="9" s="1"/>
  <c r="BZ11" i="9" s="1"/>
  <c r="BX12" i="9"/>
  <c r="BX13" i="9"/>
  <c r="BX14" i="9"/>
  <c r="BX15" i="9"/>
  <c r="BX16" i="9"/>
  <c r="BX17" i="9"/>
  <c r="BX18" i="9"/>
  <c r="BX19" i="9"/>
  <c r="BX20" i="9"/>
  <c r="BX21" i="9"/>
  <c r="BX22" i="9"/>
  <c r="BX23" i="9"/>
  <c r="BX24" i="9"/>
  <c r="BX25" i="9"/>
  <c r="BX26" i="9"/>
  <c r="BX27" i="9"/>
  <c r="BX28" i="9"/>
  <c r="BX29" i="9"/>
  <c r="BX30" i="9"/>
  <c r="BX31" i="9"/>
  <c r="BX32" i="9"/>
  <c r="BX33" i="9"/>
  <c r="BX4" i="9"/>
  <c r="BS4" i="9"/>
  <c r="BS5" i="9"/>
  <c r="BS6" i="9"/>
  <c r="BT6" i="9" s="1"/>
  <c r="BU6" i="9" s="1"/>
  <c r="BS7" i="9"/>
  <c r="BS8" i="9"/>
  <c r="BS9" i="9"/>
  <c r="BS10" i="9"/>
  <c r="BS11" i="9"/>
  <c r="BS12" i="9"/>
  <c r="BS13" i="9"/>
  <c r="BS14" i="9"/>
  <c r="BT14" i="9" s="1"/>
  <c r="BU14" i="9" s="1"/>
  <c r="BS15" i="9"/>
  <c r="BS16" i="9"/>
  <c r="BS17" i="9"/>
  <c r="BS18" i="9"/>
  <c r="BS19" i="9"/>
  <c r="BS20" i="9"/>
  <c r="BS21" i="9"/>
  <c r="BS22" i="9"/>
  <c r="BT22" i="9" s="1"/>
  <c r="BU22" i="9" s="1"/>
  <c r="BS23" i="9"/>
  <c r="BS24" i="9"/>
  <c r="BS25" i="9"/>
  <c r="BS26" i="9"/>
  <c r="BS27" i="9"/>
  <c r="BS28" i="9"/>
  <c r="BS29" i="9"/>
  <c r="BS30" i="9"/>
  <c r="BT31" i="9"/>
  <c r="BU31" i="9" s="1"/>
  <c r="BS31" i="9"/>
  <c r="BS32" i="9"/>
  <c r="BT7" i="9"/>
  <c r="BU7" i="9" s="1"/>
  <c r="BT11" i="9"/>
  <c r="BU11" i="9" s="1"/>
  <c r="BT15" i="9"/>
  <c r="BU15" i="9" s="1"/>
  <c r="BT19" i="9"/>
  <c r="BU19" i="9" s="1"/>
  <c r="BT23" i="9"/>
  <c r="BU23" i="9" s="1"/>
  <c r="BT27" i="9"/>
  <c r="BU27" i="9" s="1"/>
  <c r="BS33" i="9"/>
  <c r="BT24" i="9"/>
  <c r="BU24" i="9" s="1"/>
  <c r="BT9" i="9"/>
  <c r="BU9" i="9" s="1"/>
  <c r="BT13" i="9"/>
  <c r="BU13" i="9" s="1"/>
  <c r="BT21" i="9"/>
  <c r="BU21" i="9" s="1"/>
  <c r="BY9" i="9" l="1"/>
  <c r="BZ9" i="9" s="1"/>
  <c r="BY17" i="9"/>
  <c r="BZ17" i="9" s="1"/>
  <c r="BY29" i="9"/>
  <c r="BZ29" i="9" s="1"/>
  <c r="BY28" i="9"/>
  <c r="BZ28" i="9" s="1"/>
  <c r="BY22" i="9"/>
  <c r="BZ22" i="9" s="1"/>
  <c r="BT10" i="9"/>
  <c r="BU10" i="9" s="1"/>
  <c r="BU4" i="9"/>
  <c r="BU33" i="9"/>
  <c r="BT18" i="9"/>
  <c r="BT26" i="9"/>
  <c r="BT29" i="9"/>
  <c r="BU29" i="9" s="1"/>
  <c r="BT5" i="9"/>
  <c r="BU5" i="9" s="1"/>
  <c r="BT28" i="9"/>
  <c r="BU28" i="9" s="1"/>
  <c r="A8" i="9"/>
  <c r="A7" i="9"/>
  <c r="A13" i="9"/>
  <c r="A11" i="9"/>
  <c r="BU18" i="9" l="1"/>
  <c r="BV18" i="9" s="1"/>
  <c r="BU26" i="9"/>
  <c r="BV26" i="9" s="1"/>
  <c r="BV33" i="9"/>
  <c r="BV25" i="9"/>
  <c r="BV17" i="9"/>
  <c r="BV10" i="9"/>
  <c r="BV9" i="9"/>
  <c r="BV28" i="9"/>
  <c r="BV20" i="9"/>
  <c r="BV12" i="9"/>
  <c r="BV27" i="9"/>
  <c r="BV19" i="9"/>
  <c r="BV11" i="9"/>
  <c r="BV32" i="9"/>
  <c r="BV24" i="9"/>
  <c r="BV16" i="9"/>
  <c r="BV8" i="9"/>
  <c r="BV31" i="9"/>
  <c r="BV23" i="9"/>
  <c r="BV15" i="9"/>
  <c r="BV7" i="9"/>
  <c r="BV30" i="9"/>
  <c r="BV22" i="9"/>
  <c r="BV14" i="9"/>
  <c r="BV6" i="9"/>
  <c r="BV29" i="9"/>
  <c r="BV21" i="9"/>
  <c r="BV13" i="9"/>
  <c r="BV5" i="9"/>
  <c r="BV4" i="9"/>
  <c r="AS1" i="13"/>
  <c r="AT1" i="13"/>
  <c r="CS1" i="2"/>
  <c r="CR1" i="2"/>
  <c r="CQ1" i="2"/>
  <c r="AE37" i="9" l="1"/>
  <c r="AQ1" i="13" l="1"/>
  <c r="AP1" i="13"/>
  <c r="AN1" i="13" l="1"/>
  <c r="AM1" i="13"/>
  <c r="AE30" i="9" l="1"/>
  <c r="T47" i="11" l="1"/>
  <c r="T46" i="11"/>
  <c r="T41" i="11" l="1"/>
  <c r="F2" i="11"/>
  <c r="CO1" i="2" l="1"/>
  <c r="CN1" i="2"/>
  <c r="CM1" i="2"/>
  <c r="A5" i="2"/>
  <c r="S3" i="11" l="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S2" i="11"/>
  <c r="R2" i="11"/>
  <c r="Q2" i="11"/>
  <c r="P2" i="11"/>
  <c r="O2" i="11"/>
  <c r="N2" i="11"/>
  <c r="M2" i="11"/>
  <c r="K2" i="11"/>
  <c r="L2" i="11"/>
  <c r="J2" i="11"/>
  <c r="I2" i="11"/>
  <c r="H2" i="11"/>
  <c r="G2" i="11"/>
  <c r="A2" i="11" l="1"/>
  <c r="T45" i="11" l="1"/>
  <c r="T42" i="11"/>
  <c r="T43" i="11"/>
  <c r="T44" i="11"/>
  <c r="AK1" i="13" l="1"/>
  <c r="AJ1" i="13"/>
  <c r="A6" i="10" l="1"/>
  <c r="AE23" i="9" l="1"/>
  <c r="CK1" i="2" l="1"/>
  <c r="CJ1" i="2"/>
  <c r="CI1" i="2"/>
  <c r="DA1" i="2"/>
  <c r="CZ1" i="2"/>
  <c r="CY1" i="2"/>
  <c r="AE38" i="9" l="1"/>
  <c r="AE36" i="9"/>
  <c r="AE35" i="9"/>
  <c r="AE34" i="9"/>
  <c r="AE33" i="9"/>
  <c r="AE31" i="9"/>
  <c r="AE29" i="9"/>
  <c r="AE28" i="9"/>
  <c r="AE27" i="9"/>
  <c r="AE26" i="9"/>
  <c r="AE20" i="9"/>
  <c r="AE21" i="9"/>
  <c r="AE22" i="9"/>
  <c r="AE24" i="9"/>
  <c r="AE19" i="9"/>
  <c r="AE17" i="9"/>
  <c r="AE16" i="9"/>
  <c r="AE15" i="9"/>
  <c r="AE14" i="9"/>
  <c r="AE13" i="9"/>
  <c r="AE12" i="9"/>
  <c r="AE6" i="9"/>
  <c r="AE7" i="9"/>
  <c r="AE8" i="9"/>
  <c r="AE9" i="9"/>
  <c r="AE10" i="9"/>
  <c r="AE5" i="9"/>
  <c r="A6" i="9" l="1"/>
  <c r="A9" i="9" l="1"/>
  <c r="AI25" i="9" l="1"/>
  <c r="A12" i="9" l="1"/>
  <c r="A14" i="9"/>
  <c r="AI32" i="9" l="1"/>
  <c r="AI11" i="9"/>
  <c r="A10" i="9" s="1"/>
  <c r="AI18" i="9"/>
  <c r="AI4" i="9"/>
  <c r="AH1" i="13"/>
  <c r="AG1" i="13"/>
  <c r="BE1" i="3" l="1"/>
  <c r="BD1" i="3"/>
  <c r="BC1" i="3"/>
  <c r="AE1" i="13" l="1"/>
  <c r="AD1" i="13"/>
  <c r="S1" i="5" l="1"/>
  <c r="R1" i="5"/>
  <c r="BW1" i="4" l="1"/>
  <c r="BV1" i="4"/>
  <c r="BU1" i="4"/>
  <c r="Y1" i="9" l="1"/>
  <c r="X1" i="9"/>
  <c r="V1" i="9"/>
  <c r="U1" i="9"/>
  <c r="S1" i="9"/>
  <c r="R1" i="9"/>
  <c r="P1" i="9"/>
  <c r="O1" i="9"/>
  <c r="M1" i="9" l="1"/>
  <c r="L1" i="9"/>
  <c r="J1" i="9" l="1"/>
  <c r="I1" i="9"/>
  <c r="G1" i="9"/>
  <c r="F1" i="9"/>
  <c r="D1" i="9"/>
  <c r="A3" i="9" s="1"/>
  <c r="C1" i="9"/>
  <c r="A2" i="9" l="1"/>
  <c r="G1" i="13" l="1"/>
  <c r="CG1" i="2"/>
  <c r="CF1" i="2"/>
  <c r="CE1" i="2"/>
  <c r="AJ3" i="12"/>
  <c r="AI3" i="12"/>
  <c r="AK3" i="12" s="1"/>
  <c r="AB1" i="13"/>
  <c r="AA1" i="13"/>
  <c r="Y1" i="13"/>
  <c r="X1" i="13"/>
  <c r="V1" i="13"/>
  <c r="U1" i="13"/>
  <c r="S1" i="13"/>
  <c r="R1" i="13"/>
  <c r="P1" i="13"/>
  <c r="O1" i="13"/>
  <c r="M1" i="13"/>
  <c r="L1" i="13"/>
  <c r="J1" i="13"/>
  <c r="I1" i="13"/>
  <c r="F1" i="13"/>
  <c r="D1" i="13"/>
  <c r="C1" i="13"/>
  <c r="BS1" i="4"/>
  <c r="BR1" i="4"/>
  <c r="BP1" i="4"/>
  <c r="BO1" i="4"/>
  <c r="BL1" i="4"/>
  <c r="BE1" i="4"/>
  <c r="BD1" i="4"/>
  <c r="AX1" i="4"/>
  <c r="AW1" i="4"/>
  <c r="AQ1" i="4"/>
  <c r="AP1" i="4"/>
  <c r="AJ1" i="4"/>
  <c r="AI1" i="4"/>
  <c r="AC1" i="4"/>
  <c r="AB1" i="4"/>
  <c r="V1" i="4"/>
  <c r="U1" i="4"/>
  <c r="O1" i="4"/>
  <c r="N1" i="4"/>
  <c r="H1" i="4"/>
  <c r="G1" i="4"/>
  <c r="AW1" i="1"/>
  <c r="AV1" i="1"/>
  <c r="AU1" i="1"/>
  <c r="AQ1" i="7"/>
  <c r="AP1" i="7"/>
  <c r="AN1" i="7"/>
  <c r="AM1" i="7"/>
  <c r="CC1" i="2"/>
  <c r="CB1" i="2"/>
  <c r="CA1" i="2"/>
  <c r="Y1" i="8"/>
  <c r="X1" i="8"/>
  <c r="W1" i="8"/>
  <c r="T1" i="8"/>
  <c r="S1" i="8"/>
  <c r="R1" i="8"/>
  <c r="O1" i="8"/>
  <c r="N1" i="8"/>
  <c r="M1" i="8"/>
  <c r="J1" i="8"/>
  <c r="I1" i="8"/>
  <c r="H1" i="8"/>
  <c r="E1" i="8"/>
  <c r="D1" i="8"/>
  <c r="C1" i="8"/>
  <c r="Y1" i="3"/>
  <c r="X1" i="3"/>
  <c r="W1" i="3"/>
  <c r="U1" i="3"/>
  <c r="T1" i="3"/>
  <c r="S1" i="3"/>
  <c r="Q1" i="3"/>
  <c r="P1" i="3"/>
  <c r="O1" i="3"/>
  <c r="M1" i="3"/>
  <c r="L1" i="3"/>
  <c r="K1" i="3"/>
  <c r="I1" i="3"/>
  <c r="H1" i="3"/>
  <c r="G1" i="3"/>
  <c r="E1" i="3"/>
  <c r="D1" i="3"/>
  <c r="C1" i="3"/>
  <c r="BY1" i="2"/>
  <c r="BX1" i="2"/>
  <c r="BW1" i="2"/>
  <c r="CW1" i="2"/>
  <c r="CV1" i="2"/>
  <c r="CU1" i="2"/>
  <c r="BU1" i="2"/>
  <c r="BT1" i="2"/>
  <c r="BS1" i="2"/>
  <c r="BQ1" i="2"/>
  <c r="BP1" i="2"/>
  <c r="BO1" i="2"/>
  <c r="BM1" i="2"/>
  <c r="BL1" i="2"/>
  <c r="BK1" i="2"/>
  <c r="BH1" i="2"/>
  <c r="BI1" i="2"/>
  <c r="BG1" i="2"/>
  <c r="BE1" i="2"/>
  <c r="BD1" i="2"/>
  <c r="BC1" i="2"/>
  <c r="BA1" i="2"/>
  <c r="AZ1" i="2"/>
  <c r="AY1" i="2"/>
  <c r="AW1" i="2"/>
  <c r="AV1" i="2"/>
  <c r="AU1" i="2"/>
  <c r="AS1" i="2"/>
  <c r="AR1" i="2"/>
  <c r="AQ1" i="2"/>
  <c r="AO1" i="2"/>
  <c r="AN1" i="2"/>
  <c r="AM1" i="2"/>
  <c r="AK1" i="2"/>
  <c r="AJ1" i="2"/>
  <c r="AI1" i="2"/>
  <c r="AG1" i="2"/>
  <c r="AF1" i="2"/>
  <c r="AE1" i="2"/>
  <c r="AC1" i="2"/>
  <c r="AB1" i="2"/>
  <c r="AA1" i="2"/>
  <c r="Y1" i="2"/>
  <c r="X1" i="2"/>
  <c r="W1" i="2"/>
  <c r="U1" i="2"/>
  <c r="T1" i="2"/>
  <c r="S1" i="2"/>
  <c r="Q1" i="2"/>
  <c r="P1" i="2"/>
  <c r="O1" i="2"/>
  <c r="M1" i="2"/>
  <c r="L1" i="2"/>
  <c r="K1" i="2"/>
  <c r="I1" i="2"/>
  <c r="H1" i="2"/>
  <c r="G1" i="2"/>
  <c r="E1" i="2"/>
  <c r="D1" i="2"/>
  <c r="C1" i="2"/>
  <c r="BI1" i="1"/>
  <c r="BH1" i="1"/>
  <c r="BG1" i="1"/>
  <c r="A2" i="12"/>
  <c r="AF3" i="12"/>
  <c r="AH3" i="12" s="1"/>
  <c r="AG3" i="12"/>
  <c r="AD3" i="12"/>
  <c r="AC3" i="12"/>
  <c r="AE3" i="12" s="1"/>
  <c r="AA3" i="12"/>
  <c r="Z3" i="12"/>
  <c r="AB3" i="12" s="1"/>
  <c r="X3" i="12"/>
  <c r="W3" i="12"/>
  <c r="Y3" i="12" s="1"/>
  <c r="U3" i="12"/>
  <c r="T3" i="12"/>
  <c r="V3" i="12" s="1"/>
  <c r="R3" i="12"/>
  <c r="Q3" i="12"/>
  <c r="S3" i="12" s="1"/>
  <c r="O3" i="12"/>
  <c r="N3" i="12"/>
  <c r="P3" i="12" s="1"/>
  <c r="L3" i="12"/>
  <c r="K3" i="12"/>
  <c r="M3" i="12" s="1"/>
  <c r="I3" i="12"/>
  <c r="H3" i="12"/>
  <c r="J3" i="12" s="1"/>
  <c r="F3" i="12"/>
  <c r="E3" i="12"/>
  <c r="G3" i="12" s="1"/>
  <c r="C3" i="12"/>
  <c r="B3" i="12"/>
  <c r="D3" i="12" s="1"/>
  <c r="G1" i="10"/>
  <c r="F1" i="10"/>
  <c r="D1" i="10"/>
  <c r="C1" i="10"/>
  <c r="AW1" i="7"/>
  <c r="AV1" i="7"/>
  <c r="AT1" i="7"/>
  <c r="AS1" i="7"/>
  <c r="AK1" i="7"/>
  <c r="AJ1" i="7"/>
  <c r="AH1" i="7"/>
  <c r="AG1" i="7"/>
  <c r="AE1" i="7"/>
  <c r="AD1" i="7"/>
  <c r="AB1" i="7"/>
  <c r="AA1" i="7"/>
  <c r="Y1" i="7"/>
  <c r="X1" i="7"/>
  <c r="V1" i="7"/>
  <c r="U1" i="7"/>
  <c r="S1" i="7"/>
  <c r="R1" i="7"/>
  <c r="P1" i="7"/>
  <c r="O1" i="7"/>
  <c r="M1" i="7"/>
  <c r="L1" i="7"/>
  <c r="J1" i="7"/>
  <c r="I1" i="7"/>
  <c r="G1" i="7"/>
  <c r="F1" i="7"/>
  <c r="D1" i="7"/>
  <c r="C1" i="7"/>
  <c r="AK1" i="6"/>
  <c r="AJ1" i="6"/>
  <c r="AI1" i="6"/>
  <c r="AG1" i="6"/>
  <c r="AF1" i="6"/>
  <c r="AE1" i="6"/>
  <c r="AC1" i="6"/>
  <c r="AB1" i="6"/>
  <c r="AA1" i="6"/>
  <c r="Y1" i="6"/>
  <c r="X1" i="6"/>
  <c r="W1" i="6"/>
  <c r="U1" i="6"/>
  <c r="T1" i="6"/>
  <c r="S1" i="6"/>
  <c r="Q1" i="6"/>
  <c r="P1" i="6"/>
  <c r="O1" i="6"/>
  <c r="M1" i="6"/>
  <c r="L1" i="6"/>
  <c r="K1" i="6"/>
  <c r="I1" i="6"/>
  <c r="H1" i="6"/>
  <c r="G1" i="6"/>
  <c r="E1" i="6"/>
  <c r="D1" i="6"/>
  <c r="C1" i="6"/>
  <c r="X1" i="5"/>
  <c r="V1" i="5"/>
  <c r="U1" i="5"/>
  <c r="P1" i="5"/>
  <c r="O1" i="5"/>
  <c r="M1" i="5"/>
  <c r="L1" i="5"/>
  <c r="J1" i="5"/>
  <c r="I1" i="5"/>
  <c r="G1" i="5"/>
  <c r="F1" i="5"/>
  <c r="D1" i="5"/>
  <c r="C1" i="5"/>
  <c r="CE1" i="4"/>
  <c r="CD1" i="4"/>
  <c r="CC1" i="4"/>
  <c r="CA1" i="4"/>
  <c r="BZ1" i="4"/>
  <c r="BY1" i="4"/>
  <c r="BE1" i="1"/>
  <c r="BI1" i="4"/>
  <c r="BH1" i="4"/>
  <c r="BG1" i="4"/>
  <c r="BB1" i="4"/>
  <c r="BA1" i="4"/>
  <c r="AZ1" i="4"/>
  <c r="AU1" i="4"/>
  <c r="AT1" i="4"/>
  <c r="AS1" i="4"/>
  <c r="AN1" i="4"/>
  <c r="AM1" i="4"/>
  <c r="AL1" i="4"/>
  <c r="AG1" i="4"/>
  <c r="AF1" i="4"/>
  <c r="AE1" i="4"/>
  <c r="Z1" i="4"/>
  <c r="Y1" i="4"/>
  <c r="X1" i="4"/>
  <c r="S1" i="4"/>
  <c r="R1" i="4"/>
  <c r="Q1" i="4"/>
  <c r="L1" i="4"/>
  <c r="K1" i="4"/>
  <c r="J1" i="4"/>
  <c r="E1" i="4"/>
  <c r="D1" i="4"/>
  <c r="C1" i="4"/>
  <c r="BI1" i="3"/>
  <c r="BH1" i="3"/>
  <c r="BG1" i="3"/>
  <c r="BA1" i="3"/>
  <c r="AZ1" i="3"/>
  <c r="AY1" i="3"/>
  <c r="AW1" i="3"/>
  <c r="AV1" i="3"/>
  <c r="AU1" i="3"/>
  <c r="AS1" i="3"/>
  <c r="AR1" i="3"/>
  <c r="AQ1" i="3"/>
  <c r="AO1" i="3"/>
  <c r="AN1" i="3"/>
  <c r="AM1" i="3"/>
  <c r="AK1" i="3"/>
  <c r="AJ1" i="3"/>
  <c r="AI1" i="3"/>
  <c r="AG1" i="3"/>
  <c r="AF1" i="3"/>
  <c r="AE1" i="3"/>
  <c r="AC1" i="3"/>
  <c r="AB1" i="3"/>
  <c r="AA1" i="3"/>
  <c r="I1" i="1"/>
  <c r="H1" i="1"/>
  <c r="G1" i="1"/>
  <c r="AJ1" i="1"/>
  <c r="BD1" i="1"/>
  <c r="BC1" i="1"/>
  <c r="BA1" i="1"/>
  <c r="AZ1" i="1"/>
  <c r="AY1" i="1"/>
  <c r="AS1" i="1"/>
  <c r="AR1" i="1"/>
  <c r="AQ1" i="1"/>
  <c r="AO1" i="1"/>
  <c r="AN1" i="1"/>
  <c r="AM1" i="1"/>
  <c r="AK1" i="1"/>
  <c r="AI1" i="1"/>
  <c r="AG1" i="1"/>
  <c r="AF1" i="1"/>
  <c r="AE1" i="1"/>
  <c r="AC1" i="1"/>
  <c r="AB1" i="1"/>
  <c r="AA1" i="1"/>
  <c r="Y1" i="1"/>
  <c r="X1" i="1"/>
  <c r="W1" i="1"/>
  <c r="U1" i="1"/>
  <c r="T1" i="1"/>
  <c r="S1" i="1"/>
  <c r="Q1" i="1"/>
  <c r="P1" i="1"/>
  <c r="O1" i="1"/>
  <c r="M1" i="1"/>
  <c r="L1" i="1"/>
  <c r="K1" i="1"/>
  <c r="E1" i="1"/>
  <c r="D1" i="1"/>
  <c r="C1" i="1"/>
  <c r="BN1" i="4"/>
  <c r="BK1" i="4"/>
  <c r="A3" i="8" l="1"/>
  <c r="A2" i="7"/>
  <c r="A3" i="3"/>
  <c r="A2" i="5"/>
  <c r="A2" i="8"/>
  <c r="A3" i="13"/>
  <c r="A2" i="4"/>
  <c r="A2" i="10"/>
  <c r="A2" i="6"/>
  <c r="A3" i="6"/>
  <c r="A3" i="10"/>
  <c r="A2" i="13"/>
  <c r="A3" i="4"/>
  <c r="A3" i="1"/>
  <c r="A3" i="5"/>
  <c r="A3" i="7"/>
  <c r="A2" i="3"/>
  <c r="A2" i="1"/>
  <c r="A2" i="2"/>
  <c r="A3" i="12"/>
  <c r="A3" i="2"/>
  <c r="B2" i="11"/>
  <c r="B3" i="11"/>
</calcChain>
</file>

<file path=xl/sharedStrings.xml><?xml version="1.0" encoding="utf-8"?>
<sst xmlns="http://schemas.openxmlformats.org/spreadsheetml/2006/main" count="8026" uniqueCount="3507">
  <si>
    <t>Race</t>
  </si>
  <si>
    <t>Time</t>
  </si>
  <si>
    <t>Red</t>
  </si>
  <si>
    <t>Chuck</t>
  </si>
  <si>
    <t>Matilda</t>
  </si>
  <si>
    <t>Bomb</t>
  </si>
  <si>
    <t>Blues</t>
  </si>
  <si>
    <t>Mage</t>
  </si>
  <si>
    <t>Need</t>
  </si>
  <si>
    <t>Level</t>
  </si>
  <si>
    <t>World</t>
  </si>
  <si>
    <t>Poached Eggs</t>
  </si>
  <si>
    <t>Score</t>
  </si>
  <si>
    <t>Stars</t>
  </si>
  <si>
    <t>Eagle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</si>
  <si>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</si>
  <si>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</si>
  <si>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</si>
  <si>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</si>
  <si>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</si>
  <si>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</si>
  <si>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</si>
  <si>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</si>
  <si>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</si>
  <si>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</si>
  <si>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</si>
  <si>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</si>
  <si>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</si>
  <si>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</si>
  <si>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</si>
  <si>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</si>
  <si>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</si>
  <si>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</si>
  <si>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</si>
  <si>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</si>
  <si>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</si>
  <si>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</si>
  <si>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</si>
  <si>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</si>
  <si>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</si>
  <si>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</si>
  <si>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</si>
  <si>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</si>
  <si>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</si>
  <si>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</si>
  <si>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</si>
  <si>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</si>
  <si>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</si>
  <si>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</si>
  <si>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</si>
  <si>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</si>
  <si>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</si>
  <si>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</si>
  <si>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</si>
  <si>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</si>
  <si>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</si>
  <si>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</si>
  <si>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</si>
  <si>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3-1</t>
  </si>
  <si>
    <t>3-2</t>
  </si>
  <si>
    <t>3-3</t>
  </si>
  <si>
    <t>3-4</t>
  </si>
  <si>
    <t>3-5</t>
  </si>
  <si>
    <t>3-6</t>
  </si>
  <si>
    <t>3-7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</si>
  <si>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</si>
  <si>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</si>
  <si>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</si>
  <si>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</si>
  <si>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</si>
  <si>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</si>
  <si>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</si>
  <si>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</si>
  <si>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</si>
  <si>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</si>
  <si>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</si>
  <si>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</si>
  <si>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</si>
  <si>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</si>
  <si>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4-1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</si>
  <si>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</si>
  <si>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</si>
  <si>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</si>
  <si>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</si>
  <si>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</si>
  <si>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</si>
  <si>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</si>
  <si>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</si>
  <si>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</si>
  <si>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</si>
  <si>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</si>
  <si>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</si>
  <si>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</si>
  <si>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</si>
  <si>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</si>
  <si>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</si>
  <si>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</si>
  <si>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</si>
  <si>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</si>
  <si>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4-21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</si>
  <si>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</si>
  <si>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</si>
  <si>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</si>
  <si>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</si>
  <si>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</si>
  <si>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</si>
  <si>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</si>
  <si>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</si>
  <si>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</si>
  <si>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</si>
  <si>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</si>
  <si>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</si>
  <si>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</si>
  <si>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</si>
  <si>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</si>
  <si>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</si>
  <si>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</si>
  <si>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</si>
  <si>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</si>
  <si>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</si>
  <si>
    <t>5-21</t>
  </si>
  <si>
    <t>Mighty Hoax</t>
  </si>
  <si>
    <t>Danger Above</t>
  </si>
  <si>
    <t>6-1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</si>
  <si>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</si>
  <si>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</si>
  <si>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</si>
  <si>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</si>
  <si>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</si>
  <si>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</si>
  <si>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</si>
  <si>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</si>
  <si>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</si>
  <si>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</si>
  <si>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</si>
  <si>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</si>
  <si>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</si>
  <si>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</si>
  <si>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7-1</t>
  </si>
  <si>
    <t>7-2</t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</si>
  <si>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</si>
  <si>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</si>
  <si>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</si>
  <si>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</si>
  <si>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</si>
  <si>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</si>
  <si>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</si>
  <si>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</si>
  <si>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</si>
  <si>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</si>
  <si>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7-13</t>
  </si>
  <si>
    <t>7-14</t>
  </si>
  <si>
    <t>7-15</t>
  </si>
  <si>
    <t>8-1</t>
  </si>
  <si>
    <t>8-2</t>
  </si>
  <si>
    <t>8-3</t>
  </si>
  <si>
    <t>8-4</t>
  </si>
  <si>
    <t>8-5</t>
  </si>
  <si>
    <t>8-6</t>
  </si>
  <si>
    <t>8-7</t>
  </si>
  <si>
    <t>8-8</t>
  </si>
  <si>
    <t>8-9</t>
  </si>
  <si>
    <t>8-10</t>
  </si>
  <si>
    <t>8-11</t>
  </si>
  <si>
    <t>8-12</t>
  </si>
  <si>
    <t>8-13</t>
  </si>
  <si>
    <t>8-14</t>
  </si>
  <si>
    <t>8-15</t>
  </si>
  <si>
    <t>The Big Setup</t>
  </si>
  <si>
    <t>9-1</t>
  </si>
  <si>
    <t>9-2</t>
  </si>
  <si>
    <t>9-3</t>
  </si>
  <si>
    <t>9-4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</si>
  <si>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</si>
  <si>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</si>
  <si>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</si>
  <si>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</si>
  <si>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</si>
  <si>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</si>
  <si>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</si>
  <si>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</si>
  <si>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</si>
  <si>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9-14</t>
  </si>
  <si>
    <t>9-15</t>
  </si>
  <si>
    <t>10-1</t>
  </si>
  <si>
    <t>10-2</t>
  </si>
  <si>
    <t>10-3</t>
  </si>
  <si>
    <t>10-4</t>
  </si>
  <si>
    <t>10-5</t>
  </si>
  <si>
    <t>10-6</t>
  </si>
  <si>
    <t>10-7</t>
  </si>
  <si>
    <t>10-8</t>
  </si>
  <si>
    <t>10-9</t>
  </si>
  <si>
    <t>10-10</t>
  </si>
  <si>
    <t>10-11</t>
  </si>
  <si>
    <t>10-12</t>
  </si>
  <si>
    <t>10-13</t>
  </si>
  <si>
    <t>10-14</t>
  </si>
  <si>
    <t>10-15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</si>
  <si>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</si>
  <si>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</si>
  <si>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</si>
  <si>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</si>
  <si>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</si>
  <si>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</si>
  <si>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</si>
  <si>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</si>
  <si>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</si>
  <si>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</si>
  <si>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</si>
  <si>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</si>
  <si>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</si>
  <si>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</si>
  <si>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</si>
  <si>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12-1</t>
  </si>
  <si>
    <t>12-2</t>
  </si>
  <si>
    <t>12-3</t>
  </si>
  <si>
    <t>12-4</t>
  </si>
  <si>
    <t>12-5</t>
  </si>
  <si>
    <t>12-6</t>
  </si>
  <si>
    <t>12-7</t>
  </si>
  <si>
    <t>12-8</t>
  </si>
  <si>
    <t>12-9</t>
  </si>
  <si>
    <t>12-10</t>
  </si>
  <si>
    <t>12-11</t>
  </si>
  <si>
    <t>12-12</t>
  </si>
  <si>
    <t>12-13</t>
  </si>
  <si>
    <t>12-14</t>
  </si>
  <si>
    <t>12-15</t>
  </si>
  <si>
    <t>13-1</t>
  </si>
  <si>
    <t>13-2</t>
  </si>
  <si>
    <t>13-3</t>
  </si>
  <si>
    <t>13-4</t>
  </si>
  <si>
    <t>13-5</t>
  </si>
  <si>
    <t>13-6</t>
  </si>
  <si>
    <t>13-7</t>
  </si>
  <si>
    <t>13-8</t>
  </si>
  <si>
    <t>13-9</t>
  </si>
  <si>
    <t>13-10</t>
  </si>
  <si>
    <t>13-11</t>
  </si>
  <si>
    <t>13-12</t>
  </si>
  <si>
    <t>13-13</t>
  </si>
  <si>
    <t>13-14</t>
  </si>
  <si>
    <t>13-15</t>
  </si>
  <si>
    <t>14-1</t>
  </si>
  <si>
    <t>14-2</t>
  </si>
  <si>
    <t>14-3</t>
  </si>
  <si>
    <t>14-4</t>
  </si>
  <si>
    <t>14-5</t>
  </si>
  <si>
    <t>14-6</t>
  </si>
  <si>
    <t>14-7</t>
  </si>
  <si>
    <t>14-8</t>
  </si>
  <si>
    <t>14-9</t>
  </si>
  <si>
    <t>14-10</t>
  </si>
  <si>
    <t>14-11</t>
  </si>
  <si>
    <t>14-12</t>
  </si>
  <si>
    <t>14-13</t>
  </si>
  <si>
    <t>14-14</t>
  </si>
  <si>
    <t>14-15</t>
  </si>
  <si>
    <t>F-1</t>
  </si>
  <si>
    <t>F-2</t>
  </si>
  <si>
    <t>F-3</t>
  </si>
  <si>
    <t>Ham 'Em High</t>
  </si>
  <si>
    <t>Mine And Dine</t>
  </si>
  <si>
    <t>15-1</t>
  </si>
  <si>
    <t>15-2</t>
  </si>
  <si>
    <t>15-3</t>
  </si>
  <si>
    <t>15-4</t>
  </si>
  <si>
    <t>15-5</t>
  </si>
  <si>
    <t>15-6</t>
  </si>
  <si>
    <t>15-7</t>
  </si>
  <si>
    <t>15-8</t>
  </si>
  <si>
    <t>15-9</t>
  </si>
  <si>
    <t>15-10</t>
  </si>
  <si>
    <t>15-11</t>
  </si>
  <si>
    <t>15-12</t>
  </si>
  <si>
    <t>15-13</t>
  </si>
  <si>
    <t>15-14</t>
  </si>
  <si>
    <t>15-15</t>
  </si>
  <si>
    <t>16-1</t>
  </si>
  <si>
    <t>16-2</t>
  </si>
  <si>
    <t>16-3</t>
  </si>
  <si>
    <t>16-4</t>
  </si>
  <si>
    <t>16-5</t>
  </si>
  <si>
    <t>16-6</t>
  </si>
  <si>
    <t>16-7</t>
  </si>
  <si>
    <t>16-8</t>
  </si>
  <si>
    <t>16-9</t>
  </si>
  <si>
    <t>16-10</t>
  </si>
  <si>
    <t>16-11</t>
  </si>
  <si>
    <t>16-12</t>
  </si>
  <si>
    <t>16-13</t>
  </si>
  <si>
    <t>16-14</t>
  </si>
  <si>
    <t>16-15</t>
  </si>
  <si>
    <t>17-1</t>
  </si>
  <si>
    <t>17-2</t>
  </si>
  <si>
    <t>17-3</t>
  </si>
  <si>
    <t>17-4</t>
  </si>
  <si>
    <t>17-5</t>
  </si>
  <si>
    <t>17-6</t>
  </si>
  <si>
    <t>17-7</t>
  </si>
  <si>
    <t>17-8</t>
  </si>
  <si>
    <t>17-9</t>
  </si>
  <si>
    <t>17-10</t>
  </si>
  <si>
    <t>17-11</t>
  </si>
  <si>
    <t>17-12</t>
  </si>
  <si>
    <t>17-13</t>
  </si>
  <si>
    <t>17-14</t>
  </si>
  <si>
    <t>17-15</t>
  </si>
  <si>
    <t>Birdday Party</t>
  </si>
  <si>
    <t>C2-1</t>
  </si>
  <si>
    <t>C2-2</t>
  </si>
  <si>
    <t>C2-3</t>
  </si>
  <si>
    <t>C2-4</t>
  </si>
  <si>
    <t>C2-5</t>
  </si>
  <si>
    <t>C2-6</t>
  </si>
  <si>
    <t>C2-7</t>
  </si>
  <si>
    <t>C2-8</t>
  </si>
  <si>
    <t>C2-9</t>
  </si>
  <si>
    <t>C2-10</t>
  </si>
  <si>
    <t>C2-11</t>
  </si>
  <si>
    <t>C2-12</t>
  </si>
  <si>
    <t>C2-13</t>
  </si>
  <si>
    <t>C2-14</t>
  </si>
  <si>
    <t>C2-15</t>
  </si>
  <si>
    <t>C3-1</t>
  </si>
  <si>
    <t>C3-2</t>
  </si>
  <si>
    <t>C3-3</t>
  </si>
  <si>
    <t>C3-4</t>
  </si>
  <si>
    <t>C3-5</t>
  </si>
  <si>
    <t>C3-6</t>
  </si>
  <si>
    <t>C3-7</t>
  </si>
  <si>
    <t>C3-8</t>
  </si>
  <si>
    <t>C3-9</t>
  </si>
  <si>
    <t>C3-10</t>
  </si>
  <si>
    <t>C3-11</t>
  </si>
  <si>
    <t>C3-12</t>
  </si>
  <si>
    <t>C3-13</t>
  </si>
  <si>
    <t>C3-14</t>
  </si>
  <si>
    <t>C3-15</t>
  </si>
  <si>
    <t>C4-1</t>
  </si>
  <si>
    <t>C4-2</t>
  </si>
  <si>
    <t>C4-3</t>
  </si>
  <si>
    <t>C4-4</t>
  </si>
  <si>
    <t>C4-5</t>
  </si>
  <si>
    <t>C4-6</t>
  </si>
  <si>
    <t>C4-7</t>
  </si>
  <si>
    <t>C4-8</t>
  </si>
  <si>
    <t>C4-9</t>
  </si>
  <si>
    <t>C4-10</t>
  </si>
  <si>
    <t>C4-11</t>
  </si>
  <si>
    <t>C4-12</t>
  </si>
  <si>
    <t>C4-13</t>
  </si>
  <si>
    <t>C4-14</t>
  </si>
  <si>
    <t>C4-15</t>
  </si>
  <si>
    <t>Bad Piggies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</si>
  <si>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</si>
  <si>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</si>
  <si>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</si>
  <si>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</si>
  <si>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</si>
  <si>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</si>
  <si>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</si>
  <si>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</si>
  <si>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</si>
  <si>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</si>
  <si>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21-11</t>
  </si>
  <si>
    <t>21-12</t>
  </si>
  <si>
    <t>21-13</t>
  </si>
  <si>
    <t>21-14</t>
  </si>
  <si>
    <t>21-15</t>
  </si>
  <si>
    <t>22-1</t>
  </si>
  <si>
    <t>22-2</t>
  </si>
  <si>
    <t>22-3</t>
  </si>
  <si>
    <t>22-4</t>
  </si>
  <si>
    <t>22-5</t>
  </si>
  <si>
    <t>22-6</t>
  </si>
  <si>
    <t>22-7</t>
  </si>
  <si>
    <t>22-8</t>
  </si>
  <si>
    <t>22-9</t>
  </si>
  <si>
    <t>22-10</t>
  </si>
  <si>
    <t>22-11</t>
  </si>
  <si>
    <t>22-12</t>
  </si>
  <si>
    <t>22-13</t>
  </si>
  <si>
    <t>22-14</t>
  </si>
  <si>
    <t>22-15</t>
  </si>
  <si>
    <t>23-1</t>
  </si>
  <si>
    <t>23-2</t>
  </si>
  <si>
    <t>23-3</t>
  </si>
  <si>
    <t>23-4</t>
  </si>
  <si>
    <t>23-5</t>
  </si>
  <si>
    <t>23-6</t>
  </si>
  <si>
    <t>23-7</t>
  </si>
  <si>
    <t>23-8</t>
  </si>
  <si>
    <t>23-9</t>
  </si>
  <si>
    <t>23-10</t>
  </si>
  <si>
    <t>23-11</t>
  </si>
  <si>
    <t>23-12</t>
  </si>
  <si>
    <t>23-13</t>
  </si>
  <si>
    <t>23-14</t>
  </si>
  <si>
    <t>23-15</t>
  </si>
  <si>
    <t>Red's Mighty Feathers</t>
  </si>
  <si>
    <t>24-1</t>
  </si>
  <si>
    <t>24-2</t>
  </si>
  <si>
    <t>24-3</t>
  </si>
  <si>
    <t>24-4</t>
  </si>
  <si>
    <t>24-5</t>
  </si>
  <si>
    <t>24-6</t>
  </si>
  <si>
    <t>24-7</t>
  </si>
  <si>
    <t>24-8</t>
  </si>
  <si>
    <t>24-9</t>
  </si>
  <si>
    <t>24-10</t>
  </si>
  <si>
    <t>24-11</t>
  </si>
  <si>
    <t>24-12</t>
  </si>
  <si>
    <t>24-13</t>
  </si>
  <si>
    <t>24-14</t>
  </si>
  <si>
    <t>24-15</t>
  </si>
  <si>
    <t>Egg-1</t>
  </si>
  <si>
    <t>Egg-2</t>
  </si>
  <si>
    <t>Egg-3</t>
  </si>
  <si>
    <t>Egg-4</t>
  </si>
  <si>
    <t>Egg-5</t>
  </si>
  <si>
    <t>Egg-6</t>
  </si>
  <si>
    <t>Egg-7</t>
  </si>
  <si>
    <t>Egg-8</t>
  </si>
  <si>
    <t>Egg-9</t>
  </si>
  <si>
    <t>Egg-10</t>
  </si>
  <si>
    <t>Egg-11</t>
  </si>
  <si>
    <t>Egg-12</t>
  </si>
  <si>
    <t>Egg-13</t>
  </si>
  <si>
    <t>Egg-14</t>
  </si>
  <si>
    <t>Egg-15</t>
  </si>
  <si>
    <t>Short Fuse</t>
  </si>
  <si>
    <t>26-1</t>
  </si>
  <si>
    <t>26-2</t>
  </si>
  <si>
    <t>26-3</t>
  </si>
  <si>
    <t>26-4</t>
  </si>
  <si>
    <t>26-5</t>
  </si>
  <si>
    <t>26-6</t>
  </si>
  <si>
    <t>26-7</t>
  </si>
  <si>
    <t>26-8</t>
  </si>
  <si>
    <t>26-9</t>
  </si>
  <si>
    <t>26-10</t>
  </si>
  <si>
    <t>26-11</t>
  </si>
  <si>
    <t>26-12</t>
  </si>
  <si>
    <t>26-13</t>
  </si>
  <si>
    <t>26-14</t>
  </si>
  <si>
    <t>26-15</t>
  </si>
  <si>
    <t>27-1</t>
  </si>
  <si>
    <t>27-2</t>
  </si>
  <si>
    <t>27-3</t>
  </si>
  <si>
    <t>27-4</t>
  </si>
  <si>
    <t>27-5</t>
  </si>
  <si>
    <t>27-6</t>
  </si>
  <si>
    <t>27-7</t>
  </si>
  <si>
    <t>27-8</t>
  </si>
  <si>
    <t>27-9</t>
  </si>
  <si>
    <t>27-10</t>
  </si>
  <si>
    <t>27-11</t>
  </si>
  <si>
    <t>27-12</t>
  </si>
  <si>
    <t>27-13</t>
  </si>
  <si>
    <t>27-14</t>
  </si>
  <si>
    <t>27-15</t>
  </si>
  <si>
    <t>28-1</t>
  </si>
  <si>
    <t>28-2</t>
  </si>
  <si>
    <t>28-3</t>
  </si>
  <si>
    <t>28-4</t>
  </si>
  <si>
    <t>28-5</t>
  </si>
  <si>
    <t>28-6</t>
  </si>
  <si>
    <t>28-7</t>
  </si>
  <si>
    <t>28-8</t>
  </si>
  <si>
    <t>28-9</t>
  </si>
  <si>
    <t>28-10</t>
  </si>
  <si>
    <t>28-11</t>
  </si>
  <si>
    <t>28-12</t>
  </si>
  <si>
    <t>28-13</t>
  </si>
  <si>
    <t>28-14</t>
  </si>
  <si>
    <t>28-15</t>
  </si>
  <si>
    <t>Flock Favorite</t>
  </si>
  <si>
    <t>29-1</t>
  </si>
  <si>
    <t>29-2</t>
  </si>
  <si>
    <t>29-3</t>
  </si>
  <si>
    <t>29-4</t>
  </si>
  <si>
    <t>29-5</t>
  </si>
  <si>
    <t>29-6</t>
  </si>
  <si>
    <t>29-7</t>
  </si>
  <si>
    <t>29-8</t>
  </si>
  <si>
    <t>29-9</t>
  </si>
  <si>
    <t>29-10</t>
  </si>
  <si>
    <t>29-11</t>
  </si>
  <si>
    <t>29-12</t>
  </si>
  <si>
    <t>29-13</t>
  </si>
  <si>
    <t>29-14</t>
  </si>
  <si>
    <t>29-15</t>
  </si>
  <si>
    <t>Surf &amp; Turf</t>
  </si>
  <si>
    <t>W-1</t>
  </si>
  <si>
    <t>W-2</t>
  </si>
  <si>
    <t>W-3</t>
  </si>
  <si>
    <t>W-4</t>
  </si>
  <si>
    <t>W-5</t>
  </si>
  <si>
    <t>W-6</t>
  </si>
  <si>
    <t>W-7</t>
  </si>
  <si>
    <t>W-8</t>
  </si>
  <si>
    <t>W-9</t>
  </si>
  <si>
    <t>W-10</t>
  </si>
  <si>
    <t>W-11</t>
  </si>
  <si>
    <t>W-12</t>
  </si>
  <si>
    <t>W-13</t>
  </si>
  <si>
    <t>W-14</t>
  </si>
  <si>
    <t>W-15</t>
  </si>
  <si>
    <t>W-16</t>
  </si>
  <si>
    <t>W-17</t>
  </si>
  <si>
    <t>W-18</t>
  </si>
  <si>
    <t>W-19</t>
  </si>
  <si>
    <t>W-20</t>
  </si>
  <si>
    <t>W-21</t>
  </si>
  <si>
    <t>W-22</t>
  </si>
  <si>
    <t>W-23</t>
  </si>
  <si>
    <t>W-24</t>
  </si>
  <si>
    <t>W-25</t>
  </si>
  <si>
    <t>W-26</t>
  </si>
  <si>
    <t>W-27</t>
  </si>
  <si>
    <t>W-28</t>
  </si>
  <si>
    <t>W-29</t>
  </si>
  <si>
    <t>W-30</t>
  </si>
  <si>
    <t>W-31</t>
  </si>
  <si>
    <t>W-32</t>
  </si>
  <si>
    <t>W-33</t>
  </si>
  <si>
    <t>W-34</t>
  </si>
  <si>
    <t>W-35</t>
  </si>
  <si>
    <t>W-36</t>
  </si>
  <si>
    <t>W-37</t>
  </si>
  <si>
    <t>W-38</t>
  </si>
  <si>
    <t>W-39</t>
  </si>
  <si>
    <t>W-40</t>
  </si>
  <si>
    <t>W-41</t>
  </si>
  <si>
    <t>W-42</t>
  </si>
  <si>
    <t>W-43</t>
  </si>
  <si>
    <t>W-44</t>
  </si>
  <si>
    <t>W-45</t>
  </si>
  <si>
    <t>Golden Eggs</t>
  </si>
  <si>
    <t>GE-1</t>
  </si>
  <si>
    <t>GE-2</t>
  </si>
  <si>
    <t>GE-3</t>
  </si>
  <si>
    <t>GE-4</t>
  </si>
  <si>
    <t>GE-5</t>
  </si>
  <si>
    <t>GE-6</t>
  </si>
  <si>
    <t>GE-7</t>
  </si>
  <si>
    <t>GE-8</t>
  </si>
  <si>
    <t>GE-9</t>
  </si>
  <si>
    <t>GE-10</t>
  </si>
  <si>
    <t>GE-11</t>
  </si>
  <si>
    <t>GE-12</t>
  </si>
  <si>
    <t>GE-13</t>
  </si>
  <si>
    <t>GE-14</t>
  </si>
  <si>
    <t>GE-15</t>
  </si>
  <si>
    <t>GE-16</t>
  </si>
  <si>
    <t>GE-17</t>
  </si>
  <si>
    <t>GE-18</t>
  </si>
  <si>
    <t>GE-19</t>
  </si>
  <si>
    <t>GE-20</t>
  </si>
  <si>
    <t>GE-21</t>
  </si>
  <si>
    <t>GE-22</t>
  </si>
  <si>
    <t>GE-23</t>
  </si>
  <si>
    <t>GE-24</t>
  </si>
  <si>
    <t>GE-25</t>
  </si>
  <si>
    <t>GE-26</t>
  </si>
  <si>
    <t>GE-27</t>
  </si>
  <si>
    <t>GE-28</t>
  </si>
  <si>
    <t>GE-29</t>
  </si>
  <si>
    <t>GE-30</t>
  </si>
  <si>
    <t>GE-31</t>
  </si>
  <si>
    <t>Trick or Treat</t>
  </si>
  <si>
    <t>Seasons Greedings</t>
  </si>
  <si>
    <t>1-23</t>
  </si>
  <si>
    <t>1-24</t>
  </si>
  <si>
    <t>1-25</t>
  </si>
  <si>
    <t>Hogs &amp; Kisses</t>
  </si>
  <si>
    <t>Go Green, Get Lucky</t>
  </si>
  <si>
    <t>Easter Eggs !</t>
  </si>
  <si>
    <t>1-26</t>
  </si>
  <si>
    <t>1-27</t>
  </si>
  <si>
    <t>1-28</t>
  </si>
  <si>
    <t>1-29</t>
  </si>
  <si>
    <t>1-30</t>
  </si>
  <si>
    <t>Summer Pignic</t>
  </si>
  <si>
    <t>Ham'o'ween</t>
  </si>
  <si>
    <t>Wreck the Halls</t>
  </si>
  <si>
    <t>Year of the Dragon</t>
  </si>
  <si>
    <t>Dragon</t>
  </si>
  <si>
    <t>Cherry Blossom</t>
  </si>
  <si>
    <t>GE-32</t>
  </si>
  <si>
    <t>GE-33</t>
  </si>
  <si>
    <t>Piglantis</t>
  </si>
  <si>
    <t>GE-34</t>
  </si>
  <si>
    <t>GE-35</t>
  </si>
  <si>
    <t>Back to School</t>
  </si>
  <si>
    <t>GE-36</t>
  </si>
  <si>
    <t>GE-37</t>
  </si>
  <si>
    <t>Haunted Hogs</t>
  </si>
  <si>
    <t>GE-38</t>
  </si>
  <si>
    <t>GE-39</t>
  </si>
  <si>
    <t>Winter Wonderham</t>
  </si>
  <si>
    <t>GE-40</t>
  </si>
  <si>
    <t>GE-41</t>
  </si>
  <si>
    <t>GE-42</t>
  </si>
  <si>
    <t>Abra-Ca-Bacon</t>
  </si>
  <si>
    <t>GE-43</t>
  </si>
  <si>
    <t>GE-44</t>
  </si>
  <si>
    <t>Arctic Eggspedition</t>
  </si>
  <si>
    <t>GE-45</t>
  </si>
  <si>
    <t>GE-46</t>
  </si>
  <si>
    <t>GE-47</t>
  </si>
  <si>
    <t>GE-48</t>
  </si>
  <si>
    <t>GE-49</t>
  </si>
  <si>
    <t>GE-50</t>
  </si>
  <si>
    <t>GE-51</t>
  </si>
  <si>
    <t>South HAMerica</t>
  </si>
  <si>
    <t>The Pigs Days</t>
  </si>
  <si>
    <t>HAM Dunk</t>
  </si>
  <si>
    <t>GE-52</t>
  </si>
  <si>
    <t>GE-53</t>
  </si>
  <si>
    <t>GE-54</t>
  </si>
  <si>
    <t>B-1</t>
  </si>
  <si>
    <t>B-2</t>
  </si>
  <si>
    <t>B-3</t>
  </si>
  <si>
    <t>B-4</t>
  </si>
  <si>
    <t>Smugglers Den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</si>
  <si>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</si>
  <si>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</si>
  <si>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</si>
  <si>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</si>
  <si>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</si>
  <si>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</si>
  <si>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</si>
  <si>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</si>
  <si>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</si>
  <si>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</si>
  <si>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</si>
  <si>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</si>
  <si>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</si>
  <si>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</si>
  <si>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</si>
  <si>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</si>
  <si>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</si>
  <si>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</si>
  <si>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</si>
  <si>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</si>
  <si>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</si>
  <si>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</si>
  <si>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</si>
  <si>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</si>
  <si>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</si>
  <si>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</si>
  <si>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</si>
  <si>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</si>
  <si>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</si>
  <si>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</si>
  <si>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T-1</t>
  </si>
  <si>
    <t>T-2</t>
  </si>
  <si>
    <t>Jungle Escape</t>
  </si>
  <si>
    <t>Beach Volley</t>
  </si>
  <si>
    <t>Carnival Upheaval</t>
  </si>
  <si>
    <t>Airfield Chase</t>
  </si>
  <si>
    <t>Smugglers' Plane</t>
  </si>
  <si>
    <t>Market Mayhem</t>
  </si>
  <si>
    <t>Golden Beachball</t>
  </si>
  <si>
    <t>Rocket Rumble</t>
  </si>
  <si>
    <t>B-5</t>
  </si>
  <si>
    <t>High Dive</t>
  </si>
  <si>
    <t>Blossom River</t>
  </si>
  <si>
    <t>Timber Tumble</t>
  </si>
  <si>
    <t>Hidden Harbor</t>
  </si>
  <si>
    <t>Playground</t>
  </si>
  <si>
    <t>Characters</t>
  </si>
  <si>
    <t>Optimus Prime</t>
  </si>
  <si>
    <t>Bumblebee</t>
  </si>
  <si>
    <t>Soundwave</t>
  </si>
  <si>
    <t>Bludgeon</t>
  </si>
  <si>
    <t>Heatwave</t>
  </si>
  <si>
    <t>Lockdown</t>
  </si>
  <si>
    <t>Ultra Magnus</t>
  </si>
  <si>
    <t>Galvatron</t>
  </si>
  <si>
    <t>Soundblaster</t>
  </si>
  <si>
    <t>Sentinel Prime</t>
  </si>
  <si>
    <t>Starscream Énergon</t>
  </si>
  <si>
    <t>Soundwave Énergon</t>
  </si>
  <si>
    <t>Grimlock Énergon</t>
  </si>
  <si>
    <t>Lockdown Énergon</t>
  </si>
  <si>
    <t>Galvatron Énergon</t>
  </si>
  <si>
    <t>Optimus Prime Énergon</t>
  </si>
  <si>
    <t>Megatron Ultimate</t>
  </si>
  <si>
    <t>Optimus Prime Ultimate</t>
  </si>
  <si>
    <t>Bumblebee High Octane</t>
  </si>
  <si>
    <t>X</t>
  </si>
  <si>
    <t>S-1</t>
  </si>
  <si>
    <t>S-2</t>
  </si>
  <si>
    <t>S-3</t>
  </si>
  <si>
    <t>Pig Bang</t>
  </si>
  <si>
    <t>Cold Cuts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</si>
  <si>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</si>
  <si>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</si>
  <si>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</si>
  <si>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</si>
  <si>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</si>
  <si>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</si>
  <si>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</si>
  <si>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</si>
  <si>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</si>
  <si>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S-4</t>
  </si>
  <si>
    <t>S-5</t>
  </si>
  <si>
    <t>S-6</t>
  </si>
  <si>
    <t>Fry Me to the Moon</t>
  </si>
  <si>
    <t>S-7</t>
  </si>
  <si>
    <t>Utopia</t>
  </si>
  <si>
    <t>4-22</t>
  </si>
  <si>
    <t>4-23</t>
  </si>
  <si>
    <t>4-24</t>
  </si>
  <si>
    <t>4-25</t>
  </si>
  <si>
    <t>4-26</t>
  </si>
  <si>
    <t>4-27</t>
  </si>
  <si>
    <t>4-28</t>
  </si>
  <si>
    <t>4-29</t>
  </si>
  <si>
    <t>4-30</t>
  </si>
  <si>
    <t>S-8</t>
  </si>
  <si>
    <t>S-9</t>
  </si>
  <si>
    <t>S-10</t>
  </si>
  <si>
    <t>F-4</t>
  </si>
  <si>
    <t>Red Planet</t>
  </si>
  <si>
    <t>5-22</t>
  </si>
  <si>
    <t>5-23</t>
  </si>
  <si>
    <t>5-24</t>
  </si>
  <si>
    <t>5-25</t>
  </si>
  <si>
    <t>5-26</t>
  </si>
  <si>
    <t>5-27</t>
  </si>
  <si>
    <t>5-28</t>
  </si>
  <si>
    <t>5-29</t>
  </si>
  <si>
    <t>5-30</t>
  </si>
  <si>
    <t>S-11</t>
  </si>
  <si>
    <t>S-12</t>
  </si>
  <si>
    <t>S-13</t>
  </si>
  <si>
    <t>F-5</t>
  </si>
  <si>
    <t>Pig Dipper</t>
  </si>
  <si>
    <t>6-16</t>
  </si>
  <si>
    <t>6-17</t>
  </si>
  <si>
    <t>6-18</t>
  </si>
  <si>
    <t>6-19</t>
  </si>
  <si>
    <t>6-20</t>
  </si>
  <si>
    <t>6-21</t>
  </si>
  <si>
    <t>6-22</t>
  </si>
  <si>
    <t>6-23</t>
  </si>
  <si>
    <t>6-24</t>
  </si>
  <si>
    <t>6-25</t>
  </si>
  <si>
    <t>6-26</t>
  </si>
  <si>
    <t>6-27</t>
  </si>
  <si>
    <t>6-28</t>
  </si>
  <si>
    <t>6-29</t>
  </si>
  <si>
    <t>6-30</t>
  </si>
  <si>
    <t>S-14</t>
  </si>
  <si>
    <t>S-15</t>
  </si>
  <si>
    <t>S-16</t>
  </si>
  <si>
    <t>F-6</t>
  </si>
  <si>
    <t>Cosmic Crystals</t>
  </si>
  <si>
    <t>7-16</t>
  </si>
  <si>
    <t>7-17</t>
  </si>
  <si>
    <t>7-18</t>
  </si>
  <si>
    <t>7-19</t>
  </si>
  <si>
    <t>7-20</t>
  </si>
  <si>
    <t>7-21</t>
  </si>
  <si>
    <t>7-22</t>
  </si>
  <si>
    <t>7-23</t>
  </si>
  <si>
    <t>7-24</t>
  </si>
  <si>
    <t>7-25</t>
  </si>
  <si>
    <t>7-26</t>
  </si>
  <si>
    <t>7-27</t>
  </si>
  <si>
    <t>7-28</t>
  </si>
  <si>
    <t>7-29</t>
  </si>
  <si>
    <t>7-30</t>
  </si>
  <si>
    <t>S-17</t>
  </si>
  <si>
    <t>S-18</t>
  </si>
  <si>
    <t>S-19</t>
  </si>
  <si>
    <t>F-7</t>
  </si>
  <si>
    <t>Beak Impact : 1</t>
  </si>
  <si>
    <t>8-16</t>
  </si>
  <si>
    <t>8-17</t>
  </si>
  <si>
    <t>8-18</t>
  </si>
  <si>
    <t>8-19</t>
  </si>
  <si>
    <t>8-20</t>
  </si>
  <si>
    <t>S-20</t>
  </si>
  <si>
    <t>S-21</t>
  </si>
  <si>
    <t>F-8</t>
  </si>
  <si>
    <t>Beak Impact : 2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</si>
  <si>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</si>
  <si>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</si>
  <si>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</si>
  <si>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</si>
  <si>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</si>
  <si>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</si>
  <si>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</si>
  <si>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</si>
  <si>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</si>
  <si>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</si>
  <si>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8-31</t>
  </si>
  <si>
    <t>8-32</t>
  </si>
  <si>
    <t>8-33</t>
  </si>
  <si>
    <t>8-34</t>
  </si>
  <si>
    <t>8-35</t>
  </si>
  <si>
    <t>8-36</t>
  </si>
  <si>
    <t>8-37</t>
  </si>
  <si>
    <t>8-38</t>
  </si>
  <si>
    <t>8-39</t>
  </si>
  <si>
    <t>8-40</t>
  </si>
  <si>
    <t>S-22</t>
  </si>
  <si>
    <t>S-23</t>
  </si>
  <si>
    <t>F-9</t>
  </si>
  <si>
    <t>Ball</t>
  </si>
  <si>
    <t>Eggsteroids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</si>
  <si>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</si>
  <si>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</si>
  <si>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</si>
  <si>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</si>
  <si>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</si>
  <si>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</si>
  <si>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</si>
  <si>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</si>
  <si>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</si>
  <si>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</si>
  <si>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</si>
  <si>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</si>
  <si>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</si>
  <si>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</si>
  <si>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</si>
  <si>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</si>
  <si>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</si>
  <si>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</si>
  <si>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Danger Zone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</si>
  <si>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</si>
  <si>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</si>
  <si>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</si>
  <si>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</si>
  <si>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</si>
  <si>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</si>
  <si>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</si>
  <si>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</si>
  <si>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</si>
  <si>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</si>
  <si>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</si>
  <si>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</si>
  <si>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</si>
  <si>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</si>
  <si>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</si>
  <si>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</si>
  <si>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</si>
  <si>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</si>
  <si>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</si>
  <si>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</si>
  <si>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</si>
  <si>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</si>
  <si>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D-23</t>
  </si>
  <si>
    <t>D-24</t>
  </si>
  <si>
    <t>D-25</t>
  </si>
  <si>
    <t>D-26</t>
  </si>
  <si>
    <t>D-27</t>
  </si>
  <si>
    <t>D-28</t>
  </si>
  <si>
    <t>D-29</t>
  </si>
  <si>
    <t>D-30</t>
  </si>
  <si>
    <t>Ground Hog Day</t>
  </si>
  <si>
    <t>Skulls</t>
  </si>
  <si>
    <t>1-I</t>
  </si>
  <si>
    <t>1-II</t>
  </si>
  <si>
    <t>1-III</t>
  </si>
  <si>
    <t>1-IV</t>
  </si>
  <si>
    <t>1-31</t>
  </si>
  <si>
    <t>1-32</t>
  </si>
  <si>
    <t>1-33</t>
  </si>
  <si>
    <t>1-34</t>
  </si>
  <si>
    <t>1-35</t>
  </si>
  <si>
    <t>1-36</t>
  </si>
  <si>
    <t>1-V</t>
  </si>
  <si>
    <t>1-VI</t>
  </si>
  <si>
    <t>1-VII</t>
  </si>
  <si>
    <t>1-VIII</t>
  </si>
  <si>
    <t>1-IX</t>
  </si>
  <si>
    <t>2-I</t>
  </si>
  <si>
    <t>2-II</t>
  </si>
  <si>
    <t>2-III</t>
  </si>
  <si>
    <t>2-IV</t>
  </si>
  <si>
    <t>2-V</t>
  </si>
  <si>
    <t>2-VI</t>
  </si>
  <si>
    <t>2-VII</t>
  </si>
  <si>
    <t>2-VIII</t>
  </si>
  <si>
    <t>2-IX</t>
  </si>
  <si>
    <t>2-31</t>
  </si>
  <si>
    <t>2-32</t>
  </si>
  <si>
    <t>2-33</t>
  </si>
  <si>
    <t>2-34</t>
  </si>
  <si>
    <t>2-35</t>
  </si>
  <si>
    <t>2-36</t>
  </si>
  <si>
    <t>Rise and Swin</t>
  </si>
  <si>
    <t>When Pigs Fly</t>
  </si>
  <si>
    <t>3-22</t>
  </si>
  <si>
    <t>3-23</t>
  </si>
  <si>
    <t>3-24</t>
  </si>
  <si>
    <t>3-35</t>
  </si>
  <si>
    <t>3-25</t>
  </si>
  <si>
    <t>3-26</t>
  </si>
  <si>
    <t>3-27</t>
  </si>
  <si>
    <t>3-28</t>
  </si>
  <si>
    <t>3-29</t>
  </si>
  <si>
    <t>3-30</t>
  </si>
  <si>
    <t>3-31</t>
  </si>
  <si>
    <t>3-32</t>
  </si>
  <si>
    <t>3-33</t>
  </si>
  <si>
    <t>3-34</t>
  </si>
  <si>
    <t>3-36</t>
  </si>
  <si>
    <t>3-I</t>
  </si>
  <si>
    <t>3-II</t>
  </si>
  <si>
    <t>3-III</t>
  </si>
  <si>
    <t>3-IV</t>
  </si>
  <si>
    <t>3-V</t>
  </si>
  <si>
    <t>3-VI</t>
  </si>
  <si>
    <t>3-VII</t>
  </si>
  <si>
    <t>3-VIII</t>
  </si>
  <si>
    <t>3-IX</t>
  </si>
  <si>
    <t>Flight in the Night</t>
  </si>
  <si>
    <t>4-31</t>
  </si>
  <si>
    <t>4-32</t>
  </si>
  <si>
    <t>4-33</t>
  </si>
  <si>
    <t>4-34</t>
  </si>
  <si>
    <t>4-35</t>
  </si>
  <si>
    <t>4-36</t>
  </si>
  <si>
    <t>4-I</t>
  </si>
  <si>
    <t>4-II</t>
  </si>
  <si>
    <t>4-III</t>
  </si>
  <si>
    <t>4-IV</t>
  </si>
  <si>
    <t>4-V</t>
  </si>
  <si>
    <t>4-VI</t>
  </si>
  <si>
    <t>4-VII</t>
  </si>
  <si>
    <t>4-VIII</t>
  </si>
  <si>
    <t>4-IX</t>
  </si>
  <si>
    <t>Tusk 'Til Down</t>
  </si>
  <si>
    <t>5-I</t>
  </si>
  <si>
    <t>5-II</t>
  </si>
  <si>
    <t>5-III</t>
  </si>
  <si>
    <t>5-IV</t>
  </si>
  <si>
    <t>5-V</t>
  </si>
  <si>
    <t>5-VI</t>
  </si>
  <si>
    <t>Road Hogs</t>
  </si>
  <si>
    <t>R-1</t>
  </si>
  <si>
    <t>R-2</t>
  </si>
  <si>
    <t>R-3</t>
  </si>
  <si>
    <t>R-4</t>
  </si>
  <si>
    <t>R-5</t>
  </si>
  <si>
    <t>R-6</t>
  </si>
  <si>
    <t>R-7</t>
  </si>
  <si>
    <t>R-8</t>
  </si>
  <si>
    <t>S-S</t>
  </si>
  <si>
    <t>S-F</t>
  </si>
  <si>
    <t>Sand Box</t>
  </si>
  <si>
    <t>Tatooine</t>
  </si>
  <si>
    <t>Falcon</t>
  </si>
  <si>
    <t>1-37</t>
  </si>
  <si>
    <t>1-38</t>
  </si>
  <si>
    <t>1-39</t>
  </si>
  <si>
    <t>1-40</t>
  </si>
  <si>
    <t>Death Star</t>
  </si>
  <si>
    <t>2-37</t>
  </si>
  <si>
    <t>2-38</t>
  </si>
  <si>
    <t>2-39</t>
  </si>
  <si>
    <t>2-40</t>
  </si>
  <si>
    <t>Hoth</t>
  </si>
  <si>
    <t>3-37</t>
  </si>
  <si>
    <t>3-38</t>
  </si>
  <si>
    <t>3-39</t>
  </si>
  <si>
    <t>3-40</t>
  </si>
  <si>
    <t>Cloud City</t>
  </si>
  <si>
    <t>4-37</t>
  </si>
  <si>
    <t>4-38</t>
  </si>
  <si>
    <t>4-39</t>
  </si>
  <si>
    <t>4-40</t>
  </si>
  <si>
    <t>Moon of Endor</t>
  </si>
  <si>
    <t>Death Star 2</t>
  </si>
  <si>
    <t>Boba Fett Missions</t>
  </si>
  <si>
    <t>B-6</t>
  </si>
  <si>
    <t>B-7</t>
  </si>
  <si>
    <t>B-8</t>
  </si>
  <si>
    <t>B-9</t>
  </si>
  <si>
    <t>B-10</t>
  </si>
  <si>
    <t>Path of the Jedi</t>
  </si>
  <si>
    <t>J-1</t>
  </si>
  <si>
    <t>J-2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</si>
  <si>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</si>
  <si>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</si>
  <si>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</si>
  <si>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</si>
  <si>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</si>
  <si>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</si>
  <si>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</si>
  <si>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</si>
  <si>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</si>
  <si>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</si>
  <si>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</si>
  <si>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</si>
  <si>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</si>
  <si>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</si>
  <si>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</si>
  <si>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</si>
  <si>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</si>
  <si>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</si>
  <si>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J-21</t>
  </si>
  <si>
    <t>J-22</t>
  </si>
  <si>
    <t>J-23</t>
  </si>
  <si>
    <t>J-24</t>
  </si>
  <si>
    <t>J-25</t>
  </si>
  <si>
    <t>J-26</t>
  </si>
  <si>
    <t>J-27</t>
  </si>
  <si>
    <t>J-28</t>
  </si>
  <si>
    <t>J-29</t>
  </si>
  <si>
    <t>J-30</t>
  </si>
  <si>
    <t>J-31</t>
  </si>
  <si>
    <t>J-32</t>
  </si>
  <si>
    <t>J-33</t>
  </si>
  <si>
    <t>J-34</t>
  </si>
  <si>
    <t>J-35</t>
  </si>
  <si>
    <t>J-36</t>
  </si>
  <si>
    <t>J-37</t>
  </si>
  <si>
    <t>J-38</t>
  </si>
  <si>
    <t>J-39</t>
  </si>
  <si>
    <t>J-40</t>
  </si>
  <si>
    <t>Bonus</t>
  </si>
  <si>
    <t>Reward Chapter</t>
  </si>
  <si>
    <t>BR-29</t>
  </si>
  <si>
    <t>BR-1</t>
  </si>
  <si>
    <t>BR-2</t>
  </si>
  <si>
    <t>BR-3</t>
  </si>
  <si>
    <t>BR-4</t>
  </si>
  <si>
    <t>BR-5</t>
  </si>
  <si>
    <t>BR-6</t>
  </si>
  <si>
    <t>BR-7</t>
  </si>
  <si>
    <t>BR-8</t>
  </si>
  <si>
    <t>BR-9</t>
  </si>
  <si>
    <t>BR-10</t>
  </si>
  <si>
    <t>BR-11</t>
  </si>
  <si>
    <t>BR-12</t>
  </si>
  <si>
    <t>BR-13</t>
  </si>
  <si>
    <t>BR-14</t>
  </si>
  <si>
    <t>BR-15</t>
  </si>
  <si>
    <t>BR-16</t>
  </si>
  <si>
    <t>BR-17</t>
  </si>
  <si>
    <t>BR-18</t>
  </si>
  <si>
    <t>BR-19</t>
  </si>
  <si>
    <t>BR-20</t>
  </si>
  <si>
    <t>BR-21</t>
  </si>
  <si>
    <t>BR-22</t>
  </si>
  <si>
    <t>BR-23</t>
  </si>
  <si>
    <t>BR-24</t>
  </si>
  <si>
    <t>BR-25</t>
  </si>
  <si>
    <t>BR-26</t>
  </si>
  <si>
    <t>BR-27</t>
  </si>
  <si>
    <t>BR-28</t>
  </si>
  <si>
    <t>Master Your Destiny</t>
  </si>
  <si>
    <t>BM-1</t>
  </si>
  <si>
    <t>BM-2</t>
  </si>
  <si>
    <t>BM-3</t>
  </si>
  <si>
    <t>BM-4</t>
  </si>
  <si>
    <t>BM-5</t>
  </si>
  <si>
    <t>BM-6</t>
  </si>
  <si>
    <t>BM-7</t>
  </si>
  <si>
    <t>BM-8</t>
  </si>
  <si>
    <t>BM-9</t>
  </si>
  <si>
    <t>BM-10</t>
  </si>
  <si>
    <t>BM-11</t>
  </si>
  <si>
    <t>BM-12</t>
  </si>
  <si>
    <t>BM-13</t>
  </si>
  <si>
    <t>BM-14</t>
  </si>
  <si>
    <t>BM-15</t>
  </si>
  <si>
    <t>BM-16</t>
  </si>
  <si>
    <t>BM-17</t>
  </si>
  <si>
    <t>BM-18</t>
  </si>
  <si>
    <t>BM-19</t>
  </si>
  <si>
    <t>BM-20</t>
  </si>
  <si>
    <t>BM-21</t>
  </si>
  <si>
    <t>BM-22</t>
  </si>
  <si>
    <t>BM-23</t>
  </si>
  <si>
    <t>PM-1</t>
  </si>
  <si>
    <t>PM-2</t>
  </si>
  <si>
    <t>PM-3</t>
  </si>
  <si>
    <t>PM-4</t>
  </si>
  <si>
    <t>PM-5</t>
  </si>
  <si>
    <t>PM-6</t>
  </si>
  <si>
    <t>PM-7</t>
  </si>
  <si>
    <t>PM-8</t>
  </si>
  <si>
    <t>PM-9</t>
  </si>
  <si>
    <t>PM-10</t>
  </si>
  <si>
    <t>PM-11</t>
  </si>
  <si>
    <t>PM-12</t>
  </si>
  <si>
    <t>PM-13</t>
  </si>
  <si>
    <t>PM-14</t>
  </si>
  <si>
    <t>PM-15</t>
  </si>
  <si>
    <t>PM-16</t>
  </si>
  <si>
    <t>PM-17</t>
  </si>
  <si>
    <t>PM-18</t>
  </si>
  <si>
    <t>PM-19</t>
  </si>
  <si>
    <t>PM-20</t>
  </si>
  <si>
    <t>PM-21</t>
  </si>
  <si>
    <t>PM-22</t>
  </si>
  <si>
    <t>PM-23</t>
  </si>
  <si>
    <t>B1-1</t>
  </si>
  <si>
    <t>B1-2</t>
  </si>
  <si>
    <t>B1-3</t>
  </si>
  <si>
    <t>B1-4</t>
  </si>
  <si>
    <t>B1-5</t>
  </si>
  <si>
    <t>B1-6</t>
  </si>
  <si>
    <t>B1-7</t>
  </si>
  <si>
    <t>B1-8</t>
  </si>
  <si>
    <t>B1-9</t>
  </si>
  <si>
    <t>B1-10</t>
  </si>
  <si>
    <t>B1-11</t>
  </si>
  <si>
    <t>B1-12</t>
  </si>
  <si>
    <t>B1-13</t>
  </si>
  <si>
    <t>B1-14</t>
  </si>
  <si>
    <t>B1-15</t>
  </si>
  <si>
    <t>B1-16</t>
  </si>
  <si>
    <t>B1-17</t>
  </si>
  <si>
    <t>B1-18</t>
  </si>
  <si>
    <t>B1-19</t>
  </si>
  <si>
    <t>B1-20</t>
  </si>
  <si>
    <t>B1-S1</t>
  </si>
  <si>
    <t>B1-S2</t>
  </si>
  <si>
    <t>B1-S3</t>
  </si>
  <si>
    <t>B1-S4</t>
  </si>
  <si>
    <t>Naboo Invasion</t>
  </si>
  <si>
    <t>P1-1</t>
  </si>
  <si>
    <t>P1-2</t>
  </si>
  <si>
    <t>P1-3</t>
  </si>
  <si>
    <t>P1-4</t>
  </si>
  <si>
    <t>P1-5</t>
  </si>
  <si>
    <t>P1-6</t>
  </si>
  <si>
    <t>P1-7</t>
  </si>
  <si>
    <t>P1-8</t>
  </si>
  <si>
    <t>P1-9</t>
  </si>
  <si>
    <t>P1-10</t>
  </si>
  <si>
    <t>P1-11</t>
  </si>
  <si>
    <t>P1-12</t>
  </si>
  <si>
    <t>P1-13</t>
  </si>
  <si>
    <t>P1-14</t>
  </si>
  <si>
    <t>P1-15</t>
  </si>
  <si>
    <t>P1-16</t>
  </si>
  <si>
    <t>P1-17</t>
  </si>
  <si>
    <t>P1-18</t>
  </si>
  <si>
    <t>P1-19</t>
  </si>
  <si>
    <t>P1-20</t>
  </si>
  <si>
    <t>P1-S1</t>
  </si>
  <si>
    <t>P1-S2</t>
  </si>
  <si>
    <t>P1-S3</t>
  </si>
  <si>
    <t>P1-S4</t>
  </si>
  <si>
    <t>Escape to Tatooine</t>
  </si>
  <si>
    <t>B2-1</t>
  </si>
  <si>
    <t>B2-2</t>
  </si>
  <si>
    <t>B2-3</t>
  </si>
  <si>
    <t>B2-4</t>
  </si>
  <si>
    <t>B2-5</t>
  </si>
  <si>
    <t>B2-6</t>
  </si>
  <si>
    <t>B2-7</t>
  </si>
  <si>
    <t>B2-8</t>
  </si>
  <si>
    <t>B2-9</t>
  </si>
  <si>
    <t>B2-10</t>
  </si>
  <si>
    <t>B2-11</t>
  </si>
  <si>
    <t>B2-12</t>
  </si>
  <si>
    <t>B2-13</t>
  </si>
  <si>
    <t>B2-14</t>
  </si>
  <si>
    <t>B2-15</t>
  </si>
  <si>
    <t>B2-16</t>
  </si>
  <si>
    <t>B2-17</t>
  </si>
  <si>
    <t>B2-18</t>
  </si>
  <si>
    <t>B2-19</t>
  </si>
  <si>
    <t>B2-20</t>
  </si>
  <si>
    <t>P2-1</t>
  </si>
  <si>
    <t>P2-2</t>
  </si>
  <si>
    <t>P2-3</t>
  </si>
  <si>
    <t>P2-4</t>
  </si>
  <si>
    <t>P2-5</t>
  </si>
  <si>
    <t>P2-6</t>
  </si>
  <si>
    <t>P2-7</t>
  </si>
  <si>
    <t>P2-8</t>
  </si>
  <si>
    <t>P2-9</t>
  </si>
  <si>
    <t>P2-10</t>
  </si>
  <si>
    <t>P2-11</t>
  </si>
  <si>
    <t>P2-12</t>
  </si>
  <si>
    <t>P2-13</t>
  </si>
  <si>
    <t>P2-14</t>
  </si>
  <si>
    <t>P2-15</t>
  </si>
  <si>
    <t>P2-16</t>
  </si>
  <si>
    <t>P2-17</t>
  </si>
  <si>
    <t>P2-18</t>
  </si>
  <si>
    <t>P2-19</t>
  </si>
  <si>
    <t>P2-20</t>
  </si>
  <si>
    <t>B2-S1</t>
  </si>
  <si>
    <t>B2-S2</t>
  </si>
  <si>
    <t>B2-S3</t>
  </si>
  <si>
    <t>B2-S4</t>
  </si>
  <si>
    <t>P2-S1</t>
  </si>
  <si>
    <t>P2-S2</t>
  </si>
  <si>
    <t>P2-S3</t>
  </si>
  <si>
    <t>P2-S4</t>
  </si>
  <si>
    <t>Battle of Naboo</t>
  </si>
  <si>
    <t>B3-1</t>
  </si>
  <si>
    <t>B3-2</t>
  </si>
  <si>
    <t>B3-3</t>
  </si>
  <si>
    <t>B3-4</t>
  </si>
  <si>
    <t>B3-5</t>
  </si>
  <si>
    <t>B3-6</t>
  </si>
  <si>
    <t>B3-7</t>
  </si>
  <si>
    <t>B3-8</t>
  </si>
  <si>
    <t>B3-9</t>
  </si>
  <si>
    <t>B3-10</t>
  </si>
  <si>
    <t>B3-11</t>
  </si>
  <si>
    <t>B3-12</t>
  </si>
  <si>
    <t>B3-13</t>
  </si>
  <si>
    <t>B3-14</t>
  </si>
  <si>
    <t>B3-15</t>
  </si>
  <si>
    <t>B3-16</t>
  </si>
  <si>
    <t>B3-17</t>
  </si>
  <si>
    <t>B3-18</t>
  </si>
  <si>
    <t>B3-19</t>
  </si>
  <si>
    <t>B3-20</t>
  </si>
  <si>
    <t>B3-S1</t>
  </si>
  <si>
    <t>B3-S2</t>
  </si>
  <si>
    <t>B3-S3</t>
  </si>
  <si>
    <t>B3-S4</t>
  </si>
  <si>
    <t>P3-1</t>
  </si>
  <si>
    <t>P3-2</t>
  </si>
  <si>
    <t>P3-3</t>
  </si>
  <si>
    <t>P3-4</t>
  </si>
  <si>
    <t>P3-5</t>
  </si>
  <si>
    <t>P3-6</t>
  </si>
  <si>
    <t>P3-7</t>
  </si>
  <si>
    <t>P3-8</t>
  </si>
  <si>
    <t>P3-9</t>
  </si>
  <si>
    <t>P3-10</t>
  </si>
  <si>
    <t>P3-11</t>
  </si>
  <si>
    <t>P3-12</t>
  </si>
  <si>
    <t>P3-13</t>
  </si>
  <si>
    <t>P3-14</t>
  </si>
  <si>
    <t>P3-15</t>
  </si>
  <si>
    <t>P3-16</t>
  </si>
  <si>
    <t>P3-17</t>
  </si>
  <si>
    <t>P3-18</t>
  </si>
  <si>
    <t>P3-19</t>
  </si>
  <si>
    <t>P3-20</t>
  </si>
  <si>
    <t>P3-S1</t>
  </si>
  <si>
    <t>P3-S2</t>
  </si>
  <si>
    <t>P3-S3</t>
  </si>
  <si>
    <t>P3-S4</t>
  </si>
  <si>
    <t>Rise of the Clones</t>
  </si>
  <si>
    <t>B4-1</t>
  </si>
  <si>
    <t>B4-2</t>
  </si>
  <si>
    <t>B4-3</t>
  </si>
  <si>
    <t>B4-4</t>
  </si>
  <si>
    <t>B4-5</t>
  </si>
  <si>
    <t>B4-6</t>
  </si>
  <si>
    <t>B4-7</t>
  </si>
  <si>
    <t>B4-8</t>
  </si>
  <si>
    <t>B4-9</t>
  </si>
  <si>
    <t>B4-10</t>
  </si>
  <si>
    <t>B4-11</t>
  </si>
  <si>
    <t>B4-12</t>
  </si>
  <si>
    <t>B4-13</t>
  </si>
  <si>
    <t>B4-14</t>
  </si>
  <si>
    <t>B4-15</t>
  </si>
  <si>
    <t>B4-16</t>
  </si>
  <si>
    <t>B4-17</t>
  </si>
  <si>
    <t>B4-18</t>
  </si>
  <si>
    <t>B4-19</t>
  </si>
  <si>
    <t>B4-20</t>
  </si>
  <si>
    <t>B4-S1</t>
  </si>
  <si>
    <t>B4-S2</t>
  </si>
  <si>
    <t>P4-1</t>
  </si>
  <si>
    <t>P4-2</t>
  </si>
  <si>
    <t>P4-3</t>
  </si>
  <si>
    <t>P4-4</t>
  </si>
  <si>
    <t>P4-5</t>
  </si>
  <si>
    <t>P4-6</t>
  </si>
  <si>
    <t>P4-7</t>
  </si>
  <si>
    <t>P4-8</t>
  </si>
  <si>
    <t>P4-9</t>
  </si>
  <si>
    <t>P4-10</t>
  </si>
  <si>
    <t>P4-11</t>
  </si>
  <si>
    <t>P4-12</t>
  </si>
  <si>
    <t>P4-13</t>
  </si>
  <si>
    <t>P4-14</t>
  </si>
  <si>
    <t>P4-15</t>
  </si>
  <si>
    <t>P4-16</t>
  </si>
  <si>
    <t>P4-17</t>
  </si>
  <si>
    <t>P4-18</t>
  </si>
  <si>
    <t>P4-19</t>
  </si>
  <si>
    <t>P4-20</t>
  </si>
  <si>
    <t>P4-S1</t>
  </si>
  <si>
    <t>P4-S2</t>
  </si>
  <si>
    <t>Rebels</t>
  </si>
  <si>
    <t>BE-1</t>
  </si>
  <si>
    <t>BE-2</t>
  </si>
  <si>
    <t>BE-3</t>
  </si>
  <si>
    <t>BE-4</t>
  </si>
  <si>
    <t>BE-5</t>
  </si>
  <si>
    <t>BE-6</t>
  </si>
  <si>
    <t>BE-7</t>
  </si>
  <si>
    <t>BE-8</t>
  </si>
  <si>
    <t>BE-9</t>
  </si>
  <si>
    <t>BE-10</t>
  </si>
  <si>
    <t>BE-11</t>
  </si>
  <si>
    <t>BE-12</t>
  </si>
  <si>
    <t>PE-1</t>
  </si>
  <si>
    <t>PE-2</t>
  </si>
  <si>
    <t>PE-3</t>
  </si>
  <si>
    <t>PE-4</t>
  </si>
  <si>
    <t>PE-5</t>
  </si>
  <si>
    <t>PE-6</t>
  </si>
  <si>
    <t>PE-7</t>
  </si>
  <si>
    <t>PE-8</t>
  </si>
  <si>
    <t>PE-9</t>
  </si>
  <si>
    <t>PE-10</t>
  </si>
  <si>
    <t>PE-11</t>
  </si>
  <si>
    <t>PE-12</t>
  </si>
  <si>
    <t>Branch Out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</si>
  <si>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</si>
  <si>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</si>
  <si>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</si>
  <si>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</si>
  <si>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</si>
  <si>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</si>
  <si>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</si>
  <si>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</si>
  <si>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</si>
  <si>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</si>
  <si>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</si>
  <si>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</si>
  <si>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</si>
  <si>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</si>
  <si>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</si>
  <si>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</si>
  <si>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</si>
  <si>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</si>
  <si>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</si>
  <si>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</si>
  <si>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</si>
  <si>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</si>
  <si>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</si>
  <si>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</si>
  <si>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</si>
  <si>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</si>
  <si>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</si>
  <si>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</si>
  <si>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</si>
  <si>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</si>
  <si>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G-Flower</t>
  </si>
  <si>
    <t>Beach Day</t>
  </si>
  <si>
    <t>G-Clam</t>
  </si>
  <si>
    <t>Title</t>
  </si>
  <si>
    <t>Points</t>
  </si>
  <si>
    <t>Succes</t>
  </si>
  <si>
    <t>Split It !</t>
  </si>
  <si>
    <t>Speed is the Essence</t>
  </si>
  <si>
    <t>Boom Boom !</t>
  </si>
  <si>
    <t>Mother of all Bombs</t>
  </si>
  <si>
    <t>Return to Sender</t>
  </si>
  <si>
    <t>Seeing Red</t>
  </si>
  <si>
    <t>Aquiline Benefactor</t>
  </si>
  <si>
    <t>Herr Helmet</t>
  </si>
  <si>
    <t>Mr. Moustache</t>
  </si>
  <si>
    <t>Defeat of The King</t>
  </si>
  <si>
    <t>The Imposter</t>
  </si>
  <si>
    <t>The Mysterious Escape</t>
  </si>
  <si>
    <t>Hovering Helmet</t>
  </si>
  <si>
    <t>Mounting Moustache</t>
  </si>
  <si>
    <t>Green Baron</t>
  </si>
  <si>
    <t>Hardhat Hidalgo</t>
  </si>
  <si>
    <t>Mason Moustache</t>
  </si>
  <si>
    <t>Royal Ringleader</t>
  </si>
  <si>
    <t>Billy The Pig</t>
  </si>
  <si>
    <t>Clint Eastbacon</t>
  </si>
  <si>
    <t>Wild Pork Hickok</t>
  </si>
  <si>
    <t>Cave Explorer</t>
  </si>
  <si>
    <t>Cave Conqueror</t>
  </si>
  <si>
    <t>King of the Caves</t>
  </si>
  <si>
    <t>Episode 1 - Total Destruction</t>
  </si>
  <si>
    <t>Episode 2 - Total Destruction</t>
  </si>
  <si>
    <t>Episode 3 - Total Destruction</t>
  </si>
  <si>
    <t>Episode 4 - Total Destruction</t>
  </si>
  <si>
    <t>Episode 5 - Total Destruction</t>
  </si>
  <si>
    <t>Episode 6 - Total Destruction</t>
  </si>
  <si>
    <t>Episode 1 - Score Addict</t>
  </si>
  <si>
    <t>Episode 2 - Score Addict</t>
  </si>
  <si>
    <t>Episode 3 - Score Addict</t>
  </si>
  <si>
    <t>Episode 4 - Score Addict</t>
  </si>
  <si>
    <t>Episode 5 - Score Addict</t>
  </si>
  <si>
    <t>Episode 6 - Score Addict</t>
  </si>
  <si>
    <t>Woodpecker</t>
  </si>
  <si>
    <t>Stonecutter</t>
  </si>
  <si>
    <t>Icepicker</t>
  </si>
  <si>
    <t>Pig Popper</t>
  </si>
  <si>
    <t>Bird Slinger</t>
  </si>
  <si>
    <t>Block Smasher</t>
  </si>
  <si>
    <t>Smash Maniac</t>
  </si>
  <si>
    <t>Egg Hunter</t>
  </si>
  <si>
    <t>Egg Cracker</t>
  </si>
  <si>
    <t>Angry Birds Fan</t>
  </si>
  <si>
    <t>True Angry Birds Fan</t>
  </si>
  <si>
    <t>Angry Birds Addict</t>
  </si>
  <si>
    <t>Star Collector</t>
  </si>
  <si>
    <t>Star Gatherer</t>
  </si>
  <si>
    <t>Feather Picker</t>
  </si>
  <si>
    <t>Feather Collector</t>
  </si>
  <si>
    <t>Feather Gatherer</t>
  </si>
  <si>
    <t>Ultimate Bejeweler</t>
  </si>
  <si>
    <t>Hard as a Rock</t>
  </si>
  <si>
    <t>Backward Compatibility</t>
  </si>
  <si>
    <t>Space Invader</t>
  </si>
  <si>
    <t>Wilhelm Tell</t>
  </si>
  <si>
    <t>Bull's Eye</t>
  </si>
  <si>
    <t>Cakemonger</t>
  </si>
  <si>
    <t>Pork O'Lantern</t>
  </si>
  <si>
    <t>Ominous Oinker</t>
  </si>
  <si>
    <t>Haunted Ham</t>
  </si>
  <si>
    <t>Halloween - Total Destruction</t>
  </si>
  <si>
    <t>Halloween - Score Addict</t>
  </si>
  <si>
    <t>Pumpkin Smasher</t>
  </si>
  <si>
    <t>Stone Cutter</t>
  </si>
  <si>
    <t>Ice Picker</t>
  </si>
  <si>
    <t>Unwrapper</t>
  </si>
  <si>
    <t>Snowplower</t>
  </si>
  <si>
    <t>The Grinch</t>
  </si>
  <si>
    <t>Holiday Spirit</t>
  </si>
  <si>
    <t>Season's Greedings - Total Destruction</t>
  </si>
  <si>
    <t>Season's Greedings - Score Addict</t>
  </si>
  <si>
    <t>Chocolate Lover</t>
  </si>
  <si>
    <t>Cloud Buster</t>
  </si>
  <si>
    <t>All's Fair in Love and War</t>
  </si>
  <si>
    <t>Hogs and Kisses - Total Destruction</t>
  </si>
  <si>
    <t>Hogs and Kisses - Score Addict</t>
  </si>
  <si>
    <t>Leprechaun's Secret</t>
  </si>
  <si>
    <t>Pennywise</t>
  </si>
  <si>
    <t>It's all Hunky Dory !</t>
  </si>
  <si>
    <t>Go Green, Get Lucky - Total Destruction</t>
  </si>
  <si>
    <t>Go Green, Get Lucky - Score Addict</t>
  </si>
  <si>
    <t>The Egg Man</t>
  </si>
  <si>
    <t>Bunny Hunter</t>
  </si>
  <si>
    <t>Hardboiled Eggs</t>
  </si>
  <si>
    <t>Easter Eggs - Total Destruction</t>
  </si>
  <si>
    <t>Easter Eggs - Score Addict</t>
  </si>
  <si>
    <t>Oops a Daisy</t>
  </si>
  <si>
    <t>Picnic Pooper</t>
  </si>
  <si>
    <t>Oh, Those Summer Nights</t>
  </si>
  <si>
    <t>Summer Pignic - Total Destruction</t>
  </si>
  <si>
    <t>Summer Pignic - Score Addict</t>
  </si>
  <si>
    <t>Shut the Lights !</t>
  </si>
  <si>
    <t>Bunny Hopper</t>
  </si>
  <si>
    <t>Bright Side of the Moon</t>
  </si>
  <si>
    <t>Moon Festival - Total Destruction</t>
  </si>
  <si>
    <t>Moon Festival - Score Addict</t>
  </si>
  <si>
    <t>All Around The Globe</t>
  </si>
  <si>
    <t>Lovely Bones</t>
  </si>
  <si>
    <t>Black is the New Black</t>
  </si>
  <si>
    <t>Eggxorcist</t>
  </si>
  <si>
    <t>Ham'o'ween - Total Destruction</t>
  </si>
  <si>
    <t>Ham'o'ween - Score Addict</t>
  </si>
  <si>
    <t>Cookie Crumbler</t>
  </si>
  <si>
    <t>Merry Happy !</t>
  </si>
  <si>
    <t>Wreck the Halls - Total Destruction</t>
  </si>
  <si>
    <t>Wreck the Halls - Score Addict</t>
  </si>
  <si>
    <t>Abra-Ca-Bacon !</t>
  </si>
  <si>
    <t>Loop-de-loop-de-loop</t>
  </si>
  <si>
    <t>Breakout !</t>
  </si>
  <si>
    <t>Jungle Fever</t>
  </si>
  <si>
    <t>Warehousing Skills</t>
  </si>
  <si>
    <t>Warehouse - Score Addict</t>
  </si>
  <si>
    <t>Master of the Jungle</t>
  </si>
  <si>
    <t>Jungle - Score Addict</t>
  </si>
  <si>
    <t>Beach Life</t>
  </si>
  <si>
    <t>Beach Volley - Score Addict</t>
  </si>
  <si>
    <t>Samba !</t>
  </si>
  <si>
    <t>Carnival Upheaval - Score Addict</t>
  </si>
  <si>
    <t>Stellarvore</t>
  </si>
  <si>
    <t>Crate Hater</t>
  </si>
  <si>
    <t>Avian Liberator</t>
  </si>
  <si>
    <t>Free Bird</t>
  </si>
  <si>
    <t>No Cage Can Hold Me !</t>
  </si>
  <si>
    <t>Marmoset Terrorizer</t>
  </si>
  <si>
    <t>Marmoset Tormentor</t>
  </si>
  <si>
    <t>Marmoset Terminator</t>
  </si>
  <si>
    <t>Flower Power</t>
  </si>
  <si>
    <t>A Star is Born</t>
  </si>
  <si>
    <t>Rising Star</t>
  </si>
  <si>
    <t>Clustebirds</t>
  </si>
  <si>
    <t>Fast and Furious</t>
  </si>
  <si>
    <t>Explosive Temperament</t>
  </si>
  <si>
    <t>Scrambled Eggs</t>
  </si>
  <si>
    <t>There and Back Again</t>
  </si>
  <si>
    <t>Big is Beautiful</t>
  </si>
  <si>
    <t>Pineapple Purist</t>
  </si>
  <si>
    <t>Banana Fanatic</t>
  </si>
  <si>
    <t>Fruit Salad</t>
  </si>
  <si>
    <t>Enthusiastic Player</t>
  </si>
  <si>
    <t>Dedicated Player</t>
  </si>
  <si>
    <t>Credit Where Credit is Due</t>
  </si>
  <si>
    <t>Gifted</t>
  </si>
  <si>
    <t>Friendly Fire</t>
  </si>
  <si>
    <t>Sniper</t>
  </si>
  <si>
    <t>Lateral Thinker</t>
  </si>
  <si>
    <t>Sharp Shooter</t>
  </si>
  <si>
    <t>Block Obliterator</t>
  </si>
  <si>
    <t>Lights Out</t>
  </si>
  <si>
    <t>Birds of the Feather</t>
  </si>
  <si>
    <t>Global Phenomenon</t>
  </si>
  <si>
    <t>Half-a-Millionaire</t>
  </si>
  <si>
    <t>6 Million Dollar Bird</t>
  </si>
  <si>
    <t>Multi-Millionaire</t>
  </si>
  <si>
    <t>Melon Mania</t>
  </si>
  <si>
    <t>Star Performer</t>
  </si>
  <si>
    <t>Nicely Tanned !</t>
  </si>
  <si>
    <t>Super Star</t>
  </si>
  <si>
    <t>Aerophobia</t>
  </si>
  <si>
    <t>Papaya Perfection</t>
  </si>
  <si>
    <t>Carnival King</t>
  </si>
  <si>
    <t>Mega Star</t>
  </si>
  <si>
    <t>Apple Appreciation</t>
  </si>
  <si>
    <t>Airport Expert</t>
  </si>
  <si>
    <t>Going Somewhere ?</t>
  </si>
  <si>
    <t>Airfield Chase - Score Addict</t>
  </si>
  <si>
    <t>Feather Picker Rio</t>
  </si>
  <si>
    <t>Feather Collector Rio</t>
  </si>
  <si>
    <t>Feather Gatherer Rio</t>
  </si>
  <si>
    <t>Victory !</t>
  </si>
  <si>
    <t>Blue Giant</t>
  </si>
  <si>
    <t>First Class</t>
  </si>
  <si>
    <t>Smugglers' Plane - Score Addict</t>
  </si>
  <si>
    <t>Mango Mastery</t>
  </si>
  <si>
    <t>Bonus Brilliance</t>
  </si>
  <si>
    <t>Birds vs. Monkeys !</t>
  </si>
  <si>
    <t>Golden Hour</t>
  </si>
  <si>
    <t>Party Animals</t>
  </si>
  <si>
    <t>Make a Splash !</t>
  </si>
  <si>
    <t>Riverboat Captain</t>
  </si>
  <si>
    <t>Fowl Delivery</t>
  </si>
  <si>
    <t>Cosmic Feather</t>
  </si>
  <si>
    <t>Vegetables of Vengeance</t>
  </si>
  <si>
    <t>Handy Man</t>
  </si>
  <si>
    <t>Where No Birds Have Gone Before</t>
  </si>
  <si>
    <t>Birds of Courage</t>
  </si>
  <si>
    <t>Danger Zone 1 - Total Destruction</t>
  </si>
  <si>
    <t>Danger Zone 1 - Score Addict</t>
  </si>
  <si>
    <t>Cosmic Discovery</t>
  </si>
  <si>
    <t>Eggsteroid Hunter</t>
  </si>
  <si>
    <t>Name Popper</t>
  </si>
  <si>
    <t>Centripetal Force</t>
  </si>
  <si>
    <t>Bubble Popper</t>
  </si>
  <si>
    <t>Space Bird Fan</t>
  </si>
  <si>
    <t>True Space Bird Fan</t>
  </si>
  <si>
    <t>Space Bird Addict</t>
  </si>
  <si>
    <t>Starman</t>
  </si>
  <si>
    <t>Bird Launcher</t>
  </si>
  <si>
    <t>Pigsicle</t>
  </si>
  <si>
    <t>Three Hog Night</t>
  </si>
  <si>
    <t>Gravitational Escape</t>
  </si>
  <si>
    <t>Big Spook</t>
  </si>
  <si>
    <t>Banging Heads</t>
  </si>
  <si>
    <t>Professional Level</t>
  </si>
  <si>
    <t>Menu Popper</t>
  </si>
  <si>
    <t>Absolute Zero</t>
  </si>
  <si>
    <t>Popcorn Popper</t>
  </si>
  <si>
    <t>The Big Burp</t>
  </si>
  <si>
    <t>Great Balls of Fire</t>
  </si>
  <si>
    <t>Curiosity Killed the Pig</t>
  </si>
  <si>
    <t>Sub Pig</t>
  </si>
  <si>
    <t>Waterfowl</t>
  </si>
  <si>
    <t>Episode 7 - Total Destruction</t>
  </si>
  <si>
    <t>Episode 7 - Score Addict</t>
  </si>
  <si>
    <t>Shattered Dreams</t>
  </si>
  <si>
    <t>Throw Crystals to the Pigs</t>
  </si>
  <si>
    <t>Episode 8 - Total Destruction Part 1</t>
  </si>
  <si>
    <t>Episode 8 - Total Destruction Part 2</t>
  </si>
  <si>
    <t>Episode 8 - Score Addict Part 1</t>
  </si>
  <si>
    <t>Episode 8 - Score Addict Part 2</t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</si>
  <si>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Seasons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</si>
  <si>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Rio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</si>
  <si>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S</t>
    </r>
    <r>
      <rPr>
        <b/>
        <sz val="11"/>
        <color theme="1"/>
        <rFont val="Calibri"/>
        <family val="2"/>
        <scheme val="minor"/>
      </rPr>
      <t>p</t>
    </r>
    <r>
      <rPr>
        <b/>
        <u/>
        <sz val="11"/>
        <color theme="1"/>
        <rFont val="Calibri"/>
        <family val="2"/>
        <scheme val="minor"/>
      </rPr>
      <t>ace</t>
    </r>
  </si>
  <si>
    <r>
      <t>Bad Pi</t>
    </r>
    <r>
      <rPr>
        <b/>
        <sz val="11"/>
        <color theme="1"/>
        <rFont val="Calibri"/>
        <family val="2"/>
        <scheme val="minor"/>
      </rPr>
      <t>gg</t>
    </r>
    <r>
      <rPr>
        <b/>
        <u/>
        <sz val="11"/>
        <color theme="1"/>
        <rFont val="Calibri"/>
        <family val="2"/>
        <scheme val="minor"/>
      </rPr>
      <t>ies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</si>
  <si>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Star Wars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</si>
  <si>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Star Wars II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</si>
  <si>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Go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</si>
  <si>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E</t>
    </r>
    <r>
      <rPr>
        <b/>
        <sz val="11"/>
        <color theme="1"/>
        <rFont val="Calibri"/>
        <family val="2"/>
        <scheme val="minor"/>
      </rPr>
      <t>p</t>
    </r>
    <r>
      <rPr>
        <b/>
        <u/>
        <sz val="11"/>
        <color theme="1"/>
        <rFont val="Calibri"/>
        <family val="2"/>
        <scheme val="minor"/>
      </rPr>
      <t>ic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</si>
  <si>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Stella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</si>
  <si>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Transformers</t>
    </r>
  </si>
  <si>
    <t>Well Grounded</t>
  </si>
  <si>
    <t>Born to be Airborne</t>
  </si>
  <si>
    <t>Ground Breaker</t>
  </si>
  <si>
    <t>Pretty Fly</t>
  </si>
  <si>
    <t>Junior Wrecker</t>
  </si>
  <si>
    <t>Qualified Wrecker</t>
  </si>
  <si>
    <t>Veteran Wrecker</t>
  </si>
  <si>
    <t>Pigshaw</t>
  </si>
  <si>
    <t>Hogffeur</t>
  </si>
  <si>
    <t>Complex Complex</t>
  </si>
  <si>
    <t>Skilled Pillot</t>
  </si>
  <si>
    <t>Boom Boom I</t>
  </si>
  <si>
    <t>Boom Boom II</t>
  </si>
  <si>
    <t>Boom Boom III</t>
  </si>
  <si>
    <t>Porcine Cannonball</t>
  </si>
  <si>
    <t>Think Inside the Box</t>
  </si>
  <si>
    <t>Think Outside the Box</t>
  </si>
  <si>
    <t>Literate Individual</t>
  </si>
  <si>
    <t>Popper's Theory I</t>
  </si>
  <si>
    <t>Popper's Theory II</t>
  </si>
  <si>
    <t>Popper's Theory III</t>
  </si>
  <si>
    <t>Tourist I</t>
  </si>
  <si>
    <t>Tourist II</t>
  </si>
  <si>
    <t>Tourist III</t>
  </si>
  <si>
    <t>Crash Course</t>
  </si>
  <si>
    <t>Brush with the Past</t>
  </si>
  <si>
    <t>Adventurer</t>
  </si>
  <si>
    <t>Discoverer</t>
  </si>
  <si>
    <t>Rolling Low I</t>
  </si>
  <si>
    <t>Rolling Low II</t>
  </si>
  <si>
    <t>Rolling Low III</t>
  </si>
  <si>
    <t>The Great Escape</t>
  </si>
  <si>
    <t>Heist of the Century</t>
  </si>
  <si>
    <t>Master Explorer</t>
  </si>
  <si>
    <t>Cannon Fodder</t>
  </si>
  <si>
    <t>Ner Ner !</t>
  </si>
  <si>
    <t>Sucker Punch</t>
  </si>
  <si>
    <t>Spider Pig</t>
  </si>
  <si>
    <t>Confectioner</t>
  </si>
  <si>
    <t>Feeder</t>
  </si>
  <si>
    <t>King's Favorite</t>
  </si>
  <si>
    <t>Super Charged</t>
  </si>
  <si>
    <t>Indestructible</t>
  </si>
  <si>
    <t>Chips for Whips</t>
  </si>
  <si>
    <t>Magnet Master</t>
  </si>
  <si>
    <t>Swingin' Piggies</t>
  </si>
  <si>
    <t>King Pig of the Jungle</t>
  </si>
  <si>
    <t>Cake Walk</t>
  </si>
  <si>
    <t>Rise and Swine</t>
  </si>
  <si>
    <t>Early Pig</t>
  </si>
  <si>
    <t>Hog of the Morning</t>
  </si>
  <si>
    <t>Pumpkin Chariot</t>
  </si>
  <si>
    <t>Sweet Nightmares</t>
  </si>
  <si>
    <t>Ham Helsing</t>
  </si>
  <si>
    <t>Boar of the Undead</t>
  </si>
  <si>
    <t>Mega Master Explorer</t>
  </si>
  <si>
    <t>Mighty Launch</t>
  </si>
  <si>
    <t>Falcon Escape</t>
  </si>
  <si>
    <t>Hyper Space</t>
  </si>
  <si>
    <t>That's No Moon</t>
  </si>
  <si>
    <t>Tatooine - War for the Stars</t>
  </si>
  <si>
    <t>Tatooine - Power of the Force</t>
  </si>
  <si>
    <t>Disturbing Misobedience</t>
  </si>
  <si>
    <t>Death Star - Power of the Force</t>
  </si>
  <si>
    <t>Dangerous It Will Be</t>
  </si>
  <si>
    <t>Courage of Jedi</t>
  </si>
  <si>
    <t>Path of the Jedi - War for the Stars</t>
  </si>
  <si>
    <t>Death Star - War for the Stars</t>
  </si>
  <si>
    <t>Path of the Jedi - Power of the Force</t>
  </si>
  <si>
    <t>Probe Explorer</t>
  </si>
  <si>
    <t>Probe Gatherer</t>
  </si>
  <si>
    <t>Jedi Initiate</t>
  </si>
  <si>
    <t>Jedi Knight</t>
  </si>
  <si>
    <t>Jedi Master</t>
  </si>
  <si>
    <t>Force Learner</t>
  </si>
  <si>
    <t>Ultimate Laser Shooter</t>
  </si>
  <si>
    <t>Skilled Pilot</t>
  </si>
  <si>
    <t>Magnificent Grumble</t>
  </si>
  <si>
    <t>Prominent Jedi</t>
  </si>
  <si>
    <t>Target Shooter</t>
  </si>
  <si>
    <t>Star Bird Fan</t>
  </si>
  <si>
    <t>True Star Bird Fan</t>
  </si>
  <si>
    <t>Star Bird Addict</t>
  </si>
  <si>
    <t>Fly Bird Fly</t>
  </si>
  <si>
    <t>There's No-one Here</t>
  </si>
  <si>
    <t>Imperial Entanglement</t>
  </si>
  <si>
    <t>Walking Carpet</t>
  </si>
  <si>
    <t>Simple Pigs and Nonsense</t>
  </si>
  <si>
    <t>The Birds Will Be With You</t>
  </si>
  <si>
    <t>Lack of Faith</t>
  </si>
  <si>
    <t>Fatal Attraction</t>
  </si>
  <si>
    <t>Transport Is Away</t>
  </si>
  <si>
    <t>Hoth - War for the Stars</t>
  </si>
  <si>
    <t>Hoth - Power of the Force</t>
  </si>
  <si>
    <t>Mynock Tangle</t>
  </si>
  <si>
    <t>Block Buster</t>
  </si>
  <si>
    <t>Cloud City - War for the Stars</t>
  </si>
  <si>
    <t>Cloud City - Power of the Force</t>
  </si>
  <si>
    <t>Meet you at the rendez-vous</t>
  </si>
  <si>
    <t>Pork side of the Force</t>
  </si>
  <si>
    <t>Who's your daddy now</t>
  </si>
  <si>
    <t>The Shield is Down</t>
  </si>
  <si>
    <t>Moon of Endor - War for the Stars</t>
  </si>
  <si>
    <t>Moon of Endor - Power of the Force</t>
  </si>
  <si>
    <t>Call the Ewoks</t>
  </si>
  <si>
    <t>Smash the Empire</t>
  </si>
  <si>
    <t>Death Star 2 - War for the Stars</t>
  </si>
  <si>
    <t>Death Star 2 - Power of the Force</t>
  </si>
  <si>
    <t>Lightning Frenzy</t>
  </si>
  <si>
    <t>Qui-Gon Jinn</t>
  </si>
  <si>
    <t>Anakin Episode I</t>
  </si>
  <si>
    <t>Anakin Episode II</t>
  </si>
  <si>
    <t>Chewbacca</t>
  </si>
  <si>
    <t>Captain Panaka</t>
  </si>
  <si>
    <t>C-3PO</t>
  </si>
  <si>
    <t>Jedi Youngling</t>
  </si>
  <si>
    <t>Yoda</t>
  </si>
  <si>
    <t>Mace Windu</t>
  </si>
  <si>
    <t>Obi-Wan Kenobi</t>
  </si>
  <si>
    <t>Padme</t>
  </si>
  <si>
    <t>R2-D2</t>
  </si>
  <si>
    <t>Jar Jar Binks</t>
  </si>
  <si>
    <t>Anakin Episode III</t>
  </si>
  <si>
    <t>Darth Maul</t>
  </si>
  <si>
    <t>General Grievous</t>
  </si>
  <si>
    <t>Count Dooku</t>
  </si>
  <si>
    <t>Darth Sidious</t>
  </si>
  <si>
    <t>Zam Wesell</t>
  </si>
  <si>
    <t>Droideka</t>
  </si>
  <si>
    <t>Jango Fett</t>
  </si>
  <si>
    <t>Darth Vader</t>
  </si>
  <si>
    <t>Biker Scout</t>
  </si>
  <si>
    <t>Pilot Luke</t>
  </si>
  <si>
    <t>Endor Luke</t>
  </si>
  <si>
    <t>Boba Fett</t>
  </si>
  <si>
    <t>Leia</t>
  </si>
  <si>
    <t>Han Solo</t>
  </si>
  <si>
    <t>TIE Fighter Pilot</t>
  </si>
  <si>
    <t>Jedi Luke</t>
  </si>
  <si>
    <t>Stormtrooper</t>
  </si>
  <si>
    <t>Silver C-3PO</t>
  </si>
  <si>
    <t>Red Battler Droid</t>
  </si>
  <si>
    <t>Battle Droid</t>
  </si>
  <si>
    <t>Hologram Darth Sidious</t>
  </si>
  <si>
    <t>Shadowtrooper</t>
  </si>
  <si>
    <t>Kit Fisto</t>
  </si>
  <si>
    <t>Wicket</t>
  </si>
  <si>
    <t>Carbonite Han Solo</t>
  </si>
  <si>
    <t>Lando</t>
  </si>
  <si>
    <t>Jabba</t>
  </si>
  <si>
    <t>Royal Guard</t>
  </si>
  <si>
    <t>Tusken Raider</t>
  </si>
  <si>
    <t>Use The Force</t>
  </si>
  <si>
    <t>Pork Side Opened</t>
  </si>
  <si>
    <t>Bird Watcher</t>
  </si>
  <si>
    <t>Give In To Porkness</t>
  </si>
  <si>
    <t>Greedy Pig</t>
  </si>
  <si>
    <t>Path of the Sith</t>
  </si>
  <si>
    <t>Shock Trooper</t>
  </si>
  <si>
    <t>Use The Force 2</t>
  </si>
  <si>
    <t>Bird Watcher 2</t>
  </si>
  <si>
    <t>Path of the Jedi 2</t>
  </si>
  <si>
    <t>Give In To Porkness 2</t>
  </si>
  <si>
    <t>Greedy Pig 2</t>
  </si>
  <si>
    <t>Path of the Sith 2</t>
  </si>
  <si>
    <t>Jedi Secrets</t>
  </si>
  <si>
    <t>True Jedi Master</t>
  </si>
  <si>
    <t>Dark Secrets</t>
  </si>
  <si>
    <t>True Master of Porkness</t>
  </si>
  <si>
    <t>Bird Watcher 3</t>
  </si>
  <si>
    <t>Path of the Jedi 3</t>
  </si>
  <si>
    <t>Greedy Pig 3</t>
  </si>
  <si>
    <t>Give In To Porkness 3</t>
  </si>
  <si>
    <t>Path of the Sith 3</t>
  </si>
  <si>
    <t>Defeat Your Fear</t>
  </si>
  <si>
    <t>Pain Leads To Suffering</t>
  </si>
  <si>
    <t>A Long Time Ago</t>
  </si>
  <si>
    <t>The Force Is Strong In This One I</t>
  </si>
  <si>
    <t>The Force Is Strong In This One II</t>
  </si>
  <si>
    <t>The Force Is Strong In This One III</t>
  </si>
  <si>
    <t>The Force Is Strong In This One IV</t>
  </si>
  <si>
    <t>Level Padawan</t>
  </si>
  <si>
    <t>Level Jedi</t>
  </si>
  <si>
    <t>Level Master</t>
  </si>
  <si>
    <t>Level Emperor</t>
  </si>
  <si>
    <t>Level Lord</t>
  </si>
  <si>
    <t>Galactic Squad</t>
  </si>
  <si>
    <t>Galactic Militia</t>
  </si>
  <si>
    <t>Galactic Army</t>
  </si>
  <si>
    <t>Galactic Empire</t>
  </si>
  <si>
    <t>Star Buster</t>
  </si>
  <si>
    <t>Star Smasher</t>
  </si>
  <si>
    <t>Star Crusher</t>
  </si>
  <si>
    <t>Star Destroyer</t>
  </si>
  <si>
    <t>Hero of Naboo</t>
  </si>
  <si>
    <t>Villain of Naboo</t>
  </si>
  <si>
    <t>Hero of Tatooine</t>
  </si>
  <si>
    <t>Villain of Tatooine</t>
  </si>
  <si>
    <t>Battlefield Hero</t>
  </si>
  <si>
    <t>Battlefield Villain</t>
  </si>
  <si>
    <t>Galactic Network</t>
  </si>
  <si>
    <t>Tick Like a Bomb</t>
  </si>
  <si>
    <t>Pink Big</t>
  </si>
  <si>
    <t>1000 Meter Stare</t>
  </si>
  <si>
    <t>Three's Company</t>
  </si>
  <si>
    <t>Bringing Home the Bacon</t>
  </si>
  <si>
    <t>Walking on Egg Shells</t>
  </si>
  <si>
    <t>Nose Tickler</t>
  </si>
  <si>
    <t>Bubble Personality</t>
  </si>
  <si>
    <t>At Attention</t>
  </si>
  <si>
    <t>Coming Back at Ya</t>
  </si>
  <si>
    <t>Time Flies</t>
  </si>
  <si>
    <t>Challenge Hunter</t>
  </si>
  <si>
    <t>Challenge Hero</t>
  </si>
  <si>
    <t>Challenge Guru</t>
  </si>
  <si>
    <t>Challenge Superstar</t>
  </si>
  <si>
    <t>Challenge Master</t>
  </si>
  <si>
    <t>Drift Master</t>
  </si>
  <si>
    <t>Flying High</t>
  </si>
  <si>
    <t>Ultimate Overtaker</t>
  </si>
  <si>
    <t>New Paint Job</t>
  </si>
  <si>
    <t>Power Hungry</t>
  </si>
  <si>
    <t>Power Mad</t>
  </si>
  <si>
    <t>Power Master</t>
  </si>
  <si>
    <t>Speed Tweaker</t>
  </si>
  <si>
    <t>Speed Tuner</t>
  </si>
  <si>
    <t>Bumpy Tweaker</t>
  </si>
  <si>
    <t>Bumpy Modder</t>
  </si>
  <si>
    <t>Bumpy Tunner</t>
  </si>
  <si>
    <t>Flight Tweaker</t>
  </si>
  <si>
    <t>Flight Modder</t>
  </si>
  <si>
    <t>Flight Tunner</t>
  </si>
  <si>
    <t>Extreme Tweaker</t>
  </si>
  <si>
    <t>Extreme Modder</t>
  </si>
  <si>
    <t>Extreme Tuner</t>
  </si>
  <si>
    <t>Fruit Samurai</t>
  </si>
  <si>
    <t>Breaking and Entering</t>
  </si>
  <si>
    <t>My New Career</t>
  </si>
  <si>
    <t>Road to Victory</t>
  </si>
  <si>
    <t>Season Leader</t>
  </si>
  <si>
    <t>Downhill Master</t>
  </si>
  <si>
    <t>Ultimate Racer</t>
  </si>
  <si>
    <t>Coin Collector</t>
  </si>
  <si>
    <t>Coin Crazy</t>
  </si>
  <si>
    <t>Bankable Star</t>
  </si>
  <si>
    <t>Gold Master</t>
  </si>
  <si>
    <t>Worth Your Weight in Gold</t>
  </si>
  <si>
    <t>One on One Victor</t>
  </si>
  <si>
    <t>Century Egg</t>
  </si>
  <si>
    <t>All-star Overtaker</t>
  </si>
  <si>
    <t>Hall of Fame</t>
  </si>
  <si>
    <t>Little Star</t>
  </si>
  <si>
    <t>Constellation Collector</t>
  </si>
  <si>
    <t>Supernova</t>
  </si>
  <si>
    <t>Milky Way</t>
  </si>
  <si>
    <t>Galaxy Smasher</t>
  </si>
  <si>
    <t>Collection Starter</t>
  </si>
  <si>
    <t>Double Fun</t>
  </si>
  <si>
    <t>Sweet Trio</t>
  </si>
  <si>
    <t>Garage Builder</t>
  </si>
  <si>
    <t>Garage Owner</t>
  </si>
  <si>
    <t>Kart Mogul</t>
  </si>
  <si>
    <t>Kart Collector</t>
  </si>
  <si>
    <t>True Collector</t>
  </si>
  <si>
    <t>Hero Collector</t>
  </si>
  <si>
    <t>Superstar Collector</t>
  </si>
  <si>
    <t>Master Collector</t>
  </si>
  <si>
    <t>Ultimate Collector</t>
  </si>
  <si>
    <t>Jenga Master</t>
  </si>
  <si>
    <t>Ultimate Fan</t>
  </si>
  <si>
    <t>Meet Chuck</t>
  </si>
  <si>
    <t>Meet Matilda</t>
  </si>
  <si>
    <t>Meet Bomb</t>
  </si>
  <si>
    <t>Meet Jay, Jake &amp; Jim</t>
  </si>
  <si>
    <t>Royal Keys</t>
  </si>
  <si>
    <t>Magic Keys</t>
  </si>
  <si>
    <t>One Key to Rule them All</t>
  </si>
  <si>
    <t>First Steps</t>
  </si>
  <si>
    <t>Desert Raider</t>
  </si>
  <si>
    <t>Creepy Castle</t>
  </si>
  <si>
    <t>Summiteer</t>
  </si>
  <si>
    <t>Final Fortress</t>
  </si>
  <si>
    <t>Elite Class</t>
  </si>
  <si>
    <t>Master Class</t>
  </si>
  <si>
    <t>The Deepest Dungeon</t>
  </si>
  <si>
    <t>Fly like a Bird</t>
  </si>
  <si>
    <t>Dive like a Fish</t>
  </si>
  <si>
    <t>Star Gazer</t>
  </si>
  <si>
    <t>Star Reacher</t>
  </si>
  <si>
    <t>Star Trekker</t>
  </si>
  <si>
    <t>Star Bounder</t>
  </si>
  <si>
    <t>Coin Grabber</t>
  </si>
  <si>
    <t>Heavy Purse</t>
  </si>
  <si>
    <t>Big Spender</t>
  </si>
  <si>
    <t>Snapshot</t>
  </si>
  <si>
    <t>Album Maker</t>
  </si>
  <si>
    <t>Pig Out</t>
  </si>
  <si>
    <t>Branch Out - Score Addict</t>
  </si>
  <si>
    <t>Only Three is Enough</t>
  </si>
  <si>
    <t>Parkour Kid</t>
  </si>
  <si>
    <t>I Meant to do That</t>
  </si>
  <si>
    <t>Drum Roll</t>
  </si>
  <si>
    <t>Hammer Time</t>
  </si>
  <si>
    <t>Head Shots</t>
  </si>
  <si>
    <t>Camera Roll</t>
  </si>
  <si>
    <t>Paparazzi</t>
  </si>
  <si>
    <t>Piggining</t>
  </si>
  <si>
    <t>Power of Three</t>
  </si>
  <si>
    <t>Leaps and Bounds</t>
  </si>
  <si>
    <t>Starting Out</t>
  </si>
  <si>
    <t>Stella Fan</t>
  </si>
  <si>
    <t>Fantastic</t>
  </si>
  <si>
    <t>Golden</t>
  </si>
  <si>
    <t>A League of Your Own</t>
  </si>
  <si>
    <t>Smashy Smashy</t>
  </si>
  <si>
    <t>Beach Day - Score Addict</t>
  </si>
  <si>
    <t>Brothers in Armor</t>
  </si>
  <si>
    <t>Got Your Back</t>
  </si>
  <si>
    <t>Roll Out</t>
  </si>
  <si>
    <t>Ultimate Weapon</t>
  </si>
  <si>
    <t>The Veteran</t>
  </si>
  <si>
    <t>Slow Motion = Cool</t>
  </si>
  <si>
    <t>Electromagnetic Pulse</t>
  </si>
  <si>
    <t>Incoming</t>
  </si>
  <si>
    <t>This i for the eggs !</t>
  </si>
  <si>
    <t>Revenge !</t>
  </si>
  <si>
    <t>Defending like Defensor</t>
  </si>
  <si>
    <t>Stop Shooting ate me !</t>
  </si>
  <si>
    <t>Skywarp… Smash !</t>
  </si>
  <si>
    <t>Not junk yet</t>
  </si>
  <si>
    <t>Should've kept the instructions</t>
  </si>
  <si>
    <t>Highway to Destruction !</t>
  </si>
  <si>
    <t>Emperor of Destruction !</t>
  </si>
  <si>
    <t>Wizard</t>
  </si>
  <si>
    <t>Moon Festival</t>
  </si>
  <si>
    <t>Training Bonus</t>
  </si>
  <si>
    <t>Grimmlock Goldbite</t>
  </si>
  <si>
    <t>Speedway</t>
  </si>
  <si>
    <t>Challenge</t>
  </si>
  <si>
    <t>1-Race</t>
  </si>
  <si>
    <t>1-Time</t>
  </si>
  <si>
    <t>1-Fruit</t>
  </si>
  <si>
    <t>1-Vs</t>
  </si>
  <si>
    <t>2-Race</t>
  </si>
  <si>
    <t>2-Time</t>
  </si>
  <si>
    <t>2-Fruit</t>
  </si>
  <si>
    <t>2-Vs</t>
  </si>
  <si>
    <t>All PU x 3</t>
  </si>
  <si>
    <t>3-Race</t>
  </si>
  <si>
    <t>3-Time</t>
  </si>
  <si>
    <t>3-Fruit</t>
  </si>
  <si>
    <t>3-Vs</t>
  </si>
  <si>
    <t>Air</t>
  </si>
  <si>
    <t>Stunt</t>
  </si>
  <si>
    <t>Sub Zero</t>
  </si>
  <si>
    <t>Rocky Road</t>
  </si>
  <si>
    <t>Show Off</t>
  </si>
  <si>
    <t>Hero of Coruscant</t>
  </si>
  <si>
    <t>Villain of Coruscant</t>
  </si>
  <si>
    <t>Path of the Jedi 4</t>
  </si>
  <si>
    <t>Path of the Sith 4</t>
  </si>
  <si>
    <t>Use the Force 3</t>
  </si>
  <si>
    <t>Veteran Class</t>
  </si>
  <si>
    <t>The Journey Begins</t>
  </si>
  <si>
    <t>On Finn Ice</t>
  </si>
  <si>
    <t>GE-55</t>
  </si>
  <si>
    <t>GE-56</t>
  </si>
  <si>
    <t>GE-57</t>
  </si>
  <si>
    <t>BM-24</t>
  </si>
  <si>
    <t>BM-25</t>
  </si>
  <si>
    <t>BM-26</t>
  </si>
  <si>
    <t>BM-27</t>
  </si>
  <si>
    <t>BM-28</t>
  </si>
  <si>
    <t>BM-29</t>
  </si>
  <si>
    <t>BM-30</t>
  </si>
  <si>
    <t>BM-31</t>
  </si>
  <si>
    <t>PM-24</t>
  </si>
  <si>
    <t>PM-25</t>
  </si>
  <si>
    <t>PM-26</t>
  </si>
  <si>
    <t>PM-27</t>
  </si>
  <si>
    <t>PM-28</t>
  </si>
  <si>
    <t>PM-29</t>
  </si>
  <si>
    <t>PM-30</t>
  </si>
  <si>
    <t>PM-31</t>
  </si>
  <si>
    <t>B5-1</t>
  </si>
  <si>
    <t>B5-2</t>
  </si>
  <si>
    <t>B5-3</t>
  </si>
  <si>
    <t>B5-4</t>
  </si>
  <si>
    <t>B5-5</t>
  </si>
  <si>
    <t>B5-6</t>
  </si>
  <si>
    <t>B5-7</t>
  </si>
  <si>
    <t>B5-8</t>
  </si>
  <si>
    <t>B5-9</t>
  </si>
  <si>
    <t>B5-10</t>
  </si>
  <si>
    <t>B5-11</t>
  </si>
  <si>
    <t>B5-12</t>
  </si>
  <si>
    <t>B5-13</t>
  </si>
  <si>
    <t>B5-14</t>
  </si>
  <si>
    <t>B5-15</t>
  </si>
  <si>
    <t>B5-16</t>
  </si>
  <si>
    <t>P5-1</t>
  </si>
  <si>
    <t>P5-2</t>
  </si>
  <si>
    <t>P5-3</t>
  </si>
  <si>
    <t>P5-4</t>
  </si>
  <si>
    <t>P5-5</t>
  </si>
  <si>
    <t>P5-6</t>
  </si>
  <si>
    <t>P5-7</t>
  </si>
  <si>
    <t>P5-8</t>
  </si>
  <si>
    <t>P5-9</t>
  </si>
  <si>
    <t>P5-10</t>
  </si>
  <si>
    <t>P5-11</t>
  </si>
  <si>
    <t>P5-12</t>
  </si>
  <si>
    <t>P5-13</t>
  </si>
  <si>
    <t>P5-14</t>
  </si>
  <si>
    <t>P5-15</t>
  </si>
  <si>
    <t>P5-16</t>
  </si>
  <si>
    <t>Revenge of the Pork</t>
  </si>
  <si>
    <t>30-1</t>
  </si>
  <si>
    <t>30-2</t>
  </si>
  <si>
    <t>30-3</t>
  </si>
  <si>
    <t>30-4</t>
  </si>
  <si>
    <t>30-5</t>
  </si>
  <si>
    <t>30-6</t>
  </si>
  <si>
    <t>30-7</t>
  </si>
  <si>
    <t>30-8</t>
  </si>
  <si>
    <t>30-9</t>
  </si>
  <si>
    <t>30-10</t>
  </si>
  <si>
    <t>30-11</t>
  </si>
  <si>
    <t>30-12</t>
  </si>
  <si>
    <t>30-13</t>
  </si>
  <si>
    <t>30-14</t>
  </si>
  <si>
    <t>30-15</t>
  </si>
  <si>
    <t>30-16</t>
  </si>
  <si>
    <t>30-17</t>
  </si>
  <si>
    <t>30-18</t>
  </si>
  <si>
    <t>30-19</t>
  </si>
  <si>
    <t>30-20</t>
  </si>
  <si>
    <t>30-21</t>
  </si>
  <si>
    <t>30-22</t>
  </si>
  <si>
    <t>30-23</t>
  </si>
  <si>
    <t>30-24</t>
  </si>
  <si>
    <t>30-25</t>
  </si>
  <si>
    <t>30-26</t>
  </si>
  <si>
    <t>30-27</t>
  </si>
  <si>
    <t>30-28</t>
  </si>
  <si>
    <t>30-29</t>
  </si>
  <si>
    <t>30-30</t>
  </si>
  <si>
    <t>Birdday</t>
  </si>
  <si>
    <t>Collectors' Club</t>
  </si>
  <si>
    <t>Battle Squad</t>
  </si>
  <si>
    <t>Time Rift : Fast</t>
  </si>
  <si>
    <t>Time Rift : Slow</t>
  </si>
  <si>
    <t>Deceptihogs thank no-one !</t>
  </si>
  <si>
    <t>Hunger</t>
  </si>
  <si>
    <t>Thundercracker</t>
  </si>
  <si>
    <t>Jazz</t>
  </si>
  <si>
    <t>Brawl</t>
  </si>
  <si>
    <t>Grimlock Grey Slam</t>
  </si>
  <si>
    <t>Dark Megatron</t>
  </si>
  <si>
    <t>M1-1</t>
  </si>
  <si>
    <t>M1-2</t>
  </si>
  <si>
    <t>M1-3</t>
  </si>
  <si>
    <t>M1-4</t>
  </si>
  <si>
    <t>M1-5</t>
  </si>
  <si>
    <t>M1-6</t>
  </si>
  <si>
    <t>M1-7</t>
  </si>
  <si>
    <t>M1-8</t>
  </si>
  <si>
    <t>M1-9</t>
  </si>
  <si>
    <t>M1-10</t>
  </si>
  <si>
    <t>M1-11</t>
  </si>
  <si>
    <t>M1-12</t>
  </si>
  <si>
    <t>M1-13</t>
  </si>
  <si>
    <t>M1-14</t>
  </si>
  <si>
    <t>M1-15</t>
  </si>
  <si>
    <t>M1-16</t>
  </si>
  <si>
    <t>M1-17</t>
  </si>
  <si>
    <t>M1-18</t>
  </si>
  <si>
    <t>M1-19</t>
  </si>
  <si>
    <t>M1-20</t>
  </si>
  <si>
    <t>M1-21</t>
  </si>
  <si>
    <t>M1-22</t>
  </si>
  <si>
    <t>M1-23</t>
  </si>
  <si>
    <t>M1-24</t>
  </si>
  <si>
    <t>M1-25</t>
  </si>
  <si>
    <t>M1-26</t>
  </si>
  <si>
    <t>M1-27</t>
  </si>
  <si>
    <t>M1-28</t>
  </si>
  <si>
    <t>M1-29</t>
  </si>
  <si>
    <t>M1-30</t>
  </si>
  <si>
    <t>M2-1</t>
  </si>
  <si>
    <t>M2-2</t>
  </si>
  <si>
    <t>M2-3</t>
  </si>
  <si>
    <t>M2-4</t>
  </si>
  <si>
    <t>M2-5</t>
  </si>
  <si>
    <t>M2-6</t>
  </si>
  <si>
    <t>M2-7</t>
  </si>
  <si>
    <t>M2-8</t>
  </si>
  <si>
    <t>M2-9</t>
  </si>
  <si>
    <t>M2-10</t>
  </si>
  <si>
    <t>M2-11</t>
  </si>
  <si>
    <t>M2-12</t>
  </si>
  <si>
    <t>M2-13</t>
  </si>
  <si>
    <t>M2-14</t>
  </si>
  <si>
    <t>M2-15</t>
  </si>
  <si>
    <t>M2-16</t>
  </si>
  <si>
    <t>M2-17</t>
  </si>
  <si>
    <t>M2-18</t>
  </si>
  <si>
    <t>M2-19</t>
  </si>
  <si>
    <t>M2-20</t>
  </si>
  <si>
    <t>M2-21</t>
  </si>
  <si>
    <t>M2-22</t>
  </si>
  <si>
    <t>M2-23</t>
  </si>
  <si>
    <t>M2-24</t>
  </si>
  <si>
    <t>M2-25</t>
  </si>
  <si>
    <t>M2-26</t>
  </si>
  <si>
    <t>M2-27</t>
  </si>
  <si>
    <t>M2-28</t>
  </si>
  <si>
    <t>M2-29</t>
  </si>
  <si>
    <t>M2-30</t>
  </si>
  <si>
    <t>M3-1</t>
  </si>
  <si>
    <t>M3-2</t>
  </si>
  <si>
    <t>M3-3</t>
  </si>
  <si>
    <t>M3-4</t>
  </si>
  <si>
    <t>M3-5</t>
  </si>
  <si>
    <t>M3-6</t>
  </si>
  <si>
    <t>M3-7</t>
  </si>
  <si>
    <t>M3-8</t>
  </si>
  <si>
    <t>M3-9</t>
  </si>
  <si>
    <t>M3-10</t>
  </si>
  <si>
    <t>M - Pig Bang</t>
  </si>
  <si>
    <t>M - Cold Cuts</t>
  </si>
  <si>
    <t>M - Fry Me to the Moon</t>
  </si>
  <si>
    <t>M4-1</t>
  </si>
  <si>
    <t>M4-2</t>
  </si>
  <si>
    <t>M4-3</t>
  </si>
  <si>
    <t>M4-4</t>
  </si>
  <si>
    <t>M4-5</t>
  </si>
  <si>
    <t>M4-6</t>
  </si>
  <si>
    <t>M4-7</t>
  </si>
  <si>
    <t>M4-8</t>
  </si>
  <si>
    <t>M4-9</t>
  </si>
  <si>
    <t>M4-10</t>
  </si>
  <si>
    <t>M4-11</t>
  </si>
  <si>
    <t>M4-12</t>
  </si>
  <si>
    <t>M4-13</t>
  </si>
  <si>
    <t>M4-14</t>
  </si>
  <si>
    <t>M4-15</t>
  </si>
  <si>
    <t>M4-16</t>
  </si>
  <si>
    <t>M4-17</t>
  </si>
  <si>
    <t>M4-18</t>
  </si>
  <si>
    <t>M4-19</t>
  </si>
  <si>
    <t>M4-20</t>
  </si>
  <si>
    <t>M4-21</t>
  </si>
  <si>
    <t>M4-22</t>
  </si>
  <si>
    <t>M4-23</t>
  </si>
  <si>
    <t>M4-24</t>
  </si>
  <si>
    <t>M4-25</t>
  </si>
  <si>
    <t>M4-26</t>
  </si>
  <si>
    <t>M4-27</t>
  </si>
  <si>
    <t>M4-28</t>
  </si>
  <si>
    <t>M4-29</t>
  </si>
  <si>
    <t>M4-30</t>
  </si>
  <si>
    <t>M - Utopia</t>
  </si>
  <si>
    <t>M5-1</t>
  </si>
  <si>
    <t>M5-2</t>
  </si>
  <si>
    <t>M5-3</t>
  </si>
  <si>
    <t>M5-4</t>
  </si>
  <si>
    <t>M5-5</t>
  </si>
  <si>
    <t>M5-6</t>
  </si>
  <si>
    <t>M5-7</t>
  </si>
  <si>
    <t>M5-8</t>
  </si>
  <si>
    <t>M5-9</t>
  </si>
  <si>
    <t>M5-10</t>
  </si>
  <si>
    <t>M5-11</t>
  </si>
  <si>
    <t>M5-12</t>
  </si>
  <si>
    <t>M5-13</t>
  </si>
  <si>
    <t>M5-14</t>
  </si>
  <si>
    <t>M5-15</t>
  </si>
  <si>
    <t>M5-16</t>
  </si>
  <si>
    <t>M5-17</t>
  </si>
  <si>
    <t>M5-18</t>
  </si>
  <si>
    <t>M5-19</t>
  </si>
  <si>
    <t>M5-20</t>
  </si>
  <si>
    <t>M5-21</t>
  </si>
  <si>
    <t>M5-22</t>
  </si>
  <si>
    <t>M5-23</t>
  </si>
  <si>
    <t>M5-24</t>
  </si>
  <si>
    <t>M5-25</t>
  </si>
  <si>
    <t>M5-26</t>
  </si>
  <si>
    <t>M5-27</t>
  </si>
  <si>
    <t>M5-28</t>
  </si>
  <si>
    <t>M5-29</t>
  </si>
  <si>
    <t>M5-30</t>
  </si>
  <si>
    <t>M - Red Planet</t>
  </si>
  <si>
    <t>M - Pig Dipper</t>
  </si>
  <si>
    <t>M6-1</t>
  </si>
  <si>
    <t>M6-2</t>
  </si>
  <si>
    <t>M6-3</t>
  </si>
  <si>
    <t>M6-4</t>
  </si>
  <si>
    <t>M6-5</t>
  </si>
  <si>
    <t>M6-6</t>
  </si>
  <si>
    <t>M6-7</t>
  </si>
  <si>
    <t>M6-8</t>
  </si>
  <si>
    <t>M6-9</t>
  </si>
  <si>
    <t>M6-10</t>
  </si>
  <si>
    <t>M6-11</t>
  </si>
  <si>
    <t>M6-12</t>
  </si>
  <si>
    <t>M6-13</t>
  </si>
  <si>
    <t>M6-14</t>
  </si>
  <si>
    <t>M6-15</t>
  </si>
  <si>
    <t>M6-16</t>
  </si>
  <si>
    <t>M6-17</t>
  </si>
  <si>
    <t>M6-18</t>
  </si>
  <si>
    <t>M6-19</t>
  </si>
  <si>
    <t>M6-20</t>
  </si>
  <si>
    <t>M6-21</t>
  </si>
  <si>
    <t>M6-22</t>
  </si>
  <si>
    <t>M6-23</t>
  </si>
  <si>
    <t>M6-24</t>
  </si>
  <si>
    <t>M6-25</t>
  </si>
  <si>
    <t>M6-26</t>
  </si>
  <si>
    <t>M6-27</t>
  </si>
  <si>
    <t>M6-28</t>
  </si>
  <si>
    <t>M6-29</t>
  </si>
  <si>
    <t>M6-30</t>
  </si>
  <si>
    <t>M7-1</t>
  </si>
  <si>
    <t>M7-2</t>
  </si>
  <si>
    <t>M7-3</t>
  </si>
  <si>
    <t>M7-4</t>
  </si>
  <si>
    <t>M7-5</t>
  </si>
  <si>
    <t>M7-6</t>
  </si>
  <si>
    <t>M7-7</t>
  </si>
  <si>
    <t>M7-8</t>
  </si>
  <si>
    <t>M7-9</t>
  </si>
  <si>
    <t>M7-10</t>
  </si>
  <si>
    <t>M7-11</t>
  </si>
  <si>
    <t>M7-12</t>
  </si>
  <si>
    <t>M7-13</t>
  </si>
  <si>
    <t>M7-14</t>
  </si>
  <si>
    <t>M7-15</t>
  </si>
  <si>
    <t>M7-16</t>
  </si>
  <si>
    <t>M7-17</t>
  </si>
  <si>
    <t>M7-18</t>
  </si>
  <si>
    <t>M7-19</t>
  </si>
  <si>
    <t>M7-20</t>
  </si>
  <si>
    <t>M7-21</t>
  </si>
  <si>
    <t>M7-22</t>
  </si>
  <si>
    <t>M7-23</t>
  </si>
  <si>
    <t>M7-24</t>
  </si>
  <si>
    <t>M7-25</t>
  </si>
  <si>
    <t>M7-26</t>
  </si>
  <si>
    <t>M7-27</t>
  </si>
  <si>
    <t>M7-28</t>
  </si>
  <si>
    <t>M7-29</t>
  </si>
  <si>
    <t>M7-30</t>
  </si>
  <si>
    <t>M - Cosmic Crystals</t>
  </si>
  <si>
    <t>M - Beak Impact : 1</t>
  </si>
  <si>
    <t>M - Beak Impact : 2</t>
  </si>
  <si>
    <t>M8-1</t>
  </si>
  <si>
    <t>M8-2</t>
  </si>
  <si>
    <t>M8-3</t>
  </si>
  <si>
    <t>M8-4</t>
  </si>
  <si>
    <t>M8-5</t>
  </si>
  <si>
    <t>M8-6</t>
  </si>
  <si>
    <t>M8-7</t>
  </si>
  <si>
    <t>M8-8</t>
  </si>
  <si>
    <t>M8-9</t>
  </si>
  <si>
    <t>M8-10</t>
  </si>
  <si>
    <t>M8-11</t>
  </si>
  <si>
    <t>M8-12</t>
  </si>
  <si>
    <t>M8-13</t>
  </si>
  <si>
    <t>M8-14</t>
  </si>
  <si>
    <t>M8-15</t>
  </si>
  <si>
    <t>M8-16</t>
  </si>
  <si>
    <t>M8-17</t>
  </si>
  <si>
    <t>M8-18</t>
  </si>
  <si>
    <t>M8-19</t>
  </si>
  <si>
    <t>M8-20</t>
  </si>
  <si>
    <t>M8-21</t>
  </si>
  <si>
    <t>M8-22</t>
  </si>
  <si>
    <t>M8-23</t>
  </si>
  <si>
    <t>M8-24</t>
  </si>
  <si>
    <t>M8-25</t>
  </si>
  <si>
    <t>M8-26</t>
  </si>
  <si>
    <t>M8-27</t>
  </si>
  <si>
    <t>M8-28</t>
  </si>
  <si>
    <t>M8-29</t>
  </si>
  <si>
    <t>M8-30</t>
  </si>
  <si>
    <t>M8-31</t>
  </si>
  <si>
    <t>M8-32</t>
  </si>
  <si>
    <t>M8-33</t>
  </si>
  <si>
    <t>M8-34</t>
  </si>
  <si>
    <t>M8-35</t>
  </si>
  <si>
    <t>M8-36</t>
  </si>
  <si>
    <t>M8-37</t>
  </si>
  <si>
    <t>M8-38</t>
  </si>
  <si>
    <t>M8-39</t>
  </si>
  <si>
    <t>M8-40</t>
  </si>
  <si>
    <t>Brass Hogs</t>
  </si>
  <si>
    <t>M - Brass Hogs</t>
  </si>
  <si>
    <t>9-16</t>
  </si>
  <si>
    <t>9-17</t>
  </si>
  <si>
    <t>9-18</t>
  </si>
  <si>
    <t>9-19</t>
  </si>
  <si>
    <t>9-20</t>
  </si>
  <si>
    <t>9-21</t>
  </si>
  <si>
    <t>9-22</t>
  </si>
  <si>
    <t>9-23</t>
  </si>
  <si>
    <t>9-24</t>
  </si>
  <si>
    <t>9-25</t>
  </si>
  <si>
    <t>9-26</t>
  </si>
  <si>
    <t>9-27</t>
  </si>
  <si>
    <t>9-28</t>
  </si>
  <si>
    <t>9-29</t>
  </si>
  <si>
    <t>9-30</t>
  </si>
  <si>
    <t>M9-1</t>
  </si>
  <si>
    <t>M9-2</t>
  </si>
  <si>
    <t>M9-3</t>
  </si>
  <si>
    <t>M9-4</t>
  </si>
  <si>
    <t>M9-5</t>
  </si>
  <si>
    <t>M9-6</t>
  </si>
  <si>
    <t>M9-7</t>
  </si>
  <si>
    <t>M9-8</t>
  </si>
  <si>
    <t>M9-9</t>
  </si>
  <si>
    <t>M9-10</t>
  </si>
  <si>
    <t>M9-11</t>
  </si>
  <si>
    <t>M9-12</t>
  </si>
  <si>
    <t>M9-13</t>
  </si>
  <si>
    <t>M9-14</t>
  </si>
  <si>
    <t>M9-15</t>
  </si>
  <si>
    <t>M9-16</t>
  </si>
  <si>
    <t>M9-17</t>
  </si>
  <si>
    <t>M9-18</t>
  </si>
  <si>
    <t>M9-19</t>
  </si>
  <si>
    <t>M9-20</t>
  </si>
  <si>
    <t>M9-21</t>
  </si>
  <si>
    <t>M9-22</t>
  </si>
  <si>
    <t>M9-23</t>
  </si>
  <si>
    <t>M9-24</t>
  </si>
  <si>
    <t>M9-25</t>
  </si>
  <si>
    <t>M9-26</t>
  </si>
  <si>
    <t>M9-27</t>
  </si>
  <si>
    <t>M9-28</t>
  </si>
  <si>
    <t>M9-29</t>
  </si>
  <si>
    <t>M9-30</t>
  </si>
  <si>
    <t>Episode 9 -Total Destruction</t>
  </si>
  <si>
    <t>Episode 9 - Score Addict</t>
  </si>
  <si>
    <t>Golden Boy</t>
  </si>
  <si>
    <t>Curse of the Necromancer</t>
  </si>
  <si>
    <t>Champion for Once</t>
  </si>
  <si>
    <t>Gap the Bridge</t>
  </si>
  <si>
    <t>Pigfall</t>
  </si>
  <si>
    <t>A-Maze-Ing</t>
  </si>
  <si>
    <t>That'll Do, Pig</t>
  </si>
  <si>
    <t>Rube Goldpig Machine</t>
  </si>
  <si>
    <t>Gotta Go Fast</t>
  </si>
  <si>
    <t>Full Reverse</t>
  </si>
  <si>
    <t>S-M</t>
  </si>
  <si>
    <t>Party Popper</t>
  </si>
  <si>
    <t>Super Popper</t>
  </si>
  <si>
    <t>Starstruck</t>
  </si>
  <si>
    <t>Picky</t>
  </si>
  <si>
    <t>Sling King</t>
  </si>
  <si>
    <t>Sling Emperor</t>
  </si>
  <si>
    <t>Sling Overlord</t>
  </si>
  <si>
    <t>Perfect Run</t>
  </si>
  <si>
    <t>Slice and Dice</t>
  </si>
  <si>
    <t>Kaboom !</t>
  </si>
  <si>
    <t>Earth Shaker</t>
  </si>
  <si>
    <t>Silver Master</t>
  </si>
  <si>
    <t>Marksman</t>
  </si>
  <si>
    <t>Archwizard</t>
  </si>
  <si>
    <t>Duck !</t>
  </si>
  <si>
    <t>Conservative</t>
  </si>
  <si>
    <t>Epic Fail</t>
  </si>
  <si>
    <t>Star Lord</t>
  </si>
  <si>
    <t>Bird Collector</t>
  </si>
  <si>
    <t>Bronze Bird</t>
  </si>
  <si>
    <t>Silver Bird</t>
  </si>
  <si>
    <t>Golden Bird</t>
  </si>
  <si>
    <t>Golden Flock</t>
  </si>
  <si>
    <t>Bird Keeper</t>
  </si>
  <si>
    <t>Giver</t>
  </si>
  <si>
    <t>Welcome to the Party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</si>
  <si>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</si>
  <si>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</si>
  <si>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</si>
  <si>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</si>
  <si>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</si>
  <si>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</si>
  <si>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</si>
  <si>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</si>
  <si>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</si>
  <si>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</si>
  <si>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</si>
  <si>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</si>
  <si>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</si>
  <si>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</si>
  <si>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</si>
  <si>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</si>
  <si>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</si>
  <si>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</si>
  <si>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</si>
  <si>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</si>
  <si>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</si>
  <si>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</si>
  <si>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</si>
  <si>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</si>
  <si>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</si>
  <si>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</si>
  <si>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</si>
  <si>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</si>
  <si>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</si>
  <si>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</si>
  <si>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</si>
  <si>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</si>
  <si>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</si>
  <si>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</si>
  <si>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</si>
  <si>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</si>
  <si>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</si>
  <si>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</si>
  <si>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</si>
  <si>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</si>
  <si>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</si>
  <si>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</si>
  <si>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</si>
  <si>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</si>
  <si>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</si>
  <si>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</si>
  <si>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</si>
  <si>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</si>
  <si>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</si>
  <si>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</si>
  <si>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</si>
  <si>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</si>
  <si>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</si>
  <si>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</si>
  <si>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</si>
  <si>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</si>
  <si>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</si>
  <si>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</si>
  <si>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</si>
  <si>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</si>
  <si>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</si>
  <si>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</si>
  <si>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</si>
  <si>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</si>
  <si>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</si>
  <si>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</si>
  <si>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</si>
  <si>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</si>
  <si>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</si>
  <si>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</si>
  <si>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</si>
  <si>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</si>
  <si>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</si>
  <si>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</si>
  <si>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</si>
  <si>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</si>
  <si>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</si>
  <si>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</si>
  <si>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</si>
  <si>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</si>
  <si>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</si>
  <si>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</si>
  <si>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</si>
  <si>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</si>
  <si>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</si>
  <si>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</si>
  <si>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</si>
  <si>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</si>
  <si>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</si>
  <si>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</si>
  <si>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</si>
  <si>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</si>
  <si>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</si>
  <si>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</si>
  <si>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</si>
  <si>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</si>
  <si>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</si>
  <si>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</si>
  <si>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</si>
  <si>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</si>
  <si>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</si>
  <si>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</si>
  <si>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</si>
  <si>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</si>
  <si>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</si>
  <si>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</si>
  <si>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</si>
  <si>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</si>
  <si>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</si>
  <si>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</si>
  <si>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</si>
  <si>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</si>
  <si>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</si>
  <si>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</si>
  <si>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</si>
  <si>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</si>
  <si>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</si>
  <si>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</si>
  <si>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</si>
  <si>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</si>
  <si>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</si>
  <si>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</si>
  <si>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</si>
  <si>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</si>
  <si>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</si>
  <si>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</si>
  <si>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</si>
  <si>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</si>
  <si>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</si>
  <si>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</si>
  <si>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</si>
  <si>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</si>
  <si>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</si>
  <si>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</si>
  <si>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</si>
  <si>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</si>
  <si>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</si>
  <si>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</si>
  <si>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</si>
  <si>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</si>
  <si>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</si>
  <si>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</si>
  <si>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</si>
  <si>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</si>
  <si>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</si>
  <si>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</si>
  <si>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</si>
  <si>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</si>
  <si>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</si>
  <si>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</si>
  <si>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</si>
  <si>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</si>
  <si>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</si>
  <si>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</si>
  <si>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</si>
  <si>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</si>
  <si>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</si>
  <si>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</si>
  <si>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</si>
  <si>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</si>
  <si>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</si>
  <si>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</si>
  <si>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</si>
  <si>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</si>
  <si>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</si>
  <si>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</si>
  <si>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</si>
  <si>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</si>
  <si>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</si>
  <si>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</si>
  <si>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</si>
  <si>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</si>
  <si>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</si>
  <si>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</si>
  <si>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</si>
  <si>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</si>
  <si>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</si>
  <si>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</si>
  <si>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</si>
  <si>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</si>
  <si>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Beat them All !</t>
  </si>
  <si>
    <t>Silver</t>
  </si>
  <si>
    <t>Terence</t>
  </si>
  <si>
    <t>Feathery Hills</t>
  </si>
  <si>
    <t>New Pork City</t>
  </si>
  <si>
    <t>Eggchanted Woods</t>
  </si>
  <si>
    <t>Chirp Valley</t>
  </si>
  <si>
    <t>Shangam</t>
  </si>
  <si>
    <t>Greasy Swamp</t>
  </si>
  <si>
    <t>Steakholm</t>
  </si>
  <si>
    <t>Greenerville</t>
  </si>
  <si>
    <t>Misty Mire</t>
  </si>
  <si>
    <t>Top of the Flock</t>
  </si>
  <si>
    <t>New Recruit</t>
  </si>
  <si>
    <t>Lost Treasure</t>
  </si>
  <si>
    <t>The Mission</t>
  </si>
  <si>
    <t>Golden Egg</t>
  </si>
  <si>
    <t>Tropigal Paradise</t>
  </si>
  <si>
    <t>GE-58</t>
  </si>
  <si>
    <t>GE-59</t>
  </si>
  <si>
    <t>GE-60</t>
  </si>
  <si>
    <t>GE-61</t>
  </si>
  <si>
    <t>Close Call</t>
  </si>
  <si>
    <t>Cool Combo !</t>
  </si>
  <si>
    <t>Feathery Hills Complete !</t>
  </si>
  <si>
    <t>New Pork City Complete !</t>
  </si>
  <si>
    <t>Egghanted Woods Complete !</t>
  </si>
  <si>
    <t>Chirp Valley Complete !</t>
  </si>
  <si>
    <t>Shangham Complete !</t>
  </si>
  <si>
    <t>Greasy Swamp Complete !</t>
  </si>
  <si>
    <t>Greenerville Complete !</t>
  </si>
  <si>
    <t>Steakholm Complete !</t>
  </si>
  <si>
    <t>Misty Mire Complete !</t>
  </si>
  <si>
    <t>Best Friend</t>
  </si>
  <si>
    <t>Airachnid</t>
  </si>
  <si>
    <t>Arcee</t>
  </si>
  <si>
    <t>Super Rarium</t>
  </si>
  <si>
    <t>Materials</t>
  </si>
  <si>
    <t>Stocks</t>
  </si>
  <si>
    <t>Side</t>
  </si>
  <si>
    <t>AutoBird</t>
  </si>
  <si>
    <t>Deceptihog</t>
  </si>
  <si>
    <t>Values</t>
  </si>
  <si>
    <t>GE-62</t>
  </si>
  <si>
    <t>#GrimmJow#</t>
  </si>
  <si>
    <t>Cobalt Pig</t>
  </si>
  <si>
    <t>South Beach 1</t>
  </si>
  <si>
    <t>South Beach 2</t>
  </si>
  <si>
    <t>South Beach 3</t>
  </si>
  <si>
    <t>South Beach 4</t>
  </si>
  <si>
    <t>Pig Prison</t>
  </si>
  <si>
    <t>Cobalt Plateaus 1</t>
  </si>
  <si>
    <t>Cobalt Plateaus 2</t>
  </si>
  <si>
    <t>Cobalt Plateaus 3</t>
  </si>
  <si>
    <t>Cobalt Plateaus 4</t>
  </si>
  <si>
    <t>Cobalt Plateaus 5</t>
  </si>
  <si>
    <t>Cobalt Plateaus 6</t>
  </si>
  <si>
    <t>Cobalt Plateaus 7</t>
  </si>
  <si>
    <t>Cobalt Pig Castle</t>
  </si>
  <si>
    <t>Desert Pig</t>
  </si>
  <si>
    <t>Cobal Plateaus 8</t>
  </si>
  <si>
    <t>Cobal Plateaus 9</t>
  </si>
  <si>
    <t>Cobal Plateaus 10</t>
  </si>
  <si>
    <t>Cobal Plateaus 11</t>
  </si>
  <si>
    <t>Cobal Plateaus 12</t>
  </si>
  <si>
    <t>White's Garden</t>
  </si>
  <si>
    <t>Puzzle Bridge</t>
  </si>
  <si>
    <t>Golden Fields 1</t>
  </si>
  <si>
    <t>Golden Fields 2</t>
  </si>
  <si>
    <t>Golden Fields 3</t>
  </si>
  <si>
    <t>Cornucopia Woods</t>
  </si>
  <si>
    <t>Southern Cobalt Plateaus</t>
  </si>
  <si>
    <t>Western Cobalt Plateaus</t>
  </si>
  <si>
    <t>Eastern Cobalt Plateaus 1</t>
  </si>
  <si>
    <t>Eastern Cobalt Plateaus 2</t>
  </si>
  <si>
    <t>Limestone Lagoon 1</t>
  </si>
  <si>
    <t>Limestone Lagoon 2</t>
  </si>
  <si>
    <t>Limestone Lagoon 3</t>
  </si>
  <si>
    <t>Limestone Lagoon 4</t>
  </si>
  <si>
    <t>Limestone Lagoon 5</t>
  </si>
  <si>
    <t>Limestone Lagoon 6</t>
  </si>
  <si>
    <t>Maelstrom</t>
  </si>
  <si>
    <t>Shipwreck Reef</t>
  </si>
  <si>
    <t>Eastern Cobalt Plateaus 3</t>
  </si>
  <si>
    <t>Eastern Cobalt Plateaus 4</t>
  </si>
  <si>
    <t>Eastern Cobalt Plateaus 5</t>
  </si>
  <si>
    <t>Eastern Cobalt Plateaus 6</t>
  </si>
  <si>
    <t>Eastern Cobalt Plateaus 7</t>
  </si>
  <si>
    <t>Eastern Cobalt Plateaus 8</t>
  </si>
  <si>
    <t>Golden Fields 4</t>
  </si>
  <si>
    <t>The White Whale</t>
  </si>
  <si>
    <t>Desert Island 1</t>
  </si>
  <si>
    <t>Desert Island 2</t>
  </si>
  <si>
    <t>Desert Island 3</t>
  </si>
  <si>
    <t>Eastern Desert Island</t>
  </si>
  <si>
    <t>Desert Pig Castle</t>
  </si>
  <si>
    <t>Bearded Forest 1</t>
  </si>
  <si>
    <t>Bearded Forest 2</t>
  </si>
  <si>
    <t>Star Reef</t>
  </si>
  <si>
    <t>Southern Sea 1</t>
  </si>
  <si>
    <t>Southern Sea 2</t>
  </si>
  <si>
    <t>Southern Sea 3</t>
  </si>
  <si>
    <t>Southern Sea 4</t>
  </si>
  <si>
    <t>Pirate Coast 1</t>
  </si>
  <si>
    <t>Pirate Coast 2</t>
  </si>
  <si>
    <t>Pirate Coast 3</t>
  </si>
  <si>
    <t>Banjo Bayou 1</t>
  </si>
  <si>
    <t>Banjo Bayou 2</t>
  </si>
  <si>
    <t>Slingshot Woods 1</t>
  </si>
  <si>
    <t>Slingshot Woods 2</t>
  </si>
  <si>
    <t>Slingshot Woods 3</t>
  </si>
  <si>
    <t>Slingshot Woods 4</t>
  </si>
  <si>
    <t>Western Slingshot Woods</t>
  </si>
  <si>
    <t>Slingshot Woods 5</t>
  </si>
  <si>
    <t>Eastern Slingshot Woods</t>
  </si>
  <si>
    <t>Northern Slingshot Woods 1</t>
  </si>
  <si>
    <t>Northern Slingshot Woods 2</t>
  </si>
  <si>
    <t>Northern Slingshot Woods 3</t>
  </si>
  <si>
    <t>Slingshot Woods 6</t>
  </si>
  <si>
    <t>Great Cliffs 1</t>
  </si>
  <si>
    <t>Great Cliffs 2</t>
  </si>
  <si>
    <t>Great Cliffs 3</t>
  </si>
  <si>
    <t>Great Cliffs 4</t>
  </si>
  <si>
    <t>Star Reef 1</t>
  </si>
  <si>
    <t>Star Reef 2</t>
  </si>
  <si>
    <t>Star Reef 3</t>
  </si>
  <si>
    <t>Star Reef 4</t>
  </si>
  <si>
    <t>Star Reef 5</t>
  </si>
  <si>
    <t>Star Reef 6</t>
  </si>
  <si>
    <t>Star Reef 7</t>
  </si>
  <si>
    <t>Star Reef 8</t>
  </si>
  <si>
    <t>Star Reef Castle</t>
  </si>
  <si>
    <t>Mountain Pig</t>
  </si>
  <si>
    <t>Bamboo Forest 1</t>
  </si>
  <si>
    <t>Western Bamboo Forest</t>
  </si>
  <si>
    <t>Eastern Bamboo Forest 1</t>
  </si>
  <si>
    <t>Bamboo Forest 2</t>
  </si>
  <si>
    <t>Bamboo Forest 3</t>
  </si>
  <si>
    <t>Bamboo Forest 4</t>
  </si>
  <si>
    <t>Bamboo Forest 5</t>
  </si>
  <si>
    <t>Bamboo Forest 6</t>
  </si>
  <si>
    <t>Eastern Bamboo Forest 2</t>
  </si>
  <si>
    <t>Eastern Bamboo Forest 3</t>
  </si>
  <si>
    <t>Bamboo Forest 7</t>
  </si>
  <si>
    <t>Bamboo Forest 8</t>
  </si>
  <si>
    <t>Bamboo Forest 9</t>
  </si>
  <si>
    <t>Volcano Cliff</t>
  </si>
  <si>
    <t>Moorlands 1</t>
  </si>
  <si>
    <t>Moorlands 2</t>
  </si>
  <si>
    <t>Moorlands 3</t>
  </si>
  <si>
    <t>Lake Land 1</t>
  </si>
  <si>
    <t>Lake Land 2</t>
  </si>
  <si>
    <t>Lake Land 3</t>
  </si>
  <si>
    <t>Northern Sea 2</t>
  </si>
  <si>
    <t>Northern Sea 3</t>
  </si>
  <si>
    <t>Northern Sea 4</t>
  </si>
  <si>
    <t>Canyon Land 1</t>
  </si>
  <si>
    <t>Winter Wonderland 1</t>
  </si>
  <si>
    <t>Winter Wonderland 2</t>
  </si>
  <si>
    <t>Winter Wonderland 3</t>
  </si>
  <si>
    <t>Winter Wonderland 4</t>
  </si>
  <si>
    <t>Winter Wonderland 5</t>
  </si>
  <si>
    <t>Canyon Land 2</t>
  </si>
  <si>
    <t>Canyon Land 3</t>
  </si>
  <si>
    <t>Snowy Peak 1</t>
  </si>
  <si>
    <t>Snowy Peak 2</t>
  </si>
  <si>
    <t>Moutain Pig Castle</t>
  </si>
  <si>
    <t>Northern Sea 1</t>
  </si>
  <si>
    <t>Snowy Peak 3</t>
  </si>
  <si>
    <t>Islands in the Sky 1</t>
  </si>
  <si>
    <t>Islands in the Sky 2</t>
  </si>
  <si>
    <t>Islands in the Sky 3</t>
  </si>
  <si>
    <t>Pumpkin Plateau 1</t>
  </si>
  <si>
    <t>Pumpkin Plateau 2</t>
  </si>
  <si>
    <t>King Pig</t>
  </si>
  <si>
    <t>Square Forest 1</t>
  </si>
  <si>
    <t>Northern Square Forest</t>
  </si>
  <si>
    <t>Red Giant Valley 1</t>
  </si>
  <si>
    <t>Red Giant Valley 2</t>
  </si>
  <si>
    <t>Eastern Sea 6</t>
  </si>
  <si>
    <t>Red Giant Valley 3</t>
  </si>
  <si>
    <t>Red Giant Valley 4</t>
  </si>
  <si>
    <t>Eastern Sea 7</t>
  </si>
  <si>
    <t>Square Forest 2</t>
  </si>
  <si>
    <t>Square Forest 3</t>
  </si>
  <si>
    <t>Eastern Sea 1</t>
  </si>
  <si>
    <t>Eastern Sea 2</t>
  </si>
  <si>
    <t>Eastern Sea 3</t>
  </si>
  <si>
    <t>Eastern Sea 4</t>
  </si>
  <si>
    <t>Eastern Sea 5</t>
  </si>
  <si>
    <t>Old Nesting Barrows 1</t>
  </si>
  <si>
    <t>Old Nesting Barrows 2</t>
  </si>
  <si>
    <t>Old Nesting Barrows 3</t>
  </si>
  <si>
    <t>Old Nesting Barrows 4</t>
  </si>
  <si>
    <t>Old Nesting Barrows 5</t>
  </si>
  <si>
    <t>Old Nesting Barrows 6</t>
  </si>
  <si>
    <t>Pig City Harbor</t>
  </si>
  <si>
    <t>Pig City 1</t>
  </si>
  <si>
    <t>Pig City 2</t>
  </si>
  <si>
    <t>Pig City 3</t>
  </si>
  <si>
    <t>King Pig's Castle</t>
  </si>
  <si>
    <t>Wizpig</t>
  </si>
  <si>
    <t>Hog Head Moutain 1</t>
  </si>
  <si>
    <t>Hog Head Moutain 2</t>
  </si>
  <si>
    <t>Hog Head Moutain 3</t>
  </si>
  <si>
    <t>Northern Hog Head Moutain</t>
  </si>
  <si>
    <t>Hog Head Moutain 4</t>
  </si>
  <si>
    <t>Hog Head Moutain 5</t>
  </si>
  <si>
    <t>Hog Head Moutain 6</t>
  </si>
  <si>
    <t>Mouth Pool</t>
  </si>
  <si>
    <t>Magic Shield 1</t>
  </si>
  <si>
    <t>Magic Shield 2</t>
  </si>
  <si>
    <t>Magic Shield 3</t>
  </si>
  <si>
    <t>Magic Shield 4</t>
  </si>
  <si>
    <t>Magic Shield 5</t>
  </si>
  <si>
    <t>Wizpig's Castle</t>
  </si>
  <si>
    <t>Porktuga</t>
  </si>
  <si>
    <t>Ghost Ship</t>
  </si>
  <si>
    <t>Floating Hoghouse</t>
  </si>
  <si>
    <t>Volcano Island</t>
  </si>
  <si>
    <t>Trick or Treat Castle</t>
  </si>
  <si>
    <t>Bottomless Cave</t>
  </si>
  <si>
    <t>Sunken Pyramid</t>
  </si>
  <si>
    <t>Shaking Hall 1</t>
  </si>
  <si>
    <t>Shaking Hall 2</t>
  </si>
  <si>
    <t>Shaking Hall 3</t>
  </si>
  <si>
    <t>Shaking Hall 4</t>
  </si>
  <si>
    <t>Shaking Hall 5</t>
  </si>
  <si>
    <t>Shaking Hall 6</t>
  </si>
  <si>
    <t>Shaking Hall 7</t>
  </si>
  <si>
    <t>Shaking Hall 8</t>
  </si>
  <si>
    <t>Shaking Hall 9</t>
  </si>
  <si>
    <t>Shaking Hall 10</t>
  </si>
  <si>
    <t>Chronicle Caves</t>
  </si>
  <si>
    <t>Rain Plateaus 1</t>
  </si>
  <si>
    <t>Rain Plateaus 2</t>
  </si>
  <si>
    <t>Rain Plateaus 3</t>
  </si>
  <si>
    <t>Rain Plateaus 4</t>
  </si>
  <si>
    <t>Rain Plateaus 5</t>
  </si>
  <si>
    <t>Rain Plateaus 6</t>
  </si>
  <si>
    <t>Rain Plateaus 7</t>
  </si>
  <si>
    <t>Rain Plateaus 8</t>
  </si>
  <si>
    <t>Rain Plateaus 9</t>
  </si>
  <si>
    <t>29-16</t>
  </si>
  <si>
    <t>29-17</t>
  </si>
  <si>
    <t>29-18</t>
  </si>
  <si>
    <t>29-19</t>
  </si>
  <si>
    <t>29-20</t>
  </si>
  <si>
    <t>29-21</t>
  </si>
  <si>
    <t>29-22</t>
  </si>
  <si>
    <t>29-23</t>
  </si>
  <si>
    <t>29-24</t>
  </si>
  <si>
    <t>29-25</t>
  </si>
  <si>
    <t>29-26</t>
  </si>
  <si>
    <t>29-27</t>
  </si>
  <si>
    <t>29-28</t>
  </si>
  <si>
    <t>29-29</t>
  </si>
  <si>
    <t>29-30</t>
  </si>
  <si>
    <t>Misty Hollow 1</t>
  </si>
  <si>
    <t>Misty Hollow 2</t>
  </si>
  <si>
    <t>Misty Hollow 3</t>
  </si>
  <si>
    <t>Misty Hollow 4</t>
  </si>
  <si>
    <t>Misty Hollow 5</t>
  </si>
  <si>
    <t>Misty Hollow 6</t>
  </si>
  <si>
    <t>Misty Hollow 7</t>
  </si>
  <si>
    <t>Misty Hollow 8</t>
  </si>
  <si>
    <t>Misty Hollow 9</t>
  </si>
  <si>
    <t>Misty Hollow 10</t>
  </si>
  <si>
    <t>Cure Cavern 1</t>
  </si>
  <si>
    <t>Cure Cavern 2</t>
  </si>
  <si>
    <t>Cure Cavern 3</t>
  </si>
  <si>
    <t>Cure Cavern 4</t>
  </si>
  <si>
    <t>Cure Cavern 5</t>
  </si>
  <si>
    <t>Cure Cavern 6</t>
  </si>
  <si>
    <t>Cure Cavern 7</t>
  </si>
  <si>
    <t>Cure Cavern 8</t>
  </si>
  <si>
    <t>Cure Cavern 9</t>
  </si>
  <si>
    <t>Cure Cavern 10</t>
  </si>
  <si>
    <t>Burning Plain 1</t>
  </si>
  <si>
    <t>Burning Plain 2</t>
  </si>
  <si>
    <t>Burning Plain 3</t>
  </si>
  <si>
    <t>Burning Plain 4</t>
  </si>
  <si>
    <t>Burning Plain 5</t>
  </si>
  <si>
    <t>Burning Plain 6</t>
  </si>
  <si>
    <t>Burning Plain 7</t>
  </si>
  <si>
    <t>Burning Plain 8</t>
  </si>
  <si>
    <t>Burning Plain 9</t>
  </si>
  <si>
    <t>Burning Plain 10</t>
  </si>
  <si>
    <t>Endless Winter 1</t>
  </si>
  <si>
    <t>Endless Winter 2</t>
  </si>
  <si>
    <t>Endless Winter 3</t>
  </si>
  <si>
    <t>Endless Winter 4</t>
  </si>
  <si>
    <t>Endless Winter 5</t>
  </si>
  <si>
    <t>Endless Winter 6</t>
  </si>
  <si>
    <t>Endless Winter 7</t>
  </si>
  <si>
    <t>Endless Winter 8</t>
  </si>
  <si>
    <t>Endless Winter 9</t>
  </si>
  <si>
    <t>Endless Winter 10</t>
  </si>
  <si>
    <t>Forgotten Bastion 1</t>
  </si>
  <si>
    <t>Forgotten Bastion 2</t>
  </si>
  <si>
    <t>Forgotten Bastion 3</t>
  </si>
  <si>
    <t>Forgotten Bastion 4</t>
  </si>
  <si>
    <t>Forgotten Bastion 5</t>
  </si>
  <si>
    <t>Forgotten Bastion 6</t>
  </si>
  <si>
    <t>Forgotten Bastion 7</t>
  </si>
  <si>
    <t>Forgotten Bastion 8</t>
  </si>
  <si>
    <t>Forgotten Bastion 9</t>
  </si>
  <si>
    <t>Forgotten Bastion 10</t>
  </si>
  <si>
    <t>Dungeons</t>
  </si>
  <si>
    <t>Strange Site 1</t>
  </si>
  <si>
    <t>Strange Site 2</t>
  </si>
  <si>
    <t>Strange Site 3</t>
  </si>
  <si>
    <t>Strange Site 4</t>
  </si>
  <si>
    <t>Strange Site 5</t>
  </si>
  <si>
    <t>Strange Site 6</t>
  </si>
  <si>
    <t>Strange Site 7</t>
  </si>
  <si>
    <t>Strange Site 8</t>
  </si>
  <si>
    <t>Strange Site 9</t>
  </si>
  <si>
    <t>Strange Site 10</t>
  </si>
  <si>
    <t>Pig Lair 1</t>
  </si>
  <si>
    <t>Pig Lair 2</t>
  </si>
  <si>
    <t>Pig Lair 3</t>
  </si>
  <si>
    <t>Pig Lair 4</t>
  </si>
  <si>
    <t>Pig Lair 5</t>
  </si>
  <si>
    <t>Pig Lair 6</t>
  </si>
  <si>
    <t>Pig Lair 7</t>
  </si>
  <si>
    <t>Pig Lair 8</t>
  </si>
  <si>
    <t>Pig Lair 9</t>
  </si>
  <si>
    <t>Pig Lair 10</t>
  </si>
  <si>
    <t>Citadel 1</t>
  </si>
  <si>
    <t>Citadel 2</t>
  </si>
  <si>
    <t>Citadel 3</t>
  </si>
  <si>
    <t>Citadel 4</t>
  </si>
  <si>
    <t>Citadel 5</t>
  </si>
  <si>
    <t>Citadel 6</t>
  </si>
  <si>
    <t>Citadel 7</t>
  </si>
  <si>
    <t>Citadel 8</t>
  </si>
  <si>
    <t>Citadel 9</t>
  </si>
  <si>
    <t>Citadel 10</t>
  </si>
  <si>
    <t>Mocking Canyon 1</t>
  </si>
  <si>
    <t>Mocking Canyon 2</t>
  </si>
  <si>
    <t>Mocking Canyon 3</t>
  </si>
  <si>
    <t>Mocking Canyon 4</t>
  </si>
  <si>
    <t>Mocking Canyon 5</t>
  </si>
  <si>
    <t>Mocking Canyon 6</t>
  </si>
  <si>
    <t>Mocking Canyon 7</t>
  </si>
  <si>
    <t>Mocking Canyon 8</t>
  </si>
  <si>
    <t>Mocking Canyon 9</t>
  </si>
  <si>
    <t>Mocking Canyon 10</t>
  </si>
  <si>
    <t>Happy Spot 1</t>
  </si>
  <si>
    <t>Happy Spot 2</t>
  </si>
  <si>
    <t>Happy Spot 3</t>
  </si>
  <si>
    <t>Happy Spot 4</t>
  </si>
  <si>
    <t>Happy Spot 5</t>
  </si>
  <si>
    <t>Happy Spot 6</t>
  </si>
  <si>
    <t>Happy Spot 7</t>
  </si>
  <si>
    <t>Happy Spot 8</t>
  </si>
  <si>
    <t>Happy Spot 9</t>
  </si>
  <si>
    <t>Happy Spot 10</t>
  </si>
  <si>
    <t>Uncharted Plains 1</t>
  </si>
  <si>
    <t>Uncharted Plains 2</t>
  </si>
  <si>
    <t>Uncharted Plains 3</t>
  </si>
  <si>
    <t>Uncharted Plains 4</t>
  </si>
  <si>
    <t>Uncharted Plains 5</t>
  </si>
  <si>
    <t>Uncharted Plains 6</t>
  </si>
  <si>
    <t>Uncharted Plains 7</t>
  </si>
  <si>
    <t>Uncharted Plains 8</t>
  </si>
  <si>
    <t>Uncharted Plains 9</t>
  </si>
  <si>
    <t>Uncharted Plains 10</t>
  </si>
  <si>
    <t>Stormy Sea 1</t>
  </si>
  <si>
    <t>Stormy Sea 2</t>
  </si>
  <si>
    <t>Stormy Sea 3</t>
  </si>
  <si>
    <t>Stormy Sea 4</t>
  </si>
  <si>
    <t>Stormy Sea 5</t>
  </si>
  <si>
    <t>Stormy Sea 6</t>
  </si>
  <si>
    <t>Stormy Sea 7</t>
  </si>
  <si>
    <t>Stormy Sea 8</t>
  </si>
  <si>
    <t>Stormy Sea 9</t>
  </si>
  <si>
    <t>Stormy Sea 10</t>
  </si>
  <si>
    <t>The Great Divide 1</t>
  </si>
  <si>
    <t>The Great Divide 2</t>
  </si>
  <si>
    <t>The Great Divide 3</t>
  </si>
  <si>
    <t>The Great Divide 4</t>
  </si>
  <si>
    <t>The Great Divide 5</t>
  </si>
  <si>
    <t>The Great Divide 6</t>
  </si>
  <si>
    <t>The Great Divide 7</t>
  </si>
  <si>
    <t>The Great Divide 8</t>
  </si>
  <si>
    <t>The Great Divide 9</t>
  </si>
  <si>
    <t>The Great Divide 10</t>
  </si>
  <si>
    <t>S-24</t>
  </si>
  <si>
    <t>F-10</t>
  </si>
  <si>
    <t>Bluestreak</t>
  </si>
  <si>
    <t>Prowl</t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</si>
  <si>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</t>
    </r>
  </si>
  <si>
    <r>
      <t>An</t>
    </r>
    <r>
      <rPr>
        <b/>
        <sz val="11"/>
        <color theme="1"/>
        <rFont val="Calibri"/>
        <family val="2"/>
        <scheme val="minor"/>
      </rPr>
      <t>g</t>
    </r>
    <r>
      <rPr>
        <b/>
        <u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y</t>
    </r>
    <r>
      <rPr>
        <b/>
        <u/>
        <sz val="11"/>
        <color theme="1"/>
        <rFont val="Calibri"/>
        <family val="2"/>
        <scheme val="minor"/>
      </rPr>
      <t xml:space="preserve"> Birds 2</t>
    </r>
  </si>
  <si>
    <t>Birdium</t>
  </si>
  <si>
    <t>Autocog</t>
  </si>
  <si>
    <t>Pig Iron</t>
  </si>
  <si>
    <t>Deceptigear</t>
  </si>
  <si>
    <t>Anger Chip</t>
  </si>
  <si>
    <t>Bad Processor</t>
  </si>
  <si>
    <t>Mission Accomplished</t>
  </si>
  <si>
    <t>Special Teams</t>
  </si>
  <si>
    <t>Tough as Ironhide</t>
  </si>
  <si>
    <t>Money is everything</t>
  </si>
  <si>
    <t>Annoy the Quintessons</t>
  </si>
  <si>
    <t>The Wreckers</t>
  </si>
  <si>
    <t>Shiny New Toy</t>
  </si>
  <si>
    <t>Much Crafty</t>
  </si>
  <si>
    <t>Materialistic</t>
  </si>
  <si>
    <t>Masterpiece</t>
  </si>
  <si>
    <t>Firepower</t>
  </si>
  <si>
    <t>Arena Master</t>
  </si>
  <si>
    <t>Diamonds are Bird's best friend</t>
  </si>
  <si>
    <t>Silver Star</t>
  </si>
  <si>
    <t>Platinum Dreams</t>
  </si>
  <si>
    <t>Mission accomplished !</t>
  </si>
  <si>
    <t>Play them All !</t>
  </si>
  <si>
    <t>Standard Beaver</t>
  </si>
  <si>
    <t>Meet Terence</t>
  </si>
  <si>
    <t>Cave Delver</t>
  </si>
  <si>
    <t>Battle Master</t>
  </si>
  <si>
    <t>For the Pirate King !</t>
  </si>
  <si>
    <t>Under the Cloud of Night</t>
  </si>
  <si>
    <t>What a Trip</t>
  </si>
  <si>
    <t>Raider of the lost Pork</t>
  </si>
  <si>
    <t>Light Up the Darkness</t>
  </si>
  <si>
    <t>Someone's There</t>
  </si>
  <si>
    <t>That belongs to the museum</t>
  </si>
  <si>
    <t>Collector</t>
  </si>
  <si>
    <t>On top of the world</t>
  </si>
  <si>
    <t>Skyfall</t>
  </si>
  <si>
    <t>X marks the spot</t>
  </si>
  <si>
    <t>6-I</t>
  </si>
  <si>
    <t>6-II</t>
  </si>
  <si>
    <t>6-III</t>
  </si>
  <si>
    <t>Statues</t>
  </si>
  <si>
    <t>The Pig Crusade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</si>
  <si>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</si>
  <si>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</si>
  <si>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</si>
  <si>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</si>
  <si>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</si>
  <si>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</si>
  <si>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</si>
  <si>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</si>
  <si>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</si>
  <si>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</si>
  <si>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</si>
  <si>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</si>
  <si>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</si>
  <si>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</si>
  <si>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</si>
  <si>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</si>
  <si>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</si>
  <si>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</si>
  <si>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</si>
  <si>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</si>
  <si>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Pigsyland</t>
  </si>
  <si>
    <t>Holy Pools 1</t>
  </si>
  <si>
    <t>Holy Pools 2</t>
  </si>
  <si>
    <t>Holy Pools 3</t>
  </si>
  <si>
    <t>Holy Pools 4</t>
  </si>
  <si>
    <t>Holy Pools 5</t>
  </si>
  <si>
    <t>Holy Pools 6</t>
  </si>
  <si>
    <t>Holy Pools 7</t>
  </si>
  <si>
    <t>Holy Pools 8</t>
  </si>
  <si>
    <t>Holy Pools 9</t>
  </si>
  <si>
    <t>Holy Pools 10</t>
  </si>
  <si>
    <t>Pig Porch 1</t>
  </si>
  <si>
    <t>Pig Porch 2</t>
  </si>
  <si>
    <t>Pig Porch 3</t>
  </si>
  <si>
    <t>Pig Porch 4</t>
  </si>
  <si>
    <t>Pig Porch 5</t>
  </si>
  <si>
    <t>Pig Porch 6</t>
  </si>
  <si>
    <t>Pig Porch 7</t>
  </si>
  <si>
    <t>Pig Porch 8</t>
  </si>
  <si>
    <t>Pig Porch 9</t>
  </si>
  <si>
    <t>Pig Porch 10</t>
  </si>
  <si>
    <t>Level : 50/50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</si>
  <si>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</si>
  <si>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</si>
  <si>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</si>
  <si>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</si>
  <si>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</si>
  <si>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</si>
  <si>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</si>
  <si>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</si>
  <si>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</si>
  <si>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</si>
  <si>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</si>
  <si>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</si>
  <si>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</si>
  <si>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</si>
  <si>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</si>
  <si>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</si>
  <si>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</si>
  <si>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</si>
  <si>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</si>
  <si>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</si>
  <si>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Treasurs Hunt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</si>
  <si>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</si>
  <si>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</si>
  <si>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</si>
  <si>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</si>
  <si>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</si>
  <si>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</si>
  <si>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</si>
  <si>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</si>
  <si>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</si>
  <si>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</si>
  <si>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</si>
  <si>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</si>
  <si>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</si>
  <si>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</si>
  <si>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</si>
  <si>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</si>
  <si>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</si>
  <si>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</si>
  <si>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</si>
  <si>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</si>
  <si>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Snotting Hill</t>
  </si>
  <si>
    <t>Class</t>
  </si>
  <si>
    <t>Rank</t>
  </si>
  <si>
    <t>Knight</t>
  </si>
  <si>
    <t>Guardian</t>
  </si>
  <si>
    <t>Samouraï</t>
  </si>
  <si>
    <t>Paladin</t>
  </si>
  <si>
    <t>Avenger</t>
  </si>
  <si>
    <t>Stone Guard</t>
  </si>
  <si>
    <t>Lightning Bird</t>
  </si>
  <si>
    <t>Rainbird</t>
  </si>
  <si>
    <t>Thunderbird</t>
  </si>
  <si>
    <t>Illusionist</t>
  </si>
  <si>
    <t>Cleric</t>
  </si>
  <si>
    <t>Druid</t>
  </si>
  <si>
    <t>Princess</t>
  </si>
  <si>
    <t>Priest</t>
  </si>
  <si>
    <t>Bard</t>
  </si>
  <si>
    <t>Pirate</t>
  </si>
  <si>
    <t>Cannoneer</t>
  </si>
  <si>
    <t>Berserk</t>
  </si>
  <si>
    <t>Capt'n</t>
  </si>
  <si>
    <t>Sea Dog</t>
  </si>
  <si>
    <t>Tricksters</t>
  </si>
  <si>
    <t>Rogues</t>
  </si>
  <si>
    <t>Marksmen</t>
  </si>
  <si>
    <t>Spies</t>
  </si>
  <si>
    <t>Skulkers</t>
  </si>
  <si>
    <t>Mastery</t>
  </si>
  <si>
    <t>Informations</t>
  </si>
  <si>
    <t>Legendary Sets</t>
  </si>
  <si>
    <t>Banner Sets</t>
  </si>
  <si>
    <t>Diamond Trophies</t>
  </si>
  <si>
    <t>Season 1 - Red</t>
  </si>
  <si>
    <t>Season 2 - Chuck</t>
  </si>
  <si>
    <t>Season 3 - Matilda</t>
  </si>
  <si>
    <t>Season 4 - Bomb</t>
  </si>
  <si>
    <t>Season 5 - Blues</t>
  </si>
  <si>
    <t>Steel Force</t>
  </si>
  <si>
    <t>Steel Wall</t>
  </si>
  <si>
    <t>Titan's Grip</t>
  </si>
  <si>
    <t>Titan's Wrath</t>
  </si>
  <si>
    <t>Dragon Tooth</t>
  </si>
  <si>
    <t>Dragon Scale</t>
  </si>
  <si>
    <t>Chronos</t>
  </si>
  <si>
    <t>Chronometer</t>
  </si>
  <si>
    <t>Phoenix Feather</t>
  </si>
  <si>
    <t>Phoenix Egg</t>
  </si>
  <si>
    <t>Living Lightning</t>
  </si>
  <si>
    <t>Lightning Tome</t>
  </si>
  <si>
    <t>Yin</t>
  </si>
  <si>
    <t>Yang</t>
  </si>
  <si>
    <t>Doom</t>
  </si>
  <si>
    <t>Demise</t>
  </si>
  <si>
    <t>Honey Spoon</t>
  </si>
  <si>
    <t>Honey Jar</t>
  </si>
  <si>
    <t>Golden Pistol</t>
  </si>
  <si>
    <t>Golden Bullet</t>
  </si>
  <si>
    <t>Rock</t>
  </si>
  <si>
    <t>Paper</t>
  </si>
  <si>
    <t>Candy Bomb</t>
  </si>
  <si>
    <t>Candy Chain</t>
  </si>
  <si>
    <t>Ballista Bolts</t>
  </si>
  <si>
    <t>Ballista</t>
  </si>
  <si>
    <t>THE Sling</t>
  </si>
  <si>
    <t>Angry Birds Plush</t>
  </si>
  <si>
    <t>Remote Controlled Robot</t>
  </si>
  <si>
    <t>Remote Control</t>
  </si>
  <si>
    <t>Mighty Head</t>
  </si>
  <si>
    <t>Blazing Eye</t>
  </si>
  <si>
    <t>Sinister Head</t>
  </si>
  <si>
    <t>Blessed Idol</t>
  </si>
  <si>
    <t>Frostheart</t>
  </si>
  <si>
    <t>Blessed Blanket</t>
  </si>
  <si>
    <t>Blazing Cloth</t>
  </si>
  <si>
    <t>Mighty Wings</t>
  </si>
  <si>
    <t>Frozen Hide</t>
  </si>
  <si>
    <t>Sinister Cloth</t>
  </si>
  <si>
    <t>Primal Axe</t>
  </si>
  <si>
    <t>Primal Spear</t>
  </si>
  <si>
    <t>Mana Mist</t>
  </si>
  <si>
    <t>Mana Well</t>
  </si>
  <si>
    <t>Heavenly Case</t>
  </si>
  <si>
    <t>Heavenly Scepter</t>
  </si>
  <si>
    <t>Solo</t>
  </si>
  <si>
    <t>Arena</t>
  </si>
  <si>
    <t>Next</t>
  </si>
  <si>
    <t>Max</t>
  </si>
  <si>
    <t>Rain Plateaus 10</t>
  </si>
  <si>
    <t>Purple Stars : 35</t>
  </si>
  <si>
    <t>The Road to El Porkado</t>
  </si>
  <si>
    <t>6-IV</t>
  </si>
  <si>
    <t>6-V</t>
  </si>
  <si>
    <t>6-VI</t>
  </si>
  <si>
    <t>Solar System</t>
  </si>
  <si>
    <t>Power Up Test Site</t>
  </si>
  <si>
    <t>Invasion of the Egg Snatchers</t>
  </si>
  <si>
    <t>Wear</t>
  </si>
  <si>
    <t>Character</t>
  </si>
  <si>
    <t>Hal</t>
  </si>
  <si>
    <t>Stella</t>
  </si>
  <si>
    <t>Bubble</t>
  </si>
  <si>
    <t>GE-64</t>
  </si>
  <si>
    <t>GE-65</t>
  </si>
  <si>
    <t>Driver Class : 25/25</t>
  </si>
  <si>
    <t>S-D</t>
  </si>
  <si>
    <t>Witch</t>
  </si>
  <si>
    <t>GE-63</t>
  </si>
  <si>
    <t>Nemesis Prime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</si>
  <si>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</si>
  <si>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</si>
  <si>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</si>
  <si>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</si>
  <si>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</si>
  <si>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</si>
  <si>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</si>
  <si>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</si>
  <si>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</si>
  <si>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</si>
  <si>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</si>
  <si>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</si>
  <si>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</si>
  <si>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</si>
  <si>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</si>
  <si>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</si>
  <si>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</si>
  <si>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</si>
  <si>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</si>
  <si>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</si>
  <si>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The Hook</t>
  </si>
  <si>
    <t>Collection</t>
  </si>
  <si>
    <t>Items</t>
  </si>
  <si>
    <t>Find</t>
  </si>
  <si>
    <t>Ride's Equipment</t>
  </si>
  <si>
    <t>Luca's Cars</t>
  </si>
  <si>
    <t>Lounge's Carpet</t>
  </si>
  <si>
    <t>Stella's Surfboard</t>
  </si>
  <si>
    <t>Stella's Skateboard</t>
  </si>
  <si>
    <t>Television</t>
  </si>
  <si>
    <t>Sofa</t>
  </si>
  <si>
    <t>Ppoppy's Gong</t>
  </si>
  <si>
    <t>Games Console</t>
  </si>
  <si>
    <t>Bike</t>
  </si>
  <si>
    <t>Willow's Nespresso Machine</t>
  </si>
  <si>
    <t>Dahlia's Astronomy Equipment</t>
  </si>
  <si>
    <t>Luca's Robot</t>
  </si>
  <si>
    <t>Pillows</t>
  </si>
  <si>
    <t>Willow's Paint</t>
  </si>
  <si>
    <t>Dahlia's Chimical Equipment</t>
  </si>
  <si>
    <t>Poppy's Drums</t>
  </si>
  <si>
    <t>The Navigator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</si>
  <si>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</si>
  <si>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</si>
  <si>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</si>
  <si>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</si>
  <si>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</si>
  <si>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</si>
  <si>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</si>
  <si>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</si>
  <si>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</si>
  <si>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</si>
  <si>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</si>
  <si>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</si>
  <si>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</si>
  <si>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</si>
  <si>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</si>
  <si>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</si>
  <si>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</si>
  <si>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</si>
  <si>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</si>
  <si>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</si>
  <si>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Fluttering Heights</t>
  </si>
  <si>
    <t>Rodimus</t>
  </si>
  <si>
    <t>Ski or Squeal</t>
  </si>
  <si>
    <t>GE-66</t>
  </si>
  <si>
    <t>GE-67</t>
  </si>
  <si>
    <t>GE-68</t>
  </si>
  <si>
    <t>Piercing Needle</t>
  </si>
  <si>
    <t>Piercing Claw</t>
  </si>
  <si>
    <t>C6-1</t>
  </si>
  <si>
    <t>C6-2</t>
  </si>
  <si>
    <t>C6-3</t>
  </si>
  <si>
    <t>C6-4</t>
  </si>
  <si>
    <t>C6-5</t>
  </si>
  <si>
    <t>C6-6</t>
  </si>
  <si>
    <t>C6-7</t>
  </si>
  <si>
    <t>C6-8</t>
  </si>
  <si>
    <t>C6-9</t>
  </si>
  <si>
    <t>C6-10</t>
  </si>
  <si>
    <t>C6-11</t>
  </si>
  <si>
    <t>C6-12</t>
  </si>
  <si>
    <t>C6-13</t>
  </si>
  <si>
    <t>C6-14</t>
  </si>
  <si>
    <t>C6-15</t>
  </si>
  <si>
    <t>Shockwave</t>
  </si>
  <si>
    <t>Frost Savage</t>
  </si>
  <si>
    <t>Angry Bird</t>
  </si>
  <si>
    <t>Angry Wings</t>
  </si>
  <si>
    <t>Linking Heart</t>
  </si>
  <si>
    <t>Linking Threads</t>
  </si>
  <si>
    <t>Valiant Head</t>
  </si>
  <si>
    <t>Valiant Tapestry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</si>
  <si>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</si>
  <si>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</si>
  <si>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</si>
  <si>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</si>
  <si>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</si>
  <si>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</si>
  <si>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</si>
  <si>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</si>
  <si>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</si>
  <si>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</si>
  <si>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</si>
  <si>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</si>
  <si>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</si>
  <si>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</si>
  <si>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</si>
  <si>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</si>
  <si>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</si>
  <si>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</si>
  <si>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</si>
  <si>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</si>
  <si>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</si>
  <si>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</si>
  <si>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</si>
  <si>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</si>
  <si>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</si>
  <si>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</si>
  <si>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</si>
  <si>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</si>
  <si>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</si>
  <si>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</si>
  <si>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</si>
  <si>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</si>
  <si>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</si>
  <si>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</si>
  <si>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</si>
  <si>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</si>
  <si>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</si>
  <si>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</si>
  <si>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</si>
  <si>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</si>
  <si>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Mount Evernest</t>
  </si>
  <si>
    <t>Kirei Masamune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</si>
  <si>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</si>
  <si>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</si>
  <si>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</si>
  <si>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</si>
  <si>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</si>
  <si>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</si>
  <si>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</si>
  <si>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</si>
  <si>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</si>
  <si>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</si>
  <si>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</si>
  <si>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</si>
  <si>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</si>
  <si>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</si>
  <si>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</si>
  <si>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</si>
  <si>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</si>
  <si>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</si>
  <si>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</si>
  <si>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</si>
  <si>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</si>
  <si>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</si>
  <si>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</si>
  <si>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</si>
  <si>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</si>
  <si>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</si>
  <si>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</si>
  <si>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</si>
  <si>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</si>
  <si>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</si>
  <si>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</si>
  <si>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</si>
  <si>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</si>
  <si>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</si>
  <si>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</si>
  <si>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</si>
  <si>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</si>
  <si>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</si>
  <si>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</si>
  <si>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</si>
  <si>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Ham Francisco</t>
  </si>
  <si>
    <t>Blowing Masamune</t>
  </si>
  <si>
    <t>6-VII</t>
  </si>
  <si>
    <t>6-31</t>
  </si>
  <si>
    <t>6-32</t>
  </si>
  <si>
    <t>6-VIII</t>
  </si>
  <si>
    <t>6-33</t>
  </si>
  <si>
    <t>6-34</t>
  </si>
  <si>
    <t>6-35</t>
  </si>
  <si>
    <t>6-36</t>
  </si>
  <si>
    <t>6-IX</t>
  </si>
  <si>
    <t>Sonic Staff</t>
  </si>
  <si>
    <t>Sonic Orb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</si>
  <si>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</si>
  <si>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</si>
  <si>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</si>
  <si>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</si>
  <si>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</si>
  <si>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</si>
  <si>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</si>
  <si>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</si>
  <si>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</si>
  <si>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</si>
  <si>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</si>
  <si>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</si>
  <si>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</si>
  <si>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</si>
  <si>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</si>
  <si>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</si>
  <si>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</si>
  <si>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</si>
  <si>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</si>
  <si>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</si>
  <si>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Treasure Hunters</t>
  </si>
  <si>
    <t>Epic Optimus Prime</t>
  </si>
  <si>
    <t>GE-69</t>
  </si>
  <si>
    <t>GE-70</t>
  </si>
  <si>
    <t>GE-71</t>
  </si>
  <si>
    <t>Fairy Hogmother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</si>
  <si>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</si>
  <si>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</si>
  <si>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</si>
  <si>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</si>
  <si>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</si>
  <si>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</si>
  <si>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</si>
  <si>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</si>
  <si>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</si>
  <si>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</si>
  <si>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</si>
  <si>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</si>
  <si>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</si>
  <si>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</si>
  <si>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</si>
  <si>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</si>
  <si>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</si>
  <si>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</si>
  <si>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</si>
  <si>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</si>
  <si>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Pig Bay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</si>
  <si>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</si>
  <si>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</si>
  <si>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</si>
  <si>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</si>
  <si>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</si>
  <si>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</si>
  <si>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</si>
  <si>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</si>
  <si>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</si>
  <si>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</si>
  <si>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</si>
  <si>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</si>
  <si>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</si>
  <si>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</si>
  <si>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</si>
  <si>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</si>
  <si>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</si>
  <si>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</si>
  <si>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</si>
  <si>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</si>
  <si>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Forest Flute</t>
  </si>
  <si>
    <t>Forest Bounty</t>
  </si>
  <si>
    <t>Bomb Bell</t>
  </si>
  <si>
    <t>False Coin</t>
  </si>
  <si>
    <t>Windblade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</si>
  <si>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</si>
  <si>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</si>
  <si>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</si>
  <si>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</si>
  <si>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</si>
  <si>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</si>
  <si>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</si>
  <si>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</si>
  <si>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</si>
  <si>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</si>
  <si>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</si>
  <si>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</si>
  <si>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</si>
  <si>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</si>
  <si>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</si>
  <si>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</si>
  <si>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</si>
  <si>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</si>
  <si>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</si>
  <si>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</si>
  <si>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O</t>
  </si>
  <si>
    <t>Predacon</t>
  </si>
  <si>
    <t>Character's Variables</t>
  </si>
  <si>
    <t>Weapon</t>
  </si>
  <si>
    <t>Attack LVL 1</t>
  </si>
  <si>
    <t>Life LVL 1</t>
  </si>
  <si>
    <t>Attack LVL up</t>
  </si>
  <si>
    <t>Life LVL up</t>
  </si>
  <si>
    <t>Attack ENCH 0</t>
  </si>
  <si>
    <t>Enchantment</t>
  </si>
  <si>
    <t>Shield</t>
  </si>
  <si>
    <t>Life ENCH 0</t>
  </si>
  <si>
    <t>Coefficient</t>
  </si>
  <si>
    <t>Potential</t>
  </si>
  <si>
    <t>Side effects</t>
  </si>
  <si>
    <t>Class Variables</t>
  </si>
  <si>
    <t>Types</t>
  </si>
  <si>
    <t>Others Variables</t>
  </si>
  <si>
    <t>Defense</t>
  </si>
  <si>
    <t>Attack</t>
  </si>
  <si>
    <t>Life</t>
  </si>
  <si>
    <t>x 3</t>
  </si>
  <si>
    <t>x 2</t>
  </si>
  <si>
    <t>x N</t>
  </si>
  <si>
    <t>x 3 turns x N</t>
  </si>
  <si>
    <t>x 3 turns</t>
  </si>
  <si>
    <t>x 3 turns x A</t>
  </si>
  <si>
    <t>x (N-1)</t>
  </si>
  <si>
    <t>Elite</t>
  </si>
  <si>
    <t>Bonus Attack</t>
  </si>
  <si>
    <t>Bonus Life</t>
  </si>
  <si>
    <t>Data</t>
  </si>
  <si>
    <r>
      <t xml:space="preserve">Legendary Set's Variables </t>
    </r>
    <r>
      <rPr>
        <b/>
        <i/>
        <sz val="11"/>
        <color theme="1"/>
        <rFont val="Calibri"/>
        <family val="2"/>
        <scheme val="minor"/>
      </rPr>
      <t>(Only lvl 52)</t>
    </r>
  </si>
  <si>
    <t>Equipment</t>
  </si>
  <si>
    <t>Basic</t>
  </si>
  <si>
    <t>Extra</t>
  </si>
  <si>
    <t>Sword Icon</t>
  </si>
  <si>
    <t>Main Attack</t>
  </si>
  <si>
    <t>Heart Icon</t>
  </si>
  <si>
    <t>random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</si>
</sst>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[h]:mm:ss.00"/>
    <numFmt numFmtId="165" formatCode="#,##0_ ;\-#,##0\ "/>
    <numFmt numFmtId="166" formatCode="#,##0.000"/>
    <numFmt numFmtId="167" formatCode="#,##0.00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FF66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7" borderId="10" xfId="0" applyNumberFormat="1" applyFill="1" applyBorder="1" applyAlignment="1">
      <alignment horizontal="center"/>
    </xf>
    <xf numFmtId="3" fontId="0" fillId="7" borderId="12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9" fontId="0" fillId="7" borderId="13" xfId="0" applyNumberFormat="1" applyFill="1" applyBorder="1" applyAlignment="1">
      <alignment horizontal="right"/>
    </xf>
    <xf numFmtId="49" fontId="0" fillId="7" borderId="14" xfId="0" applyNumberFormat="1" applyFill="1" applyBorder="1" applyAlignment="1">
      <alignment horizontal="right"/>
    </xf>
    <xf numFmtId="49" fontId="0" fillId="7" borderId="3" xfId="0" applyNumberFormat="1" applyFill="1" applyBorder="1" applyAlignment="1">
      <alignment horizontal="right"/>
    </xf>
    <xf numFmtId="49" fontId="0" fillId="7" borderId="24" xfId="0" applyNumberFormat="1" applyFill="1" applyBorder="1" applyAlignment="1">
      <alignment horizontal="right"/>
    </xf>
    <xf numFmtId="49" fontId="0" fillId="7" borderId="16" xfId="0" applyNumberFormat="1" applyFill="1" applyBorder="1" applyAlignment="1">
      <alignment horizontal="right"/>
    </xf>
    <xf numFmtId="49" fontId="0" fillId="7" borderId="27" xfId="0" applyNumberFormat="1" applyFill="1" applyBorder="1" applyAlignment="1">
      <alignment horizontal="right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7" borderId="11" xfId="0" applyNumberFormat="1" applyFill="1" applyBorder="1" applyAlignment="1">
      <alignment horizontal="center"/>
    </xf>
    <xf numFmtId="9" fontId="0" fillId="7" borderId="12" xfId="0" applyNumberFormat="1" applyFill="1" applyBorder="1" applyAlignment="1">
      <alignment horizontal="center"/>
    </xf>
    <xf numFmtId="3" fontId="1" fillId="9" borderId="28" xfId="0" applyNumberFormat="1" applyFont="1" applyFill="1" applyBorder="1" applyAlignment="1">
      <alignment horizontal="center"/>
    </xf>
    <xf numFmtId="3" fontId="1" fillId="9" borderId="20" xfId="0" applyNumberFormat="1" applyFont="1" applyFill="1" applyBorder="1" applyAlignment="1">
      <alignment horizontal="center"/>
    </xf>
    <xf numFmtId="3" fontId="1" fillId="9" borderId="29" xfId="0" applyNumberFormat="1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3" fontId="0" fillId="6" borderId="10" xfId="0" applyNumberFormat="1" applyFill="1" applyBorder="1" applyAlignment="1">
      <alignment horizontal="center"/>
    </xf>
    <xf numFmtId="49" fontId="0" fillId="6" borderId="16" xfId="0" applyNumberFormat="1" applyFill="1" applyBorder="1" applyAlignment="1">
      <alignment horizontal="right"/>
    </xf>
    <xf numFmtId="49" fontId="0" fillId="6" borderId="13" xfId="0" applyNumberFormat="1" applyFill="1" applyBorder="1" applyAlignment="1">
      <alignment horizontal="right"/>
    </xf>
    <xf numFmtId="49" fontId="0" fillId="6" borderId="14" xfId="0" applyNumberFormat="1" applyFill="1" applyBorder="1" applyAlignment="1">
      <alignment horizontal="right"/>
    </xf>
    <xf numFmtId="3" fontId="1" fillId="9" borderId="19" xfId="0" applyNumberFormat="1" applyFon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9" fontId="0" fillId="15" borderId="12" xfId="0" applyNumberFormat="1" applyFill="1" applyBorder="1" applyAlignment="1">
      <alignment horizontal="center"/>
    </xf>
    <xf numFmtId="49" fontId="0" fillId="13" borderId="32" xfId="0" applyNumberFormat="1" applyFill="1" applyBorder="1" applyAlignment="1">
      <alignment horizontal="right"/>
    </xf>
    <xf numFmtId="49" fontId="0" fillId="13" borderId="13" xfId="0" applyNumberFormat="1" applyFill="1" applyBorder="1" applyAlignment="1">
      <alignment horizontal="right"/>
    </xf>
    <xf numFmtId="49" fontId="0" fillId="7" borderId="15" xfId="0" applyNumberFormat="1" applyFill="1" applyBorder="1" applyAlignment="1">
      <alignment horizontal="right"/>
    </xf>
    <xf numFmtId="0" fontId="0" fillId="0" borderId="33" xfId="0" applyBorder="1"/>
    <xf numFmtId="0" fontId="0" fillId="0" borderId="4" xfId="0" applyBorder="1"/>
    <xf numFmtId="0" fontId="0" fillId="0" borderId="30" xfId="0" applyBorder="1"/>
    <xf numFmtId="0" fontId="0" fillId="0" borderId="0" xfId="0" applyBorder="1"/>
    <xf numFmtId="3" fontId="1" fillId="6" borderId="28" xfId="0" applyNumberFormat="1" applyFont="1" applyFill="1" applyBorder="1" applyAlignment="1">
      <alignment horizontal="center"/>
    </xf>
    <xf numFmtId="3" fontId="1" fillId="6" borderId="20" xfId="0" applyNumberFormat="1" applyFont="1" applyFill="1" applyBorder="1" applyAlignment="1">
      <alignment horizontal="center"/>
    </xf>
    <xf numFmtId="49" fontId="0" fillId="18" borderId="14" xfId="0" applyNumberFormat="1" applyFill="1" applyBorder="1" applyAlignment="1">
      <alignment horizontal="right"/>
    </xf>
    <xf numFmtId="9" fontId="0" fillId="6" borderId="12" xfId="0" applyNumberFormat="1" applyFill="1" applyBorder="1" applyAlignment="1">
      <alignment horizontal="center"/>
    </xf>
    <xf numFmtId="3" fontId="0" fillId="6" borderId="11" xfId="0" applyNumberFormat="1" applyFill="1" applyBorder="1" applyAlignment="1">
      <alignment horizontal="center"/>
    </xf>
    <xf numFmtId="3" fontId="0" fillId="11" borderId="10" xfId="0" applyNumberFormat="1" applyFill="1" applyBorder="1" applyAlignment="1">
      <alignment horizontal="center"/>
    </xf>
    <xf numFmtId="3" fontId="0" fillId="11" borderId="11" xfId="0" applyNumberFormat="1" applyFill="1" applyBorder="1" applyAlignment="1">
      <alignment horizontal="center"/>
    </xf>
    <xf numFmtId="9" fontId="0" fillId="11" borderId="12" xfId="0" applyNumberFormat="1" applyFill="1" applyBorder="1" applyAlignment="1">
      <alignment horizontal="center"/>
    </xf>
    <xf numFmtId="9" fontId="0" fillId="20" borderId="12" xfId="0" applyNumberFormat="1" applyFill="1" applyBorder="1" applyAlignment="1">
      <alignment horizontal="center"/>
    </xf>
    <xf numFmtId="3" fontId="0" fillId="22" borderId="10" xfId="0" applyNumberFormat="1" applyFill="1" applyBorder="1" applyAlignment="1">
      <alignment horizontal="center"/>
    </xf>
    <xf numFmtId="3" fontId="0" fillId="22" borderId="11" xfId="0" applyNumberFormat="1" applyFill="1" applyBorder="1" applyAlignment="1">
      <alignment horizontal="center"/>
    </xf>
    <xf numFmtId="9" fontId="0" fillId="22" borderId="12" xfId="0" applyNumberFormat="1" applyFill="1" applyBorder="1" applyAlignment="1">
      <alignment horizontal="center"/>
    </xf>
    <xf numFmtId="49" fontId="0" fillId="22" borderId="16" xfId="0" applyNumberFormat="1" applyFill="1" applyBorder="1" applyAlignment="1">
      <alignment horizontal="right"/>
    </xf>
    <xf numFmtId="49" fontId="0" fillId="22" borderId="13" xfId="0" applyNumberFormat="1" applyFill="1" applyBorder="1" applyAlignment="1">
      <alignment horizontal="right"/>
    </xf>
    <xf numFmtId="49" fontId="0" fillId="22" borderId="14" xfId="0" applyNumberFormat="1" applyFill="1" applyBorder="1" applyAlignment="1">
      <alignment horizontal="right"/>
    </xf>
    <xf numFmtId="3" fontId="0" fillId="8" borderId="10" xfId="0" applyNumberFormat="1" applyFill="1" applyBorder="1" applyAlignment="1">
      <alignment horizontal="center"/>
    </xf>
    <xf numFmtId="3" fontId="0" fillId="8" borderId="11" xfId="0" applyNumberFormat="1" applyFill="1" applyBorder="1" applyAlignment="1">
      <alignment horizontal="center"/>
    </xf>
    <xf numFmtId="9" fontId="0" fillId="8" borderId="12" xfId="0" applyNumberFormat="1" applyFill="1" applyBorder="1" applyAlignment="1">
      <alignment horizontal="center"/>
    </xf>
    <xf numFmtId="49" fontId="0" fillId="8" borderId="16" xfId="0" applyNumberFormat="1" applyFill="1" applyBorder="1" applyAlignment="1">
      <alignment horizontal="right"/>
    </xf>
    <xf numFmtId="49" fontId="0" fillId="8" borderId="13" xfId="0" applyNumberFormat="1" applyFill="1" applyBorder="1" applyAlignment="1">
      <alignment horizontal="right"/>
    </xf>
    <xf numFmtId="49" fontId="0" fillId="8" borderId="14" xfId="0" applyNumberFormat="1" applyFill="1" applyBorder="1" applyAlignment="1">
      <alignment horizontal="right"/>
    </xf>
    <xf numFmtId="49" fontId="0" fillId="6" borderId="15" xfId="0" applyNumberFormat="1" applyFill="1" applyBorder="1" applyAlignment="1">
      <alignment horizontal="right"/>
    </xf>
    <xf numFmtId="3" fontId="0" fillId="18" borderId="10" xfId="0" applyNumberFormat="1" applyFill="1" applyBorder="1" applyAlignment="1">
      <alignment horizontal="center"/>
    </xf>
    <xf numFmtId="49" fontId="0" fillId="18" borderId="16" xfId="0" applyNumberFormat="1" applyFill="1" applyBorder="1" applyAlignment="1">
      <alignment horizontal="right"/>
    </xf>
    <xf numFmtId="49" fontId="0" fillId="18" borderId="13" xfId="0" applyNumberFormat="1" applyFill="1" applyBorder="1" applyAlignment="1">
      <alignment horizontal="right"/>
    </xf>
    <xf numFmtId="3" fontId="0" fillId="15" borderId="10" xfId="0" applyNumberFormat="1" applyFill="1" applyBorder="1" applyAlignment="1">
      <alignment horizontal="center"/>
    </xf>
    <xf numFmtId="3" fontId="0" fillId="15" borderId="11" xfId="0" applyNumberFormat="1" applyFill="1" applyBorder="1" applyAlignment="1">
      <alignment horizontal="center"/>
    </xf>
    <xf numFmtId="49" fontId="0" fillId="15" borderId="16" xfId="0" applyNumberFormat="1" applyFill="1" applyBorder="1" applyAlignment="1">
      <alignment horizontal="right"/>
    </xf>
    <xf numFmtId="49" fontId="0" fillId="15" borderId="13" xfId="0" applyNumberFormat="1" applyFill="1" applyBorder="1" applyAlignment="1">
      <alignment horizontal="right"/>
    </xf>
    <xf numFmtId="49" fontId="0" fillId="15" borderId="15" xfId="0" applyNumberFormat="1" applyFill="1" applyBorder="1" applyAlignment="1">
      <alignment horizontal="right"/>
    </xf>
    <xf numFmtId="49" fontId="0" fillId="13" borderId="14" xfId="0" applyNumberFormat="1" applyFill="1" applyBorder="1" applyAlignment="1">
      <alignment horizontal="right"/>
    </xf>
    <xf numFmtId="49" fontId="0" fillId="13" borderId="15" xfId="0" applyNumberFormat="1" applyFill="1" applyBorder="1" applyAlignment="1">
      <alignment horizontal="right"/>
    </xf>
    <xf numFmtId="49" fontId="0" fillId="23" borderId="16" xfId="0" applyNumberFormat="1" applyFill="1" applyBorder="1" applyAlignment="1">
      <alignment horizontal="right"/>
    </xf>
    <xf numFmtId="49" fontId="0" fillId="23" borderId="13" xfId="0" applyNumberFormat="1" applyFill="1" applyBorder="1" applyAlignment="1">
      <alignment horizontal="right"/>
    </xf>
    <xf numFmtId="49" fontId="0" fillId="23" borderId="14" xfId="0" applyNumberFormat="1" applyFill="1" applyBorder="1" applyAlignment="1">
      <alignment horizontal="right"/>
    </xf>
    <xf numFmtId="3" fontId="0" fillId="23" borderId="10" xfId="0" applyNumberFormat="1" applyFill="1" applyBorder="1" applyAlignment="1">
      <alignment horizontal="center"/>
    </xf>
    <xf numFmtId="3" fontId="0" fillId="23" borderId="12" xfId="0" applyNumberFormat="1" applyFill="1" applyBorder="1" applyAlignment="1">
      <alignment horizontal="center"/>
    </xf>
    <xf numFmtId="164" fontId="1" fillId="9" borderId="20" xfId="0" applyNumberFormat="1" applyFont="1" applyFill="1" applyBorder="1" applyAlignment="1">
      <alignment horizontal="center"/>
    </xf>
    <xf numFmtId="3" fontId="0" fillId="13" borderId="10" xfId="0" applyNumberFormat="1" applyFill="1" applyBorder="1" applyAlignment="1">
      <alignment horizontal="center"/>
    </xf>
    <xf numFmtId="49" fontId="0" fillId="13" borderId="16" xfId="0" applyNumberFormat="1" applyFill="1" applyBorder="1" applyAlignment="1">
      <alignment horizontal="right"/>
    </xf>
    <xf numFmtId="0" fontId="0" fillId="0" borderId="4" xfId="0" applyBorder="1" applyAlignment="1">
      <alignment horizontal="right"/>
    </xf>
    <xf numFmtId="3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3" fontId="0" fillId="13" borderId="11" xfId="0" applyNumberFormat="1" applyFill="1" applyBorder="1" applyAlignment="1">
      <alignment horizontal="center"/>
    </xf>
    <xf numFmtId="9" fontId="0" fillId="13" borderId="12" xfId="0" applyNumberFormat="1" applyFill="1" applyBorder="1" applyAlignment="1">
      <alignment horizontal="center"/>
    </xf>
    <xf numFmtId="3" fontId="0" fillId="8" borderId="12" xfId="0" applyNumberFormat="1" applyFill="1" applyBorder="1" applyAlignment="1">
      <alignment horizontal="center"/>
    </xf>
    <xf numFmtId="3" fontId="0" fillId="18" borderId="12" xfId="0" applyNumberForma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17" borderId="17" xfId="0" applyFont="1" applyFill="1" applyBorder="1" applyAlignment="1">
      <alignment horizontal="center"/>
    </xf>
    <xf numFmtId="0" fontId="1" fillId="13" borderId="32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0" fillId="11" borderId="5" xfId="0" applyFill="1" applyBorder="1"/>
    <xf numFmtId="0" fontId="0" fillId="11" borderId="6" xfId="0" applyFill="1" applyBorder="1"/>
    <xf numFmtId="0" fontId="0" fillId="11" borderId="7" xfId="0" applyFill="1" applyBorder="1" applyAlignment="1">
      <alignment horizontal="center"/>
    </xf>
    <xf numFmtId="0" fontId="0" fillId="11" borderId="8" xfId="0" applyFill="1" applyBorder="1"/>
    <xf numFmtId="0" fontId="0" fillId="11" borderId="1" xfId="0" applyFill="1" applyBorder="1"/>
    <xf numFmtId="0" fontId="0" fillId="11" borderId="9" xfId="0" applyFill="1" applyBorder="1" applyAlignment="1">
      <alignment horizontal="center"/>
    </xf>
    <xf numFmtId="0" fontId="0" fillId="11" borderId="10" xfId="0" applyFill="1" applyBorder="1"/>
    <xf numFmtId="0" fontId="0" fillId="11" borderId="11" xfId="0" applyFill="1" applyBorder="1"/>
    <xf numFmtId="0" fontId="0" fillId="11" borderId="12" xfId="0" applyFill="1" applyBorder="1" applyAlignment="1">
      <alignment horizontal="center"/>
    </xf>
    <xf numFmtId="3" fontId="0" fillId="11" borderId="5" xfId="0" applyNumberFormat="1" applyFill="1" applyBorder="1" applyAlignment="1">
      <alignment horizontal="center"/>
    </xf>
    <xf numFmtId="3" fontId="0" fillId="11" borderId="6" xfId="0" applyNumberFormat="1" applyFill="1" applyBorder="1" applyAlignment="1">
      <alignment horizontal="center"/>
    </xf>
    <xf numFmtId="9" fontId="0" fillId="11" borderId="7" xfId="0" applyNumberFormat="1" applyFill="1" applyBorder="1" applyAlignment="1">
      <alignment horizontal="center"/>
    </xf>
    <xf numFmtId="3" fontId="0" fillId="11" borderId="8" xfId="0" applyNumberFormat="1" applyFill="1" applyBorder="1" applyAlignment="1">
      <alignment horizontal="center"/>
    </xf>
    <xf numFmtId="3" fontId="0" fillId="11" borderId="1" xfId="0" applyNumberFormat="1" applyFill="1" applyBorder="1" applyAlignment="1">
      <alignment horizontal="center"/>
    </xf>
    <xf numFmtId="9" fontId="0" fillId="11" borderId="9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24" borderId="9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11" borderId="39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3" fontId="0" fillId="5" borderId="8" xfId="0" applyNumberFormat="1" applyFill="1" applyBorder="1" applyAlignment="1">
      <alignment horizontal="center"/>
    </xf>
    <xf numFmtId="3" fontId="0" fillId="5" borderId="10" xfId="0" applyNumberFormat="1" applyFill="1" applyBorder="1" applyAlignment="1">
      <alignment horizontal="center"/>
    </xf>
    <xf numFmtId="9" fontId="0" fillId="5" borderId="9" xfId="0" applyNumberFormat="1" applyFill="1" applyBorder="1" applyAlignment="1">
      <alignment horizontal="center"/>
    </xf>
    <xf numFmtId="9" fontId="0" fillId="5" borderId="12" xfId="0" applyNumberFormat="1" applyFill="1" applyBorder="1" applyAlignment="1">
      <alignment horizontal="center"/>
    </xf>
    <xf numFmtId="9" fontId="0" fillId="24" borderId="7" xfId="0" applyNumberFormat="1" applyFill="1" applyBorder="1" applyAlignment="1">
      <alignment horizontal="center"/>
    </xf>
    <xf numFmtId="9" fontId="0" fillId="24" borderId="9" xfId="0" applyNumberFormat="1" applyFill="1" applyBorder="1" applyAlignment="1">
      <alignment horizontal="center"/>
    </xf>
    <xf numFmtId="9" fontId="0" fillId="24" borderId="12" xfId="0" applyNumberFormat="1" applyFill="1" applyBorder="1" applyAlignment="1">
      <alignment horizontal="center"/>
    </xf>
    <xf numFmtId="3" fontId="0" fillId="24" borderId="8" xfId="0" applyNumberFormat="1" applyFill="1" applyBorder="1" applyAlignment="1">
      <alignment horizontal="center"/>
    </xf>
    <xf numFmtId="3" fontId="0" fillId="11" borderId="9" xfId="0" applyNumberFormat="1" applyFill="1" applyBorder="1" applyAlignment="1">
      <alignment horizontal="center"/>
    </xf>
    <xf numFmtId="3" fontId="0" fillId="11" borderId="12" xfId="0" applyNumberFormat="1" applyFill="1" applyBorder="1" applyAlignment="1">
      <alignment horizontal="center"/>
    </xf>
    <xf numFmtId="3" fontId="0" fillId="11" borderId="31" xfId="0" applyNumberFormat="1" applyFill="1" applyBorder="1" applyAlignment="1">
      <alignment horizontal="center"/>
    </xf>
    <xf numFmtId="164" fontId="0" fillId="11" borderId="7" xfId="0" applyNumberFormat="1" applyFill="1" applyBorder="1" applyAlignment="1">
      <alignment horizontal="center"/>
    </xf>
    <xf numFmtId="164" fontId="0" fillId="11" borderId="9" xfId="0" applyNumberFormat="1" applyFill="1" applyBorder="1" applyAlignment="1">
      <alignment horizontal="center"/>
    </xf>
    <xf numFmtId="164" fontId="0" fillId="11" borderId="12" xfId="0" applyNumberFormat="1" applyFill="1" applyBorder="1" applyAlignment="1">
      <alignment horizontal="center"/>
    </xf>
    <xf numFmtId="3" fontId="0" fillId="24" borderId="7" xfId="0" applyNumberFormat="1" applyFill="1" applyBorder="1" applyAlignment="1">
      <alignment horizontal="center"/>
    </xf>
    <xf numFmtId="3" fontId="0" fillId="24" borderId="9" xfId="0" applyNumberFormat="1" applyFill="1" applyBorder="1" applyAlignment="1">
      <alignment horizontal="center"/>
    </xf>
    <xf numFmtId="3" fontId="0" fillId="24" borderId="26" xfId="0" applyNumberFormat="1" applyFill="1" applyBorder="1" applyAlignment="1">
      <alignment horizontal="center"/>
    </xf>
    <xf numFmtId="3" fontId="0" fillId="24" borderId="12" xfId="0" applyNumberFormat="1" applyFill="1" applyBorder="1" applyAlignment="1">
      <alignment horizontal="center"/>
    </xf>
    <xf numFmtId="165" fontId="0" fillId="11" borderId="8" xfId="1" applyNumberFormat="1" applyFont="1" applyFill="1" applyBorder="1" applyAlignment="1">
      <alignment horizontal="center"/>
    </xf>
    <xf numFmtId="165" fontId="0" fillId="11" borderId="10" xfId="1" applyNumberFormat="1" applyFont="1" applyFill="1" applyBorder="1" applyAlignment="1">
      <alignment horizontal="center"/>
    </xf>
    <xf numFmtId="3" fontId="0" fillId="24" borderId="1" xfId="0" applyNumberFormat="1" applyFill="1" applyBorder="1" applyAlignment="1">
      <alignment horizontal="center"/>
    </xf>
    <xf numFmtId="49" fontId="0" fillId="16" borderId="16" xfId="0" applyNumberFormat="1" applyFill="1" applyBorder="1" applyAlignment="1">
      <alignment horizontal="right"/>
    </xf>
    <xf numFmtId="49" fontId="0" fillId="16" borderId="13" xfId="0" applyNumberFormat="1" applyFill="1" applyBorder="1" applyAlignment="1">
      <alignment horizontal="right"/>
    </xf>
    <xf numFmtId="49" fontId="0" fillId="16" borderId="15" xfId="0" applyNumberFormat="1" applyFill="1" applyBorder="1" applyAlignment="1">
      <alignment horizontal="right"/>
    </xf>
    <xf numFmtId="49" fontId="0" fillId="16" borderId="14" xfId="0" applyNumberFormat="1" applyFill="1" applyBorder="1" applyAlignment="1">
      <alignment horizontal="right"/>
    </xf>
    <xf numFmtId="3" fontId="0" fillId="16" borderId="10" xfId="0" applyNumberFormat="1" applyFill="1" applyBorder="1" applyAlignment="1">
      <alignment horizontal="center"/>
    </xf>
    <xf numFmtId="3" fontId="0" fillId="16" borderId="11" xfId="0" applyNumberFormat="1" applyFill="1" applyBorder="1" applyAlignment="1">
      <alignment horizontal="center"/>
    </xf>
    <xf numFmtId="9" fontId="0" fillId="16" borderId="12" xfId="0" applyNumberFormat="1" applyFill="1" applyBorder="1" applyAlignment="1">
      <alignment horizontal="center"/>
    </xf>
    <xf numFmtId="3" fontId="0" fillId="11" borderId="25" xfId="0" applyNumberFormat="1" applyFill="1" applyBorder="1" applyAlignment="1">
      <alignment horizontal="center"/>
    </xf>
    <xf numFmtId="9" fontId="0" fillId="11" borderId="26" xfId="0" applyNumberForma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9" fontId="0" fillId="24" borderId="26" xfId="0" applyNumberFormat="1" applyFill="1" applyBorder="1" applyAlignment="1">
      <alignment horizontal="center"/>
    </xf>
    <xf numFmtId="9" fontId="0" fillId="7" borderId="11" xfId="0" applyNumberFormat="1" applyFill="1" applyBorder="1" applyAlignment="1">
      <alignment horizontal="center"/>
    </xf>
    <xf numFmtId="3" fontId="1" fillId="24" borderId="20" xfId="0" applyNumberFormat="1" applyFont="1" applyFill="1" applyBorder="1" applyAlignment="1">
      <alignment horizontal="center"/>
    </xf>
    <xf numFmtId="3" fontId="0" fillId="24" borderId="11" xfId="0" applyNumberFormat="1" applyFill="1" applyBorder="1" applyAlignment="1">
      <alignment horizontal="center"/>
    </xf>
    <xf numFmtId="49" fontId="0" fillId="7" borderId="16" xfId="0" applyNumberFormat="1" applyFill="1" applyBorder="1" applyAlignment="1">
      <alignment horizontal="left"/>
    </xf>
    <xf numFmtId="49" fontId="0" fillId="7" borderId="13" xfId="0" applyNumberFormat="1" applyFill="1" applyBorder="1" applyAlignment="1">
      <alignment horizontal="left"/>
    </xf>
    <xf numFmtId="49" fontId="0" fillId="7" borderId="14" xfId="0" applyNumberFormat="1" applyFill="1" applyBorder="1" applyAlignment="1">
      <alignment horizontal="left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49" fontId="0" fillId="7" borderId="15" xfId="0" applyNumberFormat="1" applyFill="1" applyBorder="1" applyAlignment="1">
      <alignment horizontal="left"/>
    </xf>
    <xf numFmtId="3" fontId="0" fillId="24" borderId="25" xfId="0" applyNumberFormat="1" applyFill="1" applyBorder="1" applyAlignment="1">
      <alignment horizontal="center"/>
    </xf>
    <xf numFmtId="0" fontId="0" fillId="24" borderId="26" xfId="0" applyFill="1" applyBorder="1" applyAlignment="1">
      <alignment horizontal="center"/>
    </xf>
    <xf numFmtId="3" fontId="0" fillId="11" borderId="7" xfId="0" applyNumberFormat="1" applyFill="1" applyBorder="1" applyAlignment="1">
      <alignment horizontal="center"/>
    </xf>
    <xf numFmtId="3" fontId="0" fillId="11" borderId="26" xfId="0" applyNumberFormat="1" applyFill="1" applyBorder="1" applyAlignment="1">
      <alignment horizontal="center"/>
    </xf>
    <xf numFmtId="0" fontId="0" fillId="11" borderId="31" xfId="0" applyFill="1" applyBorder="1"/>
    <xf numFmtId="0" fontId="0" fillId="11" borderId="25" xfId="0" applyFill="1" applyBorder="1"/>
    <xf numFmtId="0" fontId="0" fillId="11" borderId="41" xfId="0" applyFill="1" applyBorder="1" applyAlignment="1">
      <alignment horizontal="center"/>
    </xf>
    <xf numFmtId="49" fontId="0" fillId="18" borderId="3" xfId="0" applyNumberFormat="1" applyFill="1" applyBorder="1" applyAlignment="1">
      <alignment horizontal="right"/>
    </xf>
    <xf numFmtId="49" fontId="0" fillId="13" borderId="42" xfId="0" applyNumberFormat="1" applyFill="1" applyBorder="1" applyAlignment="1">
      <alignment horizontal="right"/>
    </xf>
    <xf numFmtId="3" fontId="4" fillId="11" borderId="8" xfId="0" applyNumberFormat="1" applyFont="1" applyFill="1" applyBorder="1" applyAlignment="1">
      <alignment horizontal="center"/>
    </xf>
    <xf numFmtId="3" fontId="4" fillId="11" borderId="1" xfId="0" applyNumberFormat="1" applyFont="1" applyFill="1" applyBorder="1" applyAlignment="1">
      <alignment horizontal="center"/>
    </xf>
    <xf numFmtId="9" fontId="4" fillId="11" borderId="9" xfId="0" applyNumberFormat="1" applyFont="1" applyFill="1" applyBorder="1" applyAlignment="1">
      <alignment horizontal="center"/>
    </xf>
    <xf numFmtId="49" fontId="0" fillId="6" borderId="43" xfId="0" applyNumberFormat="1" applyFill="1" applyBorder="1" applyAlignment="1">
      <alignment horizontal="right"/>
    </xf>
    <xf numFmtId="49" fontId="0" fillId="18" borderId="24" xfId="0" applyNumberFormat="1" applyFill="1" applyBorder="1" applyAlignment="1">
      <alignment horizontal="right"/>
    </xf>
    <xf numFmtId="0" fontId="0" fillId="11" borderId="26" xfId="0" applyFill="1" applyBorder="1" applyAlignment="1">
      <alignment horizontal="center"/>
    </xf>
    <xf numFmtId="49" fontId="0" fillId="13" borderId="3" xfId="0" applyNumberFormat="1" applyFill="1" applyBorder="1" applyAlignment="1">
      <alignment horizontal="right"/>
    </xf>
    <xf numFmtId="0" fontId="1" fillId="10" borderId="38" xfId="0" applyFont="1" applyFill="1" applyBorder="1" applyAlignment="1">
      <alignment horizontal="center"/>
    </xf>
    <xf numFmtId="0" fontId="0" fillId="0" borderId="45" xfId="0" applyBorder="1"/>
    <xf numFmtId="0" fontId="0" fillId="11" borderId="25" xfId="0" applyFill="1" applyBorder="1" applyAlignment="1">
      <alignment horizontal="center"/>
    </xf>
    <xf numFmtId="0" fontId="0" fillId="11" borderId="46" xfId="0" applyFill="1" applyBorder="1"/>
    <xf numFmtId="0" fontId="0" fillId="11" borderId="22" xfId="0" applyFill="1" applyBorder="1"/>
    <xf numFmtId="0" fontId="4" fillId="11" borderId="8" xfId="0" applyFont="1" applyFill="1" applyBorder="1"/>
    <xf numFmtId="0" fontId="4" fillId="11" borderId="1" xfId="0" applyFont="1" applyFill="1" applyBorder="1"/>
    <xf numFmtId="0" fontId="4" fillId="11" borderId="10" xfId="0" applyFont="1" applyFill="1" applyBorder="1"/>
    <xf numFmtId="0" fontId="4" fillId="11" borderId="11" xfId="0" applyFont="1" applyFill="1" applyBorder="1"/>
    <xf numFmtId="0" fontId="0" fillId="11" borderId="11" xfId="0" applyNumberFormat="1" applyFill="1" applyBorder="1" applyAlignment="1">
      <alignment horizontal="center"/>
    </xf>
    <xf numFmtId="0" fontId="4" fillId="11" borderId="5" xfId="0" applyFont="1" applyFill="1" applyBorder="1"/>
    <xf numFmtId="0" fontId="4" fillId="11" borderId="6" xfId="0" applyFont="1" applyFill="1" applyBorder="1"/>
    <xf numFmtId="0" fontId="4" fillId="11" borderId="7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1" fillId="25" borderId="28" xfId="0" applyNumberFormat="1" applyFont="1" applyFill="1" applyBorder="1" applyAlignment="1">
      <alignment horizontal="center"/>
    </xf>
    <xf numFmtId="3" fontId="1" fillId="3" borderId="23" xfId="0" applyNumberFormat="1" applyFont="1" applyFill="1" applyBorder="1" applyAlignment="1">
      <alignment horizontal="center"/>
    </xf>
    <xf numFmtId="3" fontId="0" fillId="7" borderId="13" xfId="0" applyNumberFormat="1" applyFill="1" applyBorder="1" applyAlignment="1">
      <alignment horizontal="center"/>
    </xf>
    <xf numFmtId="3" fontId="0" fillId="6" borderId="17" xfId="0" applyNumberFormat="1" applyFill="1" applyBorder="1" applyAlignment="1">
      <alignment horizontal="center"/>
    </xf>
    <xf numFmtId="3" fontId="0" fillId="6" borderId="32" xfId="0" applyNumberFormat="1" applyFill="1" applyBorder="1" applyAlignment="1">
      <alignment horizontal="center"/>
    </xf>
    <xf numFmtId="3" fontId="0" fillId="6" borderId="18" xfId="0" applyNumberFormat="1" applyFill="1" applyBorder="1" applyAlignment="1">
      <alignment horizontal="center"/>
    </xf>
    <xf numFmtId="3" fontId="0" fillId="7" borderId="16" xfId="0" applyNumberFormat="1" applyFill="1" applyBorder="1" applyAlignment="1">
      <alignment horizontal="center"/>
    </xf>
    <xf numFmtId="3" fontId="0" fillId="7" borderId="15" xfId="0" applyNumberForma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0" fillId="7" borderId="9" xfId="0" applyNumberFormat="1" applyFill="1" applyBorder="1" applyAlignment="1">
      <alignment horizontal="center"/>
    </xf>
    <xf numFmtId="3" fontId="1" fillId="3" borderId="17" xfId="0" applyNumberFormat="1" applyFont="1" applyFill="1" applyBorder="1" applyAlignment="1">
      <alignment horizontal="center"/>
    </xf>
    <xf numFmtId="3" fontId="1" fillId="3" borderId="32" xfId="0" applyNumberFormat="1" applyFont="1" applyFill="1" applyBorder="1" applyAlignment="1">
      <alignment horizontal="center"/>
    </xf>
    <xf numFmtId="3" fontId="1" fillId="3" borderId="18" xfId="0" applyNumberFormat="1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1" fillId="17" borderId="34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3" fontId="0" fillId="7" borderId="53" xfId="0" applyNumberFormat="1" applyFill="1" applyBorder="1" applyAlignment="1">
      <alignment horizontal="center"/>
    </xf>
    <xf numFmtId="3" fontId="0" fillId="7" borderId="54" xfId="0" applyNumberFormat="1" applyFill="1" applyBorder="1" applyAlignment="1">
      <alignment horizontal="center"/>
    </xf>
    <xf numFmtId="3" fontId="0" fillId="7" borderId="55" xfId="0" applyNumberFormat="1" applyFill="1" applyBorder="1" applyAlignment="1">
      <alignment horizontal="center"/>
    </xf>
    <xf numFmtId="3" fontId="0" fillId="7" borderId="56" xfId="0" applyNumberFormat="1" applyFill="1" applyBorder="1" applyAlignment="1">
      <alignment horizontal="center"/>
    </xf>
    <xf numFmtId="3" fontId="0" fillId="7" borderId="57" xfId="0" applyNumberFormat="1" applyFill="1" applyBorder="1" applyAlignment="1">
      <alignment horizontal="center"/>
    </xf>
    <xf numFmtId="3" fontId="0" fillId="7" borderId="58" xfId="0" applyNumberFormat="1" applyFill="1" applyBorder="1" applyAlignment="1">
      <alignment horizontal="center"/>
    </xf>
    <xf numFmtId="49" fontId="0" fillId="15" borderId="14" xfId="0" applyNumberFormat="1" applyFill="1" applyBorder="1" applyAlignment="1">
      <alignment horizontal="right"/>
    </xf>
    <xf numFmtId="49" fontId="0" fillId="15" borderId="3" xfId="0" applyNumberFormat="1" applyFill="1" applyBorder="1" applyAlignment="1">
      <alignment horizontal="right"/>
    </xf>
    <xf numFmtId="49" fontId="0" fillId="15" borderId="24" xfId="0" applyNumberFormat="1" applyFill="1" applyBorder="1" applyAlignment="1">
      <alignment horizontal="right"/>
    </xf>
    <xf numFmtId="49" fontId="0" fillId="27" borderId="16" xfId="0" applyNumberFormat="1" applyFill="1" applyBorder="1" applyAlignment="1">
      <alignment horizontal="right"/>
    </xf>
    <xf numFmtId="49" fontId="0" fillId="27" borderId="14" xfId="0" applyNumberFormat="1" applyFill="1" applyBorder="1" applyAlignment="1">
      <alignment horizontal="right"/>
    </xf>
    <xf numFmtId="3" fontId="0" fillId="27" borderId="10" xfId="0" applyNumberFormat="1" applyFill="1" applyBorder="1" applyAlignment="1">
      <alignment horizontal="center"/>
    </xf>
    <xf numFmtId="3" fontId="0" fillId="27" borderId="12" xfId="0" applyNumberFormat="1" applyFill="1" applyBorder="1" applyAlignment="1">
      <alignment horizontal="center"/>
    </xf>
    <xf numFmtId="49" fontId="0" fillId="28" borderId="16" xfId="0" applyNumberFormat="1" applyFill="1" applyBorder="1" applyAlignment="1">
      <alignment horizontal="right"/>
    </xf>
    <xf numFmtId="3" fontId="0" fillId="28" borderId="10" xfId="0" applyNumberFormat="1" applyFill="1" applyBorder="1" applyAlignment="1">
      <alignment horizontal="center"/>
    </xf>
    <xf numFmtId="3" fontId="0" fillId="28" borderId="12" xfId="0" applyNumberFormat="1" applyFill="1" applyBorder="1" applyAlignment="1">
      <alignment horizontal="center"/>
    </xf>
    <xf numFmtId="49" fontId="0" fillId="30" borderId="16" xfId="0" applyNumberFormat="1" applyFill="1" applyBorder="1" applyAlignment="1">
      <alignment horizontal="right"/>
    </xf>
    <xf numFmtId="49" fontId="0" fillId="30" borderId="13" xfId="0" applyNumberFormat="1" applyFill="1" applyBorder="1" applyAlignment="1">
      <alignment horizontal="right"/>
    </xf>
    <xf numFmtId="49" fontId="0" fillId="30" borderId="14" xfId="0" applyNumberFormat="1" applyFill="1" applyBorder="1" applyAlignment="1">
      <alignment horizontal="right"/>
    </xf>
    <xf numFmtId="3" fontId="0" fillId="30" borderId="10" xfId="0" applyNumberFormat="1" applyFill="1" applyBorder="1" applyAlignment="1">
      <alignment horizontal="center"/>
    </xf>
    <xf numFmtId="3" fontId="0" fillId="30" borderId="11" xfId="0" applyNumberFormat="1" applyFill="1" applyBorder="1" applyAlignment="1">
      <alignment horizontal="center"/>
    </xf>
    <xf numFmtId="49" fontId="0" fillId="28" borderId="17" xfId="0" applyNumberFormat="1" applyFill="1" applyBorder="1" applyAlignment="1">
      <alignment horizontal="right"/>
    </xf>
    <xf numFmtId="49" fontId="0" fillId="28" borderId="53" xfId="0" applyNumberFormat="1" applyFill="1" applyBorder="1" applyAlignment="1">
      <alignment horizontal="right"/>
    </xf>
    <xf numFmtId="0" fontId="1" fillId="31" borderId="32" xfId="0" applyFont="1" applyFill="1" applyBorder="1" applyAlignment="1">
      <alignment horizontal="center"/>
    </xf>
    <xf numFmtId="0" fontId="5" fillId="24" borderId="60" xfId="0" applyFont="1" applyFill="1" applyBorder="1" applyAlignment="1">
      <alignment horizontal="center"/>
    </xf>
    <xf numFmtId="0" fontId="5" fillId="24" borderId="61" xfId="0" applyFont="1" applyFill="1" applyBorder="1" applyAlignment="1">
      <alignment horizontal="center"/>
    </xf>
    <xf numFmtId="0" fontId="5" fillId="24" borderId="59" xfId="0" applyFont="1" applyFill="1" applyBorder="1" applyAlignment="1">
      <alignment horizontal="center"/>
    </xf>
    <xf numFmtId="3" fontId="0" fillId="7" borderId="13" xfId="0" applyNumberFormat="1" applyFill="1" applyBorder="1" applyAlignment="1">
      <alignment horizontal="center"/>
    </xf>
    <xf numFmtId="3" fontId="0" fillId="7" borderId="32" xfId="0" applyNumberFormat="1" applyFill="1" applyBorder="1" applyAlignment="1">
      <alignment horizontal="center"/>
    </xf>
    <xf numFmtId="3" fontId="0" fillId="7" borderId="18" xfId="0" applyNumberFormat="1" applyFill="1" applyBorder="1" applyAlignment="1">
      <alignment horizontal="center"/>
    </xf>
    <xf numFmtId="3" fontId="1" fillId="24" borderId="19" xfId="0" applyNumberFormat="1" applyFont="1" applyFill="1" applyBorder="1" applyAlignment="1">
      <alignment horizontal="center"/>
    </xf>
    <xf numFmtId="3" fontId="0" fillId="24" borderId="50" xfId="0" applyNumberFormat="1" applyFill="1" applyBorder="1" applyAlignment="1">
      <alignment horizontal="center"/>
    </xf>
    <xf numFmtId="3" fontId="0" fillId="24" borderId="46" xfId="0" applyNumberFormat="1" applyFill="1" applyBorder="1" applyAlignment="1">
      <alignment horizontal="center"/>
    </xf>
    <xf numFmtId="3" fontId="0" fillId="24" borderId="22" xfId="0" applyNumberFormat="1" applyFill="1" applyBorder="1" applyAlignment="1">
      <alignment horizontal="center"/>
    </xf>
    <xf numFmtId="0" fontId="0" fillId="32" borderId="8" xfId="0" applyFill="1" applyBorder="1"/>
    <xf numFmtId="0" fontId="0" fillId="32" borderId="1" xfId="0" applyFill="1" applyBorder="1"/>
    <xf numFmtId="0" fontId="0" fillId="32" borderId="9" xfId="0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49" fontId="1" fillId="10" borderId="23" xfId="0" applyNumberFormat="1" applyFont="1" applyFill="1" applyBorder="1" applyAlignment="1">
      <alignment horizontal="center"/>
    </xf>
    <xf numFmtId="49" fontId="0" fillId="0" borderId="0" xfId="0" applyNumberFormat="1"/>
    <xf numFmtId="0" fontId="1" fillId="3" borderId="17" xfId="0" applyFont="1" applyFill="1" applyBorder="1" applyAlignment="1">
      <alignment horizontal="center"/>
    </xf>
    <xf numFmtId="49" fontId="0" fillId="28" borderId="32" xfId="0" applyNumberFormat="1" applyFill="1" applyBorder="1" applyAlignment="1">
      <alignment horizontal="right"/>
    </xf>
    <xf numFmtId="49" fontId="0" fillId="15" borderId="18" xfId="0" applyNumberFormat="1" applyFill="1" applyBorder="1" applyAlignment="1">
      <alignment horizontal="right"/>
    </xf>
    <xf numFmtId="49" fontId="0" fillId="15" borderId="43" xfId="0" applyNumberFormat="1" applyFill="1" applyBorder="1" applyAlignment="1">
      <alignment horizontal="right"/>
    </xf>
    <xf numFmtId="49" fontId="0" fillId="7" borderId="43" xfId="0" applyNumberFormat="1" applyFill="1" applyBorder="1" applyAlignment="1">
      <alignment horizontal="right"/>
    </xf>
    <xf numFmtId="0" fontId="1" fillId="8" borderId="23" xfId="0" applyFont="1" applyFill="1" applyBorder="1" applyAlignment="1">
      <alignment horizontal="center"/>
    </xf>
    <xf numFmtId="3" fontId="0" fillId="0" borderId="1" xfId="0" applyNumberFormat="1" applyBorder="1"/>
    <xf numFmtId="3" fontId="0" fillId="0" borderId="11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31" xfId="0" applyNumberFormat="1" applyBorder="1"/>
    <xf numFmtId="3" fontId="0" fillId="0" borderId="25" xfId="0" applyNumberFormat="1" applyBorder="1"/>
    <xf numFmtId="3" fontId="0" fillId="4" borderId="5" xfId="0" applyNumberFormat="1" applyFill="1" applyBorder="1"/>
    <xf numFmtId="3" fontId="0" fillId="4" borderId="8" xfId="0" applyNumberFormat="1" applyFill="1" applyBorder="1"/>
    <xf numFmtId="3" fontId="0" fillId="4" borderId="10" xfId="0" applyNumberFormat="1" applyFill="1" applyBorder="1"/>
    <xf numFmtId="3" fontId="0" fillId="4" borderId="64" xfId="0" applyNumberFormat="1" applyFill="1" applyBorder="1"/>
    <xf numFmtId="3" fontId="0" fillId="4" borderId="31" xfId="0" applyNumberFormat="1" applyFill="1" applyBorder="1"/>
    <xf numFmtId="3" fontId="0" fillId="6" borderId="6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6" borderId="68" xfId="0" applyNumberFormat="1" applyFill="1" applyBorder="1" applyAlignment="1">
      <alignment horizontal="center"/>
    </xf>
    <xf numFmtId="3" fontId="0" fillId="6" borderId="25" xfId="0" applyNumberFormat="1" applyFill="1" applyBorder="1" applyAlignment="1">
      <alignment horizontal="center"/>
    </xf>
    <xf numFmtId="3" fontId="1" fillId="7" borderId="10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0" fillId="34" borderId="64" xfId="0" applyNumberFormat="1" applyFill="1" applyBorder="1" applyAlignment="1">
      <alignment horizontal="center"/>
    </xf>
    <xf numFmtId="3" fontId="0" fillId="34" borderId="65" xfId="0" applyNumberFormat="1" applyFill="1" applyBorder="1" applyAlignment="1">
      <alignment horizontal="center"/>
    </xf>
    <xf numFmtId="3" fontId="0" fillId="34" borderId="8" xfId="0" applyNumberFormat="1" applyFill="1" applyBorder="1" applyAlignment="1">
      <alignment horizontal="center"/>
    </xf>
    <xf numFmtId="3" fontId="0" fillId="34" borderId="9" xfId="0" applyNumberFormat="1" applyFill="1" applyBorder="1" applyAlignment="1">
      <alignment horizontal="center"/>
    </xf>
    <xf numFmtId="3" fontId="0" fillId="34" borderId="10" xfId="0" applyNumberFormat="1" applyFill="1" applyBorder="1" applyAlignment="1">
      <alignment horizontal="center"/>
    </xf>
    <xf numFmtId="3" fontId="0" fillId="34" borderId="12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3" fontId="0" fillId="0" borderId="46" xfId="0" applyNumberFormat="1" applyBorder="1"/>
    <xf numFmtId="3" fontId="0" fillId="0" borderId="22" xfId="0" applyNumberFormat="1" applyBorder="1"/>
    <xf numFmtId="0" fontId="1" fillId="35" borderId="23" xfId="0" applyFont="1" applyFill="1" applyBorder="1" applyAlignment="1">
      <alignment horizontal="center"/>
    </xf>
    <xf numFmtId="0" fontId="1" fillId="37" borderId="23" xfId="0" applyFont="1" applyFill="1" applyBorder="1" applyAlignment="1">
      <alignment horizontal="center"/>
    </xf>
    <xf numFmtId="0" fontId="1" fillId="38" borderId="53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1" fillId="38" borderId="32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15" borderId="49" xfId="0" applyNumberFormat="1" applyFill="1" applyBorder="1" applyAlignment="1">
      <alignment horizontal="right"/>
    </xf>
    <xf numFmtId="3" fontId="0" fillId="24" borderId="65" xfId="0" applyNumberFormat="1" applyFill="1" applyBorder="1" applyAlignment="1">
      <alignment horizontal="center"/>
    </xf>
    <xf numFmtId="3" fontId="0" fillId="11" borderId="64" xfId="0" applyNumberFormat="1" applyFill="1" applyBorder="1" applyAlignment="1">
      <alignment horizontal="center"/>
    </xf>
    <xf numFmtId="3" fontId="1" fillId="9" borderId="23" xfId="0" applyNumberFormat="1" applyFont="1" applyFill="1" applyBorder="1" applyAlignment="1">
      <alignment horizontal="center"/>
    </xf>
    <xf numFmtId="3" fontId="0" fillId="13" borderId="18" xfId="0" applyNumberFormat="1" applyFill="1" applyBorder="1" applyAlignment="1">
      <alignment horizontal="center"/>
    </xf>
    <xf numFmtId="3" fontId="0" fillId="11" borderId="17" xfId="0" applyNumberFormat="1" applyFill="1" applyBorder="1" applyAlignment="1">
      <alignment horizontal="center"/>
    </xf>
    <xf numFmtId="3" fontId="0" fillId="11" borderId="32" xfId="0" applyNumberFormat="1" applyFill="1" applyBorder="1" applyAlignment="1">
      <alignment horizontal="center"/>
    </xf>
    <xf numFmtId="3" fontId="0" fillId="11" borderId="43" xfId="0" applyNumberFormat="1" applyFill="1" applyBorder="1" applyAlignment="1">
      <alignment horizontal="center"/>
    </xf>
    <xf numFmtId="3" fontId="0" fillId="11" borderId="18" xfId="0" applyNumberFormat="1" applyFill="1" applyBorder="1" applyAlignment="1">
      <alignment horizontal="center"/>
    </xf>
    <xf numFmtId="3" fontId="0" fillId="4" borderId="26" xfId="0" applyNumberFormat="1" applyFill="1" applyBorder="1" applyAlignment="1">
      <alignment horizontal="center"/>
    </xf>
    <xf numFmtId="3" fontId="0" fillId="7" borderId="43" xfId="0" applyNumberFormat="1" applyFill="1" applyBorder="1" applyAlignment="1">
      <alignment horizontal="center"/>
    </xf>
    <xf numFmtId="49" fontId="0" fillId="7" borderId="32" xfId="0" applyNumberFormat="1" applyFill="1" applyBorder="1" applyAlignment="1">
      <alignment horizontal="right"/>
    </xf>
    <xf numFmtId="49" fontId="0" fillId="15" borderId="32" xfId="0" applyNumberFormat="1" applyFill="1" applyBorder="1" applyAlignment="1">
      <alignment horizontal="right"/>
    </xf>
    <xf numFmtId="0" fontId="1" fillId="38" borderId="53" xfId="0" applyFont="1" applyFill="1" applyBorder="1" applyAlignment="1">
      <alignment horizontal="left"/>
    </xf>
    <xf numFmtId="0" fontId="1" fillId="38" borderId="32" xfId="0" applyFont="1" applyFill="1" applyBorder="1" applyAlignment="1">
      <alignment horizontal="left"/>
    </xf>
    <xf numFmtId="0" fontId="1" fillId="38" borderId="18" xfId="0" applyFont="1" applyFill="1" applyBorder="1" applyAlignment="1">
      <alignment horizontal="left"/>
    </xf>
    <xf numFmtId="0" fontId="0" fillId="0" borderId="7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4" xfId="0" applyBorder="1" applyAlignment="1">
      <alignment horizontal="center"/>
    </xf>
    <xf numFmtId="3" fontId="0" fillId="11" borderId="46" xfId="0" applyNumberFormat="1" applyFill="1" applyBorder="1" applyAlignment="1">
      <alignment horizontal="center"/>
    </xf>
    <xf numFmtId="3" fontId="0" fillId="11" borderId="74" xfId="0" applyNumberForma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17" fontId="0" fillId="0" borderId="65" xfId="0" applyNumberFormat="1" applyBorder="1" applyAlignment="1">
      <alignment horizontal="center"/>
    </xf>
    <xf numFmtId="3" fontId="1" fillId="3" borderId="48" xfId="0" applyNumberFormat="1" applyFont="1" applyFill="1" applyBorder="1" applyAlignment="1">
      <alignment horizontal="center" vertical="center"/>
    </xf>
    <xf numFmtId="3" fontId="1" fillId="25" borderId="20" xfId="0" applyNumberFormat="1" applyFont="1" applyFill="1" applyBorder="1" applyAlignment="1">
      <alignment horizontal="center"/>
    </xf>
    <xf numFmtId="49" fontId="0" fillId="22" borderId="15" xfId="0" applyNumberFormat="1" applyFill="1" applyBorder="1" applyAlignment="1">
      <alignment horizontal="right"/>
    </xf>
    <xf numFmtId="3" fontId="0" fillId="11" borderId="5" xfId="0" applyNumberFormat="1" applyFill="1" applyBorder="1"/>
    <xf numFmtId="3" fontId="0" fillId="11" borderId="8" xfId="0" applyNumberFormat="1" applyFill="1" applyBorder="1"/>
    <xf numFmtId="3" fontId="0" fillId="11" borderId="6" xfId="0" applyNumberFormat="1" applyFill="1" applyBorder="1"/>
    <xf numFmtId="3" fontId="0" fillId="11" borderId="1" xfId="0" applyNumberFormat="1" applyFill="1" applyBorder="1"/>
    <xf numFmtId="3" fontId="0" fillId="11" borderId="2" xfId="0" applyNumberFormat="1" applyFill="1" applyBorder="1" applyAlignment="1">
      <alignment horizontal="center"/>
    </xf>
    <xf numFmtId="3" fontId="0" fillId="11" borderId="67" xfId="0" applyNumberFormat="1" applyFill="1" applyBorder="1"/>
    <xf numFmtId="3" fontId="0" fillId="11" borderId="65" xfId="0" applyNumberFormat="1" applyFill="1" applyBorder="1" applyAlignment="1">
      <alignment horizontal="center"/>
    </xf>
    <xf numFmtId="3" fontId="0" fillId="11" borderId="46" xfId="0" applyNumberFormat="1" applyFill="1" applyBorder="1"/>
    <xf numFmtId="3" fontId="0" fillId="11" borderId="39" xfId="0" applyNumberFormat="1" applyFill="1" applyBorder="1" applyAlignment="1">
      <alignment horizontal="center"/>
    </xf>
    <xf numFmtId="0" fontId="1" fillId="6" borderId="81" xfId="0" applyFont="1" applyFill="1" applyBorder="1" applyAlignment="1">
      <alignment horizontal="center"/>
    </xf>
    <xf numFmtId="0" fontId="1" fillId="16" borderId="43" xfId="0" applyFont="1" applyFill="1" applyBorder="1" applyAlignment="1">
      <alignment horizontal="center"/>
    </xf>
    <xf numFmtId="0" fontId="1" fillId="39" borderId="18" xfId="0" applyFont="1" applyFill="1" applyBorder="1" applyAlignment="1">
      <alignment horizontal="center"/>
    </xf>
    <xf numFmtId="3" fontId="0" fillId="6" borderId="7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3" fontId="0" fillId="6" borderId="12" xfId="0" applyNumberFormat="1" applyFill="1" applyBorder="1" applyAlignment="1">
      <alignment horizontal="center"/>
    </xf>
    <xf numFmtId="3" fontId="0" fillId="6" borderId="66" xfId="0" applyNumberForma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3" fontId="0" fillId="6" borderId="41" xfId="0" applyNumberFormat="1" applyFill="1" applyBorder="1" applyAlignment="1">
      <alignment horizontal="center"/>
    </xf>
    <xf numFmtId="3" fontId="0" fillId="6" borderId="26" xfId="0" applyNumberFormat="1" applyFill="1" applyBorder="1" applyAlignment="1">
      <alignment horizontal="center"/>
    </xf>
    <xf numFmtId="0" fontId="1" fillId="40" borderId="81" xfId="0" applyFont="1" applyFill="1" applyBorder="1" applyAlignment="1">
      <alignment horizontal="center"/>
    </xf>
    <xf numFmtId="3" fontId="0" fillId="33" borderId="31" xfId="0" applyNumberFormat="1" applyFill="1" applyBorder="1"/>
    <xf numFmtId="3" fontId="0" fillId="33" borderId="25" xfId="0" applyNumberFormat="1" applyFill="1" applyBorder="1" applyAlignment="1">
      <alignment horizontal="center"/>
    </xf>
    <xf numFmtId="3" fontId="0" fillId="8" borderId="6" xfId="0" applyNumberFormat="1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3" fontId="0" fillId="8" borderId="6" xfId="0" applyNumberFormat="1" applyFill="1" applyBorder="1"/>
    <xf numFmtId="3" fontId="0" fillId="8" borderId="1" xfId="0" applyNumberFormat="1" applyFill="1" applyBorder="1"/>
    <xf numFmtId="3" fontId="0" fillId="34" borderId="31" xfId="0" applyNumberFormat="1" applyFill="1" applyBorder="1" applyAlignment="1">
      <alignment horizontal="center"/>
    </xf>
    <xf numFmtId="3" fontId="0" fillId="34" borderId="26" xfId="0" applyNumberFormat="1" applyFill="1" applyBorder="1" applyAlignment="1">
      <alignment horizontal="center"/>
    </xf>
    <xf numFmtId="3" fontId="0" fillId="0" borderId="74" xfId="0" applyNumberFormat="1" applyBorder="1"/>
    <xf numFmtId="49" fontId="0" fillId="7" borderId="8" xfId="0" applyNumberFormat="1" applyFill="1" applyBorder="1" applyAlignment="1">
      <alignment horizontal="right"/>
    </xf>
    <xf numFmtId="49" fontId="0" fillId="15" borderId="8" xfId="0" applyNumberFormat="1" applyFill="1" applyBorder="1" applyAlignment="1">
      <alignment horizontal="right"/>
    </xf>
    <xf numFmtId="49" fontId="0" fillId="15" borderId="10" xfId="0" applyNumberFormat="1" applyFill="1" applyBorder="1" applyAlignment="1">
      <alignment horizontal="right"/>
    </xf>
    <xf numFmtId="3" fontId="0" fillId="11" borderId="64" xfId="0" applyNumberFormat="1" applyFill="1" applyBorder="1"/>
    <xf numFmtId="3" fontId="0" fillId="11" borderId="68" xfId="0" applyNumberFormat="1" applyFill="1" applyBorder="1" applyAlignment="1">
      <alignment horizontal="center"/>
    </xf>
    <xf numFmtId="3" fontId="0" fillId="11" borderId="68" xfId="0" applyNumberFormat="1" applyFill="1" applyBorder="1"/>
    <xf numFmtId="3" fontId="0" fillId="11" borderId="66" xfId="0" applyNumberFormat="1" applyFill="1" applyBorder="1" applyAlignment="1">
      <alignment horizontal="center"/>
    </xf>
    <xf numFmtId="3" fontId="0" fillId="11" borderId="31" xfId="0" applyNumberFormat="1" applyFill="1" applyBorder="1"/>
    <xf numFmtId="3" fontId="0" fillId="11" borderId="25" xfId="0" applyNumberFormat="1" applyFill="1" applyBorder="1"/>
    <xf numFmtId="3" fontId="0" fillId="11" borderId="41" xfId="0" applyNumberFormat="1" applyFill="1" applyBorder="1" applyAlignment="1">
      <alignment horizontal="center"/>
    </xf>
    <xf numFmtId="4" fontId="0" fillId="0" borderId="0" xfId="0" applyNumberFormat="1"/>
    <xf numFmtId="0" fontId="1" fillId="32" borderId="32" xfId="0" applyFont="1" applyFill="1" applyBorder="1" applyAlignment="1">
      <alignment horizontal="center"/>
    </xf>
    <xf numFmtId="3" fontId="1" fillId="33" borderId="1" xfId="0" applyNumberFormat="1" applyFont="1" applyFill="1" applyBorder="1"/>
    <xf numFmtId="3" fontId="1" fillId="34" borderId="8" xfId="0" applyNumberFormat="1" applyFont="1" applyFill="1" applyBorder="1"/>
    <xf numFmtId="3" fontId="1" fillId="34" borderId="10" xfId="0" applyNumberFormat="1" applyFont="1" applyFill="1" applyBorder="1"/>
    <xf numFmtId="3" fontId="1" fillId="34" borderId="1" xfId="0" applyNumberFormat="1" applyFont="1" applyFill="1" applyBorder="1"/>
    <xf numFmtId="3" fontId="1" fillId="34" borderId="11" xfId="0" applyNumberFormat="1" applyFont="1" applyFill="1" applyBorder="1"/>
    <xf numFmtId="3" fontId="1" fillId="34" borderId="64" xfId="0" applyNumberFormat="1" applyFont="1" applyFill="1" applyBorder="1"/>
    <xf numFmtId="3" fontId="1" fillId="34" borderId="68" xfId="0" applyNumberFormat="1" applyFont="1" applyFill="1" applyBorder="1"/>
    <xf numFmtId="3" fontId="1" fillId="7" borderId="10" xfId="0" applyNumberFormat="1" applyFont="1" applyFill="1" applyBorder="1" applyAlignment="1">
      <alignment horizontal="center"/>
    </xf>
    <xf numFmtId="3" fontId="1" fillId="7" borderId="11" xfId="0" applyNumberFormat="1" applyFont="1" applyFill="1" applyBorder="1" applyAlignment="1">
      <alignment horizontal="center"/>
    </xf>
    <xf numFmtId="3" fontId="1" fillId="7" borderId="12" xfId="0" applyNumberFormat="1" applyFont="1" applyFill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4" fontId="0" fillId="0" borderId="65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3" fontId="0" fillId="33" borderId="68" xfId="0" applyNumberFormat="1" applyFill="1" applyBorder="1" applyAlignment="1">
      <alignment horizontal="center"/>
    </xf>
    <xf numFmtId="3" fontId="0" fillId="33" borderId="1" xfId="0" applyNumberFormat="1" applyFill="1" applyBorder="1" applyAlignment="1">
      <alignment horizontal="center"/>
    </xf>
    <xf numFmtId="3" fontId="0" fillId="33" borderId="65" xfId="0" applyNumberFormat="1" applyFill="1" applyBorder="1" applyAlignment="1">
      <alignment horizontal="center"/>
    </xf>
    <xf numFmtId="3" fontId="0" fillId="33" borderId="9" xfId="0" applyNumberFormat="1" applyFill="1" applyBorder="1" applyAlignment="1">
      <alignment horizontal="center"/>
    </xf>
    <xf numFmtId="9" fontId="0" fillId="0" borderId="68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3" fontId="1" fillId="7" borderId="21" xfId="0" applyNumberFormat="1" applyFont="1" applyFill="1" applyBorder="1" applyAlignment="1">
      <alignment horizontal="center"/>
    </xf>
    <xf numFmtId="9" fontId="0" fillId="0" borderId="66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/>
    <xf numFmtId="3" fontId="1" fillId="0" borderId="64" xfId="0" applyNumberFormat="1" applyFont="1" applyBorder="1" applyAlignment="1">
      <alignment horizontal="left"/>
    </xf>
    <xf numFmtId="3" fontId="1" fillId="33" borderId="68" xfId="0" applyNumberFormat="1" applyFont="1" applyFill="1" applyBorder="1"/>
    <xf numFmtId="3" fontId="1" fillId="0" borderId="68" xfId="0" applyNumberFormat="1" applyFont="1" applyBorder="1"/>
    <xf numFmtId="3" fontId="1" fillId="0" borderId="66" xfId="0" applyNumberFormat="1" applyFont="1" applyBorder="1"/>
    <xf numFmtId="3" fontId="1" fillId="0" borderId="2" xfId="0" applyNumberFormat="1" applyFont="1" applyBorder="1"/>
    <xf numFmtId="3" fontId="1" fillId="7" borderId="22" xfId="0" applyNumberFormat="1" applyFont="1" applyFill="1" applyBorder="1" applyAlignment="1">
      <alignment horizontal="center"/>
    </xf>
    <xf numFmtId="3" fontId="1" fillId="0" borderId="31" xfId="0" applyNumberFormat="1" applyFont="1" applyBorder="1" applyAlignment="1">
      <alignment horizontal="left"/>
    </xf>
    <xf numFmtId="3" fontId="1" fillId="33" borderId="25" xfId="0" applyNumberFormat="1" applyFont="1" applyFill="1" applyBorder="1"/>
    <xf numFmtId="3" fontId="1" fillId="0" borderId="25" xfId="0" applyNumberFormat="1" applyFont="1" applyBorder="1"/>
    <xf numFmtId="3" fontId="1" fillId="0" borderId="41" xfId="0" applyNumberFormat="1" applyFont="1" applyBorder="1"/>
    <xf numFmtId="3" fontId="0" fillId="0" borderId="64" xfId="0" applyNumberFormat="1" applyBorder="1" applyAlignment="1">
      <alignment horizontal="center"/>
    </xf>
    <xf numFmtId="3" fontId="0" fillId="0" borderId="67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74" xfId="0" applyNumberFormat="1" applyBorder="1" applyAlignment="1">
      <alignment horizontal="center"/>
    </xf>
    <xf numFmtId="3" fontId="1" fillId="41" borderId="5" xfId="0" applyNumberFormat="1" applyFont="1" applyFill="1" applyBorder="1" applyAlignment="1">
      <alignment horizontal="left"/>
    </xf>
    <xf numFmtId="3" fontId="1" fillId="41" borderId="6" xfId="0" applyNumberFormat="1" applyFont="1" applyFill="1" applyBorder="1"/>
    <xf numFmtId="3" fontId="1" fillId="41" borderId="39" xfId="0" applyNumberFormat="1" applyFont="1" applyFill="1" applyBorder="1"/>
    <xf numFmtId="3" fontId="0" fillId="41" borderId="5" xfId="0" applyNumberFormat="1" applyFill="1" applyBorder="1" applyAlignment="1">
      <alignment horizontal="center"/>
    </xf>
    <xf numFmtId="3" fontId="0" fillId="41" borderId="6" xfId="0" applyNumberFormat="1" applyFill="1" applyBorder="1" applyAlignment="1">
      <alignment horizontal="center"/>
    </xf>
    <xf numFmtId="3" fontId="0" fillId="41" borderId="50" xfId="0" applyNumberFormat="1" applyFill="1" applyBorder="1" applyAlignment="1">
      <alignment horizontal="center"/>
    </xf>
    <xf numFmtId="3" fontId="1" fillId="41" borderId="8" xfId="0" applyNumberFormat="1" applyFont="1" applyFill="1" applyBorder="1" applyAlignment="1">
      <alignment horizontal="left"/>
    </xf>
    <xf numFmtId="3" fontId="1" fillId="41" borderId="1" xfId="0" applyNumberFormat="1" applyFont="1" applyFill="1" applyBorder="1"/>
    <xf numFmtId="3" fontId="1" fillId="41" borderId="2" xfId="0" applyNumberFormat="1" applyFont="1" applyFill="1" applyBorder="1"/>
    <xf numFmtId="3" fontId="0" fillId="41" borderId="8" xfId="0" applyNumberFormat="1" applyFill="1" applyBorder="1" applyAlignment="1">
      <alignment horizontal="center"/>
    </xf>
    <xf numFmtId="3" fontId="0" fillId="41" borderId="1" xfId="0" applyNumberFormat="1" applyFill="1" applyBorder="1" applyAlignment="1">
      <alignment horizontal="center"/>
    </xf>
    <xf numFmtId="3" fontId="0" fillId="41" borderId="46" xfId="0" applyNumberFormat="1" applyFill="1" applyBorder="1" applyAlignment="1">
      <alignment horizontal="center"/>
    </xf>
    <xf numFmtId="3" fontId="1" fillId="41" borderId="10" xfId="0" applyNumberFormat="1" applyFont="1" applyFill="1" applyBorder="1" applyAlignment="1">
      <alignment horizontal="left"/>
    </xf>
    <xf numFmtId="3" fontId="1" fillId="41" borderId="11" xfId="0" applyNumberFormat="1" applyFont="1" applyFill="1" applyBorder="1"/>
    <xf numFmtId="3" fontId="1" fillId="41" borderId="21" xfId="0" applyNumberFormat="1" applyFont="1" applyFill="1" applyBorder="1"/>
    <xf numFmtId="3" fontId="0" fillId="41" borderId="10" xfId="0" applyNumberFormat="1" applyFill="1" applyBorder="1" applyAlignment="1">
      <alignment horizontal="center"/>
    </xf>
    <xf numFmtId="3" fontId="0" fillId="41" borderId="11" xfId="0" applyNumberFormat="1" applyFill="1" applyBorder="1" applyAlignment="1">
      <alignment horizontal="center"/>
    </xf>
    <xf numFmtId="3" fontId="0" fillId="41" borderId="22" xfId="0" applyNumberFormat="1" applyFill="1" applyBorder="1" applyAlignment="1">
      <alignment horizontal="center"/>
    </xf>
    <xf numFmtId="3" fontId="1" fillId="18" borderId="64" xfId="0" applyNumberFormat="1" applyFont="1" applyFill="1" applyBorder="1" applyAlignment="1">
      <alignment horizontal="left"/>
    </xf>
    <xf numFmtId="3" fontId="1" fillId="18" borderId="68" xfId="0" applyNumberFormat="1" applyFont="1" applyFill="1" applyBorder="1"/>
    <xf numFmtId="3" fontId="1" fillId="18" borderId="66" xfId="0" applyNumberFormat="1" applyFont="1" applyFill="1" applyBorder="1"/>
    <xf numFmtId="3" fontId="0" fillId="18" borderId="64" xfId="0" applyNumberFormat="1" applyFill="1" applyBorder="1" applyAlignment="1">
      <alignment horizontal="center"/>
    </xf>
    <xf numFmtId="3" fontId="0" fillId="18" borderId="68" xfId="0" applyNumberFormat="1" applyFill="1" applyBorder="1" applyAlignment="1">
      <alignment horizontal="center"/>
    </xf>
    <xf numFmtId="3" fontId="0" fillId="18" borderId="67" xfId="0" applyNumberFormat="1" applyFill="1" applyBorder="1" applyAlignment="1">
      <alignment horizontal="center"/>
    </xf>
    <xf numFmtId="3" fontId="1" fillId="18" borderId="8" xfId="0" applyNumberFormat="1" applyFont="1" applyFill="1" applyBorder="1" applyAlignment="1">
      <alignment horizontal="left"/>
    </xf>
    <xf numFmtId="3" fontId="1" fillId="18" borderId="1" xfId="0" applyNumberFormat="1" applyFont="1" applyFill="1" applyBorder="1"/>
    <xf numFmtId="3" fontId="1" fillId="18" borderId="2" xfId="0" applyNumberFormat="1" applyFont="1" applyFill="1" applyBorder="1"/>
    <xf numFmtId="3" fontId="0" fillId="18" borderId="8" xfId="0" applyNumberFormat="1" applyFill="1" applyBorder="1" applyAlignment="1">
      <alignment horizontal="center"/>
    </xf>
    <xf numFmtId="3" fontId="0" fillId="18" borderId="1" xfId="0" applyNumberFormat="1" applyFill="1" applyBorder="1" applyAlignment="1">
      <alignment horizontal="center"/>
    </xf>
    <xf numFmtId="3" fontId="0" fillId="18" borderId="46" xfId="0" applyNumberFormat="1" applyFill="1" applyBorder="1" applyAlignment="1">
      <alignment horizontal="center"/>
    </xf>
    <xf numFmtId="3" fontId="1" fillId="18" borderId="31" xfId="0" applyNumberFormat="1" applyFont="1" applyFill="1" applyBorder="1" applyAlignment="1">
      <alignment horizontal="left"/>
    </xf>
    <xf numFmtId="3" fontId="1" fillId="18" borderId="25" xfId="0" applyNumberFormat="1" applyFont="1" applyFill="1" applyBorder="1"/>
    <xf numFmtId="3" fontId="1" fillId="18" borderId="41" xfId="0" applyNumberFormat="1" applyFont="1" applyFill="1" applyBorder="1"/>
    <xf numFmtId="3" fontId="0" fillId="18" borderId="31" xfId="0" applyNumberFormat="1" applyFill="1" applyBorder="1" applyAlignment="1">
      <alignment horizontal="center"/>
    </xf>
    <xf numFmtId="3" fontId="0" fillId="18" borderId="25" xfId="0" applyNumberFormat="1" applyFill="1" applyBorder="1" applyAlignment="1">
      <alignment horizontal="center"/>
    </xf>
    <xf numFmtId="3" fontId="0" fillId="18" borderId="74" xfId="0" applyNumberFormat="1" applyFill="1" applyBorder="1" applyAlignment="1">
      <alignment horizontal="center"/>
    </xf>
    <xf numFmtId="3" fontId="1" fillId="27" borderId="5" xfId="0" applyNumberFormat="1" applyFont="1" applyFill="1" applyBorder="1" applyAlignment="1">
      <alignment horizontal="left"/>
    </xf>
    <xf numFmtId="3" fontId="1" fillId="27" borderId="6" xfId="0" applyNumberFormat="1" applyFont="1" applyFill="1" applyBorder="1"/>
    <xf numFmtId="3" fontId="1" fillId="27" borderId="39" xfId="0" applyNumberFormat="1" applyFont="1" applyFill="1" applyBorder="1"/>
    <xf numFmtId="3" fontId="0" fillId="27" borderId="5" xfId="0" applyNumberFormat="1" applyFill="1" applyBorder="1" applyAlignment="1">
      <alignment horizontal="center"/>
    </xf>
    <xf numFmtId="3" fontId="0" fillId="27" borderId="6" xfId="0" applyNumberFormat="1" applyFill="1" applyBorder="1" applyAlignment="1">
      <alignment horizontal="center"/>
    </xf>
    <xf numFmtId="3" fontId="0" fillId="27" borderId="50" xfId="0" applyNumberFormat="1" applyFill="1" applyBorder="1" applyAlignment="1">
      <alignment horizontal="center"/>
    </xf>
    <xf numFmtId="3" fontId="1" fillId="27" borderId="8" xfId="0" applyNumberFormat="1" applyFont="1" applyFill="1" applyBorder="1" applyAlignment="1">
      <alignment horizontal="left"/>
    </xf>
    <xf numFmtId="3" fontId="1" fillId="27" borderId="1" xfId="0" applyNumberFormat="1" applyFont="1" applyFill="1" applyBorder="1"/>
    <xf numFmtId="3" fontId="1" fillId="27" borderId="2" xfId="0" applyNumberFormat="1" applyFont="1" applyFill="1" applyBorder="1"/>
    <xf numFmtId="3" fontId="0" fillId="27" borderId="8" xfId="0" applyNumberFormat="1" applyFill="1" applyBorder="1" applyAlignment="1">
      <alignment horizontal="center"/>
    </xf>
    <xf numFmtId="3" fontId="0" fillId="27" borderId="1" xfId="0" applyNumberFormat="1" applyFill="1" applyBorder="1" applyAlignment="1">
      <alignment horizontal="center"/>
    </xf>
    <xf numFmtId="3" fontId="0" fillId="27" borderId="46" xfId="0" applyNumberFormat="1" applyFill="1" applyBorder="1" applyAlignment="1">
      <alignment horizontal="center"/>
    </xf>
    <xf numFmtId="3" fontId="1" fillId="27" borderId="10" xfId="0" applyNumberFormat="1" applyFont="1" applyFill="1" applyBorder="1" applyAlignment="1">
      <alignment horizontal="left"/>
    </xf>
    <xf numFmtId="3" fontId="1" fillId="27" borderId="11" xfId="0" applyNumberFormat="1" applyFont="1" applyFill="1" applyBorder="1"/>
    <xf numFmtId="3" fontId="1" fillId="27" borderId="21" xfId="0" applyNumberFormat="1" applyFont="1" applyFill="1" applyBorder="1"/>
    <xf numFmtId="3" fontId="0" fillId="27" borderId="11" xfId="0" applyNumberFormat="1" applyFill="1" applyBorder="1" applyAlignment="1">
      <alignment horizontal="center"/>
    </xf>
    <xf numFmtId="3" fontId="0" fillId="27" borderId="22" xfId="0" applyNumberFormat="1" applyFill="1" applyBorder="1" applyAlignment="1">
      <alignment horizontal="center"/>
    </xf>
    <xf numFmtId="3" fontId="1" fillId="25" borderId="64" xfId="0" applyNumberFormat="1" applyFont="1" applyFill="1" applyBorder="1" applyAlignment="1">
      <alignment horizontal="left"/>
    </xf>
    <xf numFmtId="3" fontId="1" fillId="25" borderId="68" xfId="0" applyNumberFormat="1" applyFont="1" applyFill="1" applyBorder="1"/>
    <xf numFmtId="3" fontId="1" fillId="25" borderId="66" xfId="0" applyNumberFormat="1" applyFont="1" applyFill="1" applyBorder="1"/>
    <xf numFmtId="3" fontId="0" fillId="25" borderId="64" xfId="0" applyNumberFormat="1" applyFill="1" applyBorder="1" applyAlignment="1">
      <alignment horizontal="center"/>
    </xf>
    <xf numFmtId="3" fontId="0" fillId="25" borderId="68" xfId="0" applyNumberFormat="1" applyFill="1" applyBorder="1" applyAlignment="1">
      <alignment horizontal="center"/>
    </xf>
    <xf numFmtId="3" fontId="0" fillId="25" borderId="67" xfId="0" applyNumberFormat="1" applyFill="1" applyBorder="1" applyAlignment="1">
      <alignment horizontal="center"/>
    </xf>
    <xf numFmtId="3" fontId="1" fillId="25" borderId="8" xfId="0" applyNumberFormat="1" applyFont="1" applyFill="1" applyBorder="1" applyAlignment="1">
      <alignment horizontal="left"/>
    </xf>
    <xf numFmtId="3" fontId="1" fillId="25" borderId="1" xfId="0" applyNumberFormat="1" applyFont="1" applyFill="1" applyBorder="1"/>
    <xf numFmtId="3" fontId="1" fillId="25" borderId="2" xfId="0" applyNumberFormat="1" applyFont="1" applyFill="1" applyBorder="1"/>
    <xf numFmtId="3" fontId="0" fillId="25" borderId="8" xfId="0" applyNumberFormat="1" applyFill="1" applyBorder="1" applyAlignment="1">
      <alignment horizontal="center"/>
    </xf>
    <xf numFmtId="3" fontId="0" fillId="25" borderId="1" xfId="0" applyNumberFormat="1" applyFill="1" applyBorder="1" applyAlignment="1">
      <alignment horizontal="center"/>
    </xf>
    <xf numFmtId="3" fontId="0" fillId="25" borderId="46" xfId="0" applyNumberFormat="1" applyFill="1" applyBorder="1" applyAlignment="1">
      <alignment horizontal="center"/>
    </xf>
    <xf numFmtId="3" fontId="1" fillId="25" borderId="10" xfId="0" applyNumberFormat="1" applyFont="1" applyFill="1" applyBorder="1" applyAlignment="1">
      <alignment horizontal="left"/>
    </xf>
    <xf numFmtId="3" fontId="1" fillId="25" borderId="11" xfId="0" applyNumberFormat="1" applyFont="1" applyFill="1" applyBorder="1"/>
    <xf numFmtId="3" fontId="1" fillId="25" borderId="21" xfId="0" applyNumberFormat="1" applyFont="1" applyFill="1" applyBorder="1"/>
    <xf numFmtId="3" fontId="0" fillId="25" borderId="10" xfId="0" applyNumberFormat="1" applyFill="1" applyBorder="1" applyAlignment="1">
      <alignment horizontal="center"/>
    </xf>
    <xf numFmtId="3" fontId="0" fillId="25" borderId="11" xfId="0" applyNumberFormat="1" applyFill="1" applyBorder="1" applyAlignment="1">
      <alignment horizontal="center"/>
    </xf>
    <xf numFmtId="3" fontId="0" fillId="25" borderId="22" xfId="0" applyNumberFormat="1" applyFill="1" applyBorder="1" applyAlignment="1">
      <alignment horizontal="center"/>
    </xf>
    <xf numFmtId="166" fontId="0" fillId="0" borderId="0" xfId="0" applyNumberFormat="1"/>
    <xf numFmtId="167" fontId="0" fillId="0" borderId="0" xfId="0" applyNumberFormat="1"/>
    <xf numFmtId="0" fontId="1" fillId="17" borderId="17" xfId="0" applyFont="1" applyFill="1" applyBorder="1" applyAlignment="1">
      <alignment horizontal="center" vertical="center"/>
    </xf>
    <xf numFmtId="0" fontId="1" fillId="17" borderId="18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21" borderId="17" xfId="0" applyFont="1" applyFill="1" applyBorder="1" applyAlignment="1">
      <alignment horizontal="center" vertical="center"/>
    </xf>
    <xf numFmtId="0" fontId="1" fillId="21" borderId="18" xfId="0" applyFont="1" applyFill="1" applyBorder="1" applyAlignment="1">
      <alignment horizontal="center" vertical="center"/>
    </xf>
    <xf numFmtId="0" fontId="1" fillId="21" borderId="5" xfId="0" applyFont="1" applyFill="1" applyBorder="1" applyAlignment="1">
      <alignment horizontal="center"/>
    </xf>
    <xf numFmtId="0" fontId="1" fillId="21" borderId="6" xfId="0" applyFont="1" applyFill="1" applyBorder="1" applyAlignment="1">
      <alignment horizontal="center"/>
    </xf>
    <xf numFmtId="0" fontId="1" fillId="21" borderId="7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14" borderId="17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0" fontId="1" fillId="36" borderId="39" xfId="0" applyFont="1" applyFill="1" applyBorder="1" applyAlignment="1">
      <alignment horizontal="center" vertical="center"/>
    </xf>
    <xf numFmtId="0" fontId="1" fillId="36" borderId="21" xfId="0" applyFont="1" applyFill="1" applyBorder="1" applyAlignment="1">
      <alignment horizontal="center" vertical="center"/>
    </xf>
    <xf numFmtId="0" fontId="1" fillId="36" borderId="6" xfId="0" applyFont="1" applyFill="1" applyBorder="1" applyAlignment="1">
      <alignment horizontal="center" vertical="center"/>
    </xf>
    <xf numFmtId="0" fontId="1" fillId="36" borderId="11" xfId="0" applyFont="1" applyFill="1" applyBorder="1" applyAlignment="1">
      <alignment horizontal="center" vertical="center"/>
    </xf>
    <xf numFmtId="0" fontId="1" fillId="36" borderId="50" xfId="0" applyFont="1" applyFill="1" applyBorder="1" applyAlignment="1">
      <alignment horizontal="center" vertical="center"/>
    </xf>
    <xf numFmtId="0" fontId="1" fillId="36" borderId="22" xfId="0" applyFont="1" applyFill="1" applyBorder="1" applyAlignment="1">
      <alignment horizontal="center" vertical="center"/>
    </xf>
    <xf numFmtId="0" fontId="1" fillId="36" borderId="17" xfId="0" applyFont="1" applyFill="1" applyBorder="1" applyAlignment="1">
      <alignment horizontal="center" vertical="center"/>
    </xf>
    <xf numFmtId="0" fontId="1" fillId="36" borderId="18" xfId="0" applyFont="1" applyFill="1" applyBorder="1" applyAlignment="1">
      <alignment horizontal="center" vertical="center"/>
    </xf>
    <xf numFmtId="0" fontId="1" fillId="36" borderId="7" xfId="0" applyFont="1" applyFill="1" applyBorder="1" applyAlignment="1">
      <alignment horizontal="center" vertical="center"/>
    </xf>
    <xf numFmtId="0" fontId="1" fillId="36" borderId="12" xfId="0" applyFont="1" applyFill="1" applyBorder="1" applyAlignment="1">
      <alignment horizontal="center" vertical="center"/>
    </xf>
    <xf numFmtId="0" fontId="1" fillId="37" borderId="36" xfId="0" applyFont="1" applyFill="1" applyBorder="1" applyAlignment="1">
      <alignment horizontal="center"/>
    </xf>
    <xf numFmtId="0" fontId="1" fillId="37" borderId="37" xfId="0" applyFont="1" applyFill="1" applyBorder="1" applyAlignment="1">
      <alignment horizontal="center"/>
    </xf>
    <xf numFmtId="0" fontId="1" fillId="37" borderId="38" xfId="0" applyFont="1" applyFill="1" applyBorder="1" applyAlignment="1">
      <alignment horizontal="center"/>
    </xf>
    <xf numFmtId="0" fontId="1" fillId="36" borderId="69" xfId="0" applyFont="1" applyFill="1" applyBorder="1" applyAlignment="1">
      <alignment horizontal="center" vertical="center"/>
    </xf>
    <xf numFmtId="0" fontId="1" fillId="36" borderId="57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29" borderId="17" xfId="0" applyFont="1" applyFill="1" applyBorder="1" applyAlignment="1">
      <alignment horizontal="center" vertical="center"/>
    </xf>
    <xf numFmtId="0" fontId="1" fillId="29" borderId="18" xfId="0" applyFont="1" applyFill="1" applyBorder="1" applyAlignment="1">
      <alignment horizontal="center" vertical="center"/>
    </xf>
    <xf numFmtId="0" fontId="1" fillId="29" borderId="5" xfId="0" applyFont="1" applyFill="1" applyBorder="1" applyAlignment="1">
      <alignment horizontal="center"/>
    </xf>
    <xf numFmtId="0" fontId="1" fillId="29" borderId="6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19" borderId="17" xfId="0" applyFont="1" applyFill="1" applyBorder="1" applyAlignment="1">
      <alignment horizontal="center" vertical="center"/>
    </xf>
    <xf numFmtId="0" fontId="1" fillId="19" borderId="18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/>
    </xf>
    <xf numFmtId="0" fontId="1" fillId="19" borderId="7" xfId="0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/>
    </xf>
    <xf numFmtId="0" fontId="1" fillId="20" borderId="7" xfId="0" applyFont="1" applyFill="1" applyBorder="1" applyAlignment="1">
      <alignment horizontal="center"/>
    </xf>
    <xf numFmtId="0" fontId="1" fillId="20" borderId="17" xfId="0" applyFont="1" applyFill="1" applyBorder="1" applyAlignment="1">
      <alignment horizontal="center" vertical="center"/>
    </xf>
    <xf numFmtId="0" fontId="1" fillId="20" borderId="18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15" borderId="17" xfId="0" applyFont="1" applyFill="1" applyBorder="1" applyAlignment="1">
      <alignment horizontal="center" vertical="center"/>
    </xf>
    <xf numFmtId="0" fontId="1" fillId="15" borderId="18" xfId="0" applyFont="1" applyFill="1" applyBorder="1" applyAlignment="1">
      <alignment horizontal="center" vertical="center"/>
    </xf>
    <xf numFmtId="0" fontId="1" fillId="15" borderId="34" xfId="0" applyFont="1" applyFill="1" applyBorder="1" applyAlignment="1">
      <alignment horizontal="center"/>
    </xf>
    <xf numFmtId="0" fontId="1" fillId="15" borderId="35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3" fontId="1" fillId="3" borderId="63" xfId="0" applyNumberFormat="1" applyFont="1" applyFill="1" applyBorder="1" applyAlignment="1">
      <alignment horizontal="center" vertical="center" wrapText="1"/>
    </xf>
    <xf numFmtId="3" fontId="1" fillId="3" borderId="58" xfId="0" applyNumberFormat="1" applyFont="1" applyFill="1" applyBorder="1" applyAlignment="1">
      <alignment horizontal="center" vertical="center" wrapText="1"/>
    </xf>
    <xf numFmtId="3" fontId="1" fillId="3" borderId="69" xfId="0" applyNumberFormat="1" applyFont="1" applyFill="1" applyBorder="1" applyAlignment="1">
      <alignment horizontal="center" vertical="center" wrapText="1"/>
    </xf>
    <xf numFmtId="3" fontId="1" fillId="3" borderId="57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39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75" xfId="0" applyNumberFormat="1" applyFont="1" applyFill="1" applyBorder="1" applyAlignment="1">
      <alignment horizontal="center" vertical="center"/>
    </xf>
    <xf numFmtId="3" fontId="1" fillId="3" borderId="76" xfId="0" applyNumberFormat="1" applyFont="1" applyFill="1" applyBorder="1" applyAlignment="1">
      <alignment horizontal="center" vertical="center"/>
    </xf>
    <xf numFmtId="3" fontId="1" fillId="3" borderId="77" xfId="0" applyNumberFormat="1" applyFont="1" applyFill="1" applyBorder="1" applyAlignment="1">
      <alignment horizontal="center" vertical="center"/>
    </xf>
    <xf numFmtId="3" fontId="1" fillId="3" borderId="78" xfId="0" applyNumberFormat="1" applyFont="1" applyFill="1" applyBorder="1" applyAlignment="1">
      <alignment horizontal="center" vertical="center"/>
    </xf>
    <xf numFmtId="3" fontId="1" fillId="3" borderId="79" xfId="0" applyNumberFormat="1" applyFont="1" applyFill="1" applyBorder="1" applyAlignment="1">
      <alignment horizontal="center" vertical="center"/>
    </xf>
    <xf numFmtId="3" fontId="1" fillId="3" borderId="80" xfId="0" applyNumberFormat="1" applyFont="1" applyFill="1" applyBorder="1" applyAlignment="1">
      <alignment horizontal="center" vertical="center"/>
    </xf>
    <xf numFmtId="3" fontId="1" fillId="7" borderId="36" xfId="0" applyNumberFormat="1" applyFont="1" applyFill="1" applyBorder="1" applyAlignment="1">
      <alignment horizontal="center" vertical="center"/>
    </xf>
    <xf numFmtId="3" fontId="1" fillId="7" borderId="37" xfId="0" applyNumberFormat="1" applyFont="1" applyFill="1" applyBorder="1" applyAlignment="1">
      <alignment horizontal="center" vertical="center"/>
    </xf>
    <xf numFmtId="3" fontId="1" fillId="7" borderId="29" xfId="0" applyNumberFormat="1" applyFont="1" applyFill="1" applyBorder="1" applyAlignment="1">
      <alignment horizontal="center" vertical="center"/>
    </xf>
    <xf numFmtId="0" fontId="1" fillId="26" borderId="5" xfId="0" applyFont="1" applyFill="1" applyBorder="1" applyAlignment="1">
      <alignment horizontal="center"/>
    </xf>
    <xf numFmtId="0" fontId="1" fillId="26" borderId="7" xfId="0" applyFont="1" applyFill="1" applyBorder="1" applyAlignment="1">
      <alignment horizontal="center"/>
    </xf>
    <xf numFmtId="0" fontId="1" fillId="26" borderId="17" xfId="0" applyFont="1" applyFill="1" applyBorder="1" applyAlignment="1">
      <alignment horizontal="center" vertical="center"/>
    </xf>
    <xf numFmtId="0" fontId="1" fillId="26" borderId="18" xfId="0" applyFont="1" applyFill="1" applyBorder="1" applyAlignment="1">
      <alignment horizontal="center" vertical="center"/>
    </xf>
    <xf numFmtId="3" fontId="1" fillId="7" borderId="71" xfId="0" applyNumberFormat="1" applyFont="1" applyFill="1" applyBorder="1" applyAlignment="1">
      <alignment horizontal="center" vertical="center"/>
    </xf>
    <xf numFmtId="3" fontId="1" fillId="7" borderId="52" xfId="0" applyNumberFormat="1" applyFont="1" applyFill="1" applyBorder="1" applyAlignment="1">
      <alignment horizontal="center" vertical="center"/>
    </xf>
    <xf numFmtId="3" fontId="1" fillId="7" borderId="47" xfId="0" applyNumberFormat="1" applyFont="1" applyFill="1" applyBorder="1" applyAlignment="1">
      <alignment horizontal="center" vertical="center"/>
    </xf>
    <xf numFmtId="3" fontId="1" fillId="7" borderId="72" xfId="0" applyNumberFormat="1" applyFont="1" applyFill="1" applyBorder="1" applyAlignment="1">
      <alignment horizontal="center" vertical="center"/>
    </xf>
    <xf numFmtId="3" fontId="1" fillId="7" borderId="38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/>
    </xf>
    <xf numFmtId="3" fontId="1" fillId="3" borderId="39" xfId="0" applyNumberFormat="1" applyFont="1" applyFill="1" applyBorder="1" applyAlignment="1">
      <alignment horizontal="center"/>
    </xf>
    <xf numFmtId="3" fontId="1" fillId="3" borderId="69" xfId="0" applyNumberFormat="1" applyFont="1" applyFill="1" applyBorder="1" applyAlignment="1">
      <alignment horizontal="center" vertical="center"/>
    </xf>
    <xf numFmtId="3" fontId="1" fillId="3" borderId="57" xfId="0" applyNumberFormat="1" applyFont="1" applyFill="1" applyBorder="1" applyAlignment="1">
      <alignment horizontal="center" vertical="center"/>
    </xf>
    <xf numFmtId="3" fontId="1" fillId="10" borderId="36" xfId="0" applyNumberFormat="1" applyFont="1" applyFill="1" applyBorder="1" applyAlignment="1">
      <alignment horizontal="center"/>
    </xf>
    <xf numFmtId="3" fontId="1" fillId="10" borderId="37" xfId="0" applyNumberFormat="1" applyFont="1" applyFill="1" applyBorder="1" applyAlignment="1">
      <alignment horizontal="center"/>
    </xf>
    <xf numFmtId="3" fontId="1" fillId="10" borderId="19" xfId="0" applyNumberFormat="1" applyFont="1" applyFill="1" applyBorder="1" applyAlignment="1">
      <alignment horizontal="center"/>
    </xf>
    <xf numFmtId="3" fontId="1" fillId="10" borderId="28" xfId="0" applyNumberFormat="1" applyFont="1" applyFill="1" applyBorder="1" applyAlignment="1">
      <alignment horizontal="center"/>
    </xf>
    <xf numFmtId="3" fontId="1" fillId="10" borderId="20" xfId="0" applyNumberFormat="1" applyFont="1" applyFill="1" applyBorder="1" applyAlignment="1">
      <alignment horizontal="center"/>
    </xf>
    <xf numFmtId="3" fontId="1" fillId="3" borderId="67" xfId="0" applyNumberFormat="1" applyFont="1" applyFill="1" applyBorder="1" applyAlignment="1">
      <alignment horizontal="center"/>
    </xf>
    <xf numFmtId="3" fontId="1" fillId="3" borderId="68" xfId="0" applyNumberFormat="1" applyFont="1" applyFill="1" applyBorder="1" applyAlignment="1">
      <alignment horizontal="center"/>
    </xf>
    <xf numFmtId="3" fontId="1" fillId="3" borderId="65" xfId="0" applyNumberFormat="1" applyFont="1" applyFill="1" applyBorder="1" applyAlignment="1">
      <alignment horizontal="center"/>
    </xf>
    <xf numFmtId="3" fontId="1" fillId="3" borderId="64" xfId="0" applyNumberFormat="1" applyFont="1" applyFill="1" applyBorder="1" applyAlignment="1">
      <alignment horizontal="center"/>
    </xf>
    <xf numFmtId="3" fontId="1" fillId="3" borderId="66" xfId="0" applyNumberFormat="1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  <xf numFmtId="3" fontId="1" fillId="10" borderId="38" xfId="0" applyNumberFormat="1" applyFont="1" applyFill="1" applyBorder="1" applyAlignment="1">
      <alignment horizontal="center"/>
    </xf>
    <xf numFmtId="3" fontId="1" fillId="3" borderId="62" xfId="0" applyNumberFormat="1" applyFont="1" applyFill="1" applyBorder="1" applyAlignment="1">
      <alignment horizontal="center" vertical="center"/>
    </xf>
    <xf numFmtId="3" fontId="1" fillId="3" borderId="70" xfId="0" applyNumberFormat="1" applyFont="1" applyFill="1" applyBorder="1" applyAlignment="1">
      <alignment horizontal="center" vertical="center"/>
    </xf>
    <xf numFmtId="3" fontId="1" fillId="3" borderId="50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0" fontId="1" fillId="37" borderId="62" xfId="0" applyFont="1" applyFill="1" applyBorder="1" applyAlignment="1">
      <alignment horizontal="center"/>
    </xf>
    <xf numFmtId="0" fontId="1" fillId="37" borderId="63" xfId="0" applyFont="1" applyFill="1" applyBorder="1" applyAlignment="1">
      <alignment horizontal="center"/>
    </xf>
    <xf numFmtId="0" fontId="1" fillId="36" borderId="35" xfId="0" applyFont="1" applyFill="1" applyBorder="1" applyAlignment="1">
      <alignment horizontal="center" vertical="center"/>
    </xf>
    <xf numFmtId="0" fontId="1" fillId="36" borderId="44" xfId="0" applyFont="1" applyFill="1" applyBorder="1" applyAlignment="1">
      <alignment horizontal="center" vertical="center"/>
    </xf>
    <xf numFmtId="3" fontId="0" fillId="7" borderId="14" xfId="0" applyNumberFormat="1" applyFill="1" applyBorder="1" applyAlignment="1">
      <alignment horizontal="center"/>
    </xf>
    <xf numFmtId="3" fontId="0" fillId="7" borderId="44" xfId="0" applyNumberFormat="1" applyFill="1" applyBorder="1" applyAlignment="1">
      <alignment horizontal="center"/>
    </xf>
    <xf numFmtId="3" fontId="0" fillId="7" borderId="13" xfId="0" applyNumberFormat="1" applyFill="1" applyBorder="1" applyAlignment="1">
      <alignment horizontal="center"/>
    </xf>
    <xf numFmtId="3" fontId="0" fillId="7" borderId="51" xfId="0" applyNumberFormat="1" applyFill="1" applyBorder="1" applyAlignment="1">
      <alignment horizontal="center"/>
    </xf>
    <xf numFmtId="3" fontId="1" fillId="3" borderId="37" xfId="0" applyNumberFormat="1" applyFont="1" applyFill="1" applyBorder="1" applyAlignment="1">
      <alignment horizontal="center"/>
    </xf>
    <xf numFmtId="3" fontId="1" fillId="3" borderId="38" xfId="0" applyNumberFormat="1" applyFont="1" applyFill="1" applyBorder="1" applyAlignment="1">
      <alignment horizontal="center"/>
    </xf>
    <xf numFmtId="22" fontId="1" fillId="25" borderId="36" xfId="0" applyNumberFormat="1" applyFont="1" applyFill="1" applyBorder="1" applyAlignment="1">
      <alignment horizontal="center"/>
    </xf>
    <xf numFmtId="22" fontId="1" fillId="25" borderId="37" xfId="0" applyNumberFormat="1" applyFont="1" applyFill="1" applyBorder="1" applyAlignment="1">
      <alignment horizontal="center"/>
    </xf>
    <xf numFmtId="22" fontId="1" fillId="25" borderId="38" xfId="0" applyNumberFormat="1" applyFont="1" applyFill="1" applyBorder="1" applyAlignment="1">
      <alignment horizontal="center"/>
    </xf>
    <xf numFmtId="3" fontId="1" fillId="14" borderId="36" xfId="0" applyNumberFormat="1" applyFont="1" applyFill="1" applyBorder="1" applyAlignment="1">
      <alignment horizontal="center"/>
    </xf>
    <xf numFmtId="3" fontId="1" fillId="14" borderId="37" xfId="0" applyNumberFormat="1" applyFont="1" applyFill="1" applyBorder="1" applyAlignment="1">
      <alignment horizontal="center"/>
    </xf>
    <xf numFmtId="3" fontId="1" fillId="14" borderId="38" xfId="0" applyNumberFormat="1" applyFont="1" applyFill="1" applyBorder="1" applyAlignment="1">
      <alignment horizontal="center"/>
    </xf>
    <xf numFmtId="3" fontId="0" fillId="7" borderId="34" xfId="0" applyNumberFormat="1" applyFill="1" applyBorder="1" applyAlignment="1">
      <alignment horizontal="center"/>
    </xf>
    <xf numFmtId="3" fontId="0" fillId="7" borderId="35" xfId="0" applyNumberFormat="1" applyFill="1" applyBorder="1" applyAlignment="1">
      <alignment horizontal="center"/>
    </xf>
    <xf numFmtId="3" fontId="1" fillId="3" borderId="3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1" fillId="34" borderId="31" xfId="0" applyNumberFormat="1" applyFont="1" applyFill="1" applyBorder="1"/>
    <xf numFmtId="9" fontId="0" fillId="0" borderId="4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3" fontId="1" fillId="18" borderId="65" xfId="0" applyNumberFormat="1" applyFont="1" applyFill="1" applyBorder="1" applyAlignment="1">
      <alignment horizontal="center"/>
    </xf>
    <xf numFmtId="3" fontId="1" fillId="18" borderId="9" xfId="0" applyNumberFormat="1" applyFont="1" applyFill="1" applyBorder="1" applyAlignment="1">
      <alignment horizontal="center"/>
    </xf>
    <xf numFmtId="3" fontId="1" fillId="18" borderId="26" xfId="0" applyNumberFormat="1" applyFont="1" applyFill="1" applyBorder="1" applyAlignment="1">
      <alignment horizontal="center"/>
    </xf>
    <xf numFmtId="3" fontId="1" fillId="41" borderId="7" xfId="0" applyNumberFormat="1" applyFont="1" applyFill="1" applyBorder="1" applyAlignment="1">
      <alignment horizontal="center"/>
    </xf>
    <xf numFmtId="3" fontId="1" fillId="41" borderId="9" xfId="0" applyNumberFormat="1" applyFont="1" applyFill="1" applyBorder="1" applyAlignment="1">
      <alignment horizontal="center"/>
    </xf>
    <xf numFmtId="3" fontId="1" fillId="41" borderId="12" xfId="0" applyNumberFormat="1" applyFont="1" applyFill="1" applyBorder="1" applyAlignment="1">
      <alignment horizontal="center"/>
    </xf>
    <xf numFmtId="3" fontId="1" fillId="0" borderId="65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27" borderId="7" xfId="0" applyNumberFormat="1" applyFont="1" applyFill="1" applyBorder="1" applyAlignment="1">
      <alignment horizontal="center"/>
    </xf>
    <xf numFmtId="3" fontId="1" fillId="27" borderId="9" xfId="0" applyNumberFormat="1" applyFont="1" applyFill="1" applyBorder="1" applyAlignment="1">
      <alignment horizontal="center"/>
    </xf>
    <xf numFmtId="3" fontId="1" fillId="27" borderId="12" xfId="0" applyNumberFormat="1" applyFont="1" applyFill="1" applyBorder="1" applyAlignment="1">
      <alignment horizontal="center"/>
    </xf>
    <xf numFmtId="3" fontId="1" fillId="25" borderId="65" xfId="0" applyNumberFormat="1" applyFont="1" applyFill="1" applyBorder="1" applyAlignment="1">
      <alignment horizontal="center"/>
    </xf>
    <xf numFmtId="3" fontId="1" fillId="25" borderId="9" xfId="0" applyNumberFormat="1" applyFont="1" applyFill="1" applyBorder="1" applyAlignment="1">
      <alignment horizontal="center"/>
    </xf>
    <xf numFmtId="3" fontId="1" fillId="25" borderId="12" xfId="0" applyNumberFormat="1" applyFont="1" applyFill="1" applyBorder="1" applyAlignment="1">
      <alignment horizontal="center"/>
    </xf>
    <xf numFmtId="3" fontId="0" fillId="6" borderId="50" xfId="0" applyNumberFormat="1" applyFill="1" applyBorder="1" applyAlignment="1">
      <alignment horizontal="center"/>
    </xf>
    <xf numFmtId="3" fontId="0" fillId="6" borderId="46" xfId="0" applyNumberFormat="1" applyFill="1" applyBorder="1" applyAlignment="1">
      <alignment horizontal="center"/>
    </xf>
    <xf numFmtId="3" fontId="0" fillId="6" borderId="22" xfId="0" applyNumberFormat="1" applyFill="1" applyBorder="1" applyAlignment="1">
      <alignment horizontal="center"/>
    </xf>
    <xf numFmtId="3" fontId="0" fillId="6" borderId="67" xfId="0" applyNumberFormat="1" applyFill="1" applyBorder="1" applyAlignment="1">
      <alignment horizontal="center"/>
    </xf>
    <xf numFmtId="3" fontId="0" fillId="6" borderId="74" xfId="0" applyNumberForma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  <color rgb="FFFFFF66"/>
      <color rgb="FFFF9933"/>
      <color rgb="FF6699FF"/>
      <color rgb="FFFF6699"/>
      <color rgb="FFFF0066"/>
      <color rgb="FF99FF33"/>
      <color rgb="FFCCFF99"/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00B050"/>
  </sheetPr>
  <dimension ref="A1:BI66"/>
  <sheetViews>
    <sheetView zoomScaleNormal="100" workbookViewId="0">
      <pane xSplit="1" ySplit="3" topLeftCell="AC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bestFit="1" customWidth="1"/>
    <col min="2" max="2" width="6.5703125" style="7" bestFit="1" customWidth="1"/>
    <col min="3" max="3" width="11.42578125" style="3"/>
    <col min="4" max="4" width="5.28515625" style="3" bestFit="1" customWidth="1"/>
    <col min="5" max="5" width="5.7109375" style="8" bestFit="1" customWidth="1"/>
    <col min="6" max="6" width="6.5703125" bestFit="1" customWidth="1"/>
    <col min="7" max="7" width="11.42578125" style="3"/>
    <col min="8" max="8" width="5.28515625" style="3" bestFit="1" customWidth="1"/>
    <col min="9" max="9" width="5.7109375" style="8" bestFit="1" customWidth="1"/>
    <col min="10" max="10" width="6.5703125" bestFit="1" customWidth="1"/>
    <col min="12" max="12" width="5.28515625" bestFit="1" customWidth="1"/>
    <col min="13" max="13" width="5.7109375" bestFit="1" customWidth="1"/>
    <col min="14" max="14" width="6.5703125" bestFit="1" customWidth="1"/>
    <col min="16" max="16" width="5.5703125" bestFit="1" customWidth="1"/>
    <col min="17" max="17" width="5.7109375" bestFit="1" customWidth="1"/>
    <col min="18" max="18" width="6.5703125" bestFit="1" customWidth="1"/>
    <col min="20" max="20" width="5.5703125" bestFit="1" customWidth="1"/>
    <col min="21" max="21" width="5.7109375" bestFit="1" customWidth="1"/>
    <col min="22" max="22" width="6.5703125" bestFit="1" customWidth="1"/>
    <col min="24" max="24" width="5.5703125" bestFit="1" customWidth="1"/>
    <col min="25" max="25" width="5.7109375" bestFit="1" customWidth="1"/>
    <col min="26" max="26" width="6.5703125" bestFit="1" customWidth="1"/>
    <col min="28" max="28" width="5.5703125" bestFit="1" customWidth="1"/>
    <col min="29" max="29" width="5.7109375" bestFit="1" customWidth="1"/>
    <col min="30" max="30" width="6.5703125" bestFit="1" customWidth="1"/>
    <col min="32" max="32" width="5.5703125" bestFit="1" customWidth="1"/>
    <col min="33" max="33" width="5.7109375" bestFit="1" customWidth="1"/>
    <col min="34" max="34" width="6.7109375" bestFit="1" customWidth="1"/>
    <col min="36" max="36" width="5.5703125" bestFit="1" customWidth="1"/>
    <col min="37" max="37" width="5.7109375" bestFit="1" customWidth="1"/>
    <col min="38" max="38" width="6.5703125" bestFit="1" customWidth="1"/>
    <col min="40" max="40" width="5.5703125" bestFit="1" customWidth="1"/>
    <col min="41" max="41" width="5.7109375" bestFit="1" customWidth="1"/>
    <col min="42" max="42" width="6.5703125" bestFit="1" customWidth="1"/>
    <col min="44" max="44" width="5.5703125" bestFit="1" customWidth="1"/>
    <col min="45" max="45" width="5.7109375" bestFit="1" customWidth="1"/>
    <col min="46" max="46" width="6.5703125" bestFit="1" customWidth="1"/>
    <col min="48" max="48" width="5.5703125" bestFit="1" customWidth="1"/>
    <col min="49" max="49" width="5.7109375" bestFit="1" customWidth="1"/>
    <col min="50" max="50" width="6.5703125" bestFit="1" customWidth="1"/>
    <col min="52" max="52" width="5.5703125" bestFit="1" customWidth="1"/>
    <col min="53" max="53" width="5.7109375" bestFit="1" customWidth="1"/>
    <col min="54" max="54" width="6.5703125" bestFit="1" customWidth="1"/>
    <col min="56" max="56" width="5.5703125" bestFit="1" customWidth="1"/>
    <col min="57" max="57" width="5.7109375" bestFit="1" customWidth="1"/>
    <col min="58" max="58" width="6.5703125" style="7" bestFit="1" customWidth="1"/>
    <col min="59" max="59" width="11.42578125" style="3"/>
    <col min="60" max="60" width="5.28515625" style="3" bestFit="1" customWidth="1"/>
    <col min="61" max="61" width="6.7109375" style="8" bestFit="1" customWidth="1"/>
  </cols>
  <sheetData>
    <row r="1" spans="1:61" ht="15.75" thickBot="1" x14ac:dyDescent="0.3">
      <c r="A1" s="99" t="s">
        <v>2601</v>
      </c>
      <c r="B1" s="26" t="s">
        <v>10</v>
      </c>
      <c r="C1" s="25">
        <f>SUM(C$4:C$1048576)</f>
        <v>4032480</v>
      </c>
      <c r="D1" s="23">
        <f>SUM(D$4:D$1048576)</f>
        <v>189</v>
      </c>
      <c r="E1" s="24">
        <f>COUNTA(E$4:E$1048576)</f>
        <v>63</v>
      </c>
      <c r="F1" s="26" t="s">
        <v>10</v>
      </c>
      <c r="G1" s="25">
        <f>SUM(G$4:G$1048576)</f>
        <v>3331440</v>
      </c>
      <c r="H1" s="23">
        <f>SUM(H$4:H$1048576)</f>
        <v>126</v>
      </c>
      <c r="I1" s="24">
        <f>COUNTA(I$4:I$1048576)</f>
        <v>42</v>
      </c>
      <c r="J1" s="26" t="s">
        <v>10</v>
      </c>
      <c r="K1" s="25">
        <f>SUM(K$4:K$1048576)</f>
        <v>4841500</v>
      </c>
      <c r="L1" s="23">
        <f>SUM(L$4:L$1048576)</f>
        <v>135</v>
      </c>
      <c r="M1" s="24">
        <f>COUNTA(M$4:M$1048576)</f>
        <v>45</v>
      </c>
      <c r="N1" s="26" t="s">
        <v>10</v>
      </c>
      <c r="O1" s="25">
        <f>SUM(O$4:O$1048576)</f>
        <v>3904850</v>
      </c>
      <c r="P1" s="23">
        <f>SUM(P$4:P$1048576)</f>
        <v>135</v>
      </c>
      <c r="Q1" s="24">
        <f>COUNTA(Q$4:Q$1048576)</f>
        <v>45</v>
      </c>
      <c r="R1" s="26" t="s">
        <v>10</v>
      </c>
      <c r="S1" s="25">
        <f>SUM(S$4:S$1048576)</f>
        <v>4274400</v>
      </c>
      <c r="T1" s="23">
        <f>SUM(T$4:T$1048576)</f>
        <v>144</v>
      </c>
      <c r="U1" s="24">
        <f>COUNTA(U$4:U$1048576)</f>
        <v>48</v>
      </c>
      <c r="V1" s="26" t="s">
        <v>10</v>
      </c>
      <c r="W1" s="25">
        <f>SUM(W$4:W$1048576)</f>
        <v>5309030</v>
      </c>
      <c r="X1" s="23">
        <f>SUM(X$4:X$1048576)</f>
        <v>135</v>
      </c>
      <c r="Y1" s="24">
        <f>COUNTA(Y$4:Y$1048576)</f>
        <v>45</v>
      </c>
      <c r="Z1" s="26" t="s">
        <v>10</v>
      </c>
      <c r="AA1" s="25">
        <f>SUM(AA$4:AA$1048576)</f>
        <v>6375950</v>
      </c>
      <c r="AB1" s="23">
        <f>SUM(AB$4:AB$1048576)</f>
        <v>180</v>
      </c>
      <c r="AC1" s="24">
        <f>COUNTA(AC$4:AC$1048576)</f>
        <v>60</v>
      </c>
      <c r="AD1" s="26" t="s">
        <v>10</v>
      </c>
      <c r="AE1" s="25">
        <f>SUM(AE$4:AE$1048576)</f>
        <v>4702570</v>
      </c>
      <c r="AF1" s="23">
        <f>SUM(AF$4:AF$1048576)</f>
        <v>135</v>
      </c>
      <c r="AG1" s="24">
        <f>COUNTA(AG$4:AG$1048576)</f>
        <v>45</v>
      </c>
      <c r="AH1" s="26" t="s">
        <v>10</v>
      </c>
      <c r="AI1" s="25">
        <f>SUM(AI$4:AI$1048576)</f>
        <v>1336010</v>
      </c>
      <c r="AJ1" s="23">
        <f>SUM(AJ$4:AJ$1048576)</f>
        <v>90</v>
      </c>
      <c r="AK1" s="24">
        <f>COUNTA(AK$4:AK$1048576)</f>
        <v>15</v>
      </c>
      <c r="AL1" s="26" t="s">
        <v>10</v>
      </c>
      <c r="AM1" s="25">
        <f>SUM(AM$4:AM$1048576)</f>
        <v>5526270</v>
      </c>
      <c r="AN1" s="23">
        <f>SUM(AN$4:AN$1048576)</f>
        <v>135</v>
      </c>
      <c r="AO1" s="24">
        <f>COUNTA(AO$4:AO$1048576)</f>
        <v>45</v>
      </c>
      <c r="AP1" s="26" t="s">
        <v>10</v>
      </c>
      <c r="AQ1" s="25">
        <f>SUM(AQ$4:AQ$1048576)</f>
        <v>3488430</v>
      </c>
      <c r="AR1" s="23">
        <f>SUM(AR$4:AR$1048576)</f>
        <v>90</v>
      </c>
      <c r="AS1" s="24">
        <f>COUNTA(AS$4:AS$1048576)</f>
        <v>30</v>
      </c>
      <c r="AT1" s="26" t="s">
        <v>10</v>
      </c>
      <c r="AU1" s="25">
        <f>SUM(AU$4:AU$1048576)</f>
        <v>4452460</v>
      </c>
      <c r="AV1" s="23">
        <f>SUM(AV$4:AV$1048576)</f>
        <v>90</v>
      </c>
      <c r="AW1" s="24">
        <f>COUNTA(AW$4:AW$1048576)</f>
        <v>30</v>
      </c>
      <c r="AX1" s="26" t="s">
        <v>10</v>
      </c>
      <c r="AY1" s="25">
        <f>SUM(AY$4:AY$1048576)</f>
        <v>4048240</v>
      </c>
      <c r="AZ1" s="23">
        <f>SUM(AZ$4:AZ$1048576)</f>
        <v>135</v>
      </c>
      <c r="BA1" s="24">
        <f>COUNTA(BA$4:BA$1048576)</f>
        <v>45</v>
      </c>
      <c r="BB1" s="26" t="s">
        <v>10</v>
      </c>
      <c r="BC1" s="31">
        <f>SUM(BC$4:BC$1048576)</f>
        <v>4474770</v>
      </c>
      <c r="BD1" s="23">
        <f>SUM(BD$4:BD$1048576)</f>
        <v>99</v>
      </c>
      <c r="BE1" s="24">
        <f>COUNTA(BE$4:BE$1048576)</f>
        <v>0</v>
      </c>
      <c r="BF1" s="26" t="s">
        <v>10</v>
      </c>
      <c r="BG1" s="25">
        <f>SUM(BG$4:BG$1048576)</f>
        <v>348710</v>
      </c>
      <c r="BH1" s="23">
        <f>SUM(BH$4:BH$1048576)</f>
        <v>12</v>
      </c>
      <c r="BI1" s="24">
        <f>COUNTA(BI$4:BI$1048576)</f>
        <v>3</v>
      </c>
    </row>
    <row r="2" spans="1:61" x14ac:dyDescent="0.25">
      <c r="A2" s="100" t="str">
        <f>TEXT(SUMIF($B3:$XFD3,"Score",$B1:$XFD1),"00 000 000")&amp;" Points"</f>
        <v>60 447 110 Points</v>
      </c>
      <c r="B2" s="504" t="s">
        <v>9</v>
      </c>
      <c r="C2" s="501" t="s">
        <v>11</v>
      </c>
      <c r="D2" s="502"/>
      <c r="E2" s="503"/>
      <c r="F2" s="504" t="s">
        <v>9</v>
      </c>
      <c r="G2" s="501" t="s">
        <v>121</v>
      </c>
      <c r="H2" s="502"/>
      <c r="I2" s="503"/>
      <c r="J2" s="504" t="s">
        <v>9</v>
      </c>
      <c r="K2" s="501" t="s">
        <v>122</v>
      </c>
      <c r="L2" s="502"/>
      <c r="M2" s="503"/>
      <c r="N2" s="504" t="s">
        <v>9</v>
      </c>
      <c r="O2" s="501" t="s">
        <v>168</v>
      </c>
      <c r="P2" s="502"/>
      <c r="Q2" s="503"/>
      <c r="R2" s="504" t="s">
        <v>9</v>
      </c>
      <c r="S2" s="501" t="s">
        <v>262</v>
      </c>
      <c r="T2" s="502"/>
      <c r="U2" s="503"/>
      <c r="V2" s="504" t="s">
        <v>9</v>
      </c>
      <c r="W2" s="501" t="s">
        <v>263</v>
      </c>
      <c r="X2" s="502"/>
      <c r="Y2" s="503"/>
      <c r="Z2" s="506" t="s">
        <v>9</v>
      </c>
      <c r="AA2" s="508" t="s">
        <v>309</v>
      </c>
      <c r="AB2" s="509"/>
      <c r="AC2" s="510"/>
      <c r="AD2" s="504" t="s">
        <v>9</v>
      </c>
      <c r="AE2" s="501" t="s">
        <v>355</v>
      </c>
      <c r="AF2" s="502"/>
      <c r="AG2" s="503"/>
      <c r="AH2" s="504" t="s">
        <v>9</v>
      </c>
      <c r="AI2" s="501" t="s">
        <v>401</v>
      </c>
      <c r="AJ2" s="502"/>
      <c r="AK2" s="503"/>
      <c r="AL2" s="504" t="s">
        <v>9</v>
      </c>
      <c r="AM2" s="501" t="s">
        <v>432</v>
      </c>
      <c r="AN2" s="502"/>
      <c r="AO2" s="503"/>
      <c r="AP2" s="504" t="s">
        <v>9</v>
      </c>
      <c r="AQ2" s="501" t="s">
        <v>478</v>
      </c>
      <c r="AR2" s="502"/>
      <c r="AS2" s="503"/>
      <c r="AT2" s="504" t="s">
        <v>9</v>
      </c>
      <c r="AU2" s="501" t="s">
        <v>2040</v>
      </c>
      <c r="AV2" s="502"/>
      <c r="AW2" s="503"/>
      <c r="AX2" s="514" t="s">
        <v>9</v>
      </c>
      <c r="AY2" s="516" t="s">
        <v>494</v>
      </c>
      <c r="AZ2" s="517"/>
      <c r="BA2" s="518"/>
      <c r="BB2" s="519" t="s">
        <v>9</v>
      </c>
      <c r="BC2" s="511" t="s">
        <v>540</v>
      </c>
      <c r="BD2" s="512"/>
      <c r="BE2" s="513"/>
      <c r="BF2" s="496" t="s">
        <v>9</v>
      </c>
      <c r="BG2" s="498" t="s">
        <v>1928</v>
      </c>
      <c r="BH2" s="499"/>
      <c r="BI2" s="500"/>
    </row>
    <row r="3" spans="1:61" ht="15.75" thickBot="1" x14ac:dyDescent="0.3">
      <c r="A3" s="101" t="str">
        <f>TEXT(SUMIF($B3:$XFD3,"Stars",$B1:$XFD1),"0 000")&amp;" Stars &amp; "&amp;TEXT(SUMIF($B3:$XFD3,"Eagle",$B1:$XFD1),"000")&amp;" Feathers"</f>
        <v>1 830 Stars &amp; 561 Feathers</v>
      </c>
      <c r="B3" s="505"/>
      <c r="C3" s="5" t="s">
        <v>12</v>
      </c>
      <c r="D3" s="21" t="s">
        <v>13</v>
      </c>
      <c r="E3" s="22" t="s">
        <v>14</v>
      </c>
      <c r="F3" s="505"/>
      <c r="G3" s="5" t="s">
        <v>12</v>
      </c>
      <c r="H3" s="21" t="s">
        <v>13</v>
      </c>
      <c r="I3" s="22" t="s">
        <v>14</v>
      </c>
      <c r="J3" s="505"/>
      <c r="K3" s="5" t="s">
        <v>12</v>
      </c>
      <c r="L3" s="21" t="s">
        <v>13</v>
      </c>
      <c r="M3" s="22" t="s">
        <v>14</v>
      </c>
      <c r="N3" s="505"/>
      <c r="O3" s="5" t="s">
        <v>12</v>
      </c>
      <c r="P3" s="21" t="s">
        <v>13</v>
      </c>
      <c r="Q3" s="22" t="s">
        <v>14</v>
      </c>
      <c r="R3" s="505"/>
      <c r="S3" s="5" t="s">
        <v>12</v>
      </c>
      <c r="T3" s="21" t="s">
        <v>13</v>
      </c>
      <c r="U3" s="22" t="s">
        <v>14</v>
      </c>
      <c r="V3" s="505"/>
      <c r="W3" s="5" t="s">
        <v>12</v>
      </c>
      <c r="X3" s="21" t="s">
        <v>13</v>
      </c>
      <c r="Y3" s="22" t="s">
        <v>14</v>
      </c>
      <c r="Z3" s="507"/>
      <c r="AA3" s="52" t="s">
        <v>12</v>
      </c>
      <c r="AB3" s="53" t="s">
        <v>13</v>
      </c>
      <c r="AC3" s="54" t="s">
        <v>14</v>
      </c>
      <c r="AD3" s="505"/>
      <c r="AE3" s="5" t="s">
        <v>12</v>
      </c>
      <c r="AF3" s="21" t="s">
        <v>13</v>
      </c>
      <c r="AG3" s="22" t="s">
        <v>14</v>
      </c>
      <c r="AH3" s="505"/>
      <c r="AI3" s="5" t="s">
        <v>12</v>
      </c>
      <c r="AJ3" s="21" t="s">
        <v>13</v>
      </c>
      <c r="AK3" s="22" t="s">
        <v>14</v>
      </c>
      <c r="AL3" s="505"/>
      <c r="AM3" s="5" t="s">
        <v>12</v>
      </c>
      <c r="AN3" s="21" t="s">
        <v>13</v>
      </c>
      <c r="AO3" s="22" t="s">
        <v>14</v>
      </c>
      <c r="AP3" s="505"/>
      <c r="AQ3" s="5" t="s">
        <v>12</v>
      </c>
      <c r="AR3" s="21" t="s">
        <v>13</v>
      </c>
      <c r="AS3" s="22" t="s">
        <v>14</v>
      </c>
      <c r="AT3" s="505"/>
      <c r="AU3" s="5" t="s">
        <v>12</v>
      </c>
      <c r="AV3" s="21" t="s">
        <v>13</v>
      </c>
      <c r="AW3" s="22" t="s">
        <v>14</v>
      </c>
      <c r="AX3" s="515"/>
      <c r="AY3" s="58" t="s">
        <v>12</v>
      </c>
      <c r="AZ3" s="59" t="s">
        <v>13</v>
      </c>
      <c r="BA3" s="60" t="s">
        <v>14</v>
      </c>
      <c r="BB3" s="520"/>
      <c r="BC3" s="27" t="s">
        <v>12</v>
      </c>
      <c r="BD3" s="47" t="s">
        <v>13</v>
      </c>
      <c r="BE3" s="46" t="s">
        <v>14</v>
      </c>
      <c r="BF3" s="497"/>
      <c r="BG3" s="81" t="s">
        <v>12</v>
      </c>
      <c r="BH3" s="89" t="s">
        <v>13</v>
      </c>
      <c r="BI3" s="90" t="s">
        <v>14</v>
      </c>
    </row>
    <row r="4" spans="1:61" x14ac:dyDescent="0.25">
      <c r="B4" s="15" t="s">
        <v>15</v>
      </c>
      <c r="C4" s="111">
        <v>32110</v>
      </c>
      <c r="D4" s="112">
        <v>3</v>
      </c>
      <c r="E4" s="113">
        <v>1</v>
      </c>
      <c r="F4" s="16" t="s">
        <v>79</v>
      </c>
      <c r="G4" s="111">
        <v>63280</v>
      </c>
      <c r="H4" s="112">
        <v>3</v>
      </c>
      <c r="I4" s="113">
        <v>1</v>
      </c>
      <c r="J4" s="15" t="s">
        <v>123</v>
      </c>
      <c r="K4" s="111">
        <v>112320</v>
      </c>
      <c r="L4" s="112">
        <v>3</v>
      </c>
      <c r="M4" s="113">
        <v>1</v>
      </c>
      <c r="N4" s="15" t="s">
        <v>169</v>
      </c>
      <c r="O4" s="111">
        <v>22910</v>
      </c>
      <c r="P4" s="112">
        <v>3</v>
      </c>
      <c r="Q4" s="113">
        <v>1</v>
      </c>
      <c r="R4" s="15" t="s">
        <v>214</v>
      </c>
      <c r="S4" s="111">
        <v>75680</v>
      </c>
      <c r="T4" s="112">
        <v>3</v>
      </c>
      <c r="U4" s="113">
        <v>1</v>
      </c>
      <c r="V4" s="15" t="s">
        <v>264</v>
      </c>
      <c r="W4" s="111">
        <v>117070</v>
      </c>
      <c r="X4" s="112">
        <v>3</v>
      </c>
      <c r="Y4" s="113">
        <v>1</v>
      </c>
      <c r="Z4" s="55" t="s">
        <v>310</v>
      </c>
      <c r="AA4" s="111">
        <v>77320</v>
      </c>
      <c r="AB4" s="112">
        <v>3</v>
      </c>
      <c r="AC4" s="113">
        <v>1</v>
      </c>
      <c r="AD4" s="15" t="s">
        <v>356</v>
      </c>
      <c r="AE4" s="111">
        <v>89300</v>
      </c>
      <c r="AF4" s="112">
        <v>3</v>
      </c>
      <c r="AG4" s="113">
        <v>1</v>
      </c>
      <c r="AH4" s="15" t="s">
        <v>402</v>
      </c>
      <c r="AI4" s="111">
        <v>59000</v>
      </c>
      <c r="AJ4" s="112">
        <v>3</v>
      </c>
      <c r="AK4" s="113">
        <v>1</v>
      </c>
      <c r="AL4" s="15" t="s">
        <v>433</v>
      </c>
      <c r="AM4" s="111">
        <v>43070</v>
      </c>
      <c r="AN4" s="112">
        <v>3</v>
      </c>
      <c r="AO4" s="113">
        <v>1</v>
      </c>
      <c r="AP4" s="15" t="s">
        <v>479</v>
      </c>
      <c r="AQ4" s="111">
        <v>91220</v>
      </c>
      <c r="AR4" s="112">
        <v>3</v>
      </c>
      <c r="AS4" s="113">
        <v>1</v>
      </c>
      <c r="AT4" s="15" t="s">
        <v>2010</v>
      </c>
      <c r="AU4" s="111">
        <v>105140</v>
      </c>
      <c r="AV4" s="112">
        <v>3</v>
      </c>
      <c r="AW4" s="113">
        <v>1</v>
      </c>
      <c r="AX4" s="61" t="s">
        <v>495</v>
      </c>
      <c r="AY4" s="111">
        <v>71900</v>
      </c>
      <c r="AZ4" s="112">
        <v>3</v>
      </c>
      <c r="BA4" s="113">
        <v>1</v>
      </c>
      <c r="BB4" s="28" t="s">
        <v>541</v>
      </c>
      <c r="BC4" s="111">
        <v>36480</v>
      </c>
      <c r="BD4" s="112">
        <v>3</v>
      </c>
      <c r="BE4" s="128"/>
      <c r="BF4" s="82" t="s">
        <v>623</v>
      </c>
      <c r="BG4" s="111">
        <v>53610</v>
      </c>
      <c r="BH4" s="112">
        <v>3</v>
      </c>
      <c r="BI4" s="128"/>
    </row>
    <row r="5" spans="1:61" x14ac:dyDescent="0.25">
      <c r="B5" s="11" t="s">
        <v>16</v>
      </c>
      <c r="C5" s="114">
        <v>60780</v>
      </c>
      <c r="D5" s="115">
        <v>3</v>
      </c>
      <c r="E5" s="116">
        <v>1</v>
      </c>
      <c r="F5" s="13" t="s">
        <v>80</v>
      </c>
      <c r="G5" s="114">
        <v>56760</v>
      </c>
      <c r="H5" s="115">
        <v>3</v>
      </c>
      <c r="I5" s="116">
        <v>1</v>
      </c>
      <c r="J5" s="11" t="s">
        <v>124</v>
      </c>
      <c r="K5" s="114">
        <v>100490</v>
      </c>
      <c r="L5" s="115">
        <v>3</v>
      </c>
      <c r="M5" s="116">
        <v>1</v>
      </c>
      <c r="N5" s="11" t="s">
        <v>170</v>
      </c>
      <c r="O5" s="114">
        <v>47500</v>
      </c>
      <c r="P5" s="115">
        <v>3</v>
      </c>
      <c r="Q5" s="116">
        <v>1</v>
      </c>
      <c r="R5" s="11" t="s">
        <v>215</v>
      </c>
      <c r="S5" s="114">
        <v>83740</v>
      </c>
      <c r="T5" s="115">
        <v>3</v>
      </c>
      <c r="U5" s="116">
        <v>1</v>
      </c>
      <c r="V5" s="11" t="s">
        <v>265</v>
      </c>
      <c r="W5" s="114">
        <v>163310</v>
      </c>
      <c r="X5" s="115">
        <v>3</v>
      </c>
      <c r="Y5" s="116">
        <v>1</v>
      </c>
      <c r="Z5" s="56" t="s">
        <v>311</v>
      </c>
      <c r="AA5" s="114">
        <v>84210</v>
      </c>
      <c r="AB5" s="115">
        <v>3</v>
      </c>
      <c r="AC5" s="116">
        <v>1</v>
      </c>
      <c r="AD5" s="11" t="s">
        <v>357</v>
      </c>
      <c r="AE5" s="114">
        <v>85540</v>
      </c>
      <c r="AF5" s="115">
        <v>3</v>
      </c>
      <c r="AG5" s="116">
        <v>1</v>
      </c>
      <c r="AH5" s="11" t="s">
        <v>403</v>
      </c>
      <c r="AI5" s="114">
        <v>83840</v>
      </c>
      <c r="AJ5" s="115">
        <v>3</v>
      </c>
      <c r="AK5" s="116">
        <v>1</v>
      </c>
      <c r="AL5" s="11" t="s">
        <v>434</v>
      </c>
      <c r="AM5" s="114">
        <v>100990</v>
      </c>
      <c r="AN5" s="115">
        <v>3</v>
      </c>
      <c r="AO5" s="116">
        <v>1</v>
      </c>
      <c r="AP5" s="11" t="s">
        <v>480</v>
      </c>
      <c r="AQ5" s="114">
        <v>115130</v>
      </c>
      <c r="AR5" s="115">
        <v>3</v>
      </c>
      <c r="AS5" s="116">
        <v>1</v>
      </c>
      <c r="AT5" s="11" t="s">
        <v>2011</v>
      </c>
      <c r="AU5" s="114">
        <v>160850</v>
      </c>
      <c r="AV5" s="115">
        <v>3</v>
      </c>
      <c r="AW5" s="116">
        <v>1</v>
      </c>
      <c r="AX5" s="62" t="s">
        <v>496</v>
      </c>
      <c r="AY5" s="114">
        <v>57430</v>
      </c>
      <c r="AZ5" s="115">
        <v>3</v>
      </c>
      <c r="BA5" s="116">
        <v>1</v>
      </c>
      <c r="BB5" s="29" t="s">
        <v>542</v>
      </c>
      <c r="BC5" s="114">
        <v>45670</v>
      </c>
      <c r="BD5" s="115">
        <v>3</v>
      </c>
      <c r="BE5" s="129"/>
      <c r="BF5" s="37" t="s">
        <v>624</v>
      </c>
      <c r="BG5" s="114">
        <v>59200</v>
      </c>
      <c r="BH5" s="115">
        <v>3</v>
      </c>
      <c r="BI5" s="129"/>
    </row>
    <row r="6" spans="1:61" x14ac:dyDescent="0.25">
      <c r="B6" s="11" t="s">
        <v>17</v>
      </c>
      <c r="C6" s="114">
        <v>43170</v>
      </c>
      <c r="D6" s="115">
        <v>3</v>
      </c>
      <c r="E6" s="116">
        <v>1</v>
      </c>
      <c r="F6" s="13" t="s">
        <v>81</v>
      </c>
      <c r="G6" s="114">
        <v>55830</v>
      </c>
      <c r="H6" s="115">
        <v>3</v>
      </c>
      <c r="I6" s="116">
        <v>1</v>
      </c>
      <c r="J6" s="11" t="s">
        <v>125</v>
      </c>
      <c r="K6" s="114">
        <v>94380</v>
      </c>
      <c r="L6" s="115">
        <v>3</v>
      </c>
      <c r="M6" s="116">
        <v>1</v>
      </c>
      <c r="N6" s="11" t="s">
        <v>171</v>
      </c>
      <c r="O6" s="114">
        <v>51180</v>
      </c>
      <c r="P6" s="115">
        <v>3</v>
      </c>
      <c r="Q6" s="116">
        <v>1</v>
      </c>
      <c r="R6" s="11" t="s">
        <v>216</v>
      </c>
      <c r="S6" s="114">
        <v>52750</v>
      </c>
      <c r="T6" s="115">
        <v>3</v>
      </c>
      <c r="U6" s="116">
        <v>1</v>
      </c>
      <c r="V6" s="11" t="s">
        <v>266</v>
      </c>
      <c r="W6" s="114">
        <v>114120</v>
      </c>
      <c r="X6" s="115">
        <v>3</v>
      </c>
      <c r="Y6" s="116">
        <v>1</v>
      </c>
      <c r="Z6" s="56" t="s">
        <v>312</v>
      </c>
      <c r="AA6" s="114">
        <v>60240</v>
      </c>
      <c r="AB6" s="115">
        <v>3</v>
      </c>
      <c r="AC6" s="116">
        <v>1</v>
      </c>
      <c r="AD6" s="11" t="s">
        <v>358</v>
      </c>
      <c r="AE6" s="114">
        <v>120300</v>
      </c>
      <c r="AF6" s="115">
        <v>3</v>
      </c>
      <c r="AG6" s="116">
        <v>1</v>
      </c>
      <c r="AH6" s="11" t="s">
        <v>404</v>
      </c>
      <c r="AI6" s="114">
        <v>109790</v>
      </c>
      <c r="AJ6" s="115">
        <v>3</v>
      </c>
      <c r="AK6" s="116">
        <v>1</v>
      </c>
      <c r="AL6" s="11" t="s">
        <v>435</v>
      </c>
      <c r="AM6" s="114">
        <v>75760</v>
      </c>
      <c r="AN6" s="115">
        <v>3</v>
      </c>
      <c r="AO6" s="116">
        <v>1</v>
      </c>
      <c r="AP6" s="11" t="s">
        <v>481</v>
      </c>
      <c r="AQ6" s="114">
        <v>79130</v>
      </c>
      <c r="AR6" s="115">
        <v>3</v>
      </c>
      <c r="AS6" s="116">
        <v>1</v>
      </c>
      <c r="AT6" s="11" t="s">
        <v>2012</v>
      </c>
      <c r="AU6" s="114">
        <v>113390</v>
      </c>
      <c r="AV6" s="115">
        <v>3</v>
      </c>
      <c r="AW6" s="116">
        <v>1</v>
      </c>
      <c r="AX6" s="62" t="s">
        <v>497</v>
      </c>
      <c r="AY6" s="114">
        <v>86850</v>
      </c>
      <c r="AZ6" s="115">
        <v>3</v>
      </c>
      <c r="BA6" s="116">
        <v>1</v>
      </c>
      <c r="BB6" s="29" t="s">
        <v>543</v>
      </c>
      <c r="BC6" s="114">
        <v>46990</v>
      </c>
      <c r="BD6" s="115">
        <v>3</v>
      </c>
      <c r="BE6" s="129"/>
      <c r="BF6" s="37" t="s">
        <v>625</v>
      </c>
      <c r="BG6" s="114">
        <v>30030</v>
      </c>
      <c r="BH6" s="115">
        <v>3</v>
      </c>
      <c r="BI6" s="129"/>
    </row>
    <row r="7" spans="1:61" x14ac:dyDescent="0.25">
      <c r="B7" s="11" t="s">
        <v>18</v>
      </c>
      <c r="C7" s="114">
        <v>28880</v>
      </c>
      <c r="D7" s="115">
        <v>3</v>
      </c>
      <c r="E7" s="116">
        <v>1</v>
      </c>
      <c r="F7" s="13" t="s">
        <v>82</v>
      </c>
      <c r="G7" s="114">
        <v>60890</v>
      </c>
      <c r="H7" s="115">
        <v>3</v>
      </c>
      <c r="I7" s="116">
        <v>1</v>
      </c>
      <c r="J7" s="11" t="s">
        <v>126</v>
      </c>
      <c r="K7" s="114">
        <v>117780</v>
      </c>
      <c r="L7" s="115">
        <v>3</v>
      </c>
      <c r="M7" s="116">
        <v>1</v>
      </c>
      <c r="N7" s="11" t="s">
        <v>172</v>
      </c>
      <c r="O7" s="114">
        <v>50810</v>
      </c>
      <c r="P7" s="115">
        <v>3</v>
      </c>
      <c r="Q7" s="116">
        <v>1</v>
      </c>
      <c r="R7" s="11" t="s">
        <v>217</v>
      </c>
      <c r="S7" s="114">
        <v>83260</v>
      </c>
      <c r="T7" s="115">
        <v>3</v>
      </c>
      <c r="U7" s="116">
        <v>1</v>
      </c>
      <c r="V7" s="11" t="s">
        <v>267</v>
      </c>
      <c r="W7" s="114">
        <v>91740</v>
      </c>
      <c r="X7" s="115">
        <v>3</v>
      </c>
      <c r="Y7" s="116">
        <v>1</v>
      </c>
      <c r="Z7" s="56" t="s">
        <v>313</v>
      </c>
      <c r="AA7" s="114">
        <v>77870</v>
      </c>
      <c r="AB7" s="115">
        <v>3</v>
      </c>
      <c r="AC7" s="116">
        <v>1</v>
      </c>
      <c r="AD7" s="11" t="s">
        <v>359</v>
      </c>
      <c r="AE7" s="114">
        <v>86890</v>
      </c>
      <c r="AF7" s="115">
        <v>3</v>
      </c>
      <c r="AG7" s="116">
        <v>1</v>
      </c>
      <c r="AH7" s="11" t="s">
        <v>405</v>
      </c>
      <c r="AI7" s="114">
        <v>95880</v>
      </c>
      <c r="AJ7" s="115">
        <v>3</v>
      </c>
      <c r="AK7" s="116">
        <v>1</v>
      </c>
      <c r="AL7" s="11" t="s">
        <v>436</v>
      </c>
      <c r="AM7" s="114">
        <v>56900</v>
      </c>
      <c r="AN7" s="115">
        <v>3</v>
      </c>
      <c r="AO7" s="116">
        <v>1</v>
      </c>
      <c r="AP7" s="11" t="s">
        <v>482</v>
      </c>
      <c r="AQ7" s="114">
        <v>88650</v>
      </c>
      <c r="AR7" s="115">
        <v>3</v>
      </c>
      <c r="AS7" s="116">
        <v>1</v>
      </c>
      <c r="AT7" s="11" t="s">
        <v>2013</v>
      </c>
      <c r="AU7" s="114">
        <v>113430</v>
      </c>
      <c r="AV7" s="115">
        <v>3</v>
      </c>
      <c r="AW7" s="116">
        <v>1</v>
      </c>
      <c r="AX7" s="62" t="s">
        <v>498</v>
      </c>
      <c r="AY7" s="114">
        <v>84220</v>
      </c>
      <c r="AZ7" s="115">
        <v>3</v>
      </c>
      <c r="BA7" s="116">
        <v>1</v>
      </c>
      <c r="BB7" s="29" t="s">
        <v>544</v>
      </c>
      <c r="BC7" s="131"/>
      <c r="BD7" s="115">
        <v>3</v>
      </c>
      <c r="BE7" s="129"/>
      <c r="BF7" s="37" t="s">
        <v>626</v>
      </c>
      <c r="BG7" s="114">
        <v>31400</v>
      </c>
      <c r="BH7" s="115">
        <v>3</v>
      </c>
      <c r="BI7" s="129"/>
    </row>
    <row r="8" spans="1:61" x14ac:dyDescent="0.25">
      <c r="B8" s="11" t="s">
        <v>19</v>
      </c>
      <c r="C8" s="114">
        <v>67990</v>
      </c>
      <c r="D8" s="115">
        <v>3</v>
      </c>
      <c r="E8" s="116">
        <v>1</v>
      </c>
      <c r="F8" s="13" t="s">
        <v>83</v>
      </c>
      <c r="G8" s="114">
        <v>95230</v>
      </c>
      <c r="H8" s="115">
        <v>3</v>
      </c>
      <c r="I8" s="116">
        <v>1</v>
      </c>
      <c r="J8" s="11" t="s">
        <v>127</v>
      </c>
      <c r="K8" s="114">
        <v>70820</v>
      </c>
      <c r="L8" s="115">
        <v>3</v>
      </c>
      <c r="M8" s="116">
        <v>1</v>
      </c>
      <c r="N8" s="11" t="s">
        <v>173</v>
      </c>
      <c r="O8" s="114">
        <v>36970</v>
      </c>
      <c r="P8" s="115">
        <v>3</v>
      </c>
      <c r="Q8" s="116">
        <v>1</v>
      </c>
      <c r="R8" s="11" t="s">
        <v>218</v>
      </c>
      <c r="S8" s="114">
        <v>81930</v>
      </c>
      <c r="T8" s="115">
        <v>3</v>
      </c>
      <c r="U8" s="116">
        <v>1</v>
      </c>
      <c r="V8" s="11" t="s">
        <v>268</v>
      </c>
      <c r="W8" s="114">
        <v>117950</v>
      </c>
      <c r="X8" s="115">
        <v>3</v>
      </c>
      <c r="Y8" s="116">
        <v>1</v>
      </c>
      <c r="Z8" s="56" t="s">
        <v>314</v>
      </c>
      <c r="AA8" s="114">
        <v>155010</v>
      </c>
      <c r="AB8" s="115">
        <v>3</v>
      </c>
      <c r="AC8" s="116">
        <v>1</v>
      </c>
      <c r="AD8" s="11" t="s">
        <v>360</v>
      </c>
      <c r="AE8" s="114">
        <v>128000</v>
      </c>
      <c r="AF8" s="115">
        <v>3</v>
      </c>
      <c r="AG8" s="116">
        <v>1</v>
      </c>
      <c r="AH8" s="11" t="s">
        <v>406</v>
      </c>
      <c r="AI8" s="114">
        <v>81890</v>
      </c>
      <c r="AJ8" s="115">
        <v>3</v>
      </c>
      <c r="AK8" s="116">
        <v>1</v>
      </c>
      <c r="AL8" s="11" t="s">
        <v>437</v>
      </c>
      <c r="AM8" s="114">
        <v>54250</v>
      </c>
      <c r="AN8" s="115">
        <v>3</v>
      </c>
      <c r="AO8" s="116">
        <v>1</v>
      </c>
      <c r="AP8" s="11" t="s">
        <v>483</v>
      </c>
      <c r="AQ8" s="114">
        <v>87810</v>
      </c>
      <c r="AR8" s="115">
        <v>3</v>
      </c>
      <c r="AS8" s="116">
        <v>1</v>
      </c>
      <c r="AT8" s="11" t="s">
        <v>2014</v>
      </c>
      <c r="AU8" s="114">
        <v>148210</v>
      </c>
      <c r="AV8" s="115">
        <v>3</v>
      </c>
      <c r="AW8" s="116">
        <v>1</v>
      </c>
      <c r="AX8" s="62" t="s">
        <v>499</v>
      </c>
      <c r="AY8" s="114">
        <v>110710</v>
      </c>
      <c r="AZ8" s="115">
        <v>3</v>
      </c>
      <c r="BA8" s="116">
        <v>1</v>
      </c>
      <c r="BB8" s="29" t="s">
        <v>545</v>
      </c>
      <c r="BC8" s="114">
        <v>365920</v>
      </c>
      <c r="BD8" s="115">
        <v>3</v>
      </c>
      <c r="BE8" s="129"/>
      <c r="BF8" s="37" t="s">
        <v>259</v>
      </c>
      <c r="BG8" s="131"/>
      <c r="BH8" s="144"/>
      <c r="BI8" s="116">
        <v>1</v>
      </c>
    </row>
    <row r="9" spans="1:61" x14ac:dyDescent="0.25">
      <c r="B9" s="11" t="s">
        <v>20</v>
      </c>
      <c r="C9" s="114">
        <v>35420</v>
      </c>
      <c r="D9" s="115">
        <v>3</v>
      </c>
      <c r="E9" s="116">
        <v>1</v>
      </c>
      <c r="F9" s="13" t="s">
        <v>84</v>
      </c>
      <c r="G9" s="114">
        <v>57580</v>
      </c>
      <c r="H9" s="115">
        <v>3</v>
      </c>
      <c r="I9" s="116">
        <v>1</v>
      </c>
      <c r="J9" s="11" t="s">
        <v>128</v>
      </c>
      <c r="K9" s="114">
        <v>85320</v>
      </c>
      <c r="L9" s="115">
        <v>3</v>
      </c>
      <c r="M9" s="116">
        <v>1</v>
      </c>
      <c r="N9" s="11" t="s">
        <v>174</v>
      </c>
      <c r="O9" s="114">
        <v>47380</v>
      </c>
      <c r="P9" s="115">
        <v>3</v>
      </c>
      <c r="Q9" s="116">
        <v>1</v>
      </c>
      <c r="R9" s="11" t="s">
        <v>219</v>
      </c>
      <c r="S9" s="114">
        <v>60290</v>
      </c>
      <c r="T9" s="115">
        <v>3</v>
      </c>
      <c r="U9" s="116">
        <v>1</v>
      </c>
      <c r="V9" s="11" t="s">
        <v>269</v>
      </c>
      <c r="W9" s="114">
        <v>97500</v>
      </c>
      <c r="X9" s="115">
        <v>3</v>
      </c>
      <c r="Y9" s="116">
        <v>1</v>
      </c>
      <c r="Z9" s="56" t="s">
        <v>315</v>
      </c>
      <c r="AA9" s="114">
        <v>92360</v>
      </c>
      <c r="AB9" s="115">
        <v>3</v>
      </c>
      <c r="AC9" s="116">
        <v>1</v>
      </c>
      <c r="AD9" s="11" t="s">
        <v>361</v>
      </c>
      <c r="AE9" s="114">
        <v>82950</v>
      </c>
      <c r="AF9" s="115">
        <v>3</v>
      </c>
      <c r="AG9" s="116">
        <v>1</v>
      </c>
      <c r="AH9" s="11" t="s">
        <v>407</v>
      </c>
      <c r="AI9" s="114">
        <v>125990</v>
      </c>
      <c r="AJ9" s="115">
        <v>3</v>
      </c>
      <c r="AK9" s="116">
        <v>1</v>
      </c>
      <c r="AL9" s="11" t="s">
        <v>438</v>
      </c>
      <c r="AM9" s="114">
        <v>82940</v>
      </c>
      <c r="AN9" s="115">
        <v>3</v>
      </c>
      <c r="AO9" s="116">
        <v>1</v>
      </c>
      <c r="AP9" s="11" t="s">
        <v>484</v>
      </c>
      <c r="AQ9" s="114">
        <v>101810</v>
      </c>
      <c r="AR9" s="115">
        <v>3</v>
      </c>
      <c r="AS9" s="116">
        <v>1</v>
      </c>
      <c r="AT9" s="11" t="s">
        <v>2015</v>
      </c>
      <c r="AU9" s="114">
        <v>238700</v>
      </c>
      <c r="AV9" s="115">
        <v>3</v>
      </c>
      <c r="AW9" s="116">
        <v>1</v>
      </c>
      <c r="AX9" s="62" t="s">
        <v>500</v>
      </c>
      <c r="AY9" s="114">
        <v>101460</v>
      </c>
      <c r="AZ9" s="115">
        <v>3</v>
      </c>
      <c r="BA9" s="116">
        <v>1</v>
      </c>
      <c r="BB9" s="29" t="s">
        <v>546</v>
      </c>
      <c r="BC9" s="114">
        <v>483350</v>
      </c>
      <c r="BD9" s="115">
        <v>3</v>
      </c>
      <c r="BE9" s="129"/>
      <c r="BF9" s="37" t="s">
        <v>260</v>
      </c>
      <c r="BG9" s="131"/>
      <c r="BH9" s="144"/>
      <c r="BI9" s="116">
        <v>1</v>
      </c>
    </row>
    <row r="10" spans="1:61" x14ac:dyDescent="0.25">
      <c r="B10" s="11" t="s">
        <v>21</v>
      </c>
      <c r="C10" s="114">
        <v>45810</v>
      </c>
      <c r="D10" s="115">
        <v>3</v>
      </c>
      <c r="E10" s="116">
        <v>1</v>
      </c>
      <c r="F10" s="13" t="s">
        <v>85</v>
      </c>
      <c r="G10" s="114">
        <v>72900</v>
      </c>
      <c r="H10" s="115">
        <v>3</v>
      </c>
      <c r="I10" s="116">
        <v>1</v>
      </c>
      <c r="J10" s="11" t="s">
        <v>129</v>
      </c>
      <c r="K10" s="114">
        <v>130760</v>
      </c>
      <c r="L10" s="115">
        <v>3</v>
      </c>
      <c r="M10" s="116">
        <v>1</v>
      </c>
      <c r="N10" s="11" t="s">
        <v>175</v>
      </c>
      <c r="O10" s="114">
        <v>113690</v>
      </c>
      <c r="P10" s="115">
        <v>3</v>
      </c>
      <c r="Q10" s="116">
        <v>1</v>
      </c>
      <c r="R10" s="11" t="s">
        <v>220</v>
      </c>
      <c r="S10" s="114">
        <v>65090</v>
      </c>
      <c r="T10" s="115">
        <v>3</v>
      </c>
      <c r="U10" s="116">
        <v>1</v>
      </c>
      <c r="V10" s="11" t="s">
        <v>270</v>
      </c>
      <c r="W10" s="114">
        <v>119460</v>
      </c>
      <c r="X10" s="115">
        <v>3</v>
      </c>
      <c r="Y10" s="116">
        <v>1</v>
      </c>
      <c r="Z10" s="56" t="s">
        <v>316</v>
      </c>
      <c r="AA10" s="114">
        <v>75460</v>
      </c>
      <c r="AB10" s="115">
        <v>3</v>
      </c>
      <c r="AC10" s="116">
        <v>1</v>
      </c>
      <c r="AD10" s="11" t="s">
        <v>362</v>
      </c>
      <c r="AE10" s="114">
        <v>155840</v>
      </c>
      <c r="AF10" s="115">
        <v>3</v>
      </c>
      <c r="AG10" s="116">
        <v>1</v>
      </c>
      <c r="AH10" s="11" t="s">
        <v>408</v>
      </c>
      <c r="AI10" s="114">
        <v>96830</v>
      </c>
      <c r="AJ10" s="115">
        <v>3</v>
      </c>
      <c r="AK10" s="116">
        <v>1</v>
      </c>
      <c r="AL10" s="11" t="s">
        <v>439</v>
      </c>
      <c r="AM10" s="114">
        <v>94680</v>
      </c>
      <c r="AN10" s="115">
        <v>3</v>
      </c>
      <c r="AO10" s="116">
        <v>1</v>
      </c>
      <c r="AP10" s="11" t="s">
        <v>485</v>
      </c>
      <c r="AQ10" s="114">
        <v>130440</v>
      </c>
      <c r="AR10" s="115">
        <v>3</v>
      </c>
      <c r="AS10" s="116">
        <v>1</v>
      </c>
      <c r="AT10" s="11" t="s">
        <v>2016</v>
      </c>
      <c r="AU10" s="114">
        <v>110300</v>
      </c>
      <c r="AV10" s="115">
        <v>3</v>
      </c>
      <c r="AW10" s="116">
        <v>1</v>
      </c>
      <c r="AX10" s="62" t="s">
        <v>501</v>
      </c>
      <c r="AY10" s="114">
        <v>50210</v>
      </c>
      <c r="AZ10" s="115">
        <v>3</v>
      </c>
      <c r="BA10" s="116">
        <v>1</v>
      </c>
      <c r="BB10" s="29" t="s">
        <v>547</v>
      </c>
      <c r="BC10" s="131"/>
      <c r="BD10" s="115">
        <v>3</v>
      </c>
      <c r="BE10" s="129"/>
      <c r="BF10" s="37" t="s">
        <v>261</v>
      </c>
      <c r="BG10" s="131"/>
      <c r="BH10" s="144"/>
      <c r="BI10" s="116">
        <v>1</v>
      </c>
    </row>
    <row r="11" spans="1:61" x14ac:dyDescent="0.25">
      <c r="B11" s="11" t="s">
        <v>22</v>
      </c>
      <c r="C11" s="114">
        <v>56150</v>
      </c>
      <c r="D11" s="115">
        <v>3</v>
      </c>
      <c r="E11" s="116">
        <v>1</v>
      </c>
      <c r="F11" s="13" t="s">
        <v>86</v>
      </c>
      <c r="G11" s="114">
        <v>52610</v>
      </c>
      <c r="H11" s="115">
        <v>3</v>
      </c>
      <c r="I11" s="116">
        <v>1</v>
      </c>
      <c r="J11" s="11" t="s">
        <v>130</v>
      </c>
      <c r="K11" s="114">
        <v>125490</v>
      </c>
      <c r="L11" s="115">
        <v>3</v>
      </c>
      <c r="M11" s="116">
        <v>1</v>
      </c>
      <c r="N11" s="11" t="s">
        <v>176</v>
      </c>
      <c r="O11" s="114">
        <v>60100</v>
      </c>
      <c r="P11" s="115">
        <v>3</v>
      </c>
      <c r="Q11" s="116">
        <v>1</v>
      </c>
      <c r="R11" s="11" t="s">
        <v>221</v>
      </c>
      <c r="S11" s="114">
        <v>62710</v>
      </c>
      <c r="T11" s="115">
        <v>3</v>
      </c>
      <c r="U11" s="116">
        <v>1</v>
      </c>
      <c r="V11" s="11" t="s">
        <v>271</v>
      </c>
      <c r="W11" s="114">
        <v>131470</v>
      </c>
      <c r="X11" s="115">
        <v>3</v>
      </c>
      <c r="Y11" s="116">
        <v>1</v>
      </c>
      <c r="Z11" s="56" t="s">
        <v>317</v>
      </c>
      <c r="AA11" s="114">
        <v>91470</v>
      </c>
      <c r="AB11" s="115">
        <v>3</v>
      </c>
      <c r="AC11" s="116">
        <v>1</v>
      </c>
      <c r="AD11" s="11" t="s">
        <v>363</v>
      </c>
      <c r="AE11" s="114">
        <v>118780</v>
      </c>
      <c r="AF11" s="115">
        <v>3</v>
      </c>
      <c r="AG11" s="116">
        <v>1</v>
      </c>
      <c r="AH11" s="11" t="s">
        <v>409</v>
      </c>
      <c r="AI11" s="114">
        <v>84620</v>
      </c>
      <c r="AJ11" s="115">
        <v>3</v>
      </c>
      <c r="AK11" s="116">
        <v>1</v>
      </c>
      <c r="AL11" s="11" t="s">
        <v>440</v>
      </c>
      <c r="AM11" s="114">
        <v>106590</v>
      </c>
      <c r="AN11" s="115">
        <v>3</v>
      </c>
      <c r="AO11" s="116">
        <v>1</v>
      </c>
      <c r="AP11" s="11" t="s">
        <v>486</v>
      </c>
      <c r="AQ11" s="114">
        <v>130100</v>
      </c>
      <c r="AR11" s="115">
        <v>3</v>
      </c>
      <c r="AS11" s="116">
        <v>1</v>
      </c>
      <c r="AT11" s="11" t="s">
        <v>2017</v>
      </c>
      <c r="AU11" s="114">
        <v>146320</v>
      </c>
      <c r="AV11" s="115">
        <v>3</v>
      </c>
      <c r="AW11" s="116">
        <v>1</v>
      </c>
      <c r="AX11" s="62" t="s">
        <v>502</v>
      </c>
      <c r="AY11" s="114">
        <v>78500</v>
      </c>
      <c r="AZ11" s="115">
        <v>3</v>
      </c>
      <c r="BA11" s="116">
        <v>1</v>
      </c>
      <c r="BB11" s="29" t="s">
        <v>548</v>
      </c>
      <c r="BC11" s="114">
        <v>43410</v>
      </c>
      <c r="BD11" s="115">
        <v>3</v>
      </c>
      <c r="BE11" s="129"/>
      <c r="BF11" s="37" t="s">
        <v>948</v>
      </c>
      <c r="BG11" s="114">
        <v>31520</v>
      </c>
      <c r="BH11" s="144"/>
      <c r="BI11" s="129"/>
    </row>
    <row r="12" spans="1:61" x14ac:dyDescent="0.25">
      <c r="B12" s="11" t="s">
        <v>23</v>
      </c>
      <c r="C12" s="114">
        <v>54120</v>
      </c>
      <c r="D12" s="115">
        <v>3</v>
      </c>
      <c r="E12" s="116">
        <v>1</v>
      </c>
      <c r="F12" s="13" t="s">
        <v>87</v>
      </c>
      <c r="G12" s="114">
        <v>43800</v>
      </c>
      <c r="H12" s="115">
        <v>3</v>
      </c>
      <c r="I12" s="116">
        <v>1</v>
      </c>
      <c r="J12" s="11" t="s">
        <v>131</v>
      </c>
      <c r="K12" s="114">
        <v>125220</v>
      </c>
      <c r="L12" s="115">
        <v>3</v>
      </c>
      <c r="M12" s="116">
        <v>1</v>
      </c>
      <c r="N12" s="11" t="s">
        <v>177</v>
      </c>
      <c r="O12" s="114">
        <v>42670</v>
      </c>
      <c r="P12" s="115">
        <v>3</v>
      </c>
      <c r="Q12" s="116">
        <v>1</v>
      </c>
      <c r="R12" s="11" t="s">
        <v>222</v>
      </c>
      <c r="S12" s="114">
        <v>117500</v>
      </c>
      <c r="T12" s="115">
        <v>3</v>
      </c>
      <c r="U12" s="116">
        <v>1</v>
      </c>
      <c r="V12" s="11" t="s">
        <v>272</v>
      </c>
      <c r="W12" s="114">
        <v>117540</v>
      </c>
      <c r="X12" s="115">
        <v>3</v>
      </c>
      <c r="Y12" s="116">
        <v>1</v>
      </c>
      <c r="Z12" s="56" t="s">
        <v>318</v>
      </c>
      <c r="AA12" s="114">
        <v>88550</v>
      </c>
      <c r="AB12" s="115">
        <v>3</v>
      </c>
      <c r="AC12" s="116">
        <v>1</v>
      </c>
      <c r="AD12" s="11" t="s">
        <v>364</v>
      </c>
      <c r="AE12" s="114">
        <v>92130</v>
      </c>
      <c r="AF12" s="115">
        <v>3</v>
      </c>
      <c r="AG12" s="116">
        <v>1</v>
      </c>
      <c r="AH12" s="11" t="s">
        <v>410</v>
      </c>
      <c r="AI12" s="114">
        <v>86000</v>
      </c>
      <c r="AJ12" s="115">
        <v>3</v>
      </c>
      <c r="AK12" s="116">
        <v>1</v>
      </c>
      <c r="AL12" s="11" t="s">
        <v>441</v>
      </c>
      <c r="AM12" s="114">
        <v>54630</v>
      </c>
      <c r="AN12" s="115">
        <v>3</v>
      </c>
      <c r="AO12" s="116">
        <v>1</v>
      </c>
      <c r="AP12" s="11" t="s">
        <v>487</v>
      </c>
      <c r="AQ12" s="114">
        <v>84730</v>
      </c>
      <c r="AR12" s="115">
        <v>3</v>
      </c>
      <c r="AS12" s="116">
        <v>1</v>
      </c>
      <c r="AT12" s="11" t="s">
        <v>2018</v>
      </c>
      <c r="AU12" s="114">
        <v>167530</v>
      </c>
      <c r="AV12" s="115">
        <v>3</v>
      </c>
      <c r="AW12" s="116">
        <v>1</v>
      </c>
      <c r="AX12" s="62" t="s">
        <v>503</v>
      </c>
      <c r="AY12" s="114">
        <v>97510</v>
      </c>
      <c r="AZ12" s="115">
        <v>3</v>
      </c>
      <c r="BA12" s="116">
        <v>1</v>
      </c>
      <c r="BB12" s="29" t="s">
        <v>549</v>
      </c>
      <c r="BC12" s="114">
        <v>234630</v>
      </c>
      <c r="BD12" s="115">
        <v>3</v>
      </c>
      <c r="BE12" s="129"/>
      <c r="BF12" s="37" t="s">
        <v>949</v>
      </c>
      <c r="BG12" s="114">
        <v>86070</v>
      </c>
      <c r="BH12" s="144"/>
      <c r="BI12" s="129"/>
    </row>
    <row r="13" spans="1:61" ht="15.75" thickBot="1" x14ac:dyDescent="0.3">
      <c r="B13" s="11" t="s">
        <v>24</v>
      </c>
      <c r="C13" s="114">
        <v>56060</v>
      </c>
      <c r="D13" s="115">
        <v>3</v>
      </c>
      <c r="E13" s="116">
        <v>1</v>
      </c>
      <c r="F13" s="13" t="s">
        <v>88</v>
      </c>
      <c r="G13" s="114">
        <v>54480</v>
      </c>
      <c r="H13" s="115">
        <v>3</v>
      </c>
      <c r="I13" s="116">
        <v>1</v>
      </c>
      <c r="J13" s="11" t="s">
        <v>132</v>
      </c>
      <c r="K13" s="114">
        <v>86860</v>
      </c>
      <c r="L13" s="115">
        <v>3</v>
      </c>
      <c r="M13" s="116">
        <v>1</v>
      </c>
      <c r="N13" s="11" t="s">
        <v>178</v>
      </c>
      <c r="O13" s="114">
        <v>104830</v>
      </c>
      <c r="P13" s="115">
        <v>3</v>
      </c>
      <c r="Q13" s="116">
        <v>1</v>
      </c>
      <c r="R13" s="11" t="s">
        <v>223</v>
      </c>
      <c r="S13" s="114">
        <v>85900</v>
      </c>
      <c r="T13" s="115">
        <v>3</v>
      </c>
      <c r="U13" s="116">
        <v>1</v>
      </c>
      <c r="V13" s="11" t="s">
        <v>273</v>
      </c>
      <c r="W13" s="114">
        <v>131090</v>
      </c>
      <c r="X13" s="115">
        <v>3</v>
      </c>
      <c r="Y13" s="116">
        <v>1</v>
      </c>
      <c r="Z13" s="56" t="s">
        <v>319</v>
      </c>
      <c r="AA13" s="114">
        <v>84410</v>
      </c>
      <c r="AB13" s="115">
        <v>3</v>
      </c>
      <c r="AC13" s="116">
        <v>1</v>
      </c>
      <c r="AD13" s="11" t="s">
        <v>365</v>
      </c>
      <c r="AE13" s="114">
        <v>115970</v>
      </c>
      <c r="AF13" s="115">
        <v>3</v>
      </c>
      <c r="AG13" s="116">
        <v>1</v>
      </c>
      <c r="AH13" s="11" t="s">
        <v>411</v>
      </c>
      <c r="AI13" s="114">
        <v>81050</v>
      </c>
      <c r="AJ13" s="115">
        <v>3</v>
      </c>
      <c r="AK13" s="116">
        <v>1</v>
      </c>
      <c r="AL13" s="11" t="s">
        <v>442</v>
      </c>
      <c r="AM13" s="114">
        <v>111780</v>
      </c>
      <c r="AN13" s="115">
        <v>3</v>
      </c>
      <c r="AO13" s="116">
        <v>1</v>
      </c>
      <c r="AP13" s="11" t="s">
        <v>488</v>
      </c>
      <c r="AQ13" s="114">
        <v>106360</v>
      </c>
      <c r="AR13" s="115">
        <v>3</v>
      </c>
      <c r="AS13" s="116">
        <v>1</v>
      </c>
      <c r="AT13" s="11" t="s">
        <v>2019</v>
      </c>
      <c r="AU13" s="114">
        <v>136800</v>
      </c>
      <c r="AV13" s="115">
        <v>3</v>
      </c>
      <c r="AW13" s="116">
        <v>1</v>
      </c>
      <c r="AX13" s="62" t="s">
        <v>504</v>
      </c>
      <c r="AY13" s="114">
        <v>83220</v>
      </c>
      <c r="AZ13" s="115">
        <v>3</v>
      </c>
      <c r="BA13" s="116">
        <v>1</v>
      </c>
      <c r="BB13" s="29" t="s">
        <v>550</v>
      </c>
      <c r="BC13" s="114">
        <v>18580</v>
      </c>
      <c r="BD13" s="115">
        <v>3</v>
      </c>
      <c r="BE13" s="129"/>
      <c r="BF13" s="73" t="s">
        <v>950</v>
      </c>
      <c r="BG13" s="48">
        <v>56880</v>
      </c>
      <c r="BH13" s="159"/>
      <c r="BI13" s="130"/>
    </row>
    <row r="14" spans="1:61" x14ac:dyDescent="0.25">
      <c r="B14" s="11" t="s">
        <v>25</v>
      </c>
      <c r="C14" s="114">
        <v>57710</v>
      </c>
      <c r="D14" s="115">
        <v>3</v>
      </c>
      <c r="E14" s="116">
        <v>1</v>
      </c>
      <c r="F14" s="13" t="s">
        <v>89</v>
      </c>
      <c r="G14" s="114">
        <v>112610</v>
      </c>
      <c r="H14" s="115">
        <v>3</v>
      </c>
      <c r="I14" s="116">
        <v>1</v>
      </c>
      <c r="J14" s="11" t="s">
        <v>133</v>
      </c>
      <c r="K14" s="114">
        <v>124770</v>
      </c>
      <c r="L14" s="115">
        <v>3</v>
      </c>
      <c r="M14" s="116">
        <v>1</v>
      </c>
      <c r="N14" s="11" t="s">
        <v>179</v>
      </c>
      <c r="O14" s="114">
        <v>55780</v>
      </c>
      <c r="P14" s="115">
        <v>3</v>
      </c>
      <c r="Q14" s="116">
        <v>1</v>
      </c>
      <c r="R14" s="11" t="s">
        <v>224</v>
      </c>
      <c r="S14" s="114">
        <v>77380</v>
      </c>
      <c r="T14" s="115">
        <v>3</v>
      </c>
      <c r="U14" s="116">
        <v>1</v>
      </c>
      <c r="V14" s="11" t="s">
        <v>274</v>
      </c>
      <c r="W14" s="114">
        <v>103680</v>
      </c>
      <c r="X14" s="115">
        <v>3</v>
      </c>
      <c r="Y14" s="116">
        <v>1</v>
      </c>
      <c r="Z14" s="56" t="s">
        <v>320</v>
      </c>
      <c r="AA14" s="114">
        <v>141250</v>
      </c>
      <c r="AB14" s="115">
        <v>3</v>
      </c>
      <c r="AC14" s="116">
        <v>1</v>
      </c>
      <c r="AD14" s="11" t="s">
        <v>366</v>
      </c>
      <c r="AE14" s="114">
        <v>64510</v>
      </c>
      <c r="AF14" s="115">
        <v>3</v>
      </c>
      <c r="AG14" s="116">
        <v>1</v>
      </c>
      <c r="AH14" s="11" t="s">
        <v>412</v>
      </c>
      <c r="AI14" s="114">
        <v>77740</v>
      </c>
      <c r="AJ14" s="115">
        <v>3</v>
      </c>
      <c r="AK14" s="116">
        <v>1</v>
      </c>
      <c r="AL14" s="11" t="s">
        <v>443</v>
      </c>
      <c r="AM14" s="114">
        <v>197560</v>
      </c>
      <c r="AN14" s="115">
        <v>3</v>
      </c>
      <c r="AO14" s="116">
        <v>1</v>
      </c>
      <c r="AP14" s="11" t="s">
        <v>489</v>
      </c>
      <c r="AQ14" s="114">
        <v>183830</v>
      </c>
      <c r="AR14" s="115">
        <v>3</v>
      </c>
      <c r="AS14" s="116">
        <v>1</v>
      </c>
      <c r="AT14" s="11" t="s">
        <v>2020</v>
      </c>
      <c r="AU14" s="114">
        <v>141200</v>
      </c>
      <c r="AV14" s="115">
        <v>3</v>
      </c>
      <c r="AW14" s="116">
        <v>1</v>
      </c>
      <c r="AX14" s="62" t="s">
        <v>505</v>
      </c>
      <c r="AY14" s="114">
        <v>78090</v>
      </c>
      <c r="AZ14" s="115">
        <v>3</v>
      </c>
      <c r="BA14" s="116">
        <v>1</v>
      </c>
      <c r="BB14" s="29" t="s">
        <v>551</v>
      </c>
      <c r="BC14" s="114">
        <v>79850</v>
      </c>
      <c r="BD14" s="115">
        <v>3</v>
      </c>
      <c r="BE14" s="129"/>
      <c r="BF14" s="86"/>
      <c r="BG14" s="87"/>
      <c r="BH14" s="87"/>
      <c r="BI14" s="88"/>
    </row>
    <row r="15" spans="1:61" x14ac:dyDescent="0.25">
      <c r="B15" s="11" t="s">
        <v>26</v>
      </c>
      <c r="C15" s="114">
        <v>50220</v>
      </c>
      <c r="D15" s="115">
        <v>3</v>
      </c>
      <c r="E15" s="116">
        <v>1</v>
      </c>
      <c r="F15" s="13" t="s">
        <v>90</v>
      </c>
      <c r="G15" s="114">
        <v>99610</v>
      </c>
      <c r="H15" s="115">
        <v>3</v>
      </c>
      <c r="I15" s="116">
        <v>1</v>
      </c>
      <c r="J15" s="11" t="s">
        <v>134</v>
      </c>
      <c r="K15" s="114">
        <v>105400</v>
      </c>
      <c r="L15" s="115">
        <v>3</v>
      </c>
      <c r="M15" s="116">
        <v>1</v>
      </c>
      <c r="N15" s="11" t="s">
        <v>180</v>
      </c>
      <c r="O15" s="114">
        <v>72030</v>
      </c>
      <c r="P15" s="115">
        <v>3</v>
      </c>
      <c r="Q15" s="116">
        <v>1</v>
      </c>
      <c r="R15" s="11" t="s">
        <v>225</v>
      </c>
      <c r="S15" s="114">
        <v>81610</v>
      </c>
      <c r="T15" s="115">
        <v>3</v>
      </c>
      <c r="U15" s="116">
        <v>1</v>
      </c>
      <c r="V15" s="11" t="s">
        <v>275</v>
      </c>
      <c r="W15" s="114">
        <v>126500</v>
      </c>
      <c r="X15" s="115">
        <v>3</v>
      </c>
      <c r="Y15" s="116">
        <v>1</v>
      </c>
      <c r="Z15" s="56" t="s">
        <v>321</v>
      </c>
      <c r="AA15" s="114">
        <v>97870</v>
      </c>
      <c r="AB15" s="115">
        <v>3</v>
      </c>
      <c r="AC15" s="116">
        <v>1</v>
      </c>
      <c r="AD15" s="11" t="s">
        <v>367</v>
      </c>
      <c r="AE15" s="114">
        <v>101050</v>
      </c>
      <c r="AF15" s="115">
        <v>3</v>
      </c>
      <c r="AG15" s="116">
        <v>1</v>
      </c>
      <c r="AH15" s="11" t="s">
        <v>413</v>
      </c>
      <c r="AI15" s="114">
        <v>83460</v>
      </c>
      <c r="AJ15" s="115">
        <v>3</v>
      </c>
      <c r="AK15" s="116">
        <v>1</v>
      </c>
      <c r="AL15" s="11" t="s">
        <v>444</v>
      </c>
      <c r="AM15" s="114">
        <v>233180</v>
      </c>
      <c r="AN15" s="115">
        <v>3</v>
      </c>
      <c r="AO15" s="116">
        <v>1</v>
      </c>
      <c r="AP15" s="11" t="s">
        <v>490</v>
      </c>
      <c r="AQ15" s="114">
        <v>95790</v>
      </c>
      <c r="AR15" s="115">
        <v>3</v>
      </c>
      <c r="AS15" s="116">
        <v>1</v>
      </c>
      <c r="AT15" s="11" t="s">
        <v>2021</v>
      </c>
      <c r="AU15" s="114">
        <v>106620</v>
      </c>
      <c r="AV15" s="115">
        <v>3</v>
      </c>
      <c r="AW15" s="116">
        <v>1</v>
      </c>
      <c r="AX15" s="62" t="s">
        <v>506</v>
      </c>
      <c r="AY15" s="114">
        <v>101270</v>
      </c>
      <c r="AZ15" s="115">
        <v>3</v>
      </c>
      <c r="BA15" s="116">
        <v>1</v>
      </c>
      <c r="BB15" s="29" t="s">
        <v>552</v>
      </c>
      <c r="BC15" s="131"/>
      <c r="BD15" s="115">
        <v>3</v>
      </c>
      <c r="BE15" s="129"/>
      <c r="BF15" s="86"/>
      <c r="BG15" s="87"/>
      <c r="BH15" s="87"/>
      <c r="BI15" s="88"/>
    </row>
    <row r="16" spans="1:61" x14ac:dyDescent="0.25">
      <c r="B16" s="11" t="s">
        <v>27</v>
      </c>
      <c r="C16" s="114">
        <v>52350</v>
      </c>
      <c r="D16" s="115">
        <v>3</v>
      </c>
      <c r="E16" s="116">
        <v>1</v>
      </c>
      <c r="F16" s="13" t="s">
        <v>91</v>
      </c>
      <c r="G16" s="114">
        <v>78880</v>
      </c>
      <c r="H16" s="115">
        <v>3</v>
      </c>
      <c r="I16" s="116">
        <v>1</v>
      </c>
      <c r="J16" s="11" t="s">
        <v>135</v>
      </c>
      <c r="K16" s="114">
        <v>83310</v>
      </c>
      <c r="L16" s="115">
        <v>3</v>
      </c>
      <c r="M16" s="116">
        <v>1</v>
      </c>
      <c r="N16" s="11" t="s">
        <v>181</v>
      </c>
      <c r="O16" s="114">
        <v>99820</v>
      </c>
      <c r="P16" s="115">
        <v>3</v>
      </c>
      <c r="Q16" s="116">
        <v>1</v>
      </c>
      <c r="R16" s="11" t="s">
        <v>226</v>
      </c>
      <c r="S16" s="114">
        <v>78520</v>
      </c>
      <c r="T16" s="115">
        <v>3</v>
      </c>
      <c r="U16" s="116">
        <v>1</v>
      </c>
      <c r="V16" s="11" t="s">
        <v>276</v>
      </c>
      <c r="W16" s="114">
        <v>129680</v>
      </c>
      <c r="X16" s="115">
        <v>3</v>
      </c>
      <c r="Y16" s="116">
        <v>1</v>
      </c>
      <c r="Z16" s="56" t="s">
        <v>322</v>
      </c>
      <c r="AA16" s="114">
        <v>115040</v>
      </c>
      <c r="AB16" s="115">
        <v>3</v>
      </c>
      <c r="AC16" s="116">
        <v>1</v>
      </c>
      <c r="AD16" s="11" t="s">
        <v>368</v>
      </c>
      <c r="AE16" s="114">
        <v>93120</v>
      </c>
      <c r="AF16" s="115">
        <v>3</v>
      </c>
      <c r="AG16" s="116">
        <v>1</v>
      </c>
      <c r="AH16" s="11" t="s">
        <v>414</v>
      </c>
      <c r="AI16" s="114">
        <v>110550</v>
      </c>
      <c r="AJ16" s="115">
        <v>3</v>
      </c>
      <c r="AK16" s="116">
        <v>1</v>
      </c>
      <c r="AL16" s="11" t="s">
        <v>445</v>
      </c>
      <c r="AM16" s="114">
        <v>84670</v>
      </c>
      <c r="AN16" s="115">
        <v>3</v>
      </c>
      <c r="AO16" s="116">
        <v>1</v>
      </c>
      <c r="AP16" s="11" t="s">
        <v>491</v>
      </c>
      <c r="AQ16" s="114">
        <v>132980</v>
      </c>
      <c r="AR16" s="115">
        <v>3</v>
      </c>
      <c r="AS16" s="116">
        <v>1</v>
      </c>
      <c r="AT16" s="11" t="s">
        <v>2022</v>
      </c>
      <c r="AU16" s="114">
        <v>212070</v>
      </c>
      <c r="AV16" s="115">
        <v>3</v>
      </c>
      <c r="AW16" s="116">
        <v>1</v>
      </c>
      <c r="AX16" s="62" t="s">
        <v>507</v>
      </c>
      <c r="AY16" s="114">
        <v>94080</v>
      </c>
      <c r="AZ16" s="115">
        <v>3</v>
      </c>
      <c r="BA16" s="116">
        <v>1</v>
      </c>
      <c r="BB16" s="29" t="s">
        <v>553</v>
      </c>
      <c r="BC16" s="114">
        <v>111880</v>
      </c>
      <c r="BD16" s="115">
        <v>3</v>
      </c>
      <c r="BE16" s="129"/>
      <c r="BF16" s="86"/>
      <c r="BG16" s="87"/>
      <c r="BH16" s="87"/>
      <c r="BI16" s="88"/>
    </row>
    <row r="17" spans="2:61" x14ac:dyDescent="0.25">
      <c r="B17" s="11" t="s">
        <v>28</v>
      </c>
      <c r="C17" s="114">
        <v>73680</v>
      </c>
      <c r="D17" s="115">
        <v>3</v>
      </c>
      <c r="E17" s="116">
        <v>1</v>
      </c>
      <c r="F17" s="13" t="s">
        <v>92</v>
      </c>
      <c r="G17" s="114">
        <v>85580</v>
      </c>
      <c r="H17" s="115">
        <v>3</v>
      </c>
      <c r="I17" s="116">
        <v>1</v>
      </c>
      <c r="J17" s="11" t="s">
        <v>136</v>
      </c>
      <c r="K17" s="114">
        <v>140910</v>
      </c>
      <c r="L17" s="115">
        <v>3</v>
      </c>
      <c r="M17" s="116">
        <v>1</v>
      </c>
      <c r="N17" s="11" t="s">
        <v>182</v>
      </c>
      <c r="O17" s="114">
        <v>79710</v>
      </c>
      <c r="P17" s="115">
        <v>3</v>
      </c>
      <c r="Q17" s="116">
        <v>1</v>
      </c>
      <c r="R17" s="11" t="s">
        <v>227</v>
      </c>
      <c r="S17" s="114">
        <v>86150</v>
      </c>
      <c r="T17" s="115">
        <v>3</v>
      </c>
      <c r="U17" s="116">
        <v>1</v>
      </c>
      <c r="V17" s="11" t="s">
        <v>277</v>
      </c>
      <c r="W17" s="114">
        <v>121170</v>
      </c>
      <c r="X17" s="115">
        <v>3</v>
      </c>
      <c r="Y17" s="116">
        <v>1</v>
      </c>
      <c r="Z17" s="56" t="s">
        <v>323</v>
      </c>
      <c r="AA17" s="114">
        <v>80600</v>
      </c>
      <c r="AB17" s="115">
        <v>3</v>
      </c>
      <c r="AC17" s="116">
        <v>1</v>
      </c>
      <c r="AD17" s="11" t="s">
        <v>369</v>
      </c>
      <c r="AE17" s="114">
        <v>94130</v>
      </c>
      <c r="AF17" s="115">
        <v>3</v>
      </c>
      <c r="AG17" s="116">
        <v>1</v>
      </c>
      <c r="AH17" s="11" t="s">
        <v>415</v>
      </c>
      <c r="AI17" s="114">
        <v>80790</v>
      </c>
      <c r="AJ17" s="115">
        <v>3</v>
      </c>
      <c r="AK17" s="116">
        <v>1</v>
      </c>
      <c r="AL17" s="11" t="s">
        <v>446</v>
      </c>
      <c r="AM17" s="114">
        <v>125510</v>
      </c>
      <c r="AN17" s="115">
        <v>3</v>
      </c>
      <c r="AO17" s="116">
        <v>1</v>
      </c>
      <c r="AP17" s="11" t="s">
        <v>492</v>
      </c>
      <c r="AQ17" s="114">
        <v>133090</v>
      </c>
      <c r="AR17" s="115">
        <v>3</v>
      </c>
      <c r="AS17" s="116">
        <v>1</v>
      </c>
      <c r="AT17" s="11" t="s">
        <v>2023</v>
      </c>
      <c r="AU17" s="114">
        <v>136630</v>
      </c>
      <c r="AV17" s="115">
        <v>3</v>
      </c>
      <c r="AW17" s="116">
        <v>1</v>
      </c>
      <c r="AX17" s="62" t="s">
        <v>508</v>
      </c>
      <c r="AY17" s="114">
        <v>91380</v>
      </c>
      <c r="AZ17" s="115">
        <v>3</v>
      </c>
      <c r="BA17" s="116">
        <v>1</v>
      </c>
      <c r="BB17" s="29" t="s">
        <v>554</v>
      </c>
      <c r="BC17" s="114">
        <v>109190</v>
      </c>
      <c r="BD17" s="115">
        <v>3</v>
      </c>
      <c r="BE17" s="129"/>
      <c r="BF17" s="86"/>
      <c r="BG17" s="87"/>
      <c r="BH17" s="87"/>
      <c r="BI17" s="88"/>
    </row>
    <row r="18" spans="2:61" x14ac:dyDescent="0.25">
      <c r="B18" s="11" t="s">
        <v>29</v>
      </c>
      <c r="C18" s="114">
        <v>45770</v>
      </c>
      <c r="D18" s="115">
        <v>3</v>
      </c>
      <c r="E18" s="116">
        <v>1</v>
      </c>
      <c r="F18" s="13" t="s">
        <v>93</v>
      </c>
      <c r="G18" s="114">
        <v>88500</v>
      </c>
      <c r="H18" s="115">
        <v>3</v>
      </c>
      <c r="I18" s="116">
        <v>1</v>
      </c>
      <c r="J18" s="11" t="s">
        <v>137</v>
      </c>
      <c r="K18" s="114">
        <v>121180</v>
      </c>
      <c r="L18" s="115">
        <v>3</v>
      </c>
      <c r="M18" s="116">
        <v>1</v>
      </c>
      <c r="N18" s="11" t="s">
        <v>183</v>
      </c>
      <c r="O18" s="114">
        <v>83120</v>
      </c>
      <c r="P18" s="115">
        <v>3</v>
      </c>
      <c r="Q18" s="116">
        <v>1</v>
      </c>
      <c r="R18" s="11" t="s">
        <v>228</v>
      </c>
      <c r="S18" s="114">
        <v>149610</v>
      </c>
      <c r="T18" s="115">
        <v>3</v>
      </c>
      <c r="U18" s="116">
        <v>1</v>
      </c>
      <c r="V18" s="11" t="s">
        <v>278</v>
      </c>
      <c r="W18" s="114">
        <v>143810</v>
      </c>
      <c r="X18" s="115">
        <v>3</v>
      </c>
      <c r="Y18" s="116">
        <v>1</v>
      </c>
      <c r="Z18" s="56" t="s">
        <v>324</v>
      </c>
      <c r="AA18" s="114">
        <v>134840</v>
      </c>
      <c r="AB18" s="115">
        <v>3</v>
      </c>
      <c r="AC18" s="116">
        <v>1</v>
      </c>
      <c r="AD18" s="11" t="s">
        <v>370</v>
      </c>
      <c r="AE18" s="114">
        <v>131700</v>
      </c>
      <c r="AF18" s="115">
        <v>3</v>
      </c>
      <c r="AG18" s="116">
        <v>1</v>
      </c>
      <c r="AH18" s="11" t="s">
        <v>416</v>
      </c>
      <c r="AI18" s="114">
        <v>78580</v>
      </c>
      <c r="AJ18" s="115">
        <v>3</v>
      </c>
      <c r="AK18" s="116">
        <v>1</v>
      </c>
      <c r="AL18" s="11" t="s">
        <v>447</v>
      </c>
      <c r="AM18" s="114">
        <v>91130</v>
      </c>
      <c r="AN18" s="115">
        <v>3</v>
      </c>
      <c r="AO18" s="116">
        <v>1</v>
      </c>
      <c r="AP18" s="11" t="s">
        <v>493</v>
      </c>
      <c r="AQ18" s="114">
        <v>151180</v>
      </c>
      <c r="AR18" s="115">
        <v>3</v>
      </c>
      <c r="AS18" s="116">
        <v>1</v>
      </c>
      <c r="AT18" s="11" t="s">
        <v>2024</v>
      </c>
      <c r="AU18" s="114">
        <v>184530</v>
      </c>
      <c r="AV18" s="115">
        <v>3</v>
      </c>
      <c r="AW18" s="116">
        <v>1</v>
      </c>
      <c r="AX18" s="62" t="s">
        <v>509</v>
      </c>
      <c r="AY18" s="114">
        <v>89940</v>
      </c>
      <c r="AZ18" s="115">
        <v>3</v>
      </c>
      <c r="BA18" s="116">
        <v>1</v>
      </c>
      <c r="BB18" s="29" t="s">
        <v>555</v>
      </c>
      <c r="BC18" s="114">
        <v>112300</v>
      </c>
      <c r="BD18" s="115">
        <v>3</v>
      </c>
      <c r="BE18" s="129"/>
      <c r="BF18" s="86"/>
      <c r="BG18" s="87"/>
      <c r="BH18" s="87"/>
      <c r="BI18" s="88"/>
    </row>
    <row r="19" spans="2:61" x14ac:dyDescent="0.25">
      <c r="B19" s="11" t="s">
        <v>30</v>
      </c>
      <c r="C19" s="114">
        <v>68400</v>
      </c>
      <c r="D19" s="115">
        <v>3</v>
      </c>
      <c r="E19" s="116">
        <v>1</v>
      </c>
      <c r="F19" s="13" t="s">
        <v>94</v>
      </c>
      <c r="G19" s="114">
        <v>82190</v>
      </c>
      <c r="H19" s="115">
        <v>3</v>
      </c>
      <c r="I19" s="116">
        <v>1</v>
      </c>
      <c r="J19" s="11" t="s">
        <v>138</v>
      </c>
      <c r="K19" s="114">
        <v>128030</v>
      </c>
      <c r="L19" s="115">
        <v>3</v>
      </c>
      <c r="M19" s="116">
        <v>1</v>
      </c>
      <c r="N19" s="11" t="s">
        <v>184</v>
      </c>
      <c r="O19" s="114">
        <v>68600</v>
      </c>
      <c r="P19" s="115">
        <v>3</v>
      </c>
      <c r="Q19" s="116">
        <v>1</v>
      </c>
      <c r="R19" s="11" t="s">
        <v>229</v>
      </c>
      <c r="S19" s="114">
        <v>76780</v>
      </c>
      <c r="T19" s="115">
        <v>3</v>
      </c>
      <c r="U19" s="116">
        <v>1</v>
      </c>
      <c r="V19" s="11" t="s">
        <v>279</v>
      </c>
      <c r="W19" s="114">
        <v>98870</v>
      </c>
      <c r="X19" s="115">
        <v>3</v>
      </c>
      <c r="Y19" s="116">
        <v>1</v>
      </c>
      <c r="Z19" s="56" t="s">
        <v>325</v>
      </c>
      <c r="AA19" s="114">
        <v>84670</v>
      </c>
      <c r="AB19" s="115">
        <v>3</v>
      </c>
      <c r="AC19" s="116">
        <v>1</v>
      </c>
      <c r="AD19" s="11" t="s">
        <v>371</v>
      </c>
      <c r="AE19" s="114">
        <v>113010</v>
      </c>
      <c r="AF19" s="115">
        <v>3</v>
      </c>
      <c r="AG19" s="116">
        <v>1</v>
      </c>
      <c r="AH19" s="37" t="s">
        <v>417</v>
      </c>
      <c r="AI19" s="124"/>
      <c r="AJ19" s="115">
        <v>3</v>
      </c>
      <c r="AK19" s="126"/>
      <c r="AL19" s="11" t="s">
        <v>448</v>
      </c>
      <c r="AM19" s="114">
        <v>105750</v>
      </c>
      <c r="AN19" s="115">
        <v>3</v>
      </c>
      <c r="AO19" s="116">
        <v>1</v>
      </c>
      <c r="AP19" s="11" t="s">
        <v>2800</v>
      </c>
      <c r="AQ19" s="114">
        <v>111870</v>
      </c>
      <c r="AR19" s="115">
        <v>3</v>
      </c>
      <c r="AS19" s="116">
        <v>1</v>
      </c>
      <c r="AT19" s="11" t="s">
        <v>2025</v>
      </c>
      <c r="AU19" s="114">
        <v>135260</v>
      </c>
      <c r="AV19" s="115">
        <v>3</v>
      </c>
      <c r="AW19" s="116">
        <v>1</v>
      </c>
      <c r="AX19" s="62" t="s">
        <v>510</v>
      </c>
      <c r="AY19" s="114">
        <v>68570</v>
      </c>
      <c r="AZ19" s="115">
        <v>3</v>
      </c>
      <c r="BA19" s="116">
        <v>1</v>
      </c>
      <c r="BB19" s="29" t="s">
        <v>556</v>
      </c>
      <c r="BC19" s="114">
        <v>160430</v>
      </c>
      <c r="BD19" s="115">
        <v>3</v>
      </c>
      <c r="BE19" s="129"/>
      <c r="BF19" s="86"/>
      <c r="BG19" s="87"/>
      <c r="BH19" s="87"/>
      <c r="BI19" s="88"/>
    </row>
    <row r="20" spans="2:61" x14ac:dyDescent="0.25">
      <c r="B20" s="11" t="s">
        <v>31</v>
      </c>
      <c r="C20" s="114">
        <v>53010</v>
      </c>
      <c r="D20" s="115">
        <v>3</v>
      </c>
      <c r="E20" s="116">
        <v>1</v>
      </c>
      <c r="F20" s="13" t="s">
        <v>95</v>
      </c>
      <c r="G20" s="114">
        <v>32950</v>
      </c>
      <c r="H20" s="115">
        <v>3</v>
      </c>
      <c r="I20" s="116">
        <v>1</v>
      </c>
      <c r="J20" s="11" t="s">
        <v>139</v>
      </c>
      <c r="K20" s="114">
        <v>135290</v>
      </c>
      <c r="L20" s="115">
        <v>3</v>
      </c>
      <c r="M20" s="116">
        <v>1</v>
      </c>
      <c r="N20" s="11" t="s">
        <v>185</v>
      </c>
      <c r="O20" s="114">
        <v>87630</v>
      </c>
      <c r="P20" s="115">
        <v>3</v>
      </c>
      <c r="Q20" s="116">
        <v>1</v>
      </c>
      <c r="R20" s="11" t="s">
        <v>230</v>
      </c>
      <c r="S20" s="114">
        <v>85780</v>
      </c>
      <c r="T20" s="115">
        <v>3</v>
      </c>
      <c r="U20" s="116">
        <v>1</v>
      </c>
      <c r="V20" s="11" t="s">
        <v>280</v>
      </c>
      <c r="W20" s="114">
        <v>149920</v>
      </c>
      <c r="X20" s="115">
        <v>3</v>
      </c>
      <c r="Y20" s="116">
        <v>1</v>
      </c>
      <c r="Z20" s="56" t="s">
        <v>326</v>
      </c>
      <c r="AA20" s="114">
        <v>82030</v>
      </c>
      <c r="AB20" s="115">
        <v>3</v>
      </c>
      <c r="AC20" s="116">
        <v>1</v>
      </c>
      <c r="AD20" s="11" t="s">
        <v>372</v>
      </c>
      <c r="AE20" s="114">
        <v>97850</v>
      </c>
      <c r="AF20" s="115">
        <v>3</v>
      </c>
      <c r="AG20" s="116">
        <v>1</v>
      </c>
      <c r="AH20" s="37" t="s">
        <v>418</v>
      </c>
      <c r="AI20" s="124"/>
      <c r="AJ20" s="115">
        <v>3</v>
      </c>
      <c r="AK20" s="126"/>
      <c r="AL20" s="11" t="s">
        <v>449</v>
      </c>
      <c r="AM20" s="114">
        <v>99140</v>
      </c>
      <c r="AN20" s="115">
        <v>3</v>
      </c>
      <c r="AO20" s="116">
        <v>1</v>
      </c>
      <c r="AP20" s="11" t="s">
        <v>2801</v>
      </c>
      <c r="AQ20" s="114">
        <v>89320</v>
      </c>
      <c r="AR20" s="115">
        <v>3</v>
      </c>
      <c r="AS20" s="116">
        <v>1</v>
      </c>
      <c r="AT20" s="11" t="s">
        <v>2026</v>
      </c>
      <c r="AU20" s="114">
        <v>144040</v>
      </c>
      <c r="AV20" s="115">
        <v>3</v>
      </c>
      <c r="AW20" s="116">
        <v>1</v>
      </c>
      <c r="AX20" s="62" t="s">
        <v>511</v>
      </c>
      <c r="AY20" s="114">
        <v>103480</v>
      </c>
      <c r="AZ20" s="115">
        <v>3</v>
      </c>
      <c r="BA20" s="116">
        <v>1</v>
      </c>
      <c r="BB20" s="29" t="s">
        <v>557</v>
      </c>
      <c r="BC20" s="131"/>
      <c r="BD20" s="115">
        <v>3</v>
      </c>
      <c r="BE20" s="129"/>
      <c r="BF20" s="86"/>
      <c r="BG20" s="87"/>
      <c r="BH20" s="87"/>
      <c r="BI20" s="88"/>
    </row>
    <row r="21" spans="2:61" x14ac:dyDescent="0.25">
      <c r="B21" s="11" t="s">
        <v>32</v>
      </c>
      <c r="C21" s="114">
        <v>48870</v>
      </c>
      <c r="D21" s="115">
        <v>3</v>
      </c>
      <c r="E21" s="116">
        <v>1</v>
      </c>
      <c r="F21" s="13" t="s">
        <v>96</v>
      </c>
      <c r="G21" s="114">
        <v>85960</v>
      </c>
      <c r="H21" s="115">
        <v>3</v>
      </c>
      <c r="I21" s="116">
        <v>1</v>
      </c>
      <c r="J21" s="11" t="s">
        <v>140</v>
      </c>
      <c r="K21" s="114">
        <v>65740</v>
      </c>
      <c r="L21" s="115">
        <v>3</v>
      </c>
      <c r="M21" s="116">
        <v>1</v>
      </c>
      <c r="N21" s="11" t="s">
        <v>186</v>
      </c>
      <c r="O21" s="114">
        <v>76460</v>
      </c>
      <c r="P21" s="115">
        <v>3</v>
      </c>
      <c r="Q21" s="116">
        <v>1</v>
      </c>
      <c r="R21" s="11" t="s">
        <v>231</v>
      </c>
      <c r="S21" s="114">
        <v>76950</v>
      </c>
      <c r="T21" s="115">
        <v>3</v>
      </c>
      <c r="U21" s="116">
        <v>1</v>
      </c>
      <c r="V21" s="11" t="s">
        <v>281</v>
      </c>
      <c r="W21" s="114">
        <v>153340</v>
      </c>
      <c r="X21" s="115">
        <v>3</v>
      </c>
      <c r="Y21" s="116">
        <v>1</v>
      </c>
      <c r="Z21" s="56" t="s">
        <v>327</v>
      </c>
      <c r="AA21" s="114">
        <v>125020</v>
      </c>
      <c r="AB21" s="115">
        <v>3</v>
      </c>
      <c r="AC21" s="116">
        <v>1</v>
      </c>
      <c r="AD21" s="11" t="s">
        <v>373</v>
      </c>
      <c r="AE21" s="114">
        <v>129040</v>
      </c>
      <c r="AF21" s="115">
        <v>3</v>
      </c>
      <c r="AG21" s="116">
        <v>1</v>
      </c>
      <c r="AH21" s="37" t="s">
        <v>419</v>
      </c>
      <c r="AI21" s="124"/>
      <c r="AJ21" s="115">
        <v>3</v>
      </c>
      <c r="AK21" s="126"/>
      <c r="AL21" s="11" t="s">
        <v>450</v>
      </c>
      <c r="AM21" s="114">
        <v>76800</v>
      </c>
      <c r="AN21" s="115">
        <v>3</v>
      </c>
      <c r="AO21" s="116">
        <v>1</v>
      </c>
      <c r="AP21" s="11" t="s">
        <v>2802</v>
      </c>
      <c r="AQ21" s="114">
        <v>113070</v>
      </c>
      <c r="AR21" s="115">
        <v>3</v>
      </c>
      <c r="AS21" s="116">
        <v>1</v>
      </c>
      <c r="AT21" s="11" t="s">
        <v>2027</v>
      </c>
      <c r="AU21" s="114">
        <v>92920</v>
      </c>
      <c r="AV21" s="115">
        <v>3</v>
      </c>
      <c r="AW21" s="116">
        <v>1</v>
      </c>
      <c r="AX21" s="62" t="s">
        <v>512</v>
      </c>
      <c r="AY21" s="114">
        <v>56180</v>
      </c>
      <c r="AZ21" s="115">
        <v>3</v>
      </c>
      <c r="BA21" s="116">
        <v>1</v>
      </c>
      <c r="BB21" s="29" t="s">
        <v>558</v>
      </c>
      <c r="BC21" s="114">
        <v>242190</v>
      </c>
      <c r="BD21" s="115">
        <v>3</v>
      </c>
      <c r="BE21" s="129"/>
      <c r="BF21" s="86"/>
      <c r="BG21" s="87"/>
      <c r="BH21" s="87"/>
      <c r="BI21" s="88"/>
    </row>
    <row r="22" spans="2:61" x14ac:dyDescent="0.25">
      <c r="B22" s="11" t="s">
        <v>33</v>
      </c>
      <c r="C22" s="114">
        <v>35700</v>
      </c>
      <c r="D22" s="115">
        <v>3</v>
      </c>
      <c r="E22" s="116">
        <v>1</v>
      </c>
      <c r="F22" s="13" t="s">
        <v>97</v>
      </c>
      <c r="G22" s="114">
        <v>50380</v>
      </c>
      <c r="H22" s="115">
        <v>3</v>
      </c>
      <c r="I22" s="116">
        <v>1</v>
      </c>
      <c r="J22" s="11" t="s">
        <v>141</v>
      </c>
      <c r="K22" s="114">
        <v>88060</v>
      </c>
      <c r="L22" s="115">
        <v>3</v>
      </c>
      <c r="M22" s="116">
        <v>1</v>
      </c>
      <c r="N22" s="11" t="s">
        <v>187</v>
      </c>
      <c r="O22" s="114">
        <v>92150</v>
      </c>
      <c r="P22" s="115">
        <v>3</v>
      </c>
      <c r="Q22" s="116">
        <v>1</v>
      </c>
      <c r="R22" s="11" t="s">
        <v>232</v>
      </c>
      <c r="S22" s="114">
        <v>93490</v>
      </c>
      <c r="T22" s="115">
        <v>3</v>
      </c>
      <c r="U22" s="116">
        <v>1</v>
      </c>
      <c r="V22" s="11" t="s">
        <v>282</v>
      </c>
      <c r="W22" s="114">
        <v>111880</v>
      </c>
      <c r="X22" s="115">
        <v>3</v>
      </c>
      <c r="Y22" s="116">
        <v>1</v>
      </c>
      <c r="Z22" s="56" t="s">
        <v>328</v>
      </c>
      <c r="AA22" s="114">
        <v>89260</v>
      </c>
      <c r="AB22" s="115">
        <v>3</v>
      </c>
      <c r="AC22" s="116">
        <v>1</v>
      </c>
      <c r="AD22" s="11" t="s">
        <v>374</v>
      </c>
      <c r="AE22" s="114">
        <v>92880</v>
      </c>
      <c r="AF22" s="115">
        <v>3</v>
      </c>
      <c r="AG22" s="116">
        <v>1</v>
      </c>
      <c r="AH22" s="37" t="s">
        <v>420</v>
      </c>
      <c r="AI22" s="124"/>
      <c r="AJ22" s="115">
        <v>3</v>
      </c>
      <c r="AK22" s="126"/>
      <c r="AL22" s="11" t="s">
        <v>451</v>
      </c>
      <c r="AM22" s="114">
        <v>62710</v>
      </c>
      <c r="AN22" s="115">
        <v>3</v>
      </c>
      <c r="AO22" s="116">
        <v>1</v>
      </c>
      <c r="AP22" s="11" t="s">
        <v>2803</v>
      </c>
      <c r="AQ22" s="114">
        <v>150440</v>
      </c>
      <c r="AR22" s="115">
        <v>3</v>
      </c>
      <c r="AS22" s="116">
        <v>1</v>
      </c>
      <c r="AT22" s="11" t="s">
        <v>2028</v>
      </c>
      <c r="AU22" s="114">
        <v>230220</v>
      </c>
      <c r="AV22" s="115">
        <v>3</v>
      </c>
      <c r="AW22" s="116">
        <v>1</v>
      </c>
      <c r="AX22" s="62" t="s">
        <v>513</v>
      </c>
      <c r="AY22" s="114">
        <v>51560</v>
      </c>
      <c r="AZ22" s="115">
        <v>3</v>
      </c>
      <c r="BA22" s="116">
        <v>1</v>
      </c>
      <c r="BB22" s="29" t="s">
        <v>559</v>
      </c>
      <c r="BC22" s="114">
        <v>208570</v>
      </c>
      <c r="BD22" s="115">
        <v>3</v>
      </c>
      <c r="BE22" s="129"/>
      <c r="BF22" s="86"/>
      <c r="BG22" s="87"/>
      <c r="BH22" s="87"/>
      <c r="BI22" s="88"/>
    </row>
    <row r="23" spans="2:61" x14ac:dyDescent="0.25">
      <c r="B23" s="11" t="s">
        <v>34</v>
      </c>
      <c r="C23" s="114">
        <v>55820</v>
      </c>
      <c r="D23" s="115">
        <v>3</v>
      </c>
      <c r="E23" s="116">
        <v>1</v>
      </c>
      <c r="F23" s="13" t="s">
        <v>98</v>
      </c>
      <c r="G23" s="114">
        <v>110290</v>
      </c>
      <c r="H23" s="115">
        <v>3</v>
      </c>
      <c r="I23" s="116">
        <v>1</v>
      </c>
      <c r="J23" s="11" t="s">
        <v>142</v>
      </c>
      <c r="K23" s="114">
        <v>80650</v>
      </c>
      <c r="L23" s="115">
        <v>3</v>
      </c>
      <c r="M23" s="116">
        <v>1</v>
      </c>
      <c r="N23" s="11" t="s">
        <v>188</v>
      </c>
      <c r="O23" s="114">
        <v>89380</v>
      </c>
      <c r="P23" s="115">
        <v>3</v>
      </c>
      <c r="Q23" s="116">
        <v>1</v>
      </c>
      <c r="R23" s="11" t="s">
        <v>233</v>
      </c>
      <c r="S23" s="114">
        <v>106070</v>
      </c>
      <c r="T23" s="115">
        <v>3</v>
      </c>
      <c r="U23" s="116">
        <v>1</v>
      </c>
      <c r="V23" s="11" t="s">
        <v>283</v>
      </c>
      <c r="W23" s="114">
        <v>186440</v>
      </c>
      <c r="X23" s="115">
        <v>3</v>
      </c>
      <c r="Y23" s="116">
        <v>1</v>
      </c>
      <c r="Z23" s="56" t="s">
        <v>329</v>
      </c>
      <c r="AA23" s="114">
        <v>96940</v>
      </c>
      <c r="AB23" s="115">
        <v>3</v>
      </c>
      <c r="AC23" s="116">
        <v>1</v>
      </c>
      <c r="AD23" s="11" t="s">
        <v>375</v>
      </c>
      <c r="AE23" s="114">
        <v>102900</v>
      </c>
      <c r="AF23" s="115">
        <v>3</v>
      </c>
      <c r="AG23" s="116">
        <v>1</v>
      </c>
      <c r="AH23" s="37" t="s">
        <v>421</v>
      </c>
      <c r="AI23" s="124"/>
      <c r="AJ23" s="115">
        <v>3</v>
      </c>
      <c r="AK23" s="126"/>
      <c r="AL23" s="11" t="s">
        <v>452</v>
      </c>
      <c r="AM23" s="114">
        <v>101220</v>
      </c>
      <c r="AN23" s="115">
        <v>3</v>
      </c>
      <c r="AO23" s="116">
        <v>1</v>
      </c>
      <c r="AP23" s="11" t="s">
        <v>2804</v>
      </c>
      <c r="AQ23" s="114">
        <v>92390</v>
      </c>
      <c r="AR23" s="115">
        <v>3</v>
      </c>
      <c r="AS23" s="116">
        <v>1</v>
      </c>
      <c r="AT23" s="11" t="s">
        <v>2029</v>
      </c>
      <c r="AU23" s="114">
        <v>162270</v>
      </c>
      <c r="AV23" s="115">
        <v>3</v>
      </c>
      <c r="AW23" s="116">
        <v>1</v>
      </c>
      <c r="AX23" s="62" t="s">
        <v>514</v>
      </c>
      <c r="AY23" s="114">
        <v>101910</v>
      </c>
      <c r="AZ23" s="115">
        <v>3</v>
      </c>
      <c r="BA23" s="116">
        <v>1</v>
      </c>
      <c r="BB23" s="29" t="s">
        <v>560</v>
      </c>
      <c r="BC23" s="114">
        <v>73900</v>
      </c>
      <c r="BD23" s="115">
        <v>3</v>
      </c>
      <c r="BE23" s="129"/>
      <c r="BF23" s="86"/>
      <c r="BG23" s="87"/>
      <c r="BH23" s="87"/>
      <c r="BI23" s="88"/>
    </row>
    <row r="24" spans="2:61" x14ac:dyDescent="0.25">
      <c r="B24" s="11" t="s">
        <v>35</v>
      </c>
      <c r="C24" s="114">
        <v>78510</v>
      </c>
      <c r="D24" s="115">
        <v>3</v>
      </c>
      <c r="E24" s="116">
        <v>1</v>
      </c>
      <c r="F24" s="13" t="s">
        <v>99</v>
      </c>
      <c r="G24" s="114">
        <v>90230</v>
      </c>
      <c r="H24" s="115">
        <v>3</v>
      </c>
      <c r="I24" s="116">
        <v>1</v>
      </c>
      <c r="J24" s="11" t="s">
        <v>143</v>
      </c>
      <c r="K24" s="114">
        <v>86720</v>
      </c>
      <c r="L24" s="115">
        <v>3</v>
      </c>
      <c r="M24" s="116">
        <v>1</v>
      </c>
      <c r="N24" s="11" t="s">
        <v>189</v>
      </c>
      <c r="O24" s="114">
        <v>107860</v>
      </c>
      <c r="P24" s="115">
        <v>3</v>
      </c>
      <c r="Q24" s="116">
        <v>1</v>
      </c>
      <c r="R24" s="11" t="s">
        <v>234</v>
      </c>
      <c r="S24" s="114">
        <v>98220</v>
      </c>
      <c r="T24" s="115">
        <v>3</v>
      </c>
      <c r="U24" s="116">
        <v>1</v>
      </c>
      <c r="V24" s="11" t="s">
        <v>284</v>
      </c>
      <c r="W24" s="114">
        <v>108550</v>
      </c>
      <c r="X24" s="115">
        <v>3</v>
      </c>
      <c r="Y24" s="116">
        <v>1</v>
      </c>
      <c r="Z24" s="56" t="s">
        <v>330</v>
      </c>
      <c r="AA24" s="114">
        <v>77540</v>
      </c>
      <c r="AB24" s="115">
        <v>3</v>
      </c>
      <c r="AC24" s="116">
        <v>1</v>
      </c>
      <c r="AD24" s="11" t="s">
        <v>376</v>
      </c>
      <c r="AE24" s="114">
        <v>94340</v>
      </c>
      <c r="AF24" s="115">
        <v>3</v>
      </c>
      <c r="AG24" s="116">
        <v>1</v>
      </c>
      <c r="AH24" s="37" t="s">
        <v>422</v>
      </c>
      <c r="AI24" s="124"/>
      <c r="AJ24" s="115">
        <v>3</v>
      </c>
      <c r="AK24" s="126"/>
      <c r="AL24" s="11" t="s">
        <v>453</v>
      </c>
      <c r="AM24" s="114">
        <v>115190</v>
      </c>
      <c r="AN24" s="115">
        <v>3</v>
      </c>
      <c r="AO24" s="116">
        <v>1</v>
      </c>
      <c r="AP24" s="11" t="s">
        <v>2805</v>
      </c>
      <c r="AQ24" s="114">
        <v>108720</v>
      </c>
      <c r="AR24" s="115">
        <v>3</v>
      </c>
      <c r="AS24" s="116">
        <v>1</v>
      </c>
      <c r="AT24" s="11" t="s">
        <v>2030</v>
      </c>
      <c r="AU24" s="114">
        <v>185320</v>
      </c>
      <c r="AV24" s="115">
        <v>3</v>
      </c>
      <c r="AW24" s="116">
        <v>1</v>
      </c>
      <c r="AX24" s="62" t="s">
        <v>515</v>
      </c>
      <c r="AY24" s="114">
        <v>90770</v>
      </c>
      <c r="AZ24" s="115">
        <v>3</v>
      </c>
      <c r="BA24" s="116">
        <v>1</v>
      </c>
      <c r="BB24" s="29" t="s">
        <v>561</v>
      </c>
      <c r="BC24" s="131"/>
      <c r="BD24" s="115">
        <v>3</v>
      </c>
      <c r="BE24" s="129"/>
      <c r="BF24" s="86"/>
      <c r="BG24" s="87"/>
      <c r="BH24" s="87"/>
      <c r="BI24" s="88"/>
    </row>
    <row r="25" spans="2:61" x14ac:dyDescent="0.25">
      <c r="B25" s="11" t="s">
        <v>37</v>
      </c>
      <c r="C25" s="114">
        <v>60860</v>
      </c>
      <c r="D25" s="115">
        <v>3</v>
      </c>
      <c r="E25" s="116">
        <v>1</v>
      </c>
      <c r="F25" s="13" t="s">
        <v>100</v>
      </c>
      <c r="G25" s="114">
        <v>57550</v>
      </c>
      <c r="H25" s="115">
        <v>3</v>
      </c>
      <c r="I25" s="116">
        <v>1</v>
      </c>
      <c r="J25" s="11" t="s">
        <v>144</v>
      </c>
      <c r="K25" s="114">
        <v>107240</v>
      </c>
      <c r="L25" s="115">
        <v>3</v>
      </c>
      <c r="M25" s="116">
        <v>1</v>
      </c>
      <c r="N25" s="11" t="s">
        <v>190</v>
      </c>
      <c r="O25" s="114">
        <v>88520</v>
      </c>
      <c r="P25" s="115">
        <v>3</v>
      </c>
      <c r="Q25" s="116">
        <v>1</v>
      </c>
      <c r="R25" s="11" t="s">
        <v>235</v>
      </c>
      <c r="S25" s="114">
        <v>153220</v>
      </c>
      <c r="T25" s="115">
        <v>3</v>
      </c>
      <c r="U25" s="116">
        <v>1</v>
      </c>
      <c r="V25" s="11" t="s">
        <v>285</v>
      </c>
      <c r="W25" s="114">
        <v>84580</v>
      </c>
      <c r="X25" s="115">
        <v>3</v>
      </c>
      <c r="Y25" s="116">
        <v>1</v>
      </c>
      <c r="Z25" s="56" t="s">
        <v>331</v>
      </c>
      <c r="AA25" s="114">
        <v>117620</v>
      </c>
      <c r="AB25" s="115">
        <v>3</v>
      </c>
      <c r="AC25" s="116">
        <v>1</v>
      </c>
      <c r="AD25" s="11" t="s">
        <v>377</v>
      </c>
      <c r="AE25" s="114">
        <v>116730</v>
      </c>
      <c r="AF25" s="115">
        <v>3</v>
      </c>
      <c r="AG25" s="116">
        <v>1</v>
      </c>
      <c r="AH25" s="37" t="s">
        <v>423</v>
      </c>
      <c r="AI25" s="124"/>
      <c r="AJ25" s="115">
        <v>3</v>
      </c>
      <c r="AK25" s="126"/>
      <c r="AL25" s="11" t="s">
        <v>454</v>
      </c>
      <c r="AM25" s="114">
        <v>171450</v>
      </c>
      <c r="AN25" s="115">
        <v>3</v>
      </c>
      <c r="AO25" s="116">
        <v>1</v>
      </c>
      <c r="AP25" s="11" t="s">
        <v>2806</v>
      </c>
      <c r="AQ25" s="114">
        <v>75350</v>
      </c>
      <c r="AR25" s="115">
        <v>3</v>
      </c>
      <c r="AS25" s="116">
        <v>1</v>
      </c>
      <c r="AT25" s="11" t="s">
        <v>2031</v>
      </c>
      <c r="AU25" s="114">
        <v>123770</v>
      </c>
      <c r="AV25" s="115">
        <v>3</v>
      </c>
      <c r="AW25" s="116">
        <v>1</v>
      </c>
      <c r="AX25" s="62" t="s">
        <v>516</v>
      </c>
      <c r="AY25" s="114">
        <v>56070</v>
      </c>
      <c r="AZ25" s="115">
        <v>3</v>
      </c>
      <c r="BA25" s="116">
        <v>1</v>
      </c>
      <c r="BB25" s="29" t="s">
        <v>562</v>
      </c>
      <c r="BC25" s="114">
        <v>166780</v>
      </c>
      <c r="BD25" s="115">
        <v>3</v>
      </c>
      <c r="BE25" s="129"/>
      <c r="BF25" s="86"/>
      <c r="BG25" s="87"/>
      <c r="BH25" s="87"/>
      <c r="BI25" s="88"/>
    </row>
    <row r="26" spans="2:61" x14ac:dyDescent="0.25">
      <c r="B26" s="11" t="s">
        <v>38</v>
      </c>
      <c r="C26" s="114">
        <v>62970</v>
      </c>
      <c r="D26" s="115">
        <v>3</v>
      </c>
      <c r="E26" s="116">
        <v>1</v>
      </c>
      <c r="F26" s="13" t="s">
        <v>101</v>
      </c>
      <c r="G26" s="114">
        <v>50080</v>
      </c>
      <c r="H26" s="115">
        <v>3</v>
      </c>
      <c r="I26" s="116">
        <v>1</v>
      </c>
      <c r="J26" s="11" t="s">
        <v>145</v>
      </c>
      <c r="K26" s="114">
        <v>92210</v>
      </c>
      <c r="L26" s="115">
        <v>3</v>
      </c>
      <c r="M26" s="116">
        <v>1</v>
      </c>
      <c r="N26" s="11" t="s">
        <v>191</v>
      </c>
      <c r="O26" s="114">
        <v>74230</v>
      </c>
      <c r="P26" s="115">
        <v>3</v>
      </c>
      <c r="Q26" s="116">
        <v>1</v>
      </c>
      <c r="R26" s="11" t="s">
        <v>236</v>
      </c>
      <c r="S26" s="114">
        <v>58160</v>
      </c>
      <c r="T26" s="115">
        <v>3</v>
      </c>
      <c r="U26" s="116">
        <v>1</v>
      </c>
      <c r="V26" s="11" t="s">
        <v>286</v>
      </c>
      <c r="W26" s="114">
        <v>112110</v>
      </c>
      <c r="X26" s="115">
        <v>3</v>
      </c>
      <c r="Y26" s="116">
        <v>1</v>
      </c>
      <c r="Z26" s="56" t="s">
        <v>332</v>
      </c>
      <c r="AA26" s="114">
        <v>119790</v>
      </c>
      <c r="AB26" s="115">
        <v>3</v>
      </c>
      <c r="AC26" s="116">
        <v>1</v>
      </c>
      <c r="AD26" s="11" t="s">
        <v>378</v>
      </c>
      <c r="AE26" s="114">
        <v>116580</v>
      </c>
      <c r="AF26" s="115">
        <v>3</v>
      </c>
      <c r="AG26" s="116">
        <v>1</v>
      </c>
      <c r="AH26" s="37" t="s">
        <v>424</v>
      </c>
      <c r="AI26" s="124"/>
      <c r="AJ26" s="115">
        <v>3</v>
      </c>
      <c r="AK26" s="126"/>
      <c r="AL26" s="11" t="s">
        <v>455</v>
      </c>
      <c r="AM26" s="114">
        <v>84160</v>
      </c>
      <c r="AN26" s="115">
        <v>3</v>
      </c>
      <c r="AO26" s="116">
        <v>1</v>
      </c>
      <c r="AP26" s="11" t="s">
        <v>2807</v>
      </c>
      <c r="AQ26" s="114">
        <v>171710</v>
      </c>
      <c r="AR26" s="115">
        <v>3</v>
      </c>
      <c r="AS26" s="116">
        <v>1</v>
      </c>
      <c r="AT26" s="11" t="s">
        <v>2032</v>
      </c>
      <c r="AU26" s="114">
        <v>132510</v>
      </c>
      <c r="AV26" s="115">
        <v>3</v>
      </c>
      <c r="AW26" s="116">
        <v>1</v>
      </c>
      <c r="AX26" s="62" t="s">
        <v>517</v>
      </c>
      <c r="AY26" s="114">
        <v>86000</v>
      </c>
      <c r="AZ26" s="115">
        <v>3</v>
      </c>
      <c r="BA26" s="116">
        <v>1</v>
      </c>
      <c r="BB26" s="29" t="s">
        <v>563</v>
      </c>
      <c r="BC26" s="114">
        <v>63830</v>
      </c>
      <c r="BD26" s="115">
        <v>3</v>
      </c>
      <c r="BE26" s="129"/>
      <c r="BF26" s="86"/>
      <c r="BG26" s="87"/>
      <c r="BH26" s="87"/>
      <c r="BI26" s="88"/>
    </row>
    <row r="27" spans="2:61" x14ac:dyDescent="0.25">
      <c r="B27" s="11" t="s">
        <v>39</v>
      </c>
      <c r="C27" s="114">
        <v>110530</v>
      </c>
      <c r="D27" s="115">
        <v>3</v>
      </c>
      <c r="E27" s="116">
        <v>1</v>
      </c>
      <c r="F27" s="13" t="s">
        <v>102</v>
      </c>
      <c r="G27" s="114">
        <v>82020</v>
      </c>
      <c r="H27" s="115">
        <v>3</v>
      </c>
      <c r="I27" s="116">
        <v>1</v>
      </c>
      <c r="J27" s="11" t="s">
        <v>146</v>
      </c>
      <c r="K27" s="114">
        <v>132600</v>
      </c>
      <c r="L27" s="115">
        <v>3</v>
      </c>
      <c r="M27" s="116">
        <v>1</v>
      </c>
      <c r="N27" s="11" t="s">
        <v>192</v>
      </c>
      <c r="O27" s="114">
        <v>63560</v>
      </c>
      <c r="P27" s="115">
        <v>3</v>
      </c>
      <c r="Q27" s="116">
        <v>1</v>
      </c>
      <c r="R27" s="11" t="s">
        <v>237</v>
      </c>
      <c r="S27" s="114">
        <v>79750</v>
      </c>
      <c r="T27" s="115">
        <v>3</v>
      </c>
      <c r="U27" s="116">
        <v>1</v>
      </c>
      <c r="V27" s="11" t="s">
        <v>287</v>
      </c>
      <c r="W27" s="114">
        <v>112950</v>
      </c>
      <c r="X27" s="115">
        <v>3</v>
      </c>
      <c r="Y27" s="116">
        <v>1</v>
      </c>
      <c r="Z27" s="56" t="s">
        <v>333</v>
      </c>
      <c r="AA27" s="114">
        <v>113520</v>
      </c>
      <c r="AB27" s="115">
        <v>3</v>
      </c>
      <c r="AC27" s="116">
        <v>1</v>
      </c>
      <c r="AD27" s="11" t="s">
        <v>379</v>
      </c>
      <c r="AE27" s="114">
        <v>166780</v>
      </c>
      <c r="AF27" s="115">
        <v>3</v>
      </c>
      <c r="AG27" s="116">
        <v>1</v>
      </c>
      <c r="AH27" s="37" t="s">
        <v>425</v>
      </c>
      <c r="AI27" s="124"/>
      <c r="AJ27" s="115">
        <v>3</v>
      </c>
      <c r="AK27" s="126"/>
      <c r="AL27" s="11" t="s">
        <v>456</v>
      </c>
      <c r="AM27" s="114">
        <v>156140</v>
      </c>
      <c r="AN27" s="115">
        <v>3</v>
      </c>
      <c r="AO27" s="116">
        <v>1</v>
      </c>
      <c r="AP27" s="11" t="s">
        <v>2808</v>
      </c>
      <c r="AQ27" s="114">
        <v>212560</v>
      </c>
      <c r="AR27" s="115">
        <v>3</v>
      </c>
      <c r="AS27" s="116">
        <v>1</v>
      </c>
      <c r="AT27" s="11" t="s">
        <v>2033</v>
      </c>
      <c r="AU27" s="114">
        <v>97120</v>
      </c>
      <c r="AV27" s="115">
        <v>3</v>
      </c>
      <c r="AW27" s="116">
        <v>1</v>
      </c>
      <c r="AX27" s="62" t="s">
        <v>518</v>
      </c>
      <c r="AY27" s="114">
        <v>96820</v>
      </c>
      <c r="AZ27" s="115">
        <v>3</v>
      </c>
      <c r="BA27" s="116">
        <v>1</v>
      </c>
      <c r="BB27" s="29" t="s">
        <v>564</v>
      </c>
      <c r="BC27" s="114">
        <v>188720</v>
      </c>
      <c r="BD27" s="115">
        <v>3</v>
      </c>
      <c r="BE27" s="129"/>
      <c r="BF27" s="86"/>
      <c r="BG27" s="87"/>
      <c r="BH27" s="87"/>
      <c r="BI27" s="88"/>
    </row>
    <row r="28" spans="2:61" x14ac:dyDescent="0.25">
      <c r="B28" s="11" t="s">
        <v>40</v>
      </c>
      <c r="C28" s="114">
        <v>50140</v>
      </c>
      <c r="D28" s="115">
        <v>3</v>
      </c>
      <c r="E28" s="116">
        <v>1</v>
      </c>
      <c r="F28" s="13" t="s">
        <v>103</v>
      </c>
      <c r="G28" s="114">
        <v>71960</v>
      </c>
      <c r="H28" s="115">
        <v>3</v>
      </c>
      <c r="I28" s="116">
        <v>1</v>
      </c>
      <c r="J28" s="11" t="s">
        <v>147</v>
      </c>
      <c r="K28" s="114">
        <v>110190</v>
      </c>
      <c r="L28" s="115">
        <v>3</v>
      </c>
      <c r="M28" s="116">
        <v>1</v>
      </c>
      <c r="N28" s="11" t="s">
        <v>193</v>
      </c>
      <c r="O28" s="114">
        <v>72620</v>
      </c>
      <c r="P28" s="115">
        <v>3</v>
      </c>
      <c r="Q28" s="116">
        <v>1</v>
      </c>
      <c r="R28" s="11" t="s">
        <v>238</v>
      </c>
      <c r="S28" s="114">
        <v>58550</v>
      </c>
      <c r="T28" s="115">
        <v>3</v>
      </c>
      <c r="U28" s="116">
        <v>1</v>
      </c>
      <c r="V28" s="11" t="s">
        <v>288</v>
      </c>
      <c r="W28" s="114">
        <v>149210</v>
      </c>
      <c r="X28" s="115">
        <v>3</v>
      </c>
      <c r="Y28" s="116">
        <v>1</v>
      </c>
      <c r="Z28" s="56" t="s">
        <v>334</v>
      </c>
      <c r="AA28" s="114">
        <v>116010</v>
      </c>
      <c r="AB28" s="115">
        <v>3</v>
      </c>
      <c r="AC28" s="116">
        <v>1</v>
      </c>
      <c r="AD28" s="11" t="s">
        <v>380</v>
      </c>
      <c r="AE28" s="114">
        <v>90220</v>
      </c>
      <c r="AF28" s="115">
        <v>3</v>
      </c>
      <c r="AG28" s="116">
        <v>1</v>
      </c>
      <c r="AH28" s="37" t="s">
        <v>426</v>
      </c>
      <c r="AI28" s="124"/>
      <c r="AJ28" s="115">
        <v>3</v>
      </c>
      <c r="AK28" s="126"/>
      <c r="AL28" s="11" t="s">
        <v>457</v>
      </c>
      <c r="AM28" s="114">
        <v>109160</v>
      </c>
      <c r="AN28" s="115">
        <v>3</v>
      </c>
      <c r="AO28" s="116">
        <v>1</v>
      </c>
      <c r="AP28" s="11" t="s">
        <v>2809</v>
      </c>
      <c r="AQ28" s="114">
        <v>127500</v>
      </c>
      <c r="AR28" s="115">
        <v>3</v>
      </c>
      <c r="AS28" s="116">
        <v>1</v>
      </c>
      <c r="AT28" s="11" t="s">
        <v>2034</v>
      </c>
      <c r="AU28" s="114">
        <v>150090</v>
      </c>
      <c r="AV28" s="115">
        <v>3</v>
      </c>
      <c r="AW28" s="116">
        <v>1</v>
      </c>
      <c r="AX28" s="62" t="s">
        <v>519</v>
      </c>
      <c r="AY28" s="114">
        <v>58950</v>
      </c>
      <c r="AZ28" s="115">
        <v>3</v>
      </c>
      <c r="BA28" s="116">
        <v>1</v>
      </c>
      <c r="BB28" s="29" t="s">
        <v>565</v>
      </c>
      <c r="BC28" s="114">
        <v>87010</v>
      </c>
      <c r="BD28" s="115">
        <v>3</v>
      </c>
      <c r="BE28" s="129"/>
      <c r="BF28" s="86"/>
      <c r="BG28" s="87"/>
      <c r="BH28" s="87"/>
      <c r="BI28" s="88"/>
    </row>
    <row r="29" spans="2:61" x14ac:dyDescent="0.25">
      <c r="B29" s="11" t="s">
        <v>41</v>
      </c>
      <c r="C29" s="114">
        <v>81870</v>
      </c>
      <c r="D29" s="115">
        <v>3</v>
      </c>
      <c r="E29" s="116">
        <v>1</v>
      </c>
      <c r="F29" s="13" t="s">
        <v>104</v>
      </c>
      <c r="G29" s="114">
        <v>70160</v>
      </c>
      <c r="H29" s="115">
        <v>3</v>
      </c>
      <c r="I29" s="116">
        <v>1</v>
      </c>
      <c r="J29" s="11" t="s">
        <v>148</v>
      </c>
      <c r="K29" s="114">
        <v>99510</v>
      </c>
      <c r="L29" s="115">
        <v>3</v>
      </c>
      <c r="M29" s="116">
        <v>1</v>
      </c>
      <c r="N29" s="11" t="s">
        <v>194</v>
      </c>
      <c r="O29" s="114">
        <v>126490</v>
      </c>
      <c r="P29" s="115">
        <v>3</v>
      </c>
      <c r="Q29" s="116">
        <v>1</v>
      </c>
      <c r="R29" s="11" t="s">
        <v>239</v>
      </c>
      <c r="S29" s="114">
        <v>85100</v>
      </c>
      <c r="T29" s="115">
        <v>3</v>
      </c>
      <c r="U29" s="116">
        <v>1</v>
      </c>
      <c r="V29" s="11" t="s">
        <v>289</v>
      </c>
      <c r="W29" s="114">
        <v>69230</v>
      </c>
      <c r="X29" s="115">
        <v>3</v>
      </c>
      <c r="Y29" s="116">
        <v>1</v>
      </c>
      <c r="Z29" s="56" t="s">
        <v>335</v>
      </c>
      <c r="AA29" s="114">
        <v>112340</v>
      </c>
      <c r="AB29" s="115">
        <v>3</v>
      </c>
      <c r="AC29" s="116">
        <v>1</v>
      </c>
      <c r="AD29" s="11" t="s">
        <v>381</v>
      </c>
      <c r="AE29" s="114">
        <v>106670</v>
      </c>
      <c r="AF29" s="115">
        <v>3</v>
      </c>
      <c r="AG29" s="116">
        <v>1</v>
      </c>
      <c r="AH29" s="37" t="s">
        <v>427</v>
      </c>
      <c r="AI29" s="124"/>
      <c r="AJ29" s="115">
        <v>3</v>
      </c>
      <c r="AK29" s="126"/>
      <c r="AL29" s="11" t="s">
        <v>458</v>
      </c>
      <c r="AM29" s="114">
        <v>160950</v>
      </c>
      <c r="AN29" s="115">
        <v>3</v>
      </c>
      <c r="AO29" s="116">
        <v>1</v>
      </c>
      <c r="AP29" s="11" t="s">
        <v>2810</v>
      </c>
      <c r="AQ29" s="114">
        <v>136870</v>
      </c>
      <c r="AR29" s="115">
        <v>3</v>
      </c>
      <c r="AS29" s="116">
        <v>1</v>
      </c>
      <c r="AT29" s="11" t="s">
        <v>2035</v>
      </c>
      <c r="AU29" s="114">
        <v>152120</v>
      </c>
      <c r="AV29" s="115">
        <v>3</v>
      </c>
      <c r="AW29" s="116">
        <v>1</v>
      </c>
      <c r="AX29" s="62" t="s">
        <v>520</v>
      </c>
      <c r="AY29" s="114">
        <v>113520</v>
      </c>
      <c r="AZ29" s="115">
        <v>3</v>
      </c>
      <c r="BA29" s="116">
        <v>1</v>
      </c>
      <c r="BB29" s="29" t="s">
        <v>566</v>
      </c>
      <c r="BC29" s="114">
        <v>159070</v>
      </c>
      <c r="BD29" s="115">
        <v>3</v>
      </c>
      <c r="BE29" s="129"/>
      <c r="BF29" s="86"/>
      <c r="BG29" s="87"/>
      <c r="BH29" s="87"/>
      <c r="BI29" s="88"/>
    </row>
    <row r="30" spans="2:61" x14ac:dyDescent="0.25">
      <c r="B30" s="11" t="s">
        <v>42</v>
      </c>
      <c r="C30" s="114">
        <v>62610</v>
      </c>
      <c r="D30" s="115">
        <v>3</v>
      </c>
      <c r="E30" s="116">
        <v>1</v>
      </c>
      <c r="F30" s="13" t="s">
        <v>105</v>
      </c>
      <c r="G30" s="114">
        <v>88280</v>
      </c>
      <c r="H30" s="115">
        <v>3</v>
      </c>
      <c r="I30" s="116">
        <v>1</v>
      </c>
      <c r="J30" s="11" t="s">
        <v>149</v>
      </c>
      <c r="K30" s="114">
        <v>86680</v>
      </c>
      <c r="L30" s="115">
        <v>3</v>
      </c>
      <c r="M30" s="116">
        <v>1</v>
      </c>
      <c r="N30" s="11" t="s">
        <v>195</v>
      </c>
      <c r="O30" s="114">
        <v>79460</v>
      </c>
      <c r="P30" s="115">
        <v>3</v>
      </c>
      <c r="Q30" s="116">
        <v>1</v>
      </c>
      <c r="R30" s="11" t="s">
        <v>240</v>
      </c>
      <c r="S30" s="114">
        <v>92500</v>
      </c>
      <c r="T30" s="115">
        <v>3</v>
      </c>
      <c r="U30" s="116">
        <v>1</v>
      </c>
      <c r="V30" s="11" t="s">
        <v>290</v>
      </c>
      <c r="W30" s="114">
        <v>141020</v>
      </c>
      <c r="X30" s="115">
        <v>3</v>
      </c>
      <c r="Y30" s="116">
        <v>1</v>
      </c>
      <c r="Z30" s="56" t="s">
        <v>336</v>
      </c>
      <c r="AA30" s="114">
        <v>146690</v>
      </c>
      <c r="AB30" s="115">
        <v>3</v>
      </c>
      <c r="AC30" s="116">
        <v>1</v>
      </c>
      <c r="AD30" s="11" t="s">
        <v>382</v>
      </c>
      <c r="AE30" s="114">
        <v>93080</v>
      </c>
      <c r="AF30" s="115">
        <v>3</v>
      </c>
      <c r="AG30" s="116">
        <v>1</v>
      </c>
      <c r="AH30" s="37" t="s">
        <v>428</v>
      </c>
      <c r="AI30" s="124"/>
      <c r="AJ30" s="115">
        <v>3</v>
      </c>
      <c r="AK30" s="126"/>
      <c r="AL30" s="11" t="s">
        <v>459</v>
      </c>
      <c r="AM30" s="114">
        <v>113640</v>
      </c>
      <c r="AN30" s="115">
        <v>3</v>
      </c>
      <c r="AO30" s="116">
        <v>1</v>
      </c>
      <c r="AP30" s="11" t="s">
        <v>2811</v>
      </c>
      <c r="AQ30" s="114">
        <v>63080</v>
      </c>
      <c r="AR30" s="115">
        <v>3</v>
      </c>
      <c r="AS30" s="116">
        <v>1</v>
      </c>
      <c r="AT30" s="11" t="s">
        <v>2036</v>
      </c>
      <c r="AU30" s="114">
        <v>137600</v>
      </c>
      <c r="AV30" s="115">
        <v>3</v>
      </c>
      <c r="AW30" s="116">
        <v>1</v>
      </c>
      <c r="AX30" s="62" t="s">
        <v>521</v>
      </c>
      <c r="AY30" s="114">
        <v>91940</v>
      </c>
      <c r="AZ30" s="115">
        <v>3</v>
      </c>
      <c r="BA30" s="116">
        <v>1</v>
      </c>
      <c r="BB30" s="29" t="s">
        <v>567</v>
      </c>
      <c r="BC30" s="114">
        <v>161630</v>
      </c>
      <c r="BD30" s="115">
        <v>3</v>
      </c>
      <c r="BE30" s="129"/>
      <c r="BF30" s="86"/>
      <c r="BG30" s="87"/>
      <c r="BH30" s="87"/>
      <c r="BI30" s="88"/>
    </row>
    <row r="31" spans="2:61" x14ac:dyDescent="0.25">
      <c r="B31" s="11" t="s">
        <v>43</v>
      </c>
      <c r="C31" s="114">
        <v>63220</v>
      </c>
      <c r="D31" s="115">
        <v>3</v>
      </c>
      <c r="E31" s="116">
        <v>1</v>
      </c>
      <c r="F31" s="13" t="s">
        <v>106</v>
      </c>
      <c r="G31" s="114">
        <v>86730</v>
      </c>
      <c r="H31" s="115">
        <v>3</v>
      </c>
      <c r="I31" s="116">
        <v>1</v>
      </c>
      <c r="J31" s="11" t="s">
        <v>150</v>
      </c>
      <c r="K31" s="114">
        <v>64180</v>
      </c>
      <c r="L31" s="115">
        <v>3</v>
      </c>
      <c r="M31" s="116">
        <v>1</v>
      </c>
      <c r="N31" s="11" t="s">
        <v>196</v>
      </c>
      <c r="O31" s="114">
        <v>79080</v>
      </c>
      <c r="P31" s="115">
        <v>3</v>
      </c>
      <c r="Q31" s="116">
        <v>1</v>
      </c>
      <c r="R31" s="11" t="s">
        <v>241</v>
      </c>
      <c r="S31" s="114">
        <v>64720</v>
      </c>
      <c r="T31" s="115">
        <v>3</v>
      </c>
      <c r="U31" s="116">
        <v>1</v>
      </c>
      <c r="V31" s="11" t="s">
        <v>291</v>
      </c>
      <c r="W31" s="114">
        <v>144970</v>
      </c>
      <c r="X31" s="115">
        <v>3</v>
      </c>
      <c r="Y31" s="116">
        <v>1</v>
      </c>
      <c r="Z31" s="56" t="s">
        <v>337</v>
      </c>
      <c r="AA31" s="114">
        <v>91000</v>
      </c>
      <c r="AB31" s="115">
        <v>3</v>
      </c>
      <c r="AC31" s="116">
        <v>1</v>
      </c>
      <c r="AD31" s="11" t="s">
        <v>383</v>
      </c>
      <c r="AE31" s="114">
        <v>98370</v>
      </c>
      <c r="AF31" s="115">
        <v>3</v>
      </c>
      <c r="AG31" s="116">
        <v>1</v>
      </c>
      <c r="AH31" s="37" t="s">
        <v>429</v>
      </c>
      <c r="AI31" s="124"/>
      <c r="AJ31" s="115">
        <v>3</v>
      </c>
      <c r="AK31" s="126"/>
      <c r="AL31" s="11" t="s">
        <v>460</v>
      </c>
      <c r="AM31" s="114">
        <v>120580</v>
      </c>
      <c r="AN31" s="115">
        <v>3</v>
      </c>
      <c r="AO31" s="116">
        <v>1</v>
      </c>
      <c r="AP31" s="11" t="s">
        <v>2812</v>
      </c>
      <c r="AQ31" s="114">
        <v>92200</v>
      </c>
      <c r="AR31" s="115">
        <v>3</v>
      </c>
      <c r="AS31" s="116">
        <v>1</v>
      </c>
      <c r="AT31" s="11" t="s">
        <v>2037</v>
      </c>
      <c r="AU31" s="114">
        <v>153060</v>
      </c>
      <c r="AV31" s="115">
        <v>3</v>
      </c>
      <c r="AW31" s="116">
        <v>1</v>
      </c>
      <c r="AX31" s="62" t="s">
        <v>522</v>
      </c>
      <c r="AY31" s="114">
        <v>84180</v>
      </c>
      <c r="AZ31" s="115">
        <v>3</v>
      </c>
      <c r="BA31" s="116">
        <v>1</v>
      </c>
      <c r="BB31" s="29" t="s">
        <v>568</v>
      </c>
      <c r="BC31" s="114">
        <v>128160</v>
      </c>
      <c r="BD31" s="115">
        <v>3</v>
      </c>
      <c r="BE31" s="129"/>
      <c r="BF31" s="86"/>
      <c r="BG31" s="87"/>
      <c r="BH31" s="87"/>
      <c r="BI31" s="88"/>
    </row>
    <row r="32" spans="2:61" x14ac:dyDescent="0.25">
      <c r="B32" s="11" t="s">
        <v>44</v>
      </c>
      <c r="C32" s="114">
        <v>56250</v>
      </c>
      <c r="D32" s="115">
        <v>3</v>
      </c>
      <c r="E32" s="116">
        <v>1</v>
      </c>
      <c r="F32" s="13" t="s">
        <v>107</v>
      </c>
      <c r="G32" s="114">
        <v>86820</v>
      </c>
      <c r="H32" s="115">
        <v>3</v>
      </c>
      <c r="I32" s="116">
        <v>1</v>
      </c>
      <c r="J32" s="11" t="s">
        <v>151</v>
      </c>
      <c r="K32" s="114">
        <v>63820</v>
      </c>
      <c r="L32" s="115">
        <v>3</v>
      </c>
      <c r="M32" s="116">
        <v>1</v>
      </c>
      <c r="N32" s="11" t="s">
        <v>197</v>
      </c>
      <c r="O32" s="114">
        <v>119050</v>
      </c>
      <c r="P32" s="115">
        <v>3</v>
      </c>
      <c r="Q32" s="116">
        <v>1</v>
      </c>
      <c r="R32" s="11" t="s">
        <v>242</v>
      </c>
      <c r="S32" s="114">
        <v>85150</v>
      </c>
      <c r="T32" s="115">
        <v>3</v>
      </c>
      <c r="U32" s="116">
        <v>1</v>
      </c>
      <c r="V32" s="11" t="s">
        <v>292</v>
      </c>
      <c r="W32" s="114">
        <v>112900</v>
      </c>
      <c r="X32" s="115">
        <v>3</v>
      </c>
      <c r="Y32" s="116">
        <v>1</v>
      </c>
      <c r="Z32" s="56" t="s">
        <v>338</v>
      </c>
      <c r="AA32" s="114">
        <v>136020</v>
      </c>
      <c r="AB32" s="115">
        <v>3</v>
      </c>
      <c r="AC32" s="116">
        <v>1</v>
      </c>
      <c r="AD32" s="11" t="s">
        <v>384</v>
      </c>
      <c r="AE32" s="114">
        <v>125920</v>
      </c>
      <c r="AF32" s="115">
        <v>3</v>
      </c>
      <c r="AG32" s="116">
        <v>1</v>
      </c>
      <c r="AH32" s="37" t="s">
        <v>430</v>
      </c>
      <c r="AI32" s="124"/>
      <c r="AJ32" s="115">
        <v>3</v>
      </c>
      <c r="AK32" s="126"/>
      <c r="AL32" s="11" t="s">
        <v>461</v>
      </c>
      <c r="AM32" s="114">
        <v>180820</v>
      </c>
      <c r="AN32" s="115">
        <v>3</v>
      </c>
      <c r="AO32" s="116">
        <v>1</v>
      </c>
      <c r="AP32" s="11" t="s">
        <v>2813</v>
      </c>
      <c r="AQ32" s="114">
        <v>56460</v>
      </c>
      <c r="AR32" s="115">
        <v>3</v>
      </c>
      <c r="AS32" s="116">
        <v>1</v>
      </c>
      <c r="AT32" s="11" t="s">
        <v>2038</v>
      </c>
      <c r="AU32" s="114">
        <v>175790</v>
      </c>
      <c r="AV32" s="115">
        <v>3</v>
      </c>
      <c r="AW32" s="116">
        <v>1</v>
      </c>
      <c r="AX32" s="62" t="s">
        <v>523</v>
      </c>
      <c r="AY32" s="114">
        <v>94780</v>
      </c>
      <c r="AZ32" s="115">
        <v>3</v>
      </c>
      <c r="BA32" s="116">
        <v>1</v>
      </c>
      <c r="BB32" s="29" t="s">
        <v>569</v>
      </c>
      <c r="BC32" s="114">
        <v>162380</v>
      </c>
      <c r="BD32" s="115">
        <v>3</v>
      </c>
      <c r="BE32" s="129"/>
      <c r="BF32" s="86"/>
      <c r="BG32" s="87"/>
      <c r="BH32" s="87"/>
      <c r="BI32" s="88"/>
    </row>
    <row r="33" spans="2:61" ht="15.75" thickBot="1" x14ac:dyDescent="0.3">
      <c r="B33" s="11" t="s">
        <v>45</v>
      </c>
      <c r="C33" s="114">
        <v>30780</v>
      </c>
      <c r="D33" s="115">
        <v>3</v>
      </c>
      <c r="E33" s="116">
        <v>1</v>
      </c>
      <c r="F33" s="13" t="s">
        <v>108</v>
      </c>
      <c r="G33" s="114">
        <v>78250</v>
      </c>
      <c r="H33" s="115">
        <v>3</v>
      </c>
      <c r="I33" s="116">
        <v>1</v>
      </c>
      <c r="J33" s="11" t="s">
        <v>152</v>
      </c>
      <c r="K33" s="114">
        <v>152930</v>
      </c>
      <c r="L33" s="115">
        <v>3</v>
      </c>
      <c r="M33" s="116">
        <v>1</v>
      </c>
      <c r="N33" s="11" t="s">
        <v>198</v>
      </c>
      <c r="O33" s="114">
        <v>107130</v>
      </c>
      <c r="P33" s="115">
        <v>3</v>
      </c>
      <c r="Q33" s="116">
        <v>1</v>
      </c>
      <c r="R33" s="11" t="s">
        <v>243</v>
      </c>
      <c r="S33" s="114">
        <v>125010</v>
      </c>
      <c r="T33" s="115">
        <v>3</v>
      </c>
      <c r="U33" s="116">
        <v>1</v>
      </c>
      <c r="V33" s="11" t="s">
        <v>293</v>
      </c>
      <c r="W33" s="114">
        <v>148050</v>
      </c>
      <c r="X33" s="115">
        <v>3</v>
      </c>
      <c r="Y33" s="116">
        <v>1</v>
      </c>
      <c r="Z33" s="56" t="s">
        <v>339</v>
      </c>
      <c r="AA33" s="114">
        <v>108940</v>
      </c>
      <c r="AB33" s="115">
        <v>3</v>
      </c>
      <c r="AC33" s="116">
        <v>1</v>
      </c>
      <c r="AD33" s="11" t="s">
        <v>385</v>
      </c>
      <c r="AE33" s="114">
        <v>153330</v>
      </c>
      <c r="AF33" s="115">
        <v>3</v>
      </c>
      <c r="AG33" s="116">
        <v>1</v>
      </c>
      <c r="AH33" s="73" t="s">
        <v>431</v>
      </c>
      <c r="AI33" s="125"/>
      <c r="AJ33" s="49">
        <v>3</v>
      </c>
      <c r="AK33" s="127"/>
      <c r="AL33" s="11" t="s">
        <v>462</v>
      </c>
      <c r="AM33" s="114">
        <v>219010</v>
      </c>
      <c r="AN33" s="115">
        <v>3</v>
      </c>
      <c r="AO33" s="116">
        <v>1</v>
      </c>
      <c r="AP33" s="12" t="s">
        <v>2814</v>
      </c>
      <c r="AQ33" s="48">
        <v>174640</v>
      </c>
      <c r="AR33" s="49">
        <v>3</v>
      </c>
      <c r="AS33" s="50">
        <v>1</v>
      </c>
      <c r="AT33" s="12" t="s">
        <v>2039</v>
      </c>
      <c r="AU33" s="48">
        <v>158650</v>
      </c>
      <c r="AV33" s="49">
        <v>3</v>
      </c>
      <c r="AW33" s="50">
        <v>1</v>
      </c>
      <c r="AX33" s="62" t="s">
        <v>524</v>
      </c>
      <c r="AY33" s="114">
        <v>95780</v>
      </c>
      <c r="AZ33" s="115">
        <v>3</v>
      </c>
      <c r="BA33" s="116">
        <v>1</v>
      </c>
      <c r="BB33" s="29" t="s">
        <v>570</v>
      </c>
      <c r="BC33" s="114">
        <v>250400</v>
      </c>
      <c r="BD33" s="115">
        <v>3</v>
      </c>
      <c r="BE33" s="129"/>
      <c r="BF33" s="86"/>
      <c r="BG33" s="87"/>
      <c r="BH33" s="87"/>
      <c r="BI33" s="88"/>
    </row>
    <row r="34" spans="2:61" x14ac:dyDescent="0.25">
      <c r="B34" s="11" t="s">
        <v>46</v>
      </c>
      <c r="C34" s="114">
        <v>42140</v>
      </c>
      <c r="D34" s="115">
        <v>3</v>
      </c>
      <c r="E34" s="116">
        <v>1</v>
      </c>
      <c r="F34" s="13" t="s">
        <v>109</v>
      </c>
      <c r="G34" s="114">
        <v>51650</v>
      </c>
      <c r="H34" s="115">
        <v>3</v>
      </c>
      <c r="I34" s="116">
        <v>1</v>
      </c>
      <c r="J34" s="11" t="s">
        <v>153</v>
      </c>
      <c r="K34" s="114">
        <v>101130</v>
      </c>
      <c r="L34" s="115">
        <v>3</v>
      </c>
      <c r="M34" s="116">
        <v>1</v>
      </c>
      <c r="N34" s="11" t="s">
        <v>199</v>
      </c>
      <c r="O34" s="114">
        <v>119390</v>
      </c>
      <c r="P34" s="115">
        <v>3</v>
      </c>
      <c r="Q34" s="116">
        <v>1</v>
      </c>
      <c r="R34" s="11" t="s">
        <v>244</v>
      </c>
      <c r="S34" s="114">
        <v>124440</v>
      </c>
      <c r="T34" s="115">
        <v>3</v>
      </c>
      <c r="U34" s="116">
        <v>1</v>
      </c>
      <c r="V34" s="11" t="s">
        <v>294</v>
      </c>
      <c r="W34" s="114">
        <v>104240</v>
      </c>
      <c r="X34" s="115">
        <v>3</v>
      </c>
      <c r="Y34" s="116">
        <v>1</v>
      </c>
      <c r="Z34" s="56" t="s">
        <v>340</v>
      </c>
      <c r="AA34" s="114">
        <v>105710</v>
      </c>
      <c r="AB34" s="115">
        <v>3</v>
      </c>
      <c r="AC34" s="116">
        <v>1</v>
      </c>
      <c r="AD34" s="11" t="s">
        <v>386</v>
      </c>
      <c r="AE34" s="114">
        <v>128790</v>
      </c>
      <c r="AF34" s="115">
        <v>3</v>
      </c>
      <c r="AG34" s="116">
        <v>1</v>
      </c>
      <c r="AL34" s="11" t="s">
        <v>463</v>
      </c>
      <c r="AM34" s="114">
        <v>162610</v>
      </c>
      <c r="AN34" s="115">
        <v>3</v>
      </c>
      <c r="AO34" s="116">
        <v>1</v>
      </c>
      <c r="AX34" s="62" t="s">
        <v>525</v>
      </c>
      <c r="AY34" s="114">
        <v>92630</v>
      </c>
      <c r="AZ34" s="115">
        <v>3</v>
      </c>
      <c r="BA34" s="116">
        <v>1</v>
      </c>
      <c r="BB34" s="29" t="s">
        <v>571</v>
      </c>
      <c r="BC34" s="114">
        <v>150350</v>
      </c>
      <c r="BD34" s="115">
        <v>3</v>
      </c>
      <c r="BE34" s="129"/>
    </row>
    <row r="35" spans="2:61" x14ac:dyDescent="0.25">
      <c r="B35" s="11" t="s">
        <v>47</v>
      </c>
      <c r="C35" s="114">
        <v>80990</v>
      </c>
      <c r="D35" s="115">
        <v>3</v>
      </c>
      <c r="E35" s="116">
        <v>1</v>
      </c>
      <c r="F35" s="13" t="s">
        <v>110</v>
      </c>
      <c r="G35" s="114">
        <v>66480</v>
      </c>
      <c r="H35" s="115">
        <v>3</v>
      </c>
      <c r="I35" s="116">
        <v>1</v>
      </c>
      <c r="J35" s="11" t="s">
        <v>154</v>
      </c>
      <c r="K35" s="114">
        <v>61300</v>
      </c>
      <c r="L35" s="115">
        <v>3</v>
      </c>
      <c r="M35" s="116">
        <v>1</v>
      </c>
      <c r="N35" s="11" t="s">
        <v>200</v>
      </c>
      <c r="O35" s="114">
        <v>111430</v>
      </c>
      <c r="P35" s="115">
        <v>3</v>
      </c>
      <c r="Q35" s="116">
        <v>1</v>
      </c>
      <c r="R35" s="11" t="s">
        <v>245</v>
      </c>
      <c r="S35" s="114">
        <v>110850</v>
      </c>
      <c r="T35" s="115">
        <v>3</v>
      </c>
      <c r="U35" s="116">
        <v>1</v>
      </c>
      <c r="V35" s="11" t="s">
        <v>295</v>
      </c>
      <c r="W35" s="114">
        <v>92220</v>
      </c>
      <c r="X35" s="115">
        <v>3</v>
      </c>
      <c r="Y35" s="116">
        <v>1</v>
      </c>
      <c r="Z35" s="56" t="s">
        <v>341</v>
      </c>
      <c r="AA35" s="114">
        <v>83830</v>
      </c>
      <c r="AB35" s="115">
        <v>3</v>
      </c>
      <c r="AC35" s="116">
        <v>1</v>
      </c>
      <c r="AD35" s="11" t="s">
        <v>387</v>
      </c>
      <c r="AE35" s="114">
        <v>80350</v>
      </c>
      <c r="AF35" s="115">
        <v>3</v>
      </c>
      <c r="AG35" s="116">
        <v>1</v>
      </c>
      <c r="AL35" s="11" t="s">
        <v>464</v>
      </c>
      <c r="AM35" s="114">
        <v>88900</v>
      </c>
      <c r="AN35" s="115">
        <v>3</v>
      </c>
      <c r="AO35" s="116">
        <v>1</v>
      </c>
      <c r="AX35" s="62" t="s">
        <v>526</v>
      </c>
      <c r="AY35" s="114">
        <v>101740</v>
      </c>
      <c r="AZ35" s="115">
        <v>3</v>
      </c>
      <c r="BA35" s="116">
        <v>1</v>
      </c>
      <c r="BB35" s="178" t="s">
        <v>591</v>
      </c>
      <c r="BC35" s="134">
        <v>174100</v>
      </c>
      <c r="BD35" s="152">
        <v>3</v>
      </c>
      <c r="BE35" s="156"/>
    </row>
    <row r="36" spans="2:61" ht="15.75" thickBot="1" x14ac:dyDescent="0.3">
      <c r="B36" s="11" t="s">
        <v>48</v>
      </c>
      <c r="C36" s="114">
        <v>62820</v>
      </c>
      <c r="D36" s="115">
        <v>3</v>
      </c>
      <c r="E36" s="116">
        <v>1</v>
      </c>
      <c r="F36" s="13" t="s">
        <v>111</v>
      </c>
      <c r="G36" s="114">
        <v>77580</v>
      </c>
      <c r="H36" s="115">
        <v>3</v>
      </c>
      <c r="I36" s="116">
        <v>1</v>
      </c>
      <c r="J36" s="11" t="s">
        <v>155</v>
      </c>
      <c r="K36" s="114">
        <v>128070</v>
      </c>
      <c r="L36" s="115">
        <v>3</v>
      </c>
      <c r="M36" s="116">
        <v>1</v>
      </c>
      <c r="N36" s="11" t="s">
        <v>201</v>
      </c>
      <c r="O36" s="114">
        <v>131440</v>
      </c>
      <c r="P36" s="115">
        <v>3</v>
      </c>
      <c r="Q36" s="116">
        <v>1</v>
      </c>
      <c r="R36" s="11" t="s">
        <v>246</v>
      </c>
      <c r="S36" s="114">
        <v>72080</v>
      </c>
      <c r="T36" s="115">
        <v>3</v>
      </c>
      <c r="U36" s="116">
        <v>1</v>
      </c>
      <c r="V36" s="11" t="s">
        <v>296</v>
      </c>
      <c r="W36" s="114">
        <v>110290</v>
      </c>
      <c r="X36" s="115">
        <v>3</v>
      </c>
      <c r="Y36" s="116">
        <v>1</v>
      </c>
      <c r="Z36" s="56" t="s">
        <v>342</v>
      </c>
      <c r="AA36" s="114">
        <v>96730</v>
      </c>
      <c r="AB36" s="115">
        <v>3</v>
      </c>
      <c r="AC36" s="116">
        <v>1</v>
      </c>
      <c r="AD36" s="11" t="s">
        <v>388</v>
      </c>
      <c r="AE36" s="114">
        <v>125520</v>
      </c>
      <c r="AF36" s="115">
        <v>3</v>
      </c>
      <c r="AG36" s="116">
        <v>1</v>
      </c>
      <c r="AL36" s="11" t="s">
        <v>465</v>
      </c>
      <c r="AM36" s="114">
        <v>116440</v>
      </c>
      <c r="AN36" s="115">
        <v>3</v>
      </c>
      <c r="AO36" s="116">
        <v>1</v>
      </c>
      <c r="AX36" s="62" t="s">
        <v>527</v>
      </c>
      <c r="AY36" s="114">
        <v>94490</v>
      </c>
      <c r="AZ36" s="115">
        <v>3</v>
      </c>
      <c r="BA36" s="116">
        <v>1</v>
      </c>
      <c r="BB36" s="30" t="s">
        <v>592</v>
      </c>
      <c r="BC36" s="48">
        <v>409000</v>
      </c>
      <c r="BD36" s="49">
        <v>3</v>
      </c>
      <c r="BE36" s="130"/>
    </row>
    <row r="37" spans="2:61" x14ac:dyDescent="0.25">
      <c r="B37" s="11" t="s">
        <v>49</v>
      </c>
      <c r="C37" s="114">
        <v>79680</v>
      </c>
      <c r="D37" s="115">
        <v>3</v>
      </c>
      <c r="E37" s="116">
        <v>1</v>
      </c>
      <c r="F37" s="13" t="s">
        <v>112</v>
      </c>
      <c r="G37" s="114">
        <v>66300</v>
      </c>
      <c r="H37" s="115">
        <v>3</v>
      </c>
      <c r="I37" s="116">
        <v>1</v>
      </c>
      <c r="J37" s="11" t="s">
        <v>156</v>
      </c>
      <c r="K37" s="114">
        <v>104550</v>
      </c>
      <c r="L37" s="115">
        <v>3</v>
      </c>
      <c r="M37" s="116">
        <v>1</v>
      </c>
      <c r="N37" s="11" t="s">
        <v>202</v>
      </c>
      <c r="O37" s="114">
        <v>86620</v>
      </c>
      <c r="P37" s="115">
        <v>3</v>
      </c>
      <c r="Q37" s="116">
        <v>1</v>
      </c>
      <c r="R37" s="11" t="s">
        <v>247</v>
      </c>
      <c r="S37" s="114">
        <v>110450</v>
      </c>
      <c r="T37" s="115">
        <v>3</v>
      </c>
      <c r="U37" s="116">
        <v>1</v>
      </c>
      <c r="V37" s="11" t="s">
        <v>297</v>
      </c>
      <c r="W37" s="114">
        <v>104060</v>
      </c>
      <c r="X37" s="115">
        <v>3</v>
      </c>
      <c r="Y37" s="116">
        <v>1</v>
      </c>
      <c r="Z37" s="56" t="s">
        <v>343</v>
      </c>
      <c r="AA37" s="114">
        <v>131630</v>
      </c>
      <c r="AB37" s="115">
        <v>3</v>
      </c>
      <c r="AC37" s="116">
        <v>1</v>
      </c>
      <c r="AD37" s="11" t="s">
        <v>389</v>
      </c>
      <c r="AE37" s="114">
        <v>75950</v>
      </c>
      <c r="AF37" s="115">
        <v>3</v>
      </c>
      <c r="AG37" s="116">
        <v>1</v>
      </c>
      <c r="AL37" s="11" t="s">
        <v>466</v>
      </c>
      <c r="AM37" s="114">
        <v>95380</v>
      </c>
      <c r="AN37" s="115">
        <v>3</v>
      </c>
      <c r="AO37" s="116">
        <v>1</v>
      </c>
      <c r="AX37" s="62" t="s">
        <v>528</v>
      </c>
      <c r="AY37" s="114">
        <v>134500</v>
      </c>
      <c r="AZ37" s="115">
        <v>3</v>
      </c>
      <c r="BA37" s="116">
        <v>1</v>
      </c>
    </row>
    <row r="38" spans="2:61" x14ac:dyDescent="0.25">
      <c r="B38" s="11" t="s">
        <v>50</v>
      </c>
      <c r="C38" s="114">
        <v>51290</v>
      </c>
      <c r="D38" s="115">
        <v>3</v>
      </c>
      <c r="E38" s="116">
        <v>1</v>
      </c>
      <c r="F38" s="13" t="s">
        <v>113</v>
      </c>
      <c r="G38" s="114">
        <v>59440</v>
      </c>
      <c r="H38" s="115">
        <v>3</v>
      </c>
      <c r="I38" s="116">
        <v>1</v>
      </c>
      <c r="J38" s="11" t="s">
        <v>157</v>
      </c>
      <c r="K38" s="114">
        <v>84700</v>
      </c>
      <c r="L38" s="115">
        <v>3</v>
      </c>
      <c r="M38" s="116">
        <v>1</v>
      </c>
      <c r="N38" s="11" t="s">
        <v>203</v>
      </c>
      <c r="O38" s="114">
        <v>118270</v>
      </c>
      <c r="P38" s="115">
        <v>3</v>
      </c>
      <c r="Q38" s="116">
        <v>1</v>
      </c>
      <c r="R38" s="11" t="s">
        <v>248</v>
      </c>
      <c r="S38" s="114">
        <v>71750</v>
      </c>
      <c r="T38" s="115">
        <v>3</v>
      </c>
      <c r="U38" s="116">
        <v>1</v>
      </c>
      <c r="V38" s="11" t="s">
        <v>298</v>
      </c>
      <c r="W38" s="114">
        <v>96960</v>
      </c>
      <c r="X38" s="115">
        <v>3</v>
      </c>
      <c r="Y38" s="116">
        <v>1</v>
      </c>
      <c r="Z38" s="56" t="s">
        <v>344</v>
      </c>
      <c r="AA38" s="114">
        <v>94480</v>
      </c>
      <c r="AB38" s="115">
        <v>3</v>
      </c>
      <c r="AC38" s="116">
        <v>1</v>
      </c>
      <c r="AD38" s="11" t="s">
        <v>390</v>
      </c>
      <c r="AE38" s="114">
        <v>99720</v>
      </c>
      <c r="AF38" s="115">
        <v>3</v>
      </c>
      <c r="AG38" s="116">
        <v>1</v>
      </c>
      <c r="AL38" s="11" t="s">
        <v>467</v>
      </c>
      <c r="AM38" s="114">
        <v>146520</v>
      </c>
      <c r="AN38" s="115">
        <v>3</v>
      </c>
      <c r="AO38" s="116">
        <v>1</v>
      </c>
      <c r="AX38" s="62" t="s">
        <v>529</v>
      </c>
      <c r="AY38" s="114">
        <v>89190</v>
      </c>
      <c r="AZ38" s="115">
        <v>3</v>
      </c>
      <c r="BA38" s="116">
        <v>1</v>
      </c>
    </row>
    <row r="39" spans="2:61" x14ac:dyDescent="0.25">
      <c r="B39" s="11" t="s">
        <v>51</v>
      </c>
      <c r="C39" s="114">
        <v>57850</v>
      </c>
      <c r="D39" s="115">
        <v>3</v>
      </c>
      <c r="E39" s="116">
        <v>1</v>
      </c>
      <c r="F39" s="13" t="s">
        <v>114</v>
      </c>
      <c r="G39" s="114">
        <v>60470</v>
      </c>
      <c r="H39" s="115">
        <v>3</v>
      </c>
      <c r="I39" s="116">
        <v>1</v>
      </c>
      <c r="J39" s="11" t="s">
        <v>158</v>
      </c>
      <c r="K39" s="114">
        <v>111480</v>
      </c>
      <c r="L39" s="115">
        <v>3</v>
      </c>
      <c r="M39" s="116">
        <v>1</v>
      </c>
      <c r="N39" s="11" t="s">
        <v>204</v>
      </c>
      <c r="O39" s="114">
        <v>101310</v>
      </c>
      <c r="P39" s="115">
        <v>3</v>
      </c>
      <c r="Q39" s="116">
        <v>1</v>
      </c>
      <c r="R39" s="11" t="s">
        <v>249</v>
      </c>
      <c r="S39" s="114">
        <v>100560</v>
      </c>
      <c r="T39" s="115">
        <v>3</v>
      </c>
      <c r="U39" s="116">
        <v>1</v>
      </c>
      <c r="V39" s="11" t="s">
        <v>299</v>
      </c>
      <c r="W39" s="114">
        <v>130920</v>
      </c>
      <c r="X39" s="115">
        <v>3</v>
      </c>
      <c r="Y39" s="116">
        <v>1</v>
      </c>
      <c r="Z39" s="56" t="s">
        <v>345</v>
      </c>
      <c r="AA39" s="114">
        <v>80280</v>
      </c>
      <c r="AB39" s="115">
        <v>3</v>
      </c>
      <c r="AC39" s="116">
        <v>1</v>
      </c>
      <c r="AD39" s="11" t="s">
        <v>391</v>
      </c>
      <c r="AE39" s="114">
        <v>100480</v>
      </c>
      <c r="AF39" s="115">
        <v>3</v>
      </c>
      <c r="AG39" s="116">
        <v>1</v>
      </c>
      <c r="AL39" s="11" t="s">
        <v>468</v>
      </c>
      <c r="AM39" s="114">
        <v>181780</v>
      </c>
      <c r="AN39" s="115">
        <v>3</v>
      </c>
      <c r="AO39" s="116">
        <v>1</v>
      </c>
      <c r="AX39" s="62" t="s">
        <v>530</v>
      </c>
      <c r="AY39" s="114">
        <v>128360</v>
      </c>
      <c r="AZ39" s="115">
        <v>3</v>
      </c>
      <c r="BA39" s="116">
        <v>1</v>
      </c>
    </row>
    <row r="40" spans="2:61" x14ac:dyDescent="0.25">
      <c r="B40" s="11" t="s">
        <v>52</v>
      </c>
      <c r="C40" s="114">
        <v>66990</v>
      </c>
      <c r="D40" s="115">
        <v>3</v>
      </c>
      <c r="E40" s="116">
        <v>1</v>
      </c>
      <c r="F40" s="13" t="s">
        <v>115</v>
      </c>
      <c r="G40" s="114">
        <v>117990</v>
      </c>
      <c r="H40" s="115">
        <v>3</v>
      </c>
      <c r="I40" s="116">
        <v>1</v>
      </c>
      <c r="J40" s="11" t="s">
        <v>159</v>
      </c>
      <c r="K40" s="114">
        <v>147350</v>
      </c>
      <c r="L40" s="115">
        <v>3</v>
      </c>
      <c r="M40" s="116">
        <v>1</v>
      </c>
      <c r="N40" s="11" t="s">
        <v>205</v>
      </c>
      <c r="O40" s="114">
        <v>122350</v>
      </c>
      <c r="P40" s="115">
        <v>3</v>
      </c>
      <c r="Q40" s="116">
        <v>1</v>
      </c>
      <c r="R40" s="11" t="s">
        <v>250</v>
      </c>
      <c r="S40" s="114">
        <v>61420</v>
      </c>
      <c r="T40" s="115">
        <v>3</v>
      </c>
      <c r="U40" s="116">
        <v>1</v>
      </c>
      <c r="V40" s="11" t="s">
        <v>300</v>
      </c>
      <c r="W40" s="114">
        <v>127620</v>
      </c>
      <c r="X40" s="115">
        <v>3</v>
      </c>
      <c r="Y40" s="116">
        <v>1</v>
      </c>
      <c r="Z40" s="56" t="s">
        <v>346</v>
      </c>
      <c r="AA40" s="114">
        <v>123200</v>
      </c>
      <c r="AB40" s="115">
        <v>3</v>
      </c>
      <c r="AC40" s="116">
        <v>1</v>
      </c>
      <c r="AD40" s="11" t="s">
        <v>392</v>
      </c>
      <c r="AE40" s="114">
        <v>82180</v>
      </c>
      <c r="AF40" s="115">
        <v>3</v>
      </c>
      <c r="AG40" s="116">
        <v>1</v>
      </c>
      <c r="AL40" s="11" t="s">
        <v>469</v>
      </c>
      <c r="AM40" s="114">
        <v>128630</v>
      </c>
      <c r="AN40" s="115">
        <v>3</v>
      </c>
      <c r="AO40" s="116">
        <v>1</v>
      </c>
      <c r="AX40" s="62" t="s">
        <v>531</v>
      </c>
      <c r="AY40" s="114">
        <v>87820</v>
      </c>
      <c r="AZ40" s="115">
        <v>3</v>
      </c>
      <c r="BA40" s="116">
        <v>1</v>
      </c>
    </row>
    <row r="41" spans="2:61" x14ac:dyDescent="0.25">
      <c r="B41" s="11" t="s">
        <v>53</v>
      </c>
      <c r="C41" s="114">
        <v>38150</v>
      </c>
      <c r="D41" s="115">
        <v>3</v>
      </c>
      <c r="E41" s="116">
        <v>1</v>
      </c>
      <c r="F41" s="13" t="s">
        <v>116</v>
      </c>
      <c r="G41" s="114">
        <v>106870</v>
      </c>
      <c r="H41" s="115">
        <v>3</v>
      </c>
      <c r="I41" s="116">
        <v>1</v>
      </c>
      <c r="J41" s="11" t="s">
        <v>160</v>
      </c>
      <c r="K41" s="114">
        <v>116440</v>
      </c>
      <c r="L41" s="115">
        <v>3</v>
      </c>
      <c r="M41" s="116">
        <v>1</v>
      </c>
      <c r="N41" s="11" t="s">
        <v>206</v>
      </c>
      <c r="O41" s="114">
        <v>128260</v>
      </c>
      <c r="P41" s="115">
        <v>3</v>
      </c>
      <c r="Q41" s="116">
        <v>1</v>
      </c>
      <c r="R41" s="11" t="s">
        <v>251</v>
      </c>
      <c r="S41" s="114">
        <v>71830</v>
      </c>
      <c r="T41" s="115">
        <v>3</v>
      </c>
      <c r="U41" s="116">
        <v>1</v>
      </c>
      <c r="V41" s="11" t="s">
        <v>301</v>
      </c>
      <c r="W41" s="114">
        <v>69770</v>
      </c>
      <c r="X41" s="115">
        <v>3</v>
      </c>
      <c r="Y41" s="116">
        <v>1</v>
      </c>
      <c r="Z41" s="56" t="s">
        <v>347</v>
      </c>
      <c r="AA41" s="114">
        <v>158370</v>
      </c>
      <c r="AB41" s="115">
        <v>3</v>
      </c>
      <c r="AC41" s="116">
        <v>1</v>
      </c>
      <c r="AD41" s="11" t="s">
        <v>393</v>
      </c>
      <c r="AE41" s="114">
        <v>73390</v>
      </c>
      <c r="AF41" s="115">
        <v>3</v>
      </c>
      <c r="AG41" s="116">
        <v>1</v>
      </c>
      <c r="AL41" s="11" t="s">
        <v>470</v>
      </c>
      <c r="AM41" s="114">
        <v>155070</v>
      </c>
      <c r="AN41" s="115">
        <v>3</v>
      </c>
      <c r="AO41" s="116">
        <v>1</v>
      </c>
      <c r="AX41" s="62" t="s">
        <v>532</v>
      </c>
      <c r="AY41" s="114">
        <v>121940</v>
      </c>
      <c r="AZ41" s="115">
        <v>3</v>
      </c>
      <c r="BA41" s="116">
        <v>1</v>
      </c>
    </row>
    <row r="42" spans="2:61" x14ac:dyDescent="0.25">
      <c r="B42" s="11" t="s">
        <v>54</v>
      </c>
      <c r="C42" s="114">
        <v>62500</v>
      </c>
      <c r="D42" s="115">
        <v>3</v>
      </c>
      <c r="E42" s="116">
        <v>1</v>
      </c>
      <c r="F42" s="13" t="s">
        <v>117</v>
      </c>
      <c r="G42" s="114">
        <v>121020</v>
      </c>
      <c r="H42" s="115">
        <v>3</v>
      </c>
      <c r="I42" s="116">
        <v>1</v>
      </c>
      <c r="J42" s="11" t="s">
        <v>161</v>
      </c>
      <c r="K42" s="114">
        <v>141410</v>
      </c>
      <c r="L42" s="115">
        <v>3</v>
      </c>
      <c r="M42" s="116">
        <v>1</v>
      </c>
      <c r="N42" s="11" t="s">
        <v>207</v>
      </c>
      <c r="O42" s="114">
        <v>105130</v>
      </c>
      <c r="P42" s="115">
        <v>3</v>
      </c>
      <c r="Q42" s="116">
        <v>1</v>
      </c>
      <c r="R42" s="11" t="s">
        <v>252</v>
      </c>
      <c r="S42" s="114">
        <v>101820</v>
      </c>
      <c r="T42" s="115">
        <v>3</v>
      </c>
      <c r="U42" s="116">
        <v>1</v>
      </c>
      <c r="V42" s="11" t="s">
        <v>302</v>
      </c>
      <c r="W42" s="114">
        <v>114550</v>
      </c>
      <c r="X42" s="115">
        <v>3</v>
      </c>
      <c r="Y42" s="116">
        <v>1</v>
      </c>
      <c r="Z42" s="56" t="s">
        <v>348</v>
      </c>
      <c r="AA42" s="114">
        <v>135830</v>
      </c>
      <c r="AB42" s="115">
        <v>3</v>
      </c>
      <c r="AC42" s="116">
        <v>1</v>
      </c>
      <c r="AD42" s="11" t="s">
        <v>394</v>
      </c>
      <c r="AE42" s="114">
        <v>68870</v>
      </c>
      <c r="AF42" s="115">
        <v>3</v>
      </c>
      <c r="AG42" s="116">
        <v>1</v>
      </c>
      <c r="AL42" s="11" t="s">
        <v>471</v>
      </c>
      <c r="AM42" s="114">
        <v>162390</v>
      </c>
      <c r="AN42" s="115">
        <v>3</v>
      </c>
      <c r="AO42" s="116">
        <v>1</v>
      </c>
      <c r="AX42" s="62" t="s">
        <v>533</v>
      </c>
      <c r="AY42" s="114">
        <v>110850</v>
      </c>
      <c r="AZ42" s="115">
        <v>3</v>
      </c>
      <c r="BA42" s="116">
        <v>1</v>
      </c>
    </row>
    <row r="43" spans="2:61" x14ac:dyDescent="0.25">
      <c r="B43" s="11" t="s">
        <v>55</v>
      </c>
      <c r="C43" s="114">
        <v>53430</v>
      </c>
      <c r="D43" s="115">
        <v>3</v>
      </c>
      <c r="E43" s="116">
        <v>1</v>
      </c>
      <c r="F43" s="13" t="s">
        <v>118</v>
      </c>
      <c r="G43" s="114">
        <v>124770</v>
      </c>
      <c r="H43" s="115">
        <v>3</v>
      </c>
      <c r="I43" s="116">
        <v>1</v>
      </c>
      <c r="J43" s="11" t="s">
        <v>162</v>
      </c>
      <c r="K43" s="114">
        <v>120640</v>
      </c>
      <c r="L43" s="115">
        <v>3</v>
      </c>
      <c r="M43" s="116">
        <v>1</v>
      </c>
      <c r="N43" s="11" t="s">
        <v>208</v>
      </c>
      <c r="O43" s="114">
        <v>90730</v>
      </c>
      <c r="P43" s="115">
        <v>3</v>
      </c>
      <c r="Q43" s="116">
        <v>1</v>
      </c>
      <c r="R43" s="11" t="s">
        <v>253</v>
      </c>
      <c r="S43" s="114">
        <v>106190</v>
      </c>
      <c r="T43" s="115">
        <v>3</v>
      </c>
      <c r="U43" s="116">
        <v>1</v>
      </c>
      <c r="V43" s="11" t="s">
        <v>303</v>
      </c>
      <c r="W43" s="114">
        <v>121610</v>
      </c>
      <c r="X43" s="115">
        <v>3</v>
      </c>
      <c r="Y43" s="116">
        <v>1</v>
      </c>
      <c r="Z43" s="56" t="s">
        <v>349</v>
      </c>
      <c r="AA43" s="114">
        <v>114050</v>
      </c>
      <c r="AB43" s="115">
        <v>3</v>
      </c>
      <c r="AC43" s="116">
        <v>1</v>
      </c>
      <c r="AD43" s="11" t="s">
        <v>395</v>
      </c>
      <c r="AE43" s="114">
        <v>81150</v>
      </c>
      <c r="AF43" s="115">
        <v>3</v>
      </c>
      <c r="AG43" s="116">
        <v>1</v>
      </c>
      <c r="AL43" s="11" t="s">
        <v>472</v>
      </c>
      <c r="AM43" s="114">
        <v>118290</v>
      </c>
      <c r="AN43" s="115">
        <v>3</v>
      </c>
      <c r="AO43" s="116">
        <v>1</v>
      </c>
      <c r="AX43" s="62" t="s">
        <v>534</v>
      </c>
      <c r="AY43" s="114">
        <v>66500</v>
      </c>
      <c r="AZ43" s="115">
        <v>3</v>
      </c>
      <c r="BA43" s="116">
        <v>1</v>
      </c>
    </row>
    <row r="44" spans="2:61" x14ac:dyDescent="0.25">
      <c r="B44" s="11" t="s">
        <v>56</v>
      </c>
      <c r="C44" s="114">
        <v>54440</v>
      </c>
      <c r="D44" s="115">
        <v>3</v>
      </c>
      <c r="E44" s="116">
        <v>1</v>
      </c>
      <c r="F44" s="13" t="s">
        <v>119</v>
      </c>
      <c r="G44" s="114">
        <v>97050</v>
      </c>
      <c r="H44" s="115">
        <v>3</v>
      </c>
      <c r="I44" s="116">
        <v>1</v>
      </c>
      <c r="J44" s="11" t="s">
        <v>163</v>
      </c>
      <c r="K44" s="114">
        <v>108020</v>
      </c>
      <c r="L44" s="115">
        <v>3</v>
      </c>
      <c r="M44" s="116">
        <v>1</v>
      </c>
      <c r="N44" s="11" t="s">
        <v>209</v>
      </c>
      <c r="O44" s="114">
        <v>91180</v>
      </c>
      <c r="P44" s="115">
        <v>3</v>
      </c>
      <c r="Q44" s="116">
        <v>1</v>
      </c>
      <c r="R44" s="11" t="s">
        <v>254</v>
      </c>
      <c r="S44" s="114">
        <v>94340</v>
      </c>
      <c r="T44" s="115">
        <v>3</v>
      </c>
      <c r="U44" s="116">
        <v>1</v>
      </c>
      <c r="V44" s="11" t="s">
        <v>304</v>
      </c>
      <c r="W44" s="114">
        <v>123010</v>
      </c>
      <c r="X44" s="115">
        <v>3</v>
      </c>
      <c r="Y44" s="116">
        <v>1</v>
      </c>
      <c r="Z44" s="56" t="s">
        <v>350</v>
      </c>
      <c r="AA44" s="114">
        <v>162560</v>
      </c>
      <c r="AB44" s="115">
        <v>3</v>
      </c>
      <c r="AC44" s="116">
        <v>1</v>
      </c>
      <c r="AD44" s="11" t="s">
        <v>396</v>
      </c>
      <c r="AE44" s="114">
        <v>100640</v>
      </c>
      <c r="AF44" s="115">
        <v>3</v>
      </c>
      <c r="AG44" s="116">
        <v>1</v>
      </c>
      <c r="AL44" s="11" t="s">
        <v>473</v>
      </c>
      <c r="AM44" s="114">
        <v>120390</v>
      </c>
      <c r="AN44" s="115">
        <v>3</v>
      </c>
      <c r="AO44" s="116">
        <v>1</v>
      </c>
      <c r="AX44" s="62" t="s">
        <v>535</v>
      </c>
      <c r="AY44" s="114">
        <v>105870</v>
      </c>
      <c r="AZ44" s="115">
        <v>3</v>
      </c>
      <c r="BA44" s="116">
        <v>1</v>
      </c>
    </row>
    <row r="45" spans="2:61" ht="15.75" thickBot="1" x14ac:dyDescent="0.3">
      <c r="B45" s="11" t="s">
        <v>57</v>
      </c>
      <c r="C45" s="114">
        <v>79200</v>
      </c>
      <c r="D45" s="115">
        <v>3</v>
      </c>
      <c r="E45" s="116">
        <v>1</v>
      </c>
      <c r="F45" s="14" t="s">
        <v>120</v>
      </c>
      <c r="G45" s="48">
        <v>179430</v>
      </c>
      <c r="H45" s="49">
        <v>3</v>
      </c>
      <c r="I45" s="50">
        <v>1</v>
      </c>
      <c r="J45" s="11" t="s">
        <v>164</v>
      </c>
      <c r="K45" s="114">
        <v>111730</v>
      </c>
      <c r="L45" s="115">
        <v>3</v>
      </c>
      <c r="M45" s="116">
        <v>1</v>
      </c>
      <c r="N45" s="11" t="s">
        <v>210</v>
      </c>
      <c r="O45" s="114">
        <v>82970</v>
      </c>
      <c r="P45" s="115">
        <v>3</v>
      </c>
      <c r="Q45" s="116">
        <v>1</v>
      </c>
      <c r="R45" s="11" t="s">
        <v>255</v>
      </c>
      <c r="S45" s="114">
        <v>103110</v>
      </c>
      <c r="T45" s="115">
        <v>3</v>
      </c>
      <c r="U45" s="116">
        <v>1</v>
      </c>
      <c r="V45" s="11" t="s">
        <v>305</v>
      </c>
      <c r="W45" s="114">
        <v>97390</v>
      </c>
      <c r="X45" s="115">
        <v>3</v>
      </c>
      <c r="Y45" s="116">
        <v>1</v>
      </c>
      <c r="Z45" s="56" t="s">
        <v>351</v>
      </c>
      <c r="AA45" s="114">
        <v>127710</v>
      </c>
      <c r="AB45" s="115">
        <v>3</v>
      </c>
      <c r="AC45" s="116">
        <v>1</v>
      </c>
      <c r="AD45" s="11" t="s">
        <v>397</v>
      </c>
      <c r="AE45" s="114">
        <v>103570</v>
      </c>
      <c r="AF45" s="115">
        <v>3</v>
      </c>
      <c r="AG45" s="116">
        <v>1</v>
      </c>
      <c r="AL45" s="11" t="s">
        <v>474</v>
      </c>
      <c r="AM45" s="114">
        <v>162570</v>
      </c>
      <c r="AN45" s="115">
        <v>3</v>
      </c>
      <c r="AO45" s="116">
        <v>1</v>
      </c>
      <c r="AX45" s="62" t="s">
        <v>536</v>
      </c>
      <c r="AY45" s="114">
        <v>100390</v>
      </c>
      <c r="AZ45" s="115">
        <v>3</v>
      </c>
      <c r="BA45" s="116">
        <v>1</v>
      </c>
    </row>
    <row r="46" spans="2:61" x14ac:dyDescent="0.25">
      <c r="B46" s="11" t="s">
        <v>58</v>
      </c>
      <c r="C46" s="114">
        <v>65590</v>
      </c>
      <c r="D46" s="115">
        <v>3</v>
      </c>
      <c r="E46" s="116">
        <v>1</v>
      </c>
      <c r="J46" s="11" t="s">
        <v>165</v>
      </c>
      <c r="K46" s="114">
        <v>149170</v>
      </c>
      <c r="L46" s="115">
        <v>3</v>
      </c>
      <c r="M46" s="116">
        <v>1</v>
      </c>
      <c r="N46" s="11" t="s">
        <v>211</v>
      </c>
      <c r="O46" s="114">
        <v>113160</v>
      </c>
      <c r="P46" s="115">
        <v>3</v>
      </c>
      <c r="Q46" s="116">
        <v>1</v>
      </c>
      <c r="R46" s="11" t="s">
        <v>256</v>
      </c>
      <c r="S46" s="114">
        <v>87410</v>
      </c>
      <c r="T46" s="115">
        <v>3</v>
      </c>
      <c r="U46" s="116">
        <v>1</v>
      </c>
      <c r="V46" s="11" t="s">
        <v>306</v>
      </c>
      <c r="W46" s="114">
        <v>89890</v>
      </c>
      <c r="X46" s="115">
        <v>3</v>
      </c>
      <c r="Y46" s="116">
        <v>1</v>
      </c>
      <c r="Z46" s="56" t="s">
        <v>352</v>
      </c>
      <c r="AA46" s="114">
        <v>122050</v>
      </c>
      <c r="AB46" s="115">
        <v>3</v>
      </c>
      <c r="AC46" s="116">
        <v>1</v>
      </c>
      <c r="AD46" s="11" t="s">
        <v>398</v>
      </c>
      <c r="AE46" s="114">
        <v>93750</v>
      </c>
      <c r="AF46" s="115">
        <v>3</v>
      </c>
      <c r="AG46" s="116">
        <v>1</v>
      </c>
      <c r="AL46" s="11" t="s">
        <v>475</v>
      </c>
      <c r="AM46" s="114">
        <v>161190</v>
      </c>
      <c r="AN46" s="115">
        <v>3</v>
      </c>
      <c r="AO46" s="116">
        <v>1</v>
      </c>
      <c r="AX46" s="62" t="s">
        <v>537</v>
      </c>
      <c r="AY46" s="114">
        <v>50700</v>
      </c>
      <c r="AZ46" s="115">
        <v>3</v>
      </c>
      <c r="BA46" s="116">
        <v>1</v>
      </c>
    </row>
    <row r="47" spans="2:61" x14ac:dyDescent="0.25">
      <c r="B47" s="11" t="s">
        <v>59</v>
      </c>
      <c r="C47" s="114">
        <v>53750</v>
      </c>
      <c r="D47" s="115">
        <v>3</v>
      </c>
      <c r="E47" s="116">
        <v>1</v>
      </c>
      <c r="J47" s="11" t="s">
        <v>166</v>
      </c>
      <c r="K47" s="114">
        <v>92650</v>
      </c>
      <c r="L47" s="115">
        <v>3</v>
      </c>
      <c r="M47" s="116">
        <v>1</v>
      </c>
      <c r="N47" s="11" t="s">
        <v>212</v>
      </c>
      <c r="O47" s="114">
        <v>105420</v>
      </c>
      <c r="P47" s="115">
        <v>3</v>
      </c>
      <c r="Q47" s="116">
        <v>1</v>
      </c>
      <c r="R47" s="11" t="s">
        <v>257</v>
      </c>
      <c r="S47" s="114">
        <v>75730</v>
      </c>
      <c r="T47" s="115">
        <v>3</v>
      </c>
      <c r="U47" s="116">
        <v>1</v>
      </c>
      <c r="V47" s="11" t="s">
        <v>307</v>
      </c>
      <c r="W47" s="114">
        <v>95130</v>
      </c>
      <c r="X47" s="115">
        <v>3</v>
      </c>
      <c r="Y47" s="116">
        <v>1</v>
      </c>
      <c r="Z47" s="56" t="s">
        <v>353</v>
      </c>
      <c r="AA47" s="114">
        <v>154670</v>
      </c>
      <c r="AB47" s="115">
        <v>3</v>
      </c>
      <c r="AC47" s="116">
        <v>1</v>
      </c>
      <c r="AD47" s="11" t="s">
        <v>399</v>
      </c>
      <c r="AE47" s="114">
        <v>109160</v>
      </c>
      <c r="AF47" s="115">
        <v>3</v>
      </c>
      <c r="AG47" s="116">
        <v>1</v>
      </c>
      <c r="AL47" s="11" t="s">
        <v>476</v>
      </c>
      <c r="AM47" s="114">
        <v>133540</v>
      </c>
      <c r="AN47" s="115">
        <v>3</v>
      </c>
      <c r="AO47" s="116">
        <v>1</v>
      </c>
      <c r="AX47" s="62" t="s">
        <v>538</v>
      </c>
      <c r="AY47" s="114">
        <v>120390</v>
      </c>
      <c r="AZ47" s="115">
        <v>3</v>
      </c>
      <c r="BA47" s="116">
        <v>1</v>
      </c>
    </row>
    <row r="48" spans="2:61" ht="15.75" thickBot="1" x14ac:dyDescent="0.3">
      <c r="B48" s="11" t="s">
        <v>60</v>
      </c>
      <c r="C48" s="114">
        <v>60210</v>
      </c>
      <c r="D48" s="115">
        <v>3</v>
      </c>
      <c r="E48" s="116">
        <v>1</v>
      </c>
      <c r="J48" s="12" t="s">
        <v>167</v>
      </c>
      <c r="K48" s="48">
        <v>144000</v>
      </c>
      <c r="L48" s="49">
        <v>3</v>
      </c>
      <c r="M48" s="50">
        <v>1</v>
      </c>
      <c r="N48" s="12" t="s">
        <v>213</v>
      </c>
      <c r="O48" s="48">
        <v>96470</v>
      </c>
      <c r="P48" s="49">
        <v>3</v>
      </c>
      <c r="Q48" s="50">
        <v>1</v>
      </c>
      <c r="R48" s="11" t="s">
        <v>258</v>
      </c>
      <c r="S48" s="114">
        <v>130100</v>
      </c>
      <c r="T48" s="115">
        <v>3</v>
      </c>
      <c r="U48" s="116">
        <v>1</v>
      </c>
      <c r="V48" s="12" t="s">
        <v>308</v>
      </c>
      <c r="W48" s="48">
        <v>121260</v>
      </c>
      <c r="X48" s="49">
        <v>3</v>
      </c>
      <c r="Y48" s="50">
        <v>1</v>
      </c>
      <c r="Z48" s="337" t="s">
        <v>354</v>
      </c>
      <c r="AA48" s="134">
        <v>147680</v>
      </c>
      <c r="AB48" s="152">
        <v>3</v>
      </c>
      <c r="AC48" s="153">
        <v>1</v>
      </c>
      <c r="AD48" s="12" t="s">
        <v>400</v>
      </c>
      <c r="AE48" s="48">
        <v>121140</v>
      </c>
      <c r="AF48" s="49">
        <v>3</v>
      </c>
      <c r="AG48" s="50">
        <v>1</v>
      </c>
      <c r="AL48" s="12" t="s">
        <v>477</v>
      </c>
      <c r="AM48" s="48">
        <v>202210</v>
      </c>
      <c r="AN48" s="49">
        <v>3</v>
      </c>
      <c r="AO48" s="50">
        <v>1</v>
      </c>
      <c r="AX48" s="63" t="s">
        <v>539</v>
      </c>
      <c r="AY48" s="48">
        <v>115590</v>
      </c>
      <c r="AZ48" s="49">
        <v>3</v>
      </c>
      <c r="BA48" s="50">
        <v>1</v>
      </c>
    </row>
    <row r="49" spans="2:29" x14ac:dyDescent="0.25">
      <c r="B49" s="11" t="s">
        <v>61</v>
      </c>
      <c r="C49" s="114">
        <v>39930</v>
      </c>
      <c r="D49" s="115">
        <v>3</v>
      </c>
      <c r="E49" s="116">
        <v>1</v>
      </c>
      <c r="R49" s="11" t="s">
        <v>259</v>
      </c>
      <c r="S49" s="114">
        <v>114060</v>
      </c>
      <c r="T49" s="115">
        <v>3</v>
      </c>
      <c r="U49" s="116">
        <v>1</v>
      </c>
      <c r="Z49" s="56" t="s">
        <v>3257</v>
      </c>
      <c r="AA49" s="114">
        <v>64130</v>
      </c>
      <c r="AB49" s="115">
        <v>3</v>
      </c>
      <c r="AC49" s="116">
        <v>1</v>
      </c>
    </row>
    <row r="50" spans="2:29" x14ac:dyDescent="0.25">
      <c r="B50" s="11" t="s">
        <v>62</v>
      </c>
      <c r="C50" s="114">
        <v>99590</v>
      </c>
      <c r="D50" s="115">
        <v>3</v>
      </c>
      <c r="E50" s="116">
        <v>1</v>
      </c>
      <c r="R50" s="11" t="s">
        <v>260</v>
      </c>
      <c r="S50" s="114">
        <v>62940</v>
      </c>
      <c r="T50" s="115">
        <v>3</v>
      </c>
      <c r="U50" s="116">
        <v>1</v>
      </c>
      <c r="Z50" s="56" t="s">
        <v>3258</v>
      </c>
      <c r="AA50" s="114">
        <v>99520</v>
      </c>
      <c r="AB50" s="115">
        <v>3</v>
      </c>
      <c r="AC50" s="116">
        <v>1</v>
      </c>
    </row>
    <row r="51" spans="2:29" ht="15.75" thickBot="1" x14ac:dyDescent="0.3">
      <c r="B51" s="11" t="s">
        <v>63</v>
      </c>
      <c r="C51" s="114">
        <v>62980</v>
      </c>
      <c r="D51" s="115">
        <v>3</v>
      </c>
      <c r="E51" s="116">
        <v>1</v>
      </c>
      <c r="R51" s="12" t="s">
        <v>261</v>
      </c>
      <c r="S51" s="48">
        <v>93750</v>
      </c>
      <c r="T51" s="49">
        <v>3</v>
      </c>
      <c r="U51" s="50">
        <v>1</v>
      </c>
      <c r="Z51" s="56" t="s">
        <v>3259</v>
      </c>
      <c r="AA51" s="114">
        <v>94050</v>
      </c>
      <c r="AB51" s="115">
        <v>3</v>
      </c>
      <c r="AC51" s="116">
        <v>1</v>
      </c>
    </row>
    <row r="52" spans="2:29" x14ac:dyDescent="0.25">
      <c r="B52" s="11" t="s">
        <v>64</v>
      </c>
      <c r="C52" s="114">
        <v>57310</v>
      </c>
      <c r="D52" s="115">
        <v>3</v>
      </c>
      <c r="E52" s="116">
        <v>1</v>
      </c>
      <c r="Z52" s="56" t="s">
        <v>3260</v>
      </c>
      <c r="AA52" s="114">
        <v>74250</v>
      </c>
      <c r="AB52" s="115">
        <v>3</v>
      </c>
      <c r="AC52" s="116">
        <v>1</v>
      </c>
    </row>
    <row r="53" spans="2:29" x14ac:dyDescent="0.25">
      <c r="B53" s="11" t="s">
        <v>65</v>
      </c>
      <c r="C53" s="114">
        <v>78670</v>
      </c>
      <c r="D53" s="115">
        <v>3</v>
      </c>
      <c r="E53" s="116">
        <v>1</v>
      </c>
      <c r="Z53" s="56" t="s">
        <v>3261</v>
      </c>
      <c r="AA53" s="114">
        <v>77740</v>
      </c>
      <c r="AB53" s="115">
        <v>3</v>
      </c>
      <c r="AC53" s="116">
        <v>1</v>
      </c>
    </row>
    <row r="54" spans="2:29" x14ac:dyDescent="0.25">
      <c r="B54" s="11" t="s">
        <v>66</v>
      </c>
      <c r="C54" s="114">
        <v>75930</v>
      </c>
      <c r="D54" s="115">
        <v>3</v>
      </c>
      <c r="E54" s="116">
        <v>1</v>
      </c>
      <c r="Z54" s="56" t="s">
        <v>3262</v>
      </c>
      <c r="AA54" s="114">
        <v>64830</v>
      </c>
      <c r="AB54" s="115">
        <v>3</v>
      </c>
      <c r="AC54" s="116">
        <v>1</v>
      </c>
    </row>
    <row r="55" spans="2:29" x14ac:dyDescent="0.25">
      <c r="B55" s="11" t="s">
        <v>67</v>
      </c>
      <c r="C55" s="114">
        <v>62540</v>
      </c>
      <c r="D55" s="115">
        <v>3</v>
      </c>
      <c r="E55" s="116">
        <v>1</v>
      </c>
      <c r="Z55" s="56" t="s">
        <v>3263</v>
      </c>
      <c r="AA55" s="114">
        <v>87430</v>
      </c>
      <c r="AB55" s="115">
        <v>3</v>
      </c>
      <c r="AC55" s="116">
        <v>1</v>
      </c>
    </row>
    <row r="56" spans="2:29" x14ac:dyDescent="0.25">
      <c r="B56" s="11" t="s">
        <v>68</v>
      </c>
      <c r="C56" s="114">
        <v>53810</v>
      </c>
      <c r="D56" s="115">
        <v>3</v>
      </c>
      <c r="E56" s="116">
        <v>1</v>
      </c>
      <c r="Z56" s="56" t="s">
        <v>3264</v>
      </c>
      <c r="AA56" s="114">
        <v>118290</v>
      </c>
      <c r="AB56" s="115">
        <v>3</v>
      </c>
      <c r="AC56" s="116">
        <v>1</v>
      </c>
    </row>
    <row r="57" spans="2:29" x14ac:dyDescent="0.25">
      <c r="B57" s="11" t="s">
        <v>69</v>
      </c>
      <c r="C57" s="114">
        <v>51750</v>
      </c>
      <c r="D57" s="115">
        <v>3</v>
      </c>
      <c r="E57" s="116">
        <v>1</v>
      </c>
      <c r="Z57" s="56" t="s">
        <v>3265</v>
      </c>
      <c r="AA57" s="114">
        <v>69520</v>
      </c>
      <c r="AB57" s="115">
        <v>3</v>
      </c>
      <c r="AC57" s="116">
        <v>1</v>
      </c>
    </row>
    <row r="58" spans="2:29" x14ac:dyDescent="0.25">
      <c r="B58" s="11" t="s">
        <v>70</v>
      </c>
      <c r="C58" s="114">
        <v>41990</v>
      </c>
      <c r="D58" s="115">
        <v>3</v>
      </c>
      <c r="E58" s="116">
        <v>1</v>
      </c>
      <c r="Z58" s="56" t="s">
        <v>3266</v>
      </c>
      <c r="AA58" s="114">
        <v>102700</v>
      </c>
      <c r="AB58" s="115">
        <v>3</v>
      </c>
      <c r="AC58" s="116">
        <v>1</v>
      </c>
    </row>
    <row r="59" spans="2:29" x14ac:dyDescent="0.25">
      <c r="B59" s="11" t="s">
        <v>71</v>
      </c>
      <c r="C59" s="114">
        <v>52730</v>
      </c>
      <c r="D59" s="115">
        <v>3</v>
      </c>
      <c r="E59" s="116">
        <v>1</v>
      </c>
      <c r="Z59" s="56" t="s">
        <v>3267</v>
      </c>
      <c r="AA59" s="114">
        <v>50560</v>
      </c>
      <c r="AB59" s="115">
        <v>3</v>
      </c>
      <c r="AC59" s="116">
        <v>1</v>
      </c>
    </row>
    <row r="60" spans="2:29" x14ac:dyDescent="0.25">
      <c r="B60" s="11" t="s">
        <v>72</v>
      </c>
      <c r="C60" s="114">
        <v>61330</v>
      </c>
      <c r="D60" s="115">
        <v>3</v>
      </c>
      <c r="E60" s="116">
        <v>1</v>
      </c>
      <c r="Z60" s="56" t="s">
        <v>3268</v>
      </c>
      <c r="AA60" s="114">
        <v>183260</v>
      </c>
      <c r="AB60" s="115">
        <v>3</v>
      </c>
      <c r="AC60" s="116">
        <v>1</v>
      </c>
    </row>
    <row r="61" spans="2:29" x14ac:dyDescent="0.25">
      <c r="B61" s="11" t="s">
        <v>73</v>
      </c>
      <c r="C61" s="114">
        <v>76040</v>
      </c>
      <c r="D61" s="115">
        <v>3</v>
      </c>
      <c r="E61" s="116">
        <v>1</v>
      </c>
      <c r="Z61" s="56" t="s">
        <v>3269</v>
      </c>
      <c r="AA61" s="114">
        <v>97240</v>
      </c>
      <c r="AB61" s="115">
        <v>3</v>
      </c>
      <c r="AC61" s="116">
        <v>1</v>
      </c>
    </row>
    <row r="62" spans="2:29" x14ac:dyDescent="0.25">
      <c r="B62" s="11" t="s">
        <v>74</v>
      </c>
      <c r="C62" s="114">
        <v>106470</v>
      </c>
      <c r="D62" s="115">
        <v>3</v>
      </c>
      <c r="E62" s="116">
        <v>1</v>
      </c>
      <c r="Z62" s="56" t="s">
        <v>3270</v>
      </c>
      <c r="AA62" s="114">
        <v>156520</v>
      </c>
      <c r="AB62" s="115">
        <v>3</v>
      </c>
      <c r="AC62" s="116">
        <v>1</v>
      </c>
    </row>
    <row r="63" spans="2:29" ht="15.75" thickBot="1" x14ac:dyDescent="0.3">
      <c r="B63" s="11" t="s">
        <v>75</v>
      </c>
      <c r="C63" s="114">
        <v>125150</v>
      </c>
      <c r="D63" s="115">
        <v>3</v>
      </c>
      <c r="E63" s="116">
        <v>1</v>
      </c>
      <c r="Z63" s="57" t="s">
        <v>3271</v>
      </c>
      <c r="AA63" s="48">
        <v>123240</v>
      </c>
      <c r="AB63" s="49">
        <v>3</v>
      </c>
      <c r="AC63" s="50">
        <v>1</v>
      </c>
    </row>
    <row r="64" spans="2:29" x14ac:dyDescent="0.25">
      <c r="B64" s="11" t="s">
        <v>76</v>
      </c>
      <c r="C64" s="114">
        <v>63150</v>
      </c>
      <c r="D64" s="115">
        <v>3</v>
      </c>
      <c r="E64" s="116">
        <v>1</v>
      </c>
    </row>
    <row r="65" spans="2:5" x14ac:dyDescent="0.25">
      <c r="B65" s="11" t="s">
        <v>77</v>
      </c>
      <c r="C65" s="114">
        <v>156120</v>
      </c>
      <c r="D65" s="115">
        <v>3</v>
      </c>
      <c r="E65" s="116">
        <v>1</v>
      </c>
    </row>
    <row r="66" spans="2:5" ht="15.75" thickBot="1" x14ac:dyDescent="0.3">
      <c r="B66" s="12" t="s">
        <v>78</v>
      </c>
      <c r="C66" s="48">
        <v>178200</v>
      </c>
      <c r="D66" s="49">
        <v>3</v>
      </c>
      <c r="E66" s="50">
        <v>1</v>
      </c>
    </row>
  </sheetData>
  <customSheetViews>
    <customSheetView guid="{AAD390AF-2B1D-4F21-A08A-4E26942AA992}">
      <pane xSplit="1" ySplit="3" topLeftCell="AD4" activePane="bottomRight" state="frozen"/>
      <selection pane="bottomRight" activeCell="A4" sqref="A4"/>
      <pageMargins left="0.7" right="0.7" top="0.75" bottom="0.75" header="0.3" footer="0.3"/>
      <pageSetup paperSize="9" orientation="portrait" r:id="rId1"/>
    </customSheetView>
  </customSheetViews>
  <mergeCells count="30">
    <mergeCell ref="AD2:AD3"/>
    <mergeCell ref="BC2:BE2"/>
    <mergeCell ref="AE2:AG2"/>
    <mergeCell ref="AH2:AH3"/>
    <mergeCell ref="AI2:AK2"/>
    <mergeCell ref="AL2:AL3"/>
    <mergeCell ref="AM2:AO2"/>
    <mergeCell ref="AP2:AP3"/>
    <mergeCell ref="AQ2:AS2"/>
    <mergeCell ref="AX2:AX3"/>
    <mergeCell ref="AY2:BA2"/>
    <mergeCell ref="BB2:BB3"/>
    <mergeCell ref="AT2:AT3"/>
    <mergeCell ref="AU2:AW2"/>
    <mergeCell ref="BF2:BF3"/>
    <mergeCell ref="BG2:BI2"/>
    <mergeCell ref="C2:E2"/>
    <mergeCell ref="B2:B3"/>
    <mergeCell ref="F2:F3"/>
    <mergeCell ref="G2:I2"/>
    <mergeCell ref="J2:J3"/>
    <mergeCell ref="K2:M2"/>
    <mergeCell ref="N2:N3"/>
    <mergeCell ref="O2:Q2"/>
    <mergeCell ref="R2:R3"/>
    <mergeCell ref="S2:U2"/>
    <mergeCell ref="V2:V3"/>
    <mergeCell ref="W2:Y2"/>
    <mergeCell ref="Z2:Z3"/>
    <mergeCell ref="AA2:AC2"/>
  </mergeCell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</sheetPr>
  <dimension ref="A1:J6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bestFit="1" customWidth="1"/>
    <col min="2" max="2" width="9.140625" style="7" bestFit="1" customWidth="1"/>
    <col min="3" max="3" width="11.42578125" style="3"/>
    <col min="4" max="4" width="5.28515625" style="3" bestFit="1" customWidth="1"/>
    <col min="5" max="5" width="9.140625" style="7" bestFit="1" customWidth="1"/>
    <col min="6" max="6" width="11.42578125" style="3"/>
    <col min="7" max="7" width="5.28515625" style="3" bestFit="1" customWidth="1"/>
    <col min="9" max="9" width="28.7109375" bestFit="1" customWidth="1"/>
  </cols>
  <sheetData>
    <row r="1" spans="1:10" ht="15.75" thickBot="1" x14ac:dyDescent="0.3">
      <c r="A1" s="99" t="s">
        <v>2601</v>
      </c>
      <c r="B1" s="26" t="s">
        <v>10</v>
      </c>
      <c r="C1" s="31">
        <f>SUM(C$4:C$1048576)</f>
        <v>5029420</v>
      </c>
      <c r="D1" s="24">
        <f>SUM(D$4:D$1048576)</f>
        <v>198</v>
      </c>
      <c r="E1" s="26" t="s">
        <v>10</v>
      </c>
      <c r="F1" s="31">
        <f>SUM(F$4:F$1048576)</f>
        <v>5833420</v>
      </c>
      <c r="G1" s="24">
        <f>SUM(G$4:G$1048576)</f>
        <v>195</v>
      </c>
      <c r="I1" s="618" t="s">
        <v>3208</v>
      </c>
      <c r="J1" s="619"/>
    </row>
    <row r="2" spans="1:10" x14ac:dyDescent="0.25">
      <c r="A2" s="100" t="str">
        <f>TEXT(SUMIF($B3:$XFD3,"Score",$B1:$XFD1),"00 000 000")&amp;" Points"</f>
        <v>10 862 840 Points</v>
      </c>
      <c r="B2" s="504" t="s">
        <v>9</v>
      </c>
      <c r="C2" s="501" t="s">
        <v>1324</v>
      </c>
      <c r="D2" s="503"/>
      <c r="E2" s="504" t="s">
        <v>9</v>
      </c>
      <c r="F2" s="501" t="s">
        <v>1356</v>
      </c>
      <c r="G2" s="503"/>
      <c r="I2" s="527" t="s">
        <v>3209</v>
      </c>
      <c r="J2" s="620" t="s">
        <v>3210</v>
      </c>
    </row>
    <row r="3" spans="1:10" ht="15.75" thickBot="1" x14ac:dyDescent="0.3">
      <c r="A3" s="101" t="str">
        <f>TEXT(SUMIF($B3:$XFD3,"Stars",$B1:$XFD1),"000")&amp;" Stars"</f>
        <v>393 Stars</v>
      </c>
      <c r="B3" s="505"/>
      <c r="C3" s="5" t="s">
        <v>12</v>
      </c>
      <c r="D3" s="6" t="s">
        <v>13</v>
      </c>
      <c r="E3" s="505"/>
      <c r="F3" s="5" t="s">
        <v>12</v>
      </c>
      <c r="G3" s="6" t="s">
        <v>13</v>
      </c>
      <c r="I3" s="528"/>
      <c r="J3" s="621"/>
    </row>
    <row r="4" spans="1:10" ht="15.75" thickBot="1" x14ac:dyDescent="0.3">
      <c r="B4" s="15" t="s">
        <v>628</v>
      </c>
      <c r="C4" s="111">
        <v>30950</v>
      </c>
      <c r="D4" s="168">
        <v>3</v>
      </c>
      <c r="E4" s="15" t="s">
        <v>628</v>
      </c>
      <c r="F4" s="111">
        <v>56030</v>
      </c>
      <c r="G4" s="168">
        <v>3</v>
      </c>
      <c r="I4" s="323" t="s">
        <v>3211</v>
      </c>
      <c r="J4" s="326" t="s">
        <v>694</v>
      </c>
    </row>
    <row r="5" spans="1:10" ht="15.75" thickBot="1" x14ac:dyDescent="0.3">
      <c r="A5" s="297" t="s">
        <v>3167</v>
      </c>
      <c r="B5" s="11" t="s">
        <v>629</v>
      </c>
      <c r="C5" s="114">
        <v>39380</v>
      </c>
      <c r="D5" s="132">
        <v>3</v>
      </c>
      <c r="E5" s="11" t="s">
        <v>629</v>
      </c>
      <c r="F5" s="114">
        <v>102710</v>
      </c>
      <c r="G5" s="132">
        <v>3</v>
      </c>
      <c r="I5" s="324" t="s">
        <v>3212</v>
      </c>
      <c r="J5" s="327" t="s">
        <v>694</v>
      </c>
    </row>
    <row r="6" spans="1:10" ht="15.75" thickBot="1" x14ac:dyDescent="0.3">
      <c r="A6" s="298" t="str">
        <f>"Collection : "&amp;COUNTIF(J4:J20,"X")&amp;"/"&amp;COUNTA(I4:I20)</f>
        <v>Collection : 17/17</v>
      </c>
      <c r="B6" s="11" t="s">
        <v>630</v>
      </c>
      <c r="C6" s="114">
        <v>26820</v>
      </c>
      <c r="D6" s="132">
        <v>3</v>
      </c>
      <c r="E6" s="11" t="s">
        <v>630</v>
      </c>
      <c r="F6" s="114">
        <v>65720</v>
      </c>
      <c r="G6" s="132">
        <v>3</v>
      </c>
      <c r="I6" s="324" t="s">
        <v>3213</v>
      </c>
      <c r="J6" s="327" t="s">
        <v>694</v>
      </c>
    </row>
    <row r="7" spans="1:10" x14ac:dyDescent="0.25">
      <c r="B7" s="11" t="s">
        <v>631</v>
      </c>
      <c r="C7" s="114">
        <v>31120</v>
      </c>
      <c r="D7" s="132">
        <v>3</v>
      </c>
      <c r="E7" s="11" t="s">
        <v>631</v>
      </c>
      <c r="F7" s="114">
        <v>94160</v>
      </c>
      <c r="G7" s="132">
        <v>3</v>
      </c>
      <c r="I7" s="324" t="s">
        <v>3221</v>
      </c>
      <c r="J7" s="327" t="s">
        <v>694</v>
      </c>
    </row>
    <row r="8" spans="1:10" x14ac:dyDescent="0.25">
      <c r="B8" s="11" t="s">
        <v>632</v>
      </c>
      <c r="C8" s="114">
        <v>20250</v>
      </c>
      <c r="D8" s="132">
        <v>3</v>
      </c>
      <c r="E8" s="11" t="s">
        <v>632</v>
      </c>
      <c r="F8" s="114">
        <v>61180</v>
      </c>
      <c r="G8" s="132">
        <v>3</v>
      </c>
      <c r="I8" s="324" t="s">
        <v>3214</v>
      </c>
      <c r="J8" s="327" t="s">
        <v>694</v>
      </c>
    </row>
    <row r="9" spans="1:10" x14ac:dyDescent="0.25">
      <c r="B9" s="11" t="s">
        <v>633</v>
      </c>
      <c r="C9" s="114">
        <v>40810</v>
      </c>
      <c r="D9" s="132">
        <v>3</v>
      </c>
      <c r="E9" s="11" t="s">
        <v>633</v>
      </c>
      <c r="F9" s="114">
        <v>85650</v>
      </c>
      <c r="G9" s="132">
        <v>3</v>
      </c>
      <c r="I9" s="324" t="s">
        <v>3215</v>
      </c>
      <c r="J9" s="327" t="s">
        <v>694</v>
      </c>
    </row>
    <row r="10" spans="1:10" x14ac:dyDescent="0.25">
      <c r="B10" s="11" t="s">
        <v>634</v>
      </c>
      <c r="C10" s="114">
        <v>64710</v>
      </c>
      <c r="D10" s="132">
        <v>3</v>
      </c>
      <c r="E10" s="11" t="s">
        <v>634</v>
      </c>
      <c r="F10" s="114">
        <v>87140</v>
      </c>
      <c r="G10" s="132">
        <v>3</v>
      </c>
      <c r="I10" s="324" t="s">
        <v>3216</v>
      </c>
      <c r="J10" s="327" t="s">
        <v>694</v>
      </c>
    </row>
    <row r="11" spans="1:10" x14ac:dyDescent="0.25">
      <c r="B11" s="11" t="s">
        <v>635</v>
      </c>
      <c r="C11" s="114">
        <v>56270</v>
      </c>
      <c r="D11" s="132">
        <v>3</v>
      </c>
      <c r="E11" s="11" t="s">
        <v>635</v>
      </c>
      <c r="F11" s="114">
        <v>75450</v>
      </c>
      <c r="G11" s="132">
        <v>3</v>
      </c>
      <c r="I11" s="324" t="s">
        <v>3217</v>
      </c>
      <c r="J11" s="327" t="s">
        <v>694</v>
      </c>
    </row>
    <row r="12" spans="1:10" x14ac:dyDescent="0.25">
      <c r="B12" s="11" t="s">
        <v>636</v>
      </c>
      <c r="C12" s="114">
        <v>75770</v>
      </c>
      <c r="D12" s="132">
        <v>3</v>
      </c>
      <c r="E12" s="11" t="s">
        <v>636</v>
      </c>
      <c r="F12" s="114">
        <v>100620</v>
      </c>
      <c r="G12" s="132">
        <v>3</v>
      </c>
      <c r="I12" s="324" t="s">
        <v>3218</v>
      </c>
      <c r="J12" s="327" t="s">
        <v>694</v>
      </c>
    </row>
    <row r="13" spans="1:10" x14ac:dyDescent="0.25">
      <c r="B13" s="11" t="s">
        <v>637</v>
      </c>
      <c r="C13" s="114">
        <v>99230</v>
      </c>
      <c r="D13" s="132">
        <v>3</v>
      </c>
      <c r="E13" s="11" t="s">
        <v>637</v>
      </c>
      <c r="F13" s="114">
        <v>87370</v>
      </c>
      <c r="G13" s="132">
        <v>3</v>
      </c>
      <c r="I13" s="324" t="s">
        <v>3219</v>
      </c>
      <c r="J13" s="327" t="s">
        <v>694</v>
      </c>
    </row>
    <row r="14" spans="1:10" x14ac:dyDescent="0.25">
      <c r="B14" s="11" t="s">
        <v>638</v>
      </c>
      <c r="C14" s="114">
        <v>88890</v>
      </c>
      <c r="D14" s="132">
        <v>3</v>
      </c>
      <c r="E14" s="11" t="s">
        <v>638</v>
      </c>
      <c r="F14" s="114">
        <v>102370</v>
      </c>
      <c r="G14" s="132">
        <v>3</v>
      </c>
      <c r="I14" s="324" t="s">
        <v>3220</v>
      </c>
      <c r="J14" s="327" t="s">
        <v>694</v>
      </c>
    </row>
    <row r="15" spans="1:10" x14ac:dyDescent="0.25">
      <c r="B15" s="71" t="s">
        <v>495</v>
      </c>
      <c r="C15" s="114">
        <v>147940</v>
      </c>
      <c r="D15" s="132">
        <v>3</v>
      </c>
      <c r="E15" s="11" t="s">
        <v>639</v>
      </c>
      <c r="F15" s="114">
        <v>85610</v>
      </c>
      <c r="G15" s="132">
        <v>3</v>
      </c>
      <c r="I15" s="324" t="s">
        <v>3222</v>
      </c>
      <c r="J15" s="327" t="s">
        <v>694</v>
      </c>
    </row>
    <row r="16" spans="1:10" x14ac:dyDescent="0.25">
      <c r="B16" s="11" t="s">
        <v>639</v>
      </c>
      <c r="C16" s="114">
        <v>42730</v>
      </c>
      <c r="D16" s="132">
        <v>3</v>
      </c>
      <c r="E16" s="11" t="s">
        <v>640</v>
      </c>
      <c r="F16" s="114">
        <v>68510</v>
      </c>
      <c r="G16" s="132">
        <v>3</v>
      </c>
      <c r="I16" s="324" t="s">
        <v>3223</v>
      </c>
      <c r="J16" s="327" t="s">
        <v>694</v>
      </c>
    </row>
    <row r="17" spans="2:10" x14ac:dyDescent="0.25">
      <c r="B17" s="11" t="s">
        <v>640</v>
      </c>
      <c r="C17" s="114">
        <v>58180</v>
      </c>
      <c r="D17" s="132">
        <v>3</v>
      </c>
      <c r="E17" s="11" t="s">
        <v>641</v>
      </c>
      <c r="F17" s="114">
        <v>104000</v>
      </c>
      <c r="G17" s="132">
        <v>3</v>
      </c>
      <c r="I17" s="324" t="s">
        <v>3224</v>
      </c>
      <c r="J17" s="327" t="s">
        <v>694</v>
      </c>
    </row>
    <row r="18" spans="2:10" x14ac:dyDescent="0.25">
      <c r="B18" s="11" t="s">
        <v>641</v>
      </c>
      <c r="C18" s="114">
        <v>85330</v>
      </c>
      <c r="D18" s="132">
        <v>3</v>
      </c>
      <c r="E18" s="11" t="s">
        <v>642</v>
      </c>
      <c r="F18" s="114">
        <v>77140</v>
      </c>
      <c r="G18" s="132">
        <v>3</v>
      </c>
      <c r="I18" s="324" t="s">
        <v>3225</v>
      </c>
      <c r="J18" s="327" t="s">
        <v>694</v>
      </c>
    </row>
    <row r="19" spans="2:10" x14ac:dyDescent="0.25">
      <c r="B19" s="11" t="s">
        <v>642</v>
      </c>
      <c r="C19" s="114">
        <v>89710</v>
      </c>
      <c r="D19" s="132">
        <v>3</v>
      </c>
      <c r="E19" s="71" t="s">
        <v>495</v>
      </c>
      <c r="F19" s="114">
        <v>144130</v>
      </c>
      <c r="G19" s="132">
        <v>3</v>
      </c>
      <c r="I19" s="324" t="s">
        <v>3226</v>
      </c>
      <c r="J19" s="327" t="s">
        <v>694</v>
      </c>
    </row>
    <row r="20" spans="2:10" ht="15.75" thickBot="1" x14ac:dyDescent="0.3">
      <c r="B20" s="11" t="s">
        <v>643</v>
      </c>
      <c r="C20" s="114">
        <v>85140</v>
      </c>
      <c r="D20" s="132">
        <v>3</v>
      </c>
      <c r="E20" s="11" t="s">
        <v>643</v>
      </c>
      <c r="F20" s="114">
        <v>88560</v>
      </c>
      <c r="G20" s="132">
        <v>3</v>
      </c>
      <c r="I20" s="325" t="s">
        <v>3227</v>
      </c>
      <c r="J20" s="328" t="s">
        <v>694</v>
      </c>
    </row>
    <row r="21" spans="2:10" x14ac:dyDescent="0.25">
      <c r="B21" s="11" t="s">
        <v>644</v>
      </c>
      <c r="C21" s="114">
        <v>74520</v>
      </c>
      <c r="D21" s="132">
        <v>3</v>
      </c>
      <c r="E21" s="11" t="s">
        <v>644</v>
      </c>
      <c r="F21" s="114">
        <v>96050</v>
      </c>
      <c r="G21" s="132">
        <v>3</v>
      </c>
    </row>
    <row r="22" spans="2:10" x14ac:dyDescent="0.25">
      <c r="B22" s="11" t="s">
        <v>645</v>
      </c>
      <c r="C22" s="114">
        <v>61250</v>
      </c>
      <c r="D22" s="132">
        <v>3</v>
      </c>
      <c r="E22" s="11" t="s">
        <v>645</v>
      </c>
      <c r="F22" s="114">
        <v>69460</v>
      </c>
      <c r="G22" s="132">
        <v>3</v>
      </c>
    </row>
    <row r="23" spans="2:10" x14ac:dyDescent="0.25">
      <c r="B23" s="11" t="s">
        <v>646</v>
      </c>
      <c r="C23" s="114">
        <v>55580</v>
      </c>
      <c r="D23" s="132">
        <v>3</v>
      </c>
      <c r="E23" s="11" t="s">
        <v>646</v>
      </c>
      <c r="F23" s="114">
        <v>84530</v>
      </c>
      <c r="G23" s="132">
        <v>3</v>
      </c>
    </row>
    <row r="24" spans="2:10" x14ac:dyDescent="0.25">
      <c r="B24" s="11" t="s">
        <v>647</v>
      </c>
      <c r="C24" s="114">
        <v>97730</v>
      </c>
      <c r="D24" s="132">
        <v>3</v>
      </c>
      <c r="E24" s="11" t="s">
        <v>647</v>
      </c>
      <c r="F24" s="114">
        <v>76930</v>
      </c>
      <c r="G24" s="132">
        <v>3</v>
      </c>
    </row>
    <row r="25" spans="2:10" x14ac:dyDescent="0.25">
      <c r="B25" s="11" t="s">
        <v>648</v>
      </c>
      <c r="C25" s="114">
        <v>92670</v>
      </c>
      <c r="D25" s="132">
        <v>3</v>
      </c>
      <c r="E25" s="11" t="s">
        <v>648</v>
      </c>
      <c r="F25" s="114">
        <v>75720</v>
      </c>
      <c r="G25" s="132">
        <v>3</v>
      </c>
    </row>
    <row r="26" spans="2:10" x14ac:dyDescent="0.25">
      <c r="B26" s="11" t="s">
        <v>649</v>
      </c>
      <c r="C26" s="114">
        <v>85250</v>
      </c>
      <c r="D26" s="132">
        <v>3</v>
      </c>
      <c r="E26" s="11" t="s">
        <v>649</v>
      </c>
      <c r="F26" s="114">
        <v>64180</v>
      </c>
      <c r="G26" s="132">
        <v>3</v>
      </c>
    </row>
    <row r="27" spans="2:10" x14ac:dyDescent="0.25">
      <c r="B27" s="71" t="s">
        <v>496</v>
      </c>
      <c r="C27" s="114">
        <v>167030</v>
      </c>
      <c r="D27" s="132">
        <v>3</v>
      </c>
      <c r="E27" s="11" t="s">
        <v>650</v>
      </c>
      <c r="F27" s="114">
        <v>62550</v>
      </c>
      <c r="G27" s="132">
        <v>3</v>
      </c>
    </row>
    <row r="28" spans="2:10" x14ac:dyDescent="0.25">
      <c r="B28" s="11" t="s">
        <v>650</v>
      </c>
      <c r="C28" s="114">
        <v>30210</v>
      </c>
      <c r="D28" s="132">
        <v>3</v>
      </c>
      <c r="E28" s="11" t="s">
        <v>651</v>
      </c>
      <c r="F28" s="114">
        <v>117080</v>
      </c>
      <c r="G28" s="132">
        <v>3</v>
      </c>
    </row>
    <row r="29" spans="2:10" x14ac:dyDescent="0.25">
      <c r="B29" s="11" t="s">
        <v>651</v>
      </c>
      <c r="C29" s="114">
        <v>86360</v>
      </c>
      <c r="D29" s="132">
        <v>3</v>
      </c>
      <c r="E29" s="11" t="s">
        <v>652</v>
      </c>
      <c r="F29" s="114">
        <v>93540</v>
      </c>
      <c r="G29" s="132">
        <v>3</v>
      </c>
    </row>
    <row r="30" spans="2:10" x14ac:dyDescent="0.25">
      <c r="B30" s="11" t="s">
        <v>652</v>
      </c>
      <c r="C30" s="114">
        <v>69170</v>
      </c>
      <c r="D30" s="132">
        <v>3</v>
      </c>
      <c r="E30" s="11" t="s">
        <v>653</v>
      </c>
      <c r="F30" s="114">
        <v>95010</v>
      </c>
      <c r="G30" s="132">
        <v>3</v>
      </c>
    </row>
    <row r="31" spans="2:10" x14ac:dyDescent="0.25">
      <c r="B31" s="11" t="s">
        <v>653</v>
      </c>
      <c r="C31" s="114">
        <v>89420</v>
      </c>
      <c r="D31" s="132">
        <v>3</v>
      </c>
      <c r="E31" s="11" t="s">
        <v>654</v>
      </c>
      <c r="F31" s="114">
        <v>77580</v>
      </c>
      <c r="G31" s="132">
        <v>3</v>
      </c>
    </row>
    <row r="32" spans="2:10" x14ac:dyDescent="0.25">
      <c r="B32" s="11" t="s">
        <v>654</v>
      </c>
      <c r="C32" s="114">
        <v>64310</v>
      </c>
      <c r="D32" s="132">
        <v>3</v>
      </c>
      <c r="E32" s="11" t="s">
        <v>655</v>
      </c>
      <c r="F32" s="114">
        <v>95010</v>
      </c>
      <c r="G32" s="132">
        <v>3</v>
      </c>
    </row>
    <row r="33" spans="2:7" x14ac:dyDescent="0.25">
      <c r="B33" s="11" t="s">
        <v>655</v>
      </c>
      <c r="C33" s="114">
        <v>64010</v>
      </c>
      <c r="D33" s="132">
        <v>3</v>
      </c>
      <c r="E33" s="11" t="s">
        <v>656</v>
      </c>
      <c r="F33" s="114">
        <v>85060</v>
      </c>
      <c r="G33" s="132">
        <v>3</v>
      </c>
    </row>
    <row r="34" spans="2:7" x14ac:dyDescent="0.25">
      <c r="B34" s="11" t="s">
        <v>656</v>
      </c>
      <c r="C34" s="114">
        <v>85980</v>
      </c>
      <c r="D34" s="132">
        <v>3</v>
      </c>
      <c r="E34" s="11" t="s">
        <v>657</v>
      </c>
      <c r="F34" s="114">
        <v>105820</v>
      </c>
      <c r="G34" s="132">
        <v>3</v>
      </c>
    </row>
    <row r="35" spans="2:7" x14ac:dyDescent="0.25">
      <c r="B35" s="11" t="s">
        <v>657</v>
      </c>
      <c r="C35" s="114">
        <v>65250</v>
      </c>
      <c r="D35" s="132">
        <v>3</v>
      </c>
      <c r="E35" s="71" t="s">
        <v>496</v>
      </c>
      <c r="F35" s="114">
        <v>153420</v>
      </c>
      <c r="G35" s="132">
        <v>3</v>
      </c>
    </row>
    <row r="36" spans="2:7" x14ac:dyDescent="0.25">
      <c r="B36" s="11" t="s">
        <v>1325</v>
      </c>
      <c r="C36" s="114">
        <v>74070</v>
      </c>
      <c r="D36" s="132">
        <v>3</v>
      </c>
      <c r="E36" s="11" t="s">
        <v>1325</v>
      </c>
      <c r="F36" s="114">
        <v>53150</v>
      </c>
      <c r="G36" s="132">
        <v>3</v>
      </c>
    </row>
    <row r="37" spans="2:7" x14ac:dyDescent="0.25">
      <c r="B37" s="11" t="s">
        <v>1326</v>
      </c>
      <c r="C37" s="114">
        <v>60620</v>
      </c>
      <c r="D37" s="132">
        <v>3</v>
      </c>
      <c r="E37" s="11" t="s">
        <v>1326</v>
      </c>
      <c r="F37" s="114">
        <v>75920</v>
      </c>
      <c r="G37" s="132">
        <v>3</v>
      </c>
    </row>
    <row r="38" spans="2:7" x14ac:dyDescent="0.25">
      <c r="B38" s="11" t="s">
        <v>1327</v>
      </c>
      <c r="C38" s="114">
        <v>68320</v>
      </c>
      <c r="D38" s="132">
        <v>3</v>
      </c>
      <c r="E38" s="11" t="s">
        <v>1327</v>
      </c>
      <c r="F38" s="114">
        <v>63370</v>
      </c>
      <c r="G38" s="132">
        <v>3</v>
      </c>
    </row>
    <row r="39" spans="2:7" x14ac:dyDescent="0.25">
      <c r="B39" s="71" t="s">
        <v>497</v>
      </c>
      <c r="C39" s="114">
        <v>217900</v>
      </c>
      <c r="D39" s="132">
        <v>3</v>
      </c>
      <c r="E39" s="11" t="s">
        <v>1328</v>
      </c>
      <c r="F39" s="114">
        <v>93910</v>
      </c>
      <c r="G39" s="132">
        <v>3</v>
      </c>
    </row>
    <row r="40" spans="2:7" x14ac:dyDescent="0.25">
      <c r="B40" s="11" t="s">
        <v>1328</v>
      </c>
      <c r="C40" s="114">
        <v>27930</v>
      </c>
      <c r="D40" s="132">
        <v>3</v>
      </c>
      <c r="E40" s="11" t="s">
        <v>1329</v>
      </c>
      <c r="F40" s="114">
        <v>83010</v>
      </c>
      <c r="G40" s="132">
        <v>3</v>
      </c>
    </row>
    <row r="41" spans="2:7" x14ac:dyDescent="0.25">
      <c r="B41" s="11" t="s">
        <v>1329</v>
      </c>
      <c r="C41" s="114">
        <v>41710</v>
      </c>
      <c r="D41" s="132">
        <v>3</v>
      </c>
      <c r="E41" s="11" t="s">
        <v>1330</v>
      </c>
      <c r="F41" s="114">
        <v>69200</v>
      </c>
      <c r="G41" s="132">
        <v>3</v>
      </c>
    </row>
    <row r="42" spans="2:7" x14ac:dyDescent="0.25">
      <c r="B42" s="11" t="s">
        <v>1330</v>
      </c>
      <c r="C42" s="114">
        <v>51490</v>
      </c>
      <c r="D42" s="132">
        <v>3</v>
      </c>
      <c r="E42" s="11" t="s">
        <v>1331</v>
      </c>
      <c r="F42" s="114">
        <v>78590</v>
      </c>
      <c r="G42" s="132">
        <v>3</v>
      </c>
    </row>
    <row r="43" spans="2:7" x14ac:dyDescent="0.25">
      <c r="B43" s="11" t="s">
        <v>1331</v>
      </c>
      <c r="C43" s="114">
        <v>49610</v>
      </c>
      <c r="D43" s="132">
        <v>3</v>
      </c>
      <c r="E43" s="11" t="s">
        <v>1332</v>
      </c>
      <c r="F43" s="114">
        <v>88580</v>
      </c>
      <c r="G43" s="132">
        <v>3</v>
      </c>
    </row>
    <row r="44" spans="2:7" x14ac:dyDescent="0.25">
      <c r="B44" s="11" t="s">
        <v>1332</v>
      </c>
      <c r="C44" s="114">
        <v>46770</v>
      </c>
      <c r="D44" s="132">
        <v>3</v>
      </c>
      <c r="E44" s="11" t="s">
        <v>1333</v>
      </c>
      <c r="F44" s="114">
        <v>86380</v>
      </c>
      <c r="G44" s="132">
        <v>3</v>
      </c>
    </row>
    <row r="45" spans="2:7" x14ac:dyDescent="0.25">
      <c r="B45" s="11" t="s">
        <v>1333</v>
      </c>
      <c r="C45" s="114">
        <v>74230</v>
      </c>
      <c r="D45" s="132">
        <v>3</v>
      </c>
      <c r="E45" s="11" t="s">
        <v>1334</v>
      </c>
      <c r="F45" s="114">
        <v>88570</v>
      </c>
      <c r="G45" s="132">
        <v>3</v>
      </c>
    </row>
    <row r="46" spans="2:7" x14ac:dyDescent="0.25">
      <c r="B46" s="11" t="s">
        <v>1334</v>
      </c>
      <c r="C46" s="114">
        <v>57350</v>
      </c>
      <c r="D46" s="132">
        <v>3</v>
      </c>
      <c r="E46" s="11" t="s">
        <v>1335</v>
      </c>
      <c r="F46" s="114">
        <v>70140</v>
      </c>
      <c r="G46" s="132">
        <v>3</v>
      </c>
    </row>
    <row r="47" spans="2:7" x14ac:dyDescent="0.25">
      <c r="B47" s="11" t="s">
        <v>1335</v>
      </c>
      <c r="C47" s="114">
        <v>83780</v>
      </c>
      <c r="D47" s="132">
        <v>3</v>
      </c>
      <c r="E47" s="11" t="s">
        <v>1336</v>
      </c>
      <c r="F47" s="114">
        <v>90730</v>
      </c>
      <c r="G47" s="132">
        <v>3</v>
      </c>
    </row>
    <row r="48" spans="2:7" x14ac:dyDescent="0.25">
      <c r="B48" s="11" t="s">
        <v>1336</v>
      </c>
      <c r="C48" s="114">
        <v>69450</v>
      </c>
      <c r="D48" s="132">
        <v>3</v>
      </c>
      <c r="E48" s="11" t="s">
        <v>1337</v>
      </c>
      <c r="F48" s="114">
        <v>61670</v>
      </c>
      <c r="G48" s="132">
        <v>3</v>
      </c>
    </row>
    <row r="49" spans="2:7" x14ac:dyDescent="0.25">
      <c r="B49" s="11" t="s">
        <v>1337</v>
      </c>
      <c r="C49" s="114">
        <v>91770</v>
      </c>
      <c r="D49" s="132">
        <v>3</v>
      </c>
      <c r="E49" s="11" t="s">
        <v>1338</v>
      </c>
      <c r="F49" s="114">
        <v>69050</v>
      </c>
      <c r="G49" s="132">
        <v>3</v>
      </c>
    </row>
    <row r="50" spans="2:7" x14ac:dyDescent="0.25">
      <c r="B50" s="11" t="s">
        <v>1338</v>
      </c>
      <c r="C50" s="114">
        <v>90500</v>
      </c>
      <c r="D50" s="132">
        <v>3</v>
      </c>
      <c r="E50" s="11" t="s">
        <v>1339</v>
      </c>
      <c r="F50" s="114">
        <v>88020</v>
      </c>
      <c r="G50" s="132">
        <v>3</v>
      </c>
    </row>
    <row r="51" spans="2:7" x14ac:dyDescent="0.25">
      <c r="B51" s="11" t="s">
        <v>1339</v>
      </c>
      <c r="C51" s="114">
        <v>66740</v>
      </c>
      <c r="D51" s="132">
        <v>3</v>
      </c>
      <c r="E51" s="71" t="s">
        <v>497</v>
      </c>
      <c r="F51" s="114">
        <v>152060</v>
      </c>
      <c r="G51" s="132">
        <v>3</v>
      </c>
    </row>
    <row r="52" spans="2:7" x14ac:dyDescent="0.25">
      <c r="B52" s="11" t="s">
        <v>1340</v>
      </c>
      <c r="C52" s="114">
        <v>77440</v>
      </c>
      <c r="D52" s="132">
        <v>3</v>
      </c>
      <c r="E52" s="11" t="s">
        <v>1340</v>
      </c>
      <c r="F52" s="114">
        <v>80880</v>
      </c>
      <c r="G52" s="132">
        <v>3</v>
      </c>
    </row>
    <row r="53" spans="2:7" x14ac:dyDescent="0.25">
      <c r="B53" s="71" t="s">
        <v>498</v>
      </c>
      <c r="C53" s="114">
        <v>177310</v>
      </c>
      <c r="D53" s="132">
        <v>3</v>
      </c>
      <c r="E53" s="11" t="s">
        <v>1341</v>
      </c>
      <c r="F53" s="114">
        <v>69240</v>
      </c>
      <c r="G53" s="132">
        <v>3</v>
      </c>
    </row>
    <row r="54" spans="2:7" x14ac:dyDescent="0.25">
      <c r="B54" s="11" t="s">
        <v>1341</v>
      </c>
      <c r="C54" s="114">
        <v>54880</v>
      </c>
      <c r="D54" s="132">
        <v>3</v>
      </c>
      <c r="E54" s="11" t="s">
        <v>1342</v>
      </c>
      <c r="F54" s="114">
        <v>93940</v>
      </c>
      <c r="G54" s="132">
        <v>3</v>
      </c>
    </row>
    <row r="55" spans="2:7" x14ac:dyDescent="0.25">
      <c r="B55" s="11" t="s">
        <v>1342</v>
      </c>
      <c r="C55" s="114">
        <v>58760</v>
      </c>
      <c r="D55" s="132">
        <v>3</v>
      </c>
      <c r="E55" s="11" t="s">
        <v>1343</v>
      </c>
      <c r="F55" s="114">
        <v>118040</v>
      </c>
      <c r="G55" s="132">
        <v>3</v>
      </c>
    </row>
    <row r="56" spans="2:7" x14ac:dyDescent="0.25">
      <c r="B56" s="11" t="s">
        <v>1343</v>
      </c>
      <c r="C56" s="114">
        <v>41140</v>
      </c>
      <c r="D56" s="132">
        <v>3</v>
      </c>
      <c r="E56" s="11" t="s">
        <v>1344</v>
      </c>
      <c r="F56" s="114">
        <v>91780</v>
      </c>
      <c r="G56" s="132">
        <v>3</v>
      </c>
    </row>
    <row r="57" spans="2:7" x14ac:dyDescent="0.25">
      <c r="B57" s="11" t="s">
        <v>1344</v>
      </c>
      <c r="C57" s="114">
        <v>56870</v>
      </c>
      <c r="D57" s="132">
        <v>3</v>
      </c>
      <c r="E57" s="11" t="s">
        <v>1345</v>
      </c>
      <c r="F57" s="114">
        <v>86730</v>
      </c>
      <c r="G57" s="132">
        <v>3</v>
      </c>
    </row>
    <row r="58" spans="2:7" x14ac:dyDescent="0.25">
      <c r="B58" s="11" t="s">
        <v>1345</v>
      </c>
      <c r="C58" s="114">
        <v>44430</v>
      </c>
      <c r="D58" s="132">
        <v>3</v>
      </c>
      <c r="E58" s="11" t="s">
        <v>1346</v>
      </c>
      <c r="F58" s="114">
        <v>41120</v>
      </c>
      <c r="G58" s="132">
        <v>3</v>
      </c>
    </row>
    <row r="59" spans="2:7" x14ac:dyDescent="0.25">
      <c r="B59" s="11" t="s">
        <v>1346</v>
      </c>
      <c r="C59" s="114">
        <v>58030</v>
      </c>
      <c r="D59" s="132">
        <v>3</v>
      </c>
      <c r="E59" s="11" t="s">
        <v>1347</v>
      </c>
      <c r="F59" s="114">
        <v>93350</v>
      </c>
      <c r="G59" s="132">
        <v>3</v>
      </c>
    </row>
    <row r="60" spans="2:7" x14ac:dyDescent="0.25">
      <c r="B60" s="11" t="s">
        <v>1347</v>
      </c>
      <c r="C60" s="114">
        <v>55550</v>
      </c>
      <c r="D60" s="132">
        <v>3</v>
      </c>
      <c r="E60" s="11" t="s">
        <v>1348</v>
      </c>
      <c r="F60" s="114">
        <v>79430</v>
      </c>
      <c r="G60" s="132">
        <v>3</v>
      </c>
    </row>
    <row r="61" spans="2:7" x14ac:dyDescent="0.25">
      <c r="B61" s="11" t="s">
        <v>1348</v>
      </c>
      <c r="C61" s="114">
        <v>56370</v>
      </c>
      <c r="D61" s="132">
        <v>3</v>
      </c>
      <c r="E61" s="11" t="s">
        <v>1349</v>
      </c>
      <c r="F61" s="114">
        <v>73150</v>
      </c>
      <c r="G61" s="132">
        <v>3</v>
      </c>
    </row>
    <row r="62" spans="2:7" x14ac:dyDescent="0.25">
      <c r="B62" s="11" t="s">
        <v>1349</v>
      </c>
      <c r="C62" s="114">
        <v>56200</v>
      </c>
      <c r="D62" s="132">
        <v>3</v>
      </c>
      <c r="E62" s="11" t="s">
        <v>1350</v>
      </c>
      <c r="F62" s="114">
        <v>83920</v>
      </c>
      <c r="G62" s="132">
        <v>3</v>
      </c>
    </row>
    <row r="63" spans="2:7" x14ac:dyDescent="0.25">
      <c r="B63" s="11" t="s">
        <v>1350</v>
      </c>
      <c r="C63" s="114">
        <v>87520</v>
      </c>
      <c r="D63" s="132">
        <v>3</v>
      </c>
      <c r="E63" s="11" t="s">
        <v>1351</v>
      </c>
      <c r="F63" s="114">
        <v>98730</v>
      </c>
      <c r="G63" s="132">
        <v>3</v>
      </c>
    </row>
    <row r="64" spans="2:7" x14ac:dyDescent="0.25">
      <c r="B64" s="11" t="s">
        <v>1351</v>
      </c>
      <c r="C64" s="114">
        <v>79160</v>
      </c>
      <c r="D64" s="132">
        <v>3</v>
      </c>
      <c r="E64" s="11" t="s">
        <v>1352</v>
      </c>
      <c r="F64" s="114">
        <v>69430</v>
      </c>
      <c r="G64" s="132">
        <v>3</v>
      </c>
    </row>
    <row r="65" spans="2:7" x14ac:dyDescent="0.25">
      <c r="B65" s="11" t="s">
        <v>1352</v>
      </c>
      <c r="C65" s="114">
        <v>86450</v>
      </c>
      <c r="D65" s="132">
        <v>3</v>
      </c>
      <c r="E65" s="11" t="s">
        <v>1353</v>
      </c>
      <c r="F65" s="114">
        <v>72310</v>
      </c>
      <c r="G65" s="132">
        <v>3</v>
      </c>
    </row>
    <row r="66" spans="2:7" x14ac:dyDescent="0.25">
      <c r="B66" s="11" t="s">
        <v>1353</v>
      </c>
      <c r="C66" s="114">
        <v>81950</v>
      </c>
      <c r="D66" s="132">
        <v>3</v>
      </c>
      <c r="E66" s="11" t="s">
        <v>1354</v>
      </c>
      <c r="F66" s="114">
        <v>117610</v>
      </c>
      <c r="G66" s="132">
        <v>3</v>
      </c>
    </row>
    <row r="67" spans="2:7" x14ac:dyDescent="0.25">
      <c r="B67" s="11" t="s">
        <v>1354</v>
      </c>
      <c r="C67" s="114">
        <v>105420</v>
      </c>
      <c r="D67" s="132">
        <v>3</v>
      </c>
      <c r="E67" s="71" t="s">
        <v>498</v>
      </c>
      <c r="F67" s="114">
        <v>288970</v>
      </c>
      <c r="G67" s="132">
        <v>3</v>
      </c>
    </row>
    <row r="68" spans="2:7" ht="15.75" thickBot="1" x14ac:dyDescent="0.3">
      <c r="B68" s="71" t="s">
        <v>499</v>
      </c>
      <c r="C68" s="114">
        <v>253250</v>
      </c>
      <c r="D68" s="132">
        <v>3</v>
      </c>
      <c r="E68" s="30" t="s">
        <v>1357</v>
      </c>
      <c r="F68" s="48">
        <v>124150</v>
      </c>
      <c r="G68" s="133">
        <v>3</v>
      </c>
    </row>
    <row r="69" spans="2:7" ht="15.75" thickBot="1" x14ac:dyDescent="0.3">
      <c r="B69" s="30" t="s">
        <v>1355</v>
      </c>
      <c r="C69" s="48">
        <v>154480</v>
      </c>
      <c r="D69" s="133">
        <v>3</v>
      </c>
    </row>
  </sheetData>
  <customSheetViews>
    <customSheetView guid="{AAD390AF-2B1D-4F21-A08A-4E26942AA992}">
      <pane xSplit="1" ySplit="3" topLeftCell="B4" activePane="bottomRight" state="frozen"/>
      <selection pane="bottomRight" activeCell="J32" sqref="J32"/>
      <pageMargins left="0.7" right="0.7" top="0.75" bottom="0.75" header="0.3" footer="0.3"/>
    </customSheetView>
  </customSheetViews>
  <mergeCells count="7">
    <mergeCell ref="B2:B3"/>
    <mergeCell ref="C2:D2"/>
    <mergeCell ref="E2:E3"/>
    <mergeCell ref="F2:G2"/>
    <mergeCell ref="I1:J1"/>
    <mergeCell ref="I2:I3"/>
    <mergeCell ref="J2:J3"/>
  </mergeCells>
  <conditionalFormatting sqref="J4:J20">
    <cfRule type="expression" dxfId="2" priority="1">
      <formula>J4="X"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FF0000"/>
  </sheetPr>
  <dimension ref="A1:T4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37" sqref="P37"/>
    </sheetView>
  </sheetViews>
  <sheetFormatPr baseColWidth="10" defaultRowHeight="15" x14ac:dyDescent="0.25"/>
  <cols>
    <col min="1" max="1" width="25.42578125" bestFit="1" customWidth="1"/>
    <col min="2" max="2" width="22.7109375" style="4" bestFit="1" customWidth="1"/>
    <col min="3" max="3" width="11.140625" style="4" bestFit="1" customWidth="1"/>
    <col min="4" max="4" width="15.28515625" style="4" bestFit="1" customWidth="1"/>
    <col min="5" max="16384" width="11.42578125" style="4"/>
  </cols>
  <sheetData>
    <row r="1" spans="1:19" ht="15.75" thickBot="1" x14ac:dyDescent="0.3">
      <c r="A1" s="220" t="s">
        <v>2601</v>
      </c>
      <c r="B1" s="335" t="s">
        <v>674</v>
      </c>
      <c r="C1" s="335" t="s">
        <v>2596</v>
      </c>
      <c r="D1" s="335" t="s">
        <v>2594</v>
      </c>
      <c r="E1" s="224">
        <v>1</v>
      </c>
      <c r="F1" s="225">
        <v>2</v>
      </c>
      <c r="G1" s="225">
        <v>3</v>
      </c>
      <c r="H1" s="225">
        <v>4</v>
      </c>
      <c r="I1" s="225">
        <v>5</v>
      </c>
      <c r="J1" s="225">
        <v>6</v>
      </c>
      <c r="K1" s="225">
        <v>7</v>
      </c>
      <c r="L1" s="225">
        <v>8</v>
      </c>
      <c r="M1" s="225">
        <v>9</v>
      </c>
      <c r="N1" s="226">
        <v>10</v>
      </c>
      <c r="O1" s="227">
        <v>11</v>
      </c>
      <c r="P1" s="227">
        <v>12</v>
      </c>
      <c r="Q1" s="227">
        <v>13</v>
      </c>
      <c r="R1" s="227">
        <v>14</v>
      </c>
      <c r="S1" s="228">
        <v>15</v>
      </c>
    </row>
    <row r="2" spans="1:19" ht="15.75" thickBot="1" x14ac:dyDescent="0.3">
      <c r="A2" s="221" t="str">
        <f>"Rank : "&amp;COUNTIF(E4:S38,"X")</f>
        <v>Rank : 505</v>
      </c>
      <c r="B2" s="631">
        <f>SUM(E2:S2)</f>
        <v>900000</v>
      </c>
      <c r="C2" s="632"/>
      <c r="D2" s="633"/>
      <c r="E2" s="253"/>
      <c r="F2" s="43">
        <f>SUMPRODUCT(($B$4:$B$38&lt;&gt;"")*(F4:F38="")*1000)</f>
        <v>0</v>
      </c>
      <c r="G2" s="43">
        <f>SUMPRODUCT(($B$4:$B$38&lt;&gt;"")*(G4:G38="")*5000)</f>
        <v>0</v>
      </c>
      <c r="H2" s="43">
        <f>SUMPRODUCT(($B$4:$B$38&lt;&gt;"")*(H4:H38="")*10000)</f>
        <v>0</v>
      </c>
      <c r="I2" s="43">
        <f>SUMPRODUCT(($B$4:$B$38&lt;&gt;"")*(I4:I38="")*25000)</f>
        <v>0</v>
      </c>
      <c r="J2" s="43">
        <f>SUMPRODUCT(($B$4:$B$38&lt;&gt;"")*(J4:J38="")*50000)</f>
        <v>0</v>
      </c>
      <c r="K2" s="43">
        <f>SUMPRODUCT(($B$4:$B$38&lt;&gt;"")*(K4:K38="")*75000)</f>
        <v>0</v>
      </c>
      <c r="L2" s="43">
        <f>SUMPRODUCT(($B$4:$B$38&lt;&gt;"")*(L4:L38="")*100000)</f>
        <v>0</v>
      </c>
      <c r="M2" s="43">
        <f>SUMPRODUCT(($B$4:$B$38&lt;&gt;"")*(M4:M38="")*150000)</f>
        <v>0</v>
      </c>
      <c r="N2" s="43">
        <f>SUMPRODUCT(($B$4:$B$38&lt;&gt;"")*(N4:N38="")*150000)</f>
        <v>0</v>
      </c>
      <c r="O2" s="43">
        <f>SUMPRODUCT(($B$4:$B$38&lt;&gt;"")*(O4:O38="")*200000)</f>
        <v>0</v>
      </c>
      <c r="P2" s="43">
        <f>SUMPRODUCT(($B$4:$B$38&lt;&gt;"")*(P4:P38="")*200000)</f>
        <v>200000</v>
      </c>
      <c r="Q2" s="43">
        <f>SUMPRODUCT(($B$4:$B$38&lt;&gt;"")*(Q4:Q38="")*225000)</f>
        <v>225000</v>
      </c>
      <c r="R2" s="43">
        <f>SUMPRODUCT(($B$4:$B$38&lt;&gt;"")*(R4:R38="")*225000)</f>
        <v>225000</v>
      </c>
      <c r="S2" s="44">
        <f>SUMPRODUCT(($B$4:$B$38&lt;&gt;"")*(S4:S38="")*250000)</f>
        <v>250000</v>
      </c>
    </row>
    <row r="3" spans="1:19" ht="15.75" thickBot="1" x14ac:dyDescent="0.3">
      <c r="A3" s="222" t="s">
        <v>3468</v>
      </c>
      <c r="B3" s="628">
        <f ca="1">TODAY()+SUM(E3:S3)*60*60/86400</f>
        <v>42460.5</v>
      </c>
      <c r="C3" s="629"/>
      <c r="D3" s="630"/>
      <c r="E3" s="253"/>
      <c r="F3" s="204">
        <f>SUMPRODUCT(($B$4:$B$38&lt;&gt;"")*(F4:F38&lt;&gt;"X")*5/60)</f>
        <v>0</v>
      </c>
      <c r="G3" s="204">
        <f>SUMPRODUCT(($B$4:$B$38&lt;&gt;"")*(G4:G38&lt;&gt;"X")*30/60)</f>
        <v>0</v>
      </c>
      <c r="H3" s="204">
        <f>SUMPRODUCT(($B$4:$B$38&lt;&gt;"")*(H4:H38&lt;&gt;"X")*1)</f>
        <v>0</v>
      </c>
      <c r="I3" s="204">
        <f>SUMPRODUCT(($B$4:$B$38&lt;&gt;"")*(I4:I38&lt;&gt;"X")*3)</f>
        <v>0</v>
      </c>
      <c r="J3" s="204">
        <f>SUMPRODUCT(($B$4:$B$38&lt;&gt;"")*(J4:J38&lt;&gt;"X")*6)</f>
        <v>0</v>
      </c>
      <c r="K3" s="204">
        <f>SUMPRODUCT(($B$4:$B$38&lt;&gt;"")*(K4:K38&lt;&gt;"X")*9)</f>
        <v>0</v>
      </c>
      <c r="L3" s="204">
        <f>SUMPRODUCT(($B$4:$B$38&lt;&gt;"")*(L4:L38&lt;&gt;"X")*12)</f>
        <v>0</v>
      </c>
      <c r="M3" s="204">
        <f>SUMPRODUCT(($B$4:$B$38&lt;&gt;"")*(M4:M38&lt;&gt;"X")*18)</f>
        <v>0</v>
      </c>
      <c r="N3" s="204">
        <f>SUMPRODUCT(($B$4:$B$38&lt;&gt;"")*(N4:N38&lt;&gt;"X")*24)</f>
        <v>0</v>
      </c>
      <c r="O3" s="204">
        <f>SUMPRODUCT(($B$4:$B$38&lt;&gt;"")*(O4:O38&lt;&gt;"X")*32)</f>
        <v>32</v>
      </c>
      <c r="P3" s="204">
        <f>SUMPRODUCT(($B$4:$B$38&lt;&gt;"")*(P4:P38&lt;&gt;"X")*40)</f>
        <v>40</v>
      </c>
      <c r="Q3" s="204">
        <f>SUMPRODUCT(($B$4:$B$38&lt;&gt;"")*(Q4:Q38&lt;&gt;"X")*48)</f>
        <v>48</v>
      </c>
      <c r="R3" s="204">
        <f>SUMPRODUCT(($B$4:$B$38&lt;&gt;"")*(R4:R38&lt;&gt;"X")*60)</f>
        <v>60</v>
      </c>
      <c r="S3" s="336">
        <f>SUMPRODUCT(($B$4:$B$38&lt;&gt;"")*(S4:S38&lt;&gt;"X")*72)</f>
        <v>72</v>
      </c>
    </row>
    <row r="4" spans="1:19" x14ac:dyDescent="0.25">
      <c r="B4" s="210" t="s">
        <v>675</v>
      </c>
      <c r="C4" s="210" t="s">
        <v>2597</v>
      </c>
      <c r="D4" s="223" t="s">
        <v>2952</v>
      </c>
      <c r="E4" s="17" t="s">
        <v>694</v>
      </c>
      <c r="F4" s="18" t="s">
        <v>694</v>
      </c>
      <c r="G4" s="18" t="s">
        <v>694</v>
      </c>
      <c r="H4" s="18" t="s">
        <v>694</v>
      </c>
      <c r="I4" s="18" t="s">
        <v>694</v>
      </c>
      <c r="J4" s="18" t="s">
        <v>694</v>
      </c>
      <c r="K4" s="18" t="s">
        <v>694</v>
      </c>
      <c r="L4" s="18" t="s">
        <v>694</v>
      </c>
      <c r="M4" s="18" t="s">
        <v>694</v>
      </c>
      <c r="N4" s="197" t="s">
        <v>694</v>
      </c>
      <c r="O4" s="18" t="s">
        <v>694</v>
      </c>
      <c r="P4" s="18" t="s">
        <v>694</v>
      </c>
      <c r="Q4" s="18" t="s">
        <v>694</v>
      </c>
      <c r="R4" s="18" t="s">
        <v>694</v>
      </c>
      <c r="S4" s="32" t="s">
        <v>694</v>
      </c>
    </row>
    <row r="5" spans="1:19" x14ac:dyDescent="0.25">
      <c r="B5" s="206" t="s">
        <v>676</v>
      </c>
      <c r="C5" s="206" t="s">
        <v>2597</v>
      </c>
      <c r="D5" s="206" t="s">
        <v>2953</v>
      </c>
      <c r="E5" s="19" t="s">
        <v>694</v>
      </c>
      <c r="F5" s="9" t="s">
        <v>694</v>
      </c>
      <c r="G5" s="9" t="s">
        <v>694</v>
      </c>
      <c r="H5" s="9" t="s">
        <v>694</v>
      </c>
      <c r="I5" s="9" t="s">
        <v>694</v>
      </c>
      <c r="J5" s="9" t="s">
        <v>694</v>
      </c>
      <c r="K5" s="9" t="s">
        <v>694</v>
      </c>
      <c r="L5" s="9" t="s">
        <v>694</v>
      </c>
      <c r="M5" s="9" t="s">
        <v>694</v>
      </c>
      <c r="N5" s="198" t="s">
        <v>694</v>
      </c>
      <c r="O5" s="9" t="s">
        <v>694</v>
      </c>
      <c r="P5" s="9" t="s">
        <v>694</v>
      </c>
      <c r="Q5" s="9" t="s">
        <v>694</v>
      </c>
      <c r="R5" s="9" t="s">
        <v>694</v>
      </c>
      <c r="S5" s="33" t="s">
        <v>694</v>
      </c>
    </row>
    <row r="6" spans="1:19" x14ac:dyDescent="0.25">
      <c r="B6" s="206" t="s">
        <v>677</v>
      </c>
      <c r="C6" s="206" t="s">
        <v>2598</v>
      </c>
      <c r="D6" s="206" t="s">
        <v>2954</v>
      </c>
      <c r="E6" s="19" t="s">
        <v>694</v>
      </c>
      <c r="F6" s="9" t="s">
        <v>694</v>
      </c>
      <c r="G6" s="9" t="s">
        <v>694</v>
      </c>
      <c r="H6" s="9" t="s">
        <v>694</v>
      </c>
      <c r="I6" s="9" t="s">
        <v>694</v>
      </c>
      <c r="J6" s="9" t="s">
        <v>694</v>
      </c>
      <c r="K6" s="9" t="s">
        <v>694</v>
      </c>
      <c r="L6" s="9" t="s">
        <v>694</v>
      </c>
      <c r="M6" s="9" t="s">
        <v>694</v>
      </c>
      <c r="N6" s="198" t="s">
        <v>694</v>
      </c>
      <c r="O6" s="9" t="s">
        <v>694</v>
      </c>
      <c r="P6" s="9" t="s">
        <v>694</v>
      </c>
      <c r="Q6" s="9" t="s">
        <v>694</v>
      </c>
      <c r="R6" s="9" t="s">
        <v>694</v>
      </c>
      <c r="S6" s="33" t="s">
        <v>694</v>
      </c>
    </row>
    <row r="7" spans="1:19" x14ac:dyDescent="0.25">
      <c r="B7" s="206" t="s">
        <v>678</v>
      </c>
      <c r="C7" s="206" t="s">
        <v>2598</v>
      </c>
      <c r="D7" s="206" t="s">
        <v>2955</v>
      </c>
      <c r="E7" s="19" t="s">
        <v>694</v>
      </c>
      <c r="F7" s="9" t="s">
        <v>694</v>
      </c>
      <c r="G7" s="9" t="s">
        <v>694</v>
      </c>
      <c r="H7" s="9" t="s">
        <v>694</v>
      </c>
      <c r="I7" s="9" t="s">
        <v>694</v>
      </c>
      <c r="J7" s="9" t="s">
        <v>694</v>
      </c>
      <c r="K7" s="9" t="s">
        <v>694</v>
      </c>
      <c r="L7" s="9" t="s">
        <v>694</v>
      </c>
      <c r="M7" s="9" t="s">
        <v>694</v>
      </c>
      <c r="N7" s="198" t="s">
        <v>694</v>
      </c>
      <c r="O7" s="9" t="s">
        <v>694</v>
      </c>
      <c r="P7" s="9" t="s">
        <v>694</v>
      </c>
      <c r="Q7" s="9" t="s">
        <v>694</v>
      </c>
      <c r="R7" s="9" t="s">
        <v>694</v>
      </c>
      <c r="S7" s="33" t="s">
        <v>694</v>
      </c>
    </row>
    <row r="8" spans="1:19" x14ac:dyDescent="0.25">
      <c r="B8" s="206" t="s">
        <v>679</v>
      </c>
      <c r="C8" s="206" t="s">
        <v>2597</v>
      </c>
      <c r="D8" s="206" t="s">
        <v>2952</v>
      </c>
      <c r="E8" s="19" t="s">
        <v>694</v>
      </c>
      <c r="F8" s="9" t="s">
        <v>694</v>
      </c>
      <c r="G8" s="9" t="s">
        <v>694</v>
      </c>
      <c r="H8" s="9" t="s">
        <v>694</v>
      </c>
      <c r="I8" s="9" t="s">
        <v>694</v>
      </c>
      <c r="J8" s="9" t="s">
        <v>694</v>
      </c>
      <c r="K8" s="9" t="s">
        <v>694</v>
      </c>
      <c r="L8" s="9" t="s">
        <v>694</v>
      </c>
      <c r="M8" s="9" t="s">
        <v>694</v>
      </c>
      <c r="N8" s="198" t="s">
        <v>694</v>
      </c>
      <c r="O8" s="9" t="s">
        <v>694</v>
      </c>
      <c r="P8" s="9" t="s">
        <v>694</v>
      </c>
      <c r="Q8" s="9" t="s">
        <v>694</v>
      </c>
      <c r="R8" s="9" t="s">
        <v>694</v>
      </c>
      <c r="S8" s="33" t="s">
        <v>694</v>
      </c>
    </row>
    <row r="9" spans="1:19" x14ac:dyDescent="0.25">
      <c r="B9" s="206" t="s">
        <v>680</v>
      </c>
      <c r="C9" s="206" t="s">
        <v>2598</v>
      </c>
      <c r="D9" s="206" t="s">
        <v>2955</v>
      </c>
      <c r="E9" s="19" t="s">
        <v>694</v>
      </c>
      <c r="F9" s="9" t="s">
        <v>694</v>
      </c>
      <c r="G9" s="9" t="s">
        <v>694</v>
      </c>
      <c r="H9" s="9" t="s">
        <v>694</v>
      </c>
      <c r="I9" s="9" t="s">
        <v>694</v>
      </c>
      <c r="J9" s="9" t="s">
        <v>694</v>
      </c>
      <c r="K9" s="9" t="s">
        <v>694</v>
      </c>
      <c r="L9" s="9" t="s">
        <v>694</v>
      </c>
      <c r="M9" s="9" t="s">
        <v>694</v>
      </c>
      <c r="N9" s="198" t="s">
        <v>694</v>
      </c>
      <c r="O9" s="9" t="s">
        <v>694</v>
      </c>
      <c r="P9" s="9" t="s">
        <v>694</v>
      </c>
      <c r="Q9" s="9" t="s">
        <v>694</v>
      </c>
      <c r="R9" s="9" t="s">
        <v>694</v>
      </c>
      <c r="S9" s="33" t="s">
        <v>694</v>
      </c>
    </row>
    <row r="10" spans="1:19" x14ac:dyDescent="0.25">
      <c r="B10" s="206" t="s">
        <v>681</v>
      </c>
      <c r="C10" s="206" t="s">
        <v>2597</v>
      </c>
      <c r="D10" s="206" t="s">
        <v>2952</v>
      </c>
      <c r="E10" s="19" t="s">
        <v>694</v>
      </c>
      <c r="F10" s="9" t="s">
        <v>694</v>
      </c>
      <c r="G10" s="9" t="s">
        <v>694</v>
      </c>
      <c r="H10" s="9" t="s">
        <v>694</v>
      </c>
      <c r="I10" s="9" t="s">
        <v>694</v>
      </c>
      <c r="J10" s="9" t="s">
        <v>694</v>
      </c>
      <c r="K10" s="9" t="s">
        <v>694</v>
      </c>
      <c r="L10" s="9" t="s">
        <v>694</v>
      </c>
      <c r="M10" s="9" t="s">
        <v>694</v>
      </c>
      <c r="N10" s="198" t="s">
        <v>694</v>
      </c>
      <c r="O10" s="9" t="s">
        <v>694</v>
      </c>
      <c r="P10" s="9" t="s">
        <v>694</v>
      </c>
      <c r="Q10" s="9" t="s">
        <v>694</v>
      </c>
      <c r="R10" s="9" t="s">
        <v>694</v>
      </c>
      <c r="S10" s="33" t="s">
        <v>694</v>
      </c>
    </row>
    <row r="11" spans="1:19" x14ac:dyDescent="0.25">
      <c r="B11" s="206" t="s">
        <v>682</v>
      </c>
      <c r="C11" s="206" t="s">
        <v>2598</v>
      </c>
      <c r="D11" s="206" t="s">
        <v>2955</v>
      </c>
      <c r="E11" s="19" t="s">
        <v>694</v>
      </c>
      <c r="F11" s="9" t="s">
        <v>694</v>
      </c>
      <c r="G11" s="9" t="s">
        <v>694</v>
      </c>
      <c r="H11" s="9" t="s">
        <v>694</v>
      </c>
      <c r="I11" s="9" t="s">
        <v>694</v>
      </c>
      <c r="J11" s="9" t="s">
        <v>694</v>
      </c>
      <c r="K11" s="9" t="s">
        <v>694</v>
      </c>
      <c r="L11" s="9" t="s">
        <v>694</v>
      </c>
      <c r="M11" s="9" t="s">
        <v>694</v>
      </c>
      <c r="N11" s="198" t="s">
        <v>694</v>
      </c>
      <c r="O11" s="9" t="s">
        <v>694</v>
      </c>
      <c r="P11" s="9" t="s">
        <v>694</v>
      </c>
      <c r="Q11" s="9" t="s">
        <v>694</v>
      </c>
      <c r="R11" s="9" t="s">
        <v>694</v>
      </c>
      <c r="S11" s="33" t="s">
        <v>694</v>
      </c>
    </row>
    <row r="12" spans="1:19" x14ac:dyDescent="0.25">
      <c r="B12" s="206" t="s">
        <v>683</v>
      </c>
      <c r="C12" s="206" t="s">
        <v>2598</v>
      </c>
      <c r="D12" s="206" t="s">
        <v>2954</v>
      </c>
      <c r="E12" s="19" t="s">
        <v>694</v>
      </c>
      <c r="F12" s="9" t="s">
        <v>694</v>
      </c>
      <c r="G12" s="9" t="s">
        <v>694</v>
      </c>
      <c r="H12" s="9" t="s">
        <v>694</v>
      </c>
      <c r="I12" s="9" t="s">
        <v>694</v>
      </c>
      <c r="J12" s="9" t="s">
        <v>694</v>
      </c>
      <c r="K12" s="9" t="s">
        <v>694</v>
      </c>
      <c r="L12" s="9" t="s">
        <v>694</v>
      </c>
      <c r="M12" s="9" t="s">
        <v>694</v>
      </c>
      <c r="N12" s="198" t="s">
        <v>694</v>
      </c>
      <c r="O12" s="9" t="s">
        <v>694</v>
      </c>
      <c r="P12" s="9" t="s">
        <v>694</v>
      </c>
      <c r="Q12" s="9" t="s">
        <v>694</v>
      </c>
      <c r="R12" s="9" t="s">
        <v>694</v>
      </c>
      <c r="S12" s="33" t="s">
        <v>694</v>
      </c>
    </row>
    <row r="13" spans="1:19" x14ac:dyDescent="0.25">
      <c r="B13" s="206" t="s">
        <v>684</v>
      </c>
      <c r="C13" s="206" t="s">
        <v>2597</v>
      </c>
      <c r="D13" s="206" t="s">
        <v>2953</v>
      </c>
      <c r="E13" s="19" t="s">
        <v>694</v>
      </c>
      <c r="F13" s="9" t="s">
        <v>694</v>
      </c>
      <c r="G13" s="9" t="s">
        <v>694</v>
      </c>
      <c r="H13" s="9" t="s">
        <v>694</v>
      </c>
      <c r="I13" s="9" t="s">
        <v>694</v>
      </c>
      <c r="J13" s="9" t="s">
        <v>694</v>
      </c>
      <c r="K13" s="9" t="s">
        <v>694</v>
      </c>
      <c r="L13" s="9" t="s">
        <v>694</v>
      </c>
      <c r="M13" s="9" t="s">
        <v>694</v>
      </c>
      <c r="N13" s="198" t="s">
        <v>694</v>
      </c>
      <c r="O13" s="9" t="s">
        <v>694</v>
      </c>
      <c r="P13" s="9" t="s">
        <v>694</v>
      </c>
      <c r="Q13" s="9" t="s">
        <v>694</v>
      </c>
      <c r="R13" s="9" t="s">
        <v>694</v>
      </c>
      <c r="S13" s="33" t="s">
        <v>694</v>
      </c>
    </row>
    <row r="14" spans="1:19" x14ac:dyDescent="0.25">
      <c r="B14" s="206" t="s">
        <v>2047</v>
      </c>
      <c r="C14" s="206" t="s">
        <v>2598</v>
      </c>
      <c r="D14" s="206" t="s">
        <v>2955</v>
      </c>
      <c r="E14" s="19" t="s">
        <v>694</v>
      </c>
      <c r="F14" s="9" t="s">
        <v>694</v>
      </c>
      <c r="G14" s="9" t="s">
        <v>694</v>
      </c>
      <c r="H14" s="9" t="s">
        <v>694</v>
      </c>
      <c r="I14" s="9" t="s">
        <v>694</v>
      </c>
      <c r="J14" s="9" t="s">
        <v>694</v>
      </c>
      <c r="K14" s="9" t="s">
        <v>694</v>
      </c>
      <c r="L14" s="9" t="s">
        <v>694</v>
      </c>
      <c r="M14" s="9" t="s">
        <v>694</v>
      </c>
      <c r="N14" s="198" t="s">
        <v>694</v>
      </c>
      <c r="O14" s="9" t="s">
        <v>694</v>
      </c>
      <c r="P14" s="9" t="s">
        <v>694</v>
      </c>
      <c r="Q14" s="9" t="s">
        <v>694</v>
      </c>
      <c r="R14" s="9" t="s">
        <v>694</v>
      </c>
      <c r="S14" s="33" t="s">
        <v>694</v>
      </c>
    </row>
    <row r="15" spans="1:19" x14ac:dyDescent="0.25">
      <c r="B15" s="206" t="s">
        <v>2048</v>
      </c>
      <c r="C15" s="206" t="s">
        <v>2597</v>
      </c>
      <c r="D15" s="206" t="s">
        <v>2953</v>
      </c>
      <c r="E15" s="19" t="s">
        <v>694</v>
      </c>
      <c r="F15" s="9" t="s">
        <v>694</v>
      </c>
      <c r="G15" s="9" t="s">
        <v>694</v>
      </c>
      <c r="H15" s="9" t="s">
        <v>694</v>
      </c>
      <c r="I15" s="9" t="s">
        <v>694</v>
      </c>
      <c r="J15" s="9" t="s">
        <v>694</v>
      </c>
      <c r="K15" s="9" t="s">
        <v>694</v>
      </c>
      <c r="L15" s="9" t="s">
        <v>694</v>
      </c>
      <c r="M15" s="9" t="s">
        <v>694</v>
      </c>
      <c r="N15" s="198" t="s">
        <v>694</v>
      </c>
      <c r="O15" s="9" t="s">
        <v>694</v>
      </c>
      <c r="P15" s="9" t="s">
        <v>694</v>
      </c>
      <c r="Q15" s="9" t="s">
        <v>694</v>
      </c>
      <c r="R15" s="9" t="s">
        <v>694</v>
      </c>
      <c r="S15" s="33" t="s">
        <v>694</v>
      </c>
    </row>
    <row r="16" spans="1:19" x14ac:dyDescent="0.25">
      <c r="B16" s="206" t="s">
        <v>2049</v>
      </c>
      <c r="C16" s="206" t="s">
        <v>2598</v>
      </c>
      <c r="D16" s="206" t="s">
        <v>2954</v>
      </c>
      <c r="E16" s="19" t="s">
        <v>694</v>
      </c>
      <c r="F16" s="9" t="s">
        <v>694</v>
      </c>
      <c r="G16" s="9" t="s">
        <v>694</v>
      </c>
      <c r="H16" s="9" t="s">
        <v>694</v>
      </c>
      <c r="I16" s="9" t="s">
        <v>694</v>
      </c>
      <c r="J16" s="9" t="s">
        <v>694</v>
      </c>
      <c r="K16" s="9" t="s">
        <v>694</v>
      </c>
      <c r="L16" s="9" t="s">
        <v>694</v>
      </c>
      <c r="M16" s="9" t="s">
        <v>694</v>
      </c>
      <c r="N16" s="198" t="s">
        <v>694</v>
      </c>
      <c r="O16" s="9" t="s">
        <v>694</v>
      </c>
      <c r="P16" s="9" t="s">
        <v>694</v>
      </c>
      <c r="Q16" s="9" t="s">
        <v>694</v>
      </c>
      <c r="R16" s="9" t="s">
        <v>694</v>
      </c>
      <c r="S16" s="33" t="s">
        <v>694</v>
      </c>
    </row>
    <row r="17" spans="2:19" x14ac:dyDescent="0.25">
      <c r="B17" s="206" t="s">
        <v>2050</v>
      </c>
      <c r="C17" s="206" t="s">
        <v>2597</v>
      </c>
      <c r="D17" s="206" t="s">
        <v>2952</v>
      </c>
      <c r="E17" s="19" t="s">
        <v>694</v>
      </c>
      <c r="F17" s="9" t="s">
        <v>694</v>
      </c>
      <c r="G17" s="9" t="s">
        <v>694</v>
      </c>
      <c r="H17" s="9" t="s">
        <v>694</v>
      </c>
      <c r="I17" s="9" t="s">
        <v>694</v>
      </c>
      <c r="J17" s="9" t="s">
        <v>694</v>
      </c>
      <c r="K17" s="9" t="s">
        <v>694</v>
      </c>
      <c r="L17" s="9" t="s">
        <v>694</v>
      </c>
      <c r="M17" s="9" t="s">
        <v>694</v>
      </c>
      <c r="N17" s="198" t="s">
        <v>694</v>
      </c>
      <c r="O17" s="9" t="s">
        <v>694</v>
      </c>
      <c r="P17" s="9" t="s">
        <v>694</v>
      </c>
      <c r="Q17" s="9" t="s">
        <v>694</v>
      </c>
      <c r="R17" s="9" t="s">
        <v>694</v>
      </c>
      <c r="S17" s="33" t="s">
        <v>694</v>
      </c>
    </row>
    <row r="18" spans="2:19" x14ac:dyDescent="0.25">
      <c r="B18" s="206" t="s">
        <v>685</v>
      </c>
      <c r="C18" s="206" t="s">
        <v>2598</v>
      </c>
      <c r="D18" s="206" t="s">
        <v>2954</v>
      </c>
      <c r="E18" s="19" t="s">
        <v>694</v>
      </c>
      <c r="F18" s="9" t="s">
        <v>694</v>
      </c>
      <c r="G18" s="9" t="s">
        <v>694</v>
      </c>
      <c r="H18" s="9" t="s">
        <v>694</v>
      </c>
      <c r="I18" s="9" t="s">
        <v>694</v>
      </c>
      <c r="J18" s="9" t="s">
        <v>694</v>
      </c>
      <c r="K18" s="9" t="s">
        <v>694</v>
      </c>
      <c r="L18" s="9" t="s">
        <v>694</v>
      </c>
      <c r="M18" s="9" t="s">
        <v>694</v>
      </c>
      <c r="N18" s="198" t="s">
        <v>694</v>
      </c>
      <c r="O18" s="9" t="s">
        <v>694</v>
      </c>
      <c r="P18" s="9" t="s">
        <v>694</v>
      </c>
      <c r="Q18" s="9" t="s">
        <v>694</v>
      </c>
      <c r="R18" s="9" t="s">
        <v>694</v>
      </c>
      <c r="S18" s="33" t="s">
        <v>694</v>
      </c>
    </row>
    <row r="19" spans="2:19" x14ac:dyDescent="0.25">
      <c r="B19" s="206" t="s">
        <v>686</v>
      </c>
      <c r="C19" s="206" t="s">
        <v>2598</v>
      </c>
      <c r="D19" s="206" t="s">
        <v>2955</v>
      </c>
      <c r="E19" s="19" t="s">
        <v>694</v>
      </c>
      <c r="F19" s="9" t="s">
        <v>694</v>
      </c>
      <c r="G19" s="9" t="s">
        <v>694</v>
      </c>
      <c r="H19" s="9" t="s">
        <v>694</v>
      </c>
      <c r="I19" s="9" t="s">
        <v>694</v>
      </c>
      <c r="J19" s="9" t="s">
        <v>694</v>
      </c>
      <c r="K19" s="9" t="s">
        <v>694</v>
      </c>
      <c r="L19" s="9" t="s">
        <v>694</v>
      </c>
      <c r="M19" s="9" t="s">
        <v>694</v>
      </c>
      <c r="N19" s="198" t="s">
        <v>694</v>
      </c>
      <c r="O19" s="9" t="s">
        <v>694</v>
      </c>
      <c r="P19" s="9" t="s">
        <v>694</v>
      </c>
      <c r="Q19" s="9" t="s">
        <v>694</v>
      </c>
      <c r="R19" s="9" t="s">
        <v>694</v>
      </c>
      <c r="S19" s="33" t="s">
        <v>694</v>
      </c>
    </row>
    <row r="20" spans="2:19" x14ac:dyDescent="0.25">
      <c r="B20" s="206" t="s">
        <v>687</v>
      </c>
      <c r="C20" s="206" t="s">
        <v>2597</v>
      </c>
      <c r="D20" s="206" t="s">
        <v>2952</v>
      </c>
      <c r="E20" s="19" t="s">
        <v>694</v>
      </c>
      <c r="F20" s="9" t="s">
        <v>694</v>
      </c>
      <c r="G20" s="9" t="s">
        <v>694</v>
      </c>
      <c r="H20" s="9" t="s">
        <v>694</v>
      </c>
      <c r="I20" s="9" t="s">
        <v>694</v>
      </c>
      <c r="J20" s="9" t="s">
        <v>694</v>
      </c>
      <c r="K20" s="9" t="s">
        <v>694</v>
      </c>
      <c r="L20" s="9" t="s">
        <v>694</v>
      </c>
      <c r="M20" s="9" t="s">
        <v>694</v>
      </c>
      <c r="N20" s="198" t="s">
        <v>694</v>
      </c>
      <c r="O20" s="9" t="s">
        <v>694</v>
      </c>
      <c r="P20" s="9" t="s">
        <v>694</v>
      </c>
      <c r="Q20" s="9" t="s">
        <v>694</v>
      </c>
      <c r="R20" s="9" t="s">
        <v>694</v>
      </c>
      <c r="S20" s="33" t="s">
        <v>694</v>
      </c>
    </row>
    <row r="21" spans="2:19" x14ac:dyDescent="0.25">
      <c r="B21" s="206" t="s">
        <v>688</v>
      </c>
      <c r="C21" s="206" t="s">
        <v>2598</v>
      </c>
      <c r="D21" s="206" t="s">
        <v>2955</v>
      </c>
      <c r="E21" s="19" t="s">
        <v>694</v>
      </c>
      <c r="F21" s="9" t="s">
        <v>694</v>
      </c>
      <c r="G21" s="9" t="s">
        <v>694</v>
      </c>
      <c r="H21" s="9" t="s">
        <v>694</v>
      </c>
      <c r="I21" s="9" t="s">
        <v>694</v>
      </c>
      <c r="J21" s="9" t="s">
        <v>694</v>
      </c>
      <c r="K21" s="9" t="s">
        <v>694</v>
      </c>
      <c r="L21" s="9" t="s">
        <v>694</v>
      </c>
      <c r="M21" s="9" t="s">
        <v>694</v>
      </c>
      <c r="N21" s="198" t="s">
        <v>694</v>
      </c>
      <c r="O21" s="9" t="s">
        <v>694</v>
      </c>
      <c r="P21" s="9" t="s">
        <v>694</v>
      </c>
      <c r="Q21" s="9" t="s">
        <v>694</v>
      </c>
      <c r="R21" s="9" t="s">
        <v>694</v>
      </c>
      <c r="S21" s="33" t="s">
        <v>694</v>
      </c>
    </row>
    <row r="22" spans="2:19" x14ac:dyDescent="0.25">
      <c r="B22" s="206" t="s">
        <v>689</v>
      </c>
      <c r="C22" s="206" t="s">
        <v>2598</v>
      </c>
      <c r="D22" s="206" t="s">
        <v>2954</v>
      </c>
      <c r="E22" s="19" t="s">
        <v>694</v>
      </c>
      <c r="F22" s="9" t="s">
        <v>694</v>
      </c>
      <c r="G22" s="9" t="s">
        <v>694</v>
      </c>
      <c r="H22" s="9" t="s">
        <v>694</v>
      </c>
      <c r="I22" s="9" t="s">
        <v>694</v>
      </c>
      <c r="J22" s="9" t="s">
        <v>694</v>
      </c>
      <c r="K22" s="9" t="s">
        <v>694</v>
      </c>
      <c r="L22" s="9" t="s">
        <v>694</v>
      </c>
      <c r="M22" s="9" t="s">
        <v>694</v>
      </c>
      <c r="N22" s="198" t="s">
        <v>694</v>
      </c>
      <c r="O22" s="9" t="s">
        <v>694</v>
      </c>
      <c r="P22" s="9" t="s">
        <v>694</v>
      </c>
      <c r="Q22" s="9" t="s">
        <v>694</v>
      </c>
      <c r="R22" s="9" t="s">
        <v>694</v>
      </c>
      <c r="S22" s="33" t="s">
        <v>694</v>
      </c>
    </row>
    <row r="23" spans="2:19" x14ac:dyDescent="0.25">
      <c r="B23" s="206" t="s">
        <v>690</v>
      </c>
      <c r="C23" s="206" t="s">
        <v>2597</v>
      </c>
      <c r="D23" s="206" t="s">
        <v>2953</v>
      </c>
      <c r="E23" s="19" t="s">
        <v>694</v>
      </c>
      <c r="F23" s="9" t="s">
        <v>694</v>
      </c>
      <c r="G23" s="9" t="s">
        <v>694</v>
      </c>
      <c r="H23" s="9" t="s">
        <v>694</v>
      </c>
      <c r="I23" s="9" t="s">
        <v>694</v>
      </c>
      <c r="J23" s="9" t="s">
        <v>694</v>
      </c>
      <c r="K23" s="9" t="s">
        <v>694</v>
      </c>
      <c r="L23" s="9" t="s">
        <v>694</v>
      </c>
      <c r="M23" s="9" t="s">
        <v>694</v>
      </c>
      <c r="N23" s="198" t="s">
        <v>694</v>
      </c>
      <c r="O23" s="9" t="s">
        <v>694</v>
      </c>
      <c r="P23" s="9" t="s">
        <v>694</v>
      </c>
      <c r="Q23" s="9" t="s">
        <v>694</v>
      </c>
      <c r="R23" s="9" t="s">
        <v>694</v>
      </c>
      <c r="S23" s="33" t="s">
        <v>694</v>
      </c>
    </row>
    <row r="24" spans="2:19" x14ac:dyDescent="0.25">
      <c r="B24" s="206" t="s">
        <v>691</v>
      </c>
      <c r="C24" s="206" t="s">
        <v>2598</v>
      </c>
      <c r="D24" s="206" t="s">
        <v>2955</v>
      </c>
      <c r="E24" s="19" t="s">
        <v>694</v>
      </c>
      <c r="F24" s="9" t="s">
        <v>694</v>
      </c>
      <c r="G24" s="9" t="s">
        <v>694</v>
      </c>
      <c r="H24" s="9" t="s">
        <v>694</v>
      </c>
      <c r="I24" s="9" t="s">
        <v>694</v>
      </c>
      <c r="J24" s="9" t="s">
        <v>694</v>
      </c>
      <c r="K24" s="9" t="s">
        <v>694</v>
      </c>
      <c r="L24" s="9" t="s">
        <v>694</v>
      </c>
      <c r="M24" s="9" t="s">
        <v>694</v>
      </c>
      <c r="N24" s="198" t="s">
        <v>694</v>
      </c>
      <c r="O24" s="9" t="s">
        <v>694</v>
      </c>
      <c r="P24" s="9" t="s">
        <v>694</v>
      </c>
      <c r="Q24" s="9" t="s">
        <v>694</v>
      </c>
      <c r="R24" s="9" t="s">
        <v>694</v>
      </c>
      <c r="S24" s="33" t="s">
        <v>694</v>
      </c>
    </row>
    <row r="25" spans="2:19" x14ac:dyDescent="0.25">
      <c r="B25" s="206" t="s">
        <v>692</v>
      </c>
      <c r="C25" s="206" t="s">
        <v>2597</v>
      </c>
      <c r="D25" s="206" t="s">
        <v>2952</v>
      </c>
      <c r="E25" s="19" t="s">
        <v>694</v>
      </c>
      <c r="F25" s="9" t="s">
        <v>694</v>
      </c>
      <c r="G25" s="9" t="s">
        <v>694</v>
      </c>
      <c r="H25" s="9" t="s">
        <v>694</v>
      </c>
      <c r="I25" s="9" t="s">
        <v>694</v>
      </c>
      <c r="J25" s="9" t="s">
        <v>694</v>
      </c>
      <c r="K25" s="9" t="s">
        <v>694</v>
      </c>
      <c r="L25" s="9" t="s">
        <v>694</v>
      </c>
      <c r="M25" s="9" t="s">
        <v>694</v>
      </c>
      <c r="N25" s="198" t="s">
        <v>694</v>
      </c>
      <c r="O25" s="9" t="s">
        <v>694</v>
      </c>
      <c r="P25" s="9" t="s">
        <v>694</v>
      </c>
      <c r="Q25" s="9" t="s">
        <v>694</v>
      </c>
      <c r="R25" s="9" t="s">
        <v>694</v>
      </c>
      <c r="S25" s="33" t="s">
        <v>694</v>
      </c>
    </row>
    <row r="26" spans="2:19" x14ac:dyDescent="0.25">
      <c r="B26" s="206" t="s">
        <v>693</v>
      </c>
      <c r="C26" s="206" t="s">
        <v>2597</v>
      </c>
      <c r="D26" s="206" t="s">
        <v>2952</v>
      </c>
      <c r="E26" s="19" t="s">
        <v>694</v>
      </c>
      <c r="F26" s="9" t="s">
        <v>694</v>
      </c>
      <c r="G26" s="9" t="s">
        <v>694</v>
      </c>
      <c r="H26" s="9" t="s">
        <v>694</v>
      </c>
      <c r="I26" s="9" t="s">
        <v>694</v>
      </c>
      <c r="J26" s="9" t="s">
        <v>694</v>
      </c>
      <c r="K26" s="9" t="s">
        <v>694</v>
      </c>
      <c r="L26" s="9" t="s">
        <v>694</v>
      </c>
      <c r="M26" s="9" t="s">
        <v>694</v>
      </c>
      <c r="N26" s="198" t="s">
        <v>694</v>
      </c>
      <c r="O26" s="9" t="s">
        <v>694</v>
      </c>
      <c r="P26" s="9" t="s">
        <v>694</v>
      </c>
      <c r="Q26" s="9" t="s">
        <v>694</v>
      </c>
      <c r="R26" s="9" t="s">
        <v>694</v>
      </c>
      <c r="S26" s="33" t="s">
        <v>694</v>
      </c>
    </row>
    <row r="27" spans="2:19" x14ac:dyDescent="0.25">
      <c r="B27" s="206" t="s">
        <v>1929</v>
      </c>
      <c r="C27" s="206" t="s">
        <v>2597</v>
      </c>
      <c r="D27" s="206" t="s">
        <v>2953</v>
      </c>
      <c r="E27" s="19" t="s">
        <v>694</v>
      </c>
      <c r="F27" s="9" t="s">
        <v>694</v>
      </c>
      <c r="G27" s="9" t="s">
        <v>694</v>
      </c>
      <c r="H27" s="9" t="s">
        <v>694</v>
      </c>
      <c r="I27" s="9" t="s">
        <v>694</v>
      </c>
      <c r="J27" s="9" t="s">
        <v>694</v>
      </c>
      <c r="K27" s="9" t="s">
        <v>694</v>
      </c>
      <c r="L27" s="9" t="s">
        <v>694</v>
      </c>
      <c r="M27" s="9" t="s">
        <v>694</v>
      </c>
      <c r="N27" s="198" t="s">
        <v>694</v>
      </c>
      <c r="O27" s="9" t="s">
        <v>694</v>
      </c>
      <c r="P27" s="9" t="s">
        <v>694</v>
      </c>
      <c r="Q27" s="9" t="s">
        <v>694</v>
      </c>
      <c r="R27" s="9" t="s">
        <v>694</v>
      </c>
      <c r="S27" s="33" t="s">
        <v>694</v>
      </c>
    </row>
    <row r="28" spans="2:19" x14ac:dyDescent="0.25">
      <c r="B28" s="211" t="s">
        <v>2051</v>
      </c>
      <c r="C28" s="211" t="s">
        <v>2598</v>
      </c>
      <c r="D28" s="211" t="s">
        <v>2954</v>
      </c>
      <c r="E28" s="200" t="s">
        <v>694</v>
      </c>
      <c r="F28" s="201" t="s">
        <v>694</v>
      </c>
      <c r="G28" s="201" t="s">
        <v>694</v>
      </c>
      <c r="H28" s="201" t="s">
        <v>694</v>
      </c>
      <c r="I28" s="201" t="s">
        <v>694</v>
      </c>
      <c r="J28" s="201" t="s">
        <v>694</v>
      </c>
      <c r="K28" s="201" t="s">
        <v>694</v>
      </c>
      <c r="L28" s="201" t="s">
        <v>694</v>
      </c>
      <c r="M28" s="201" t="s">
        <v>694</v>
      </c>
      <c r="N28" s="202" t="s">
        <v>694</v>
      </c>
      <c r="O28" s="201" t="s">
        <v>694</v>
      </c>
      <c r="P28" s="9" t="s">
        <v>694</v>
      </c>
      <c r="Q28" s="201" t="s">
        <v>694</v>
      </c>
      <c r="R28" s="201" t="s">
        <v>694</v>
      </c>
      <c r="S28" s="203" t="s">
        <v>694</v>
      </c>
    </row>
    <row r="29" spans="2:19" x14ac:dyDescent="0.25">
      <c r="B29" s="206" t="s">
        <v>2592</v>
      </c>
      <c r="C29" s="206" t="s">
        <v>2597</v>
      </c>
      <c r="D29" s="206" t="s">
        <v>2953</v>
      </c>
      <c r="E29" s="19" t="s">
        <v>694</v>
      </c>
      <c r="F29" s="9" t="s">
        <v>694</v>
      </c>
      <c r="G29" s="9" t="s">
        <v>694</v>
      </c>
      <c r="H29" s="9" t="s">
        <v>694</v>
      </c>
      <c r="I29" s="9" t="s">
        <v>694</v>
      </c>
      <c r="J29" s="9" t="s">
        <v>694</v>
      </c>
      <c r="K29" s="9" t="s">
        <v>694</v>
      </c>
      <c r="L29" s="9" t="s">
        <v>694</v>
      </c>
      <c r="M29" s="9" t="s">
        <v>694</v>
      </c>
      <c r="N29" s="198" t="s">
        <v>694</v>
      </c>
      <c r="O29" s="9" t="s">
        <v>694</v>
      </c>
      <c r="P29" s="9" t="s">
        <v>694</v>
      </c>
      <c r="Q29" s="9" t="s">
        <v>694</v>
      </c>
      <c r="R29" s="9" t="s">
        <v>694</v>
      </c>
      <c r="S29" s="33" t="s">
        <v>694</v>
      </c>
    </row>
    <row r="30" spans="2:19" x14ac:dyDescent="0.25">
      <c r="B30" s="250" t="s">
        <v>2591</v>
      </c>
      <c r="C30" s="250" t="s">
        <v>2598</v>
      </c>
      <c r="D30" s="250" t="s">
        <v>2954</v>
      </c>
      <c r="E30" s="19" t="s">
        <v>694</v>
      </c>
      <c r="F30" s="9" t="s">
        <v>694</v>
      </c>
      <c r="G30" s="9" t="s">
        <v>694</v>
      </c>
      <c r="H30" s="9" t="s">
        <v>694</v>
      </c>
      <c r="I30" s="9" t="s">
        <v>694</v>
      </c>
      <c r="J30" s="9" t="s">
        <v>694</v>
      </c>
      <c r="K30" s="9" t="s">
        <v>694</v>
      </c>
      <c r="L30" s="9" t="s">
        <v>694</v>
      </c>
      <c r="M30" s="9" t="s">
        <v>694</v>
      </c>
      <c r="N30" s="198" t="s">
        <v>694</v>
      </c>
      <c r="O30" s="9" t="s">
        <v>694</v>
      </c>
      <c r="P30" s="9" t="s">
        <v>694</v>
      </c>
      <c r="Q30" s="9" t="s">
        <v>694</v>
      </c>
      <c r="R30" s="9" t="s">
        <v>694</v>
      </c>
      <c r="S30" s="33" t="s">
        <v>694</v>
      </c>
    </row>
    <row r="31" spans="2:19" x14ac:dyDescent="0.25">
      <c r="B31" s="251" t="s">
        <v>2948</v>
      </c>
      <c r="C31" s="251" t="s">
        <v>2597</v>
      </c>
      <c r="D31" s="251" t="s">
        <v>2952</v>
      </c>
      <c r="E31" s="19" t="s">
        <v>694</v>
      </c>
      <c r="F31" s="9" t="s">
        <v>694</v>
      </c>
      <c r="G31" s="9" t="s">
        <v>694</v>
      </c>
      <c r="H31" s="9" t="s">
        <v>694</v>
      </c>
      <c r="I31" s="9" t="s">
        <v>694</v>
      </c>
      <c r="J31" s="9" t="s">
        <v>694</v>
      </c>
      <c r="K31" s="9" t="s">
        <v>694</v>
      </c>
      <c r="L31" s="9" t="s">
        <v>694</v>
      </c>
      <c r="M31" s="9" t="s">
        <v>694</v>
      </c>
      <c r="N31" s="198" t="s">
        <v>694</v>
      </c>
      <c r="O31" s="9" t="s">
        <v>694</v>
      </c>
      <c r="P31" s="9" t="s">
        <v>694</v>
      </c>
      <c r="Q31" s="9" t="s">
        <v>694</v>
      </c>
      <c r="R31" s="9" t="s">
        <v>694</v>
      </c>
      <c r="S31" s="33" t="s">
        <v>694</v>
      </c>
    </row>
    <row r="32" spans="2:19" x14ac:dyDescent="0.25">
      <c r="B32" s="320" t="s">
        <v>2949</v>
      </c>
      <c r="C32" s="320" t="s">
        <v>2597</v>
      </c>
      <c r="D32" s="320" t="s">
        <v>2953</v>
      </c>
      <c r="E32" s="200" t="s">
        <v>694</v>
      </c>
      <c r="F32" s="201" t="s">
        <v>694</v>
      </c>
      <c r="G32" s="201" t="s">
        <v>694</v>
      </c>
      <c r="H32" s="201" t="s">
        <v>694</v>
      </c>
      <c r="I32" s="201" t="s">
        <v>694</v>
      </c>
      <c r="J32" s="201" t="s">
        <v>694</v>
      </c>
      <c r="K32" s="201" t="s">
        <v>694</v>
      </c>
      <c r="L32" s="201" t="s">
        <v>694</v>
      </c>
      <c r="M32" s="201" t="s">
        <v>694</v>
      </c>
      <c r="N32" s="202" t="s">
        <v>694</v>
      </c>
      <c r="O32" s="201" t="s">
        <v>694</v>
      </c>
      <c r="P32" s="201" t="s">
        <v>694</v>
      </c>
      <c r="Q32" s="201" t="s">
        <v>694</v>
      </c>
      <c r="R32" s="201" t="s">
        <v>694</v>
      </c>
      <c r="S32" s="203" t="s">
        <v>694</v>
      </c>
    </row>
    <row r="33" spans="2:20" x14ac:dyDescent="0.25">
      <c r="B33" s="251" t="s">
        <v>3186</v>
      </c>
      <c r="C33" s="251" t="s">
        <v>2598</v>
      </c>
      <c r="D33" s="251" t="s">
        <v>2954</v>
      </c>
      <c r="E33" s="19" t="s">
        <v>694</v>
      </c>
      <c r="F33" s="9" t="s">
        <v>694</v>
      </c>
      <c r="G33" s="9" t="s">
        <v>694</v>
      </c>
      <c r="H33" s="9" t="s">
        <v>694</v>
      </c>
      <c r="I33" s="9" t="s">
        <v>694</v>
      </c>
      <c r="J33" s="9" t="s">
        <v>694</v>
      </c>
      <c r="K33" s="9" t="s">
        <v>694</v>
      </c>
      <c r="L33" s="9" t="s">
        <v>694</v>
      </c>
      <c r="M33" s="9" t="s">
        <v>694</v>
      </c>
      <c r="N33" s="198" t="s">
        <v>694</v>
      </c>
      <c r="O33" s="9" t="s">
        <v>694</v>
      </c>
      <c r="P33" s="9" t="s">
        <v>694</v>
      </c>
      <c r="Q33" s="9" t="s">
        <v>694</v>
      </c>
      <c r="R33" s="9" t="s">
        <v>694</v>
      </c>
      <c r="S33" s="33" t="s">
        <v>694</v>
      </c>
    </row>
    <row r="34" spans="2:20" x14ac:dyDescent="0.25">
      <c r="B34" s="320" t="s">
        <v>3396</v>
      </c>
      <c r="C34" s="320" t="s">
        <v>2597</v>
      </c>
      <c r="D34" s="320" t="s">
        <v>2953</v>
      </c>
      <c r="E34" s="200" t="s">
        <v>694</v>
      </c>
      <c r="F34" s="201" t="s">
        <v>694</v>
      </c>
      <c r="G34" s="201" t="s">
        <v>694</v>
      </c>
      <c r="H34" s="201" t="s">
        <v>694</v>
      </c>
      <c r="I34" s="201" t="s">
        <v>694</v>
      </c>
      <c r="J34" s="201" t="s">
        <v>694</v>
      </c>
      <c r="K34" s="201" t="s">
        <v>694</v>
      </c>
      <c r="L34" s="201" t="s">
        <v>694</v>
      </c>
      <c r="M34" s="201" t="s">
        <v>694</v>
      </c>
      <c r="N34" s="202" t="s">
        <v>694</v>
      </c>
      <c r="O34" s="201" t="s">
        <v>694</v>
      </c>
      <c r="P34" s="201" t="s">
        <v>694</v>
      </c>
      <c r="Q34" s="201" t="s">
        <v>694</v>
      </c>
      <c r="R34" s="201" t="s">
        <v>694</v>
      </c>
      <c r="S34" s="203" t="s">
        <v>694</v>
      </c>
    </row>
    <row r="35" spans="2:20" x14ac:dyDescent="0.25">
      <c r="B35" s="320" t="s">
        <v>3272</v>
      </c>
      <c r="C35" s="320" t="s">
        <v>2598</v>
      </c>
      <c r="D35" s="320" t="s">
        <v>2954</v>
      </c>
      <c r="E35" s="200" t="s">
        <v>694</v>
      </c>
      <c r="F35" s="201" t="s">
        <v>694</v>
      </c>
      <c r="G35" s="201" t="s">
        <v>694</v>
      </c>
      <c r="H35" s="201" t="s">
        <v>694</v>
      </c>
      <c r="I35" s="201" t="s">
        <v>694</v>
      </c>
      <c r="J35" s="201" t="s">
        <v>694</v>
      </c>
      <c r="K35" s="201" t="s">
        <v>694</v>
      </c>
      <c r="L35" s="201" t="s">
        <v>694</v>
      </c>
      <c r="M35" s="201" t="s">
        <v>694</v>
      </c>
      <c r="N35" s="202" t="s">
        <v>694</v>
      </c>
      <c r="O35" s="201" t="s">
        <v>694</v>
      </c>
      <c r="P35" s="201" t="s">
        <v>694</v>
      </c>
      <c r="Q35" s="201" t="s">
        <v>694</v>
      </c>
      <c r="R35" s="201" t="s">
        <v>694</v>
      </c>
      <c r="S35" s="203" t="s">
        <v>694</v>
      </c>
    </row>
    <row r="36" spans="2:20" x14ac:dyDescent="0.25">
      <c r="B36" s="320" t="s">
        <v>3250</v>
      </c>
      <c r="C36" s="320" t="s">
        <v>2597</v>
      </c>
      <c r="D36" s="320" t="s">
        <v>2952</v>
      </c>
      <c r="E36" s="200" t="s">
        <v>694</v>
      </c>
      <c r="F36" s="201" t="s">
        <v>694</v>
      </c>
      <c r="G36" s="201" t="s">
        <v>694</v>
      </c>
      <c r="H36" s="201" t="s">
        <v>694</v>
      </c>
      <c r="I36" s="201" t="s">
        <v>694</v>
      </c>
      <c r="J36" s="201" t="s">
        <v>694</v>
      </c>
      <c r="K36" s="201" t="s">
        <v>694</v>
      </c>
      <c r="L36" s="201" t="s">
        <v>694</v>
      </c>
      <c r="M36" s="201" t="s">
        <v>694</v>
      </c>
      <c r="N36" s="202" t="s">
        <v>694</v>
      </c>
      <c r="O36" s="201" t="s">
        <v>694</v>
      </c>
      <c r="P36" s="201" t="s">
        <v>694</v>
      </c>
      <c r="Q36" s="201" t="s">
        <v>694</v>
      </c>
      <c r="R36" s="201" t="s">
        <v>694</v>
      </c>
      <c r="S36" s="203" t="s">
        <v>694</v>
      </c>
    </row>
    <row r="37" spans="2:20" x14ac:dyDescent="0.25">
      <c r="B37" s="320" t="s">
        <v>3446</v>
      </c>
      <c r="C37" s="320" t="s">
        <v>2598</v>
      </c>
      <c r="D37" s="320" t="s">
        <v>2954</v>
      </c>
      <c r="E37" s="200" t="s">
        <v>694</v>
      </c>
      <c r="F37" s="201" t="s">
        <v>694</v>
      </c>
      <c r="G37" s="201" t="s">
        <v>694</v>
      </c>
      <c r="H37" s="201" t="s">
        <v>694</v>
      </c>
      <c r="I37" s="201" t="s">
        <v>694</v>
      </c>
      <c r="J37" s="201" t="s">
        <v>694</v>
      </c>
      <c r="K37" s="201" t="s">
        <v>694</v>
      </c>
      <c r="L37" s="201" t="s">
        <v>694</v>
      </c>
      <c r="M37" s="201" t="s">
        <v>694</v>
      </c>
      <c r="N37" s="202" t="s">
        <v>694</v>
      </c>
      <c r="O37" s="201" t="s">
        <v>3467</v>
      </c>
      <c r="P37" s="201"/>
      <c r="Q37" s="201"/>
      <c r="R37" s="201"/>
      <c r="S37" s="203"/>
    </row>
    <row r="38" spans="2:20" ht="15.75" thickBot="1" x14ac:dyDescent="0.3">
      <c r="B38" s="252"/>
      <c r="C38" s="252"/>
      <c r="D38" s="252"/>
      <c r="E38" s="20"/>
      <c r="F38" s="10"/>
      <c r="G38" s="10"/>
      <c r="H38" s="10"/>
      <c r="I38" s="10"/>
      <c r="J38" s="10"/>
      <c r="K38" s="10"/>
      <c r="L38" s="10"/>
      <c r="M38" s="10"/>
      <c r="N38" s="199"/>
      <c r="O38" s="10"/>
      <c r="P38" s="10"/>
      <c r="Q38" s="10"/>
      <c r="R38" s="10"/>
      <c r="S38" s="34"/>
    </row>
    <row r="39" spans="2:20" ht="15.75" thickBot="1" x14ac:dyDescent="0.3"/>
    <row r="40" spans="2:20" ht="15.75" thickBot="1" x14ac:dyDescent="0.3">
      <c r="B40" s="636" t="s">
        <v>2594</v>
      </c>
      <c r="C40" s="627"/>
      <c r="D40" s="205" t="s">
        <v>2595</v>
      </c>
      <c r="E40" s="626" t="s">
        <v>2599</v>
      </c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26"/>
      <c r="S40" s="627"/>
    </row>
    <row r="41" spans="2:20" x14ac:dyDescent="0.25">
      <c r="B41" s="634" t="s">
        <v>2952</v>
      </c>
      <c r="C41" s="635"/>
      <c r="D41" s="207">
        <v>15</v>
      </c>
      <c r="E41" s="254"/>
      <c r="F41" s="212">
        <v>0</v>
      </c>
      <c r="G41" s="212">
        <v>0</v>
      </c>
      <c r="H41" s="212">
        <v>1</v>
      </c>
      <c r="I41" s="212">
        <v>2</v>
      </c>
      <c r="J41" s="212">
        <v>3</v>
      </c>
      <c r="K41" s="212">
        <v>4</v>
      </c>
      <c r="L41" s="212">
        <v>5</v>
      </c>
      <c r="M41" s="212">
        <v>6</v>
      </c>
      <c r="N41" s="212">
        <v>7</v>
      </c>
      <c r="O41" s="212">
        <v>8</v>
      </c>
      <c r="P41" s="212">
        <v>9</v>
      </c>
      <c r="Q41" s="212">
        <v>10</v>
      </c>
      <c r="R41" s="212">
        <v>11</v>
      </c>
      <c r="S41" s="213">
        <v>12</v>
      </c>
      <c r="T41" s="216">
        <f>SUMPRODUCT(($E$4:$S$38&lt;&gt;"X")*($E$4:$S$38&lt;&gt;"O")*($D$4:$D$38=B41)*E41:S41)</f>
        <v>0</v>
      </c>
    </row>
    <row r="42" spans="2:20" x14ac:dyDescent="0.25">
      <c r="B42" s="624" t="s">
        <v>2954</v>
      </c>
      <c r="C42" s="625"/>
      <c r="D42" s="208">
        <v>15</v>
      </c>
      <c r="E42" s="255"/>
      <c r="F42" s="214">
        <v>0</v>
      </c>
      <c r="G42" s="214">
        <v>0</v>
      </c>
      <c r="H42" s="214">
        <v>1</v>
      </c>
      <c r="I42" s="214">
        <v>2</v>
      </c>
      <c r="J42" s="214">
        <v>3</v>
      </c>
      <c r="K42" s="214">
        <v>4</v>
      </c>
      <c r="L42" s="214">
        <v>5</v>
      </c>
      <c r="M42" s="214">
        <v>6</v>
      </c>
      <c r="N42" s="214">
        <v>7</v>
      </c>
      <c r="O42" s="214">
        <v>8</v>
      </c>
      <c r="P42" s="214">
        <v>9</v>
      </c>
      <c r="Q42" s="214">
        <v>10</v>
      </c>
      <c r="R42" s="214">
        <v>11</v>
      </c>
      <c r="S42" s="215">
        <v>12</v>
      </c>
      <c r="T42" s="217">
        <f>SUMPRODUCT(($E$4:$S$38&lt;&gt;"X")*($E$4:$S$38&lt;&gt;"O")*($D$4:$D$38=B42)*E42:S42)</f>
        <v>42</v>
      </c>
    </row>
    <row r="43" spans="2:20" x14ac:dyDescent="0.25">
      <c r="B43" s="624" t="s">
        <v>2953</v>
      </c>
      <c r="C43" s="625"/>
      <c r="D43" s="208">
        <v>15</v>
      </c>
      <c r="E43" s="255"/>
      <c r="F43" s="214">
        <v>0</v>
      </c>
      <c r="G43" s="214">
        <v>0</v>
      </c>
      <c r="H43" s="214">
        <v>1</v>
      </c>
      <c r="I43" s="214">
        <v>2</v>
      </c>
      <c r="J43" s="214">
        <v>3</v>
      </c>
      <c r="K43" s="214">
        <v>4</v>
      </c>
      <c r="L43" s="214">
        <v>5</v>
      </c>
      <c r="M43" s="214">
        <v>6</v>
      </c>
      <c r="N43" s="214">
        <v>7</v>
      </c>
      <c r="O43" s="214">
        <v>8</v>
      </c>
      <c r="P43" s="214">
        <v>9</v>
      </c>
      <c r="Q43" s="214">
        <v>10</v>
      </c>
      <c r="R43" s="214">
        <v>11</v>
      </c>
      <c r="S43" s="215">
        <v>12</v>
      </c>
      <c r="T43" s="217">
        <f>SUMPRODUCT(($E$4:$S$38&lt;&gt;"X")*($E$4:$S$38&lt;&gt;"O")*($D$4:$D$38=B43)*E43:S43)</f>
        <v>0</v>
      </c>
    </row>
    <row r="44" spans="2:20" x14ac:dyDescent="0.25">
      <c r="B44" s="624" t="s">
        <v>2955</v>
      </c>
      <c r="C44" s="625"/>
      <c r="D44" s="208">
        <v>15</v>
      </c>
      <c r="E44" s="255"/>
      <c r="F44" s="214">
        <v>0</v>
      </c>
      <c r="G44" s="214">
        <v>0</v>
      </c>
      <c r="H44" s="214">
        <v>1</v>
      </c>
      <c r="I44" s="214">
        <v>2</v>
      </c>
      <c r="J44" s="214">
        <v>3</v>
      </c>
      <c r="K44" s="214">
        <v>4</v>
      </c>
      <c r="L44" s="214">
        <v>5</v>
      </c>
      <c r="M44" s="214">
        <v>6</v>
      </c>
      <c r="N44" s="214">
        <v>7</v>
      </c>
      <c r="O44" s="214">
        <v>8</v>
      </c>
      <c r="P44" s="214">
        <v>9</v>
      </c>
      <c r="Q44" s="214">
        <v>10</v>
      </c>
      <c r="R44" s="214">
        <v>11</v>
      </c>
      <c r="S44" s="215">
        <v>12</v>
      </c>
      <c r="T44" s="217">
        <f>SUMPRODUCT(($E$4:$S$38&lt;&gt;"X")*($E$4:$S$38&lt;&gt;"O")*($D$4:$D$38=B44)*E44:S44)</f>
        <v>0</v>
      </c>
    </row>
    <row r="45" spans="2:20" x14ac:dyDescent="0.25">
      <c r="B45" s="624" t="s">
        <v>2956</v>
      </c>
      <c r="C45" s="625"/>
      <c r="D45" s="208">
        <v>12</v>
      </c>
      <c r="E45" s="255"/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14">
        <v>1</v>
      </c>
      <c r="L45" s="214">
        <v>2</v>
      </c>
      <c r="M45" s="214">
        <v>3</v>
      </c>
      <c r="N45" s="214">
        <v>5</v>
      </c>
      <c r="O45" s="214">
        <v>6</v>
      </c>
      <c r="P45" s="214">
        <v>7</v>
      </c>
      <c r="Q45" s="214">
        <v>8</v>
      </c>
      <c r="R45" s="214">
        <v>9</v>
      </c>
      <c r="S45" s="215">
        <v>10</v>
      </c>
      <c r="T45" s="217">
        <f>SUMPRODUCT(($E$4:$S$38&lt;&gt;"X")*($E$4:$S$38&lt;&gt;"O")*($C$4:$C$38=C5)*E45:S45)</f>
        <v>0</v>
      </c>
    </row>
    <row r="46" spans="2:20" x14ac:dyDescent="0.25">
      <c r="B46" s="624" t="s">
        <v>2957</v>
      </c>
      <c r="C46" s="625"/>
      <c r="D46" s="208">
        <v>12</v>
      </c>
      <c r="E46" s="255"/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14">
        <v>1</v>
      </c>
      <c r="L46" s="214">
        <v>2</v>
      </c>
      <c r="M46" s="214">
        <v>3</v>
      </c>
      <c r="N46" s="214">
        <v>5</v>
      </c>
      <c r="O46" s="214">
        <v>6</v>
      </c>
      <c r="P46" s="214">
        <v>7</v>
      </c>
      <c r="Q46" s="214">
        <v>8</v>
      </c>
      <c r="R46" s="214">
        <v>9</v>
      </c>
      <c r="S46" s="215">
        <v>10</v>
      </c>
      <c r="T46" s="217">
        <f>SUMPRODUCT(($E$4:$S$38&lt;&gt;"X")*($E$4:$S$38&lt;&gt;"O")*($C$4:$C$38=C6)*E46:S46)</f>
        <v>34</v>
      </c>
    </row>
    <row r="47" spans="2:20" ht="15.75" thickBot="1" x14ac:dyDescent="0.3">
      <c r="B47" s="622" t="s">
        <v>2593</v>
      </c>
      <c r="C47" s="623"/>
      <c r="D47" s="209">
        <v>5</v>
      </c>
      <c r="E47" s="256"/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1</v>
      </c>
      <c r="P47" s="21">
        <v>2</v>
      </c>
      <c r="Q47" s="21">
        <v>3</v>
      </c>
      <c r="R47" s="21">
        <v>4</v>
      </c>
      <c r="S47" s="6">
        <v>5</v>
      </c>
      <c r="T47" s="218">
        <f>SUMPRODUCT(($E$4:$S$38&lt;&gt;"X")*($E$4:$S$38&lt;&gt;"O")*(B4:B38&lt;&gt;"")*E47:S47)</f>
        <v>14</v>
      </c>
    </row>
  </sheetData>
  <customSheetViews>
    <customSheetView guid="{AAD390AF-2B1D-4F21-A08A-4E26942AA992}">
      <pane xSplit="1" ySplit="3" topLeftCell="B4" activePane="bottomRight" state="frozen"/>
      <selection pane="bottomRight" activeCell="N10" sqref="N10"/>
      <pageMargins left="0.7" right="0.7" top="0.75" bottom="0.75" header="0.3" footer="0.3"/>
      <pageSetup paperSize="9" orientation="portrait" r:id="rId1"/>
    </customSheetView>
  </customSheetViews>
  <mergeCells count="11">
    <mergeCell ref="E40:S40"/>
    <mergeCell ref="B3:D3"/>
    <mergeCell ref="B2:D2"/>
    <mergeCell ref="B42:C42"/>
    <mergeCell ref="B41:C41"/>
    <mergeCell ref="B40:C40"/>
    <mergeCell ref="B47:C47"/>
    <mergeCell ref="B46:C46"/>
    <mergeCell ref="B45:C45"/>
    <mergeCell ref="B44:C44"/>
    <mergeCell ref="B43:C43"/>
  </mergeCells>
  <conditionalFormatting sqref="E4:S38">
    <cfRule type="expression" dxfId="1" priority="2">
      <formula>E4="O"</formula>
    </cfRule>
    <cfRule type="expression" dxfId="0" priority="3">
      <formula>E4="X"</formula>
    </cfRule>
  </conditionalFormatting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00B050"/>
  </sheetPr>
  <dimension ref="A1:AT63"/>
  <sheetViews>
    <sheetView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bestFit="1" customWidth="1"/>
    <col min="2" max="2" width="6.5703125" bestFit="1" customWidth="1"/>
    <col min="3" max="3" width="11.42578125" customWidth="1"/>
    <col min="4" max="4" width="5.28515625" bestFit="1" customWidth="1"/>
    <col min="5" max="5" width="6.5703125" bestFit="1" customWidth="1"/>
    <col min="7" max="7" width="5.28515625" bestFit="1" customWidth="1"/>
    <col min="8" max="8" width="6.5703125" bestFit="1" customWidth="1"/>
    <col min="9" max="9" width="12.7109375" customWidth="1"/>
    <col min="10" max="10" width="5.28515625" bestFit="1" customWidth="1"/>
    <col min="11" max="11" width="6.5703125" bestFit="1" customWidth="1"/>
    <col min="13" max="13" width="5.28515625" bestFit="1" customWidth="1"/>
    <col min="14" max="14" width="6.5703125" bestFit="1" customWidth="1"/>
    <col min="16" max="16" width="5.28515625" bestFit="1" customWidth="1"/>
    <col min="17" max="17" width="6.5703125" bestFit="1" customWidth="1"/>
    <col min="19" max="19" width="5.28515625" bestFit="1" customWidth="1"/>
    <col min="20" max="20" width="6.5703125" customWidth="1"/>
    <col min="22" max="22" width="5.28515625" bestFit="1" customWidth="1"/>
    <col min="23" max="23" width="6.5703125" customWidth="1"/>
    <col min="25" max="25" width="5.28515625" bestFit="1" customWidth="1"/>
    <col min="26" max="26" width="6.5703125" customWidth="1"/>
    <col min="28" max="28" width="5.28515625" bestFit="1" customWidth="1"/>
    <col min="29" max="29" width="6.5703125" bestFit="1" customWidth="1"/>
    <col min="31" max="31" width="5.28515625" bestFit="1" customWidth="1"/>
    <col min="32" max="32" width="6.5703125" bestFit="1" customWidth="1"/>
    <col min="34" max="34" width="5.28515625" bestFit="1" customWidth="1"/>
    <col min="35" max="35" width="6.5703125" customWidth="1"/>
    <col min="37" max="37" width="5.28515625" bestFit="1" customWidth="1"/>
    <col min="38" max="38" width="6.5703125" customWidth="1"/>
    <col min="40" max="40" width="5.28515625" bestFit="1" customWidth="1"/>
    <col min="41" max="41" width="6.5703125" customWidth="1"/>
    <col min="43" max="43" width="5.28515625" bestFit="1" customWidth="1"/>
    <col min="44" max="44" width="6.5703125" customWidth="1"/>
    <col min="46" max="46" width="5.28515625" bestFit="1" customWidth="1"/>
  </cols>
  <sheetData>
    <row r="1" spans="1:46" ht="15.75" thickBot="1" x14ac:dyDescent="0.3">
      <c r="A1" s="99" t="s">
        <v>2601</v>
      </c>
      <c r="B1" s="26" t="s">
        <v>10</v>
      </c>
      <c r="C1" s="25">
        <f>SUM(C$4:C$1048576)</f>
        <v>2294817</v>
      </c>
      <c r="D1" s="23">
        <f>SUM(D$4:D$1048576)</f>
        <v>45</v>
      </c>
      <c r="E1" s="26" t="s">
        <v>10</v>
      </c>
      <c r="F1" s="25">
        <f>SUM(F$19:F$1048576)</f>
        <v>1407207</v>
      </c>
      <c r="G1" s="24">
        <f>SUM(G$4:G$1048576)</f>
        <v>60</v>
      </c>
      <c r="H1" s="182" t="s">
        <v>10</v>
      </c>
      <c r="I1" s="25">
        <f>SUM(I$4:I$1048576)</f>
        <v>7255985</v>
      </c>
      <c r="J1" s="23">
        <f>SUM(J$4:J$1048576)</f>
        <v>75</v>
      </c>
      <c r="K1" s="26" t="s">
        <v>10</v>
      </c>
      <c r="L1" s="25">
        <f>SUM(L$4:L$1048576)</f>
        <v>9775504</v>
      </c>
      <c r="M1" s="23">
        <f>SUM(M$4:M$1048576)</f>
        <v>90</v>
      </c>
      <c r="N1" s="26" t="s">
        <v>10</v>
      </c>
      <c r="O1" s="25">
        <f>SUM(O$4:O$1048576)</f>
        <v>10855289</v>
      </c>
      <c r="P1" s="23">
        <f>SUM(P$4:P$1048576)</f>
        <v>90</v>
      </c>
      <c r="Q1" s="26" t="s">
        <v>10</v>
      </c>
      <c r="R1" s="25">
        <f>SUM(R$4:R$1048576)</f>
        <v>11684358</v>
      </c>
      <c r="S1" s="23">
        <f>SUM(S$4:S$1048576)</f>
        <v>90</v>
      </c>
      <c r="T1" s="26" t="s">
        <v>10</v>
      </c>
      <c r="U1" s="25">
        <f>SUM(U$4:U$1048576)</f>
        <v>11133205</v>
      </c>
      <c r="V1" s="23">
        <f>SUM(V$4:V$1048576)</f>
        <v>90</v>
      </c>
      <c r="W1" s="26" t="s">
        <v>10</v>
      </c>
      <c r="X1" s="25">
        <f>SUM(X$4:X$1048576)</f>
        <v>11473749</v>
      </c>
      <c r="Y1" s="24">
        <f>SUM(Y$4:Y$1048576)</f>
        <v>90</v>
      </c>
      <c r="Z1" s="26" t="s">
        <v>10</v>
      </c>
      <c r="AA1" s="25">
        <f>SUM(AA$4:AA$1048576)</f>
        <v>11657429</v>
      </c>
      <c r="AB1" s="24">
        <f>SUM(AB$4:AB$1048576)</f>
        <v>90</v>
      </c>
      <c r="AC1" s="26" t="s">
        <v>10</v>
      </c>
      <c r="AD1" s="25">
        <f>SUM(AD$19:AD$1048576)</f>
        <v>10386002</v>
      </c>
      <c r="AE1" s="24">
        <f>SUM(AE$4:AE$1048576)</f>
        <v>120</v>
      </c>
      <c r="AF1" s="26" t="s">
        <v>10</v>
      </c>
      <c r="AG1" s="25">
        <f>SUM(AG$19:AG$1048576)</f>
        <v>10628935</v>
      </c>
      <c r="AH1" s="24">
        <f>SUM(AH$4:AH$1048576)</f>
        <v>120</v>
      </c>
      <c r="AI1" s="26" t="s">
        <v>10</v>
      </c>
      <c r="AJ1" s="25">
        <f>SUM(AJ$4:AJ$1048576)</f>
        <v>15504640</v>
      </c>
      <c r="AK1" s="24">
        <f>SUM(AK$4:AK$1048576)</f>
        <v>120</v>
      </c>
      <c r="AL1" s="26" t="s">
        <v>10</v>
      </c>
      <c r="AM1" s="25">
        <f>SUM(AM$4:AM$1048576)</f>
        <v>14547862</v>
      </c>
      <c r="AN1" s="24">
        <f>SUM(AN$4:AN$1048576)</f>
        <v>120</v>
      </c>
      <c r="AO1" s="26" t="s">
        <v>10</v>
      </c>
      <c r="AP1" s="25">
        <f>SUM(AP$4:AP$1048576)</f>
        <v>13508412</v>
      </c>
      <c r="AQ1" s="24">
        <f>SUM(AQ$4:AQ$1048576)</f>
        <v>120</v>
      </c>
      <c r="AR1" s="26" t="s">
        <v>10</v>
      </c>
      <c r="AS1" s="25">
        <f>SUM(AS$4:AS$1048576)</f>
        <v>19649374</v>
      </c>
      <c r="AT1" s="24">
        <f>SUM(AT$4:AT$1048576)</f>
        <v>180</v>
      </c>
    </row>
    <row r="2" spans="1:46" x14ac:dyDescent="0.25">
      <c r="A2" s="100" t="str">
        <f>TEXT(SUMIF($B3:$XFD3,"Score",$B1:$XFD1),"000 000 000")&amp;" Points"</f>
        <v>161 762 768 Points</v>
      </c>
      <c r="B2" s="504" t="s">
        <v>9</v>
      </c>
      <c r="C2" s="501" t="s">
        <v>2560</v>
      </c>
      <c r="D2" s="502"/>
      <c r="E2" s="504" t="s">
        <v>9</v>
      </c>
      <c r="F2" s="501" t="s">
        <v>2561</v>
      </c>
      <c r="G2" s="503"/>
      <c r="H2" s="545" t="s">
        <v>9</v>
      </c>
      <c r="I2" s="501" t="s">
        <v>2562</v>
      </c>
      <c r="J2" s="502"/>
      <c r="K2" s="504" t="s">
        <v>9</v>
      </c>
      <c r="L2" s="501" t="s">
        <v>2563</v>
      </c>
      <c r="M2" s="502"/>
      <c r="N2" s="504" t="s">
        <v>9</v>
      </c>
      <c r="O2" s="501" t="s">
        <v>2564</v>
      </c>
      <c r="P2" s="502"/>
      <c r="Q2" s="504" t="s">
        <v>9</v>
      </c>
      <c r="R2" s="501" t="s">
        <v>2565</v>
      </c>
      <c r="S2" s="502"/>
      <c r="T2" s="504" t="s">
        <v>9</v>
      </c>
      <c r="U2" s="501" t="s">
        <v>2567</v>
      </c>
      <c r="V2" s="502"/>
      <c r="W2" s="504" t="s">
        <v>9</v>
      </c>
      <c r="X2" s="501" t="s">
        <v>2566</v>
      </c>
      <c r="Y2" s="502"/>
      <c r="Z2" s="504" t="s">
        <v>9</v>
      </c>
      <c r="AA2" s="501" t="s">
        <v>2568</v>
      </c>
      <c r="AB2" s="503"/>
      <c r="AC2" s="504" t="s">
        <v>9</v>
      </c>
      <c r="AD2" s="501" t="s">
        <v>3015</v>
      </c>
      <c r="AE2" s="503"/>
      <c r="AF2" s="504" t="s">
        <v>9</v>
      </c>
      <c r="AG2" s="501" t="s">
        <v>3078</v>
      </c>
      <c r="AH2" s="503"/>
      <c r="AI2" s="504" t="s">
        <v>9</v>
      </c>
      <c r="AJ2" s="501" t="s">
        <v>3249</v>
      </c>
      <c r="AK2" s="503"/>
      <c r="AL2" s="504" t="s">
        <v>9</v>
      </c>
      <c r="AM2" s="501" t="s">
        <v>3320</v>
      </c>
      <c r="AN2" s="503"/>
      <c r="AO2" s="504" t="s">
        <v>9</v>
      </c>
      <c r="AP2" s="501" t="s">
        <v>3362</v>
      </c>
      <c r="AQ2" s="503"/>
      <c r="AR2" s="504" t="s">
        <v>9</v>
      </c>
      <c r="AS2" s="501" t="s">
        <v>3421</v>
      </c>
      <c r="AT2" s="503"/>
    </row>
    <row r="3" spans="1:46" ht="15.75" thickBot="1" x14ac:dyDescent="0.3">
      <c r="A3" s="101" t="str">
        <f>TEXT(SUMIF($B3:$XFD3,"Stars",$B1:$XFD1),"0 000")&amp;" Stars"</f>
        <v>1 500 Stars</v>
      </c>
      <c r="B3" s="505"/>
      <c r="C3" s="5" t="s">
        <v>12</v>
      </c>
      <c r="D3" s="21" t="s">
        <v>13</v>
      </c>
      <c r="E3" s="505"/>
      <c r="F3" s="5" t="s">
        <v>12</v>
      </c>
      <c r="G3" s="6" t="s">
        <v>13</v>
      </c>
      <c r="H3" s="546"/>
      <c r="I3" s="5" t="s">
        <v>12</v>
      </c>
      <c r="J3" s="21" t="s">
        <v>13</v>
      </c>
      <c r="K3" s="505"/>
      <c r="L3" s="5" t="s">
        <v>12</v>
      </c>
      <c r="M3" s="21" t="s">
        <v>13</v>
      </c>
      <c r="N3" s="505"/>
      <c r="O3" s="5" t="s">
        <v>12</v>
      </c>
      <c r="P3" s="21" t="s">
        <v>13</v>
      </c>
      <c r="Q3" s="505"/>
      <c r="R3" s="5" t="s">
        <v>12</v>
      </c>
      <c r="S3" s="21" t="s">
        <v>13</v>
      </c>
      <c r="T3" s="505"/>
      <c r="U3" s="5" t="s">
        <v>12</v>
      </c>
      <c r="V3" s="21" t="s">
        <v>13</v>
      </c>
      <c r="W3" s="505"/>
      <c r="X3" s="5" t="s">
        <v>12</v>
      </c>
      <c r="Y3" s="6" t="s">
        <v>13</v>
      </c>
      <c r="Z3" s="505"/>
      <c r="AA3" s="5" t="s">
        <v>12</v>
      </c>
      <c r="AB3" s="6" t="s">
        <v>13</v>
      </c>
      <c r="AC3" s="505"/>
      <c r="AD3" s="5" t="s">
        <v>12</v>
      </c>
      <c r="AE3" s="6" t="s">
        <v>13</v>
      </c>
      <c r="AF3" s="505"/>
      <c r="AG3" s="5" t="s">
        <v>12</v>
      </c>
      <c r="AH3" s="6" t="s">
        <v>13</v>
      </c>
      <c r="AI3" s="505"/>
      <c r="AJ3" s="5" t="s">
        <v>12</v>
      </c>
      <c r="AK3" s="6" t="s">
        <v>13</v>
      </c>
      <c r="AL3" s="505"/>
      <c r="AM3" s="5" t="s">
        <v>12</v>
      </c>
      <c r="AN3" s="6" t="s">
        <v>13</v>
      </c>
      <c r="AO3" s="505"/>
      <c r="AP3" s="5" t="s">
        <v>12</v>
      </c>
      <c r="AQ3" s="6" t="s">
        <v>13</v>
      </c>
      <c r="AR3" s="505"/>
      <c r="AS3" s="5" t="s">
        <v>12</v>
      </c>
      <c r="AT3" s="6" t="s">
        <v>13</v>
      </c>
    </row>
    <row r="4" spans="1:46" ht="15.75" thickBot="1" x14ac:dyDescent="0.3">
      <c r="B4" s="15" t="s">
        <v>628</v>
      </c>
      <c r="C4" s="111">
        <v>190505</v>
      </c>
      <c r="D4" s="168">
        <v>3</v>
      </c>
      <c r="E4" s="11" t="s">
        <v>643</v>
      </c>
      <c r="F4" s="114">
        <v>153358</v>
      </c>
      <c r="G4" s="132">
        <v>3</v>
      </c>
      <c r="H4" s="11" t="s">
        <v>1330</v>
      </c>
      <c r="I4" s="114">
        <v>270043</v>
      </c>
      <c r="J4" s="132">
        <v>3</v>
      </c>
      <c r="K4" s="16" t="s">
        <v>2377</v>
      </c>
      <c r="L4" s="111">
        <v>225629</v>
      </c>
      <c r="M4" s="168">
        <v>3</v>
      </c>
      <c r="N4" s="16" t="s">
        <v>2407</v>
      </c>
      <c r="O4" s="111">
        <v>297024</v>
      </c>
      <c r="P4" s="168">
        <v>3</v>
      </c>
      <c r="Q4" s="16" t="s">
        <v>2437</v>
      </c>
      <c r="R4" s="111">
        <v>320557</v>
      </c>
      <c r="S4" s="168">
        <v>3</v>
      </c>
      <c r="T4" s="16" t="s">
        <v>2467</v>
      </c>
      <c r="U4" s="111">
        <v>363291</v>
      </c>
      <c r="V4" s="168">
        <v>3</v>
      </c>
      <c r="W4" s="16" t="s">
        <v>2497</v>
      </c>
      <c r="X4" s="111">
        <v>336481</v>
      </c>
      <c r="Y4" s="168">
        <v>3</v>
      </c>
      <c r="Z4" s="16" t="s">
        <v>2527</v>
      </c>
      <c r="AA4" s="111">
        <v>325669</v>
      </c>
      <c r="AB4" s="168">
        <v>3</v>
      </c>
      <c r="AC4" s="11" t="s">
        <v>2995</v>
      </c>
      <c r="AD4" s="114">
        <v>394742</v>
      </c>
      <c r="AE4" s="132">
        <v>3</v>
      </c>
      <c r="AF4" s="11" t="s">
        <v>3058</v>
      </c>
      <c r="AG4" s="114">
        <v>314600</v>
      </c>
      <c r="AH4" s="132">
        <v>3</v>
      </c>
      <c r="AI4" s="16" t="s">
        <v>3229</v>
      </c>
      <c r="AJ4" s="111">
        <v>407940</v>
      </c>
      <c r="AK4" s="168">
        <v>3</v>
      </c>
      <c r="AL4" s="16" t="s">
        <v>3300</v>
      </c>
      <c r="AM4" s="111">
        <v>383308</v>
      </c>
      <c r="AN4" s="168">
        <v>3</v>
      </c>
      <c r="AO4" s="16" t="s">
        <v>3342</v>
      </c>
      <c r="AP4" s="111">
        <v>325474</v>
      </c>
      <c r="AQ4" s="168">
        <v>3</v>
      </c>
      <c r="AR4" s="16" t="s">
        <v>3401</v>
      </c>
      <c r="AS4" s="111">
        <v>342802</v>
      </c>
      <c r="AT4" s="168">
        <v>3</v>
      </c>
    </row>
    <row r="5" spans="1:46" ht="15.75" thickBot="1" x14ac:dyDescent="0.3">
      <c r="A5" s="249" t="s">
        <v>2</v>
      </c>
      <c r="B5" s="11" t="s">
        <v>629</v>
      </c>
      <c r="C5" s="114">
        <v>163531</v>
      </c>
      <c r="D5" s="132">
        <v>3</v>
      </c>
      <c r="E5" s="11" t="s">
        <v>644</v>
      </c>
      <c r="F5" s="114">
        <v>225942</v>
      </c>
      <c r="G5" s="132">
        <v>3</v>
      </c>
      <c r="H5" s="11" t="s">
        <v>1331</v>
      </c>
      <c r="I5" s="114">
        <v>234752</v>
      </c>
      <c r="J5" s="132">
        <v>3</v>
      </c>
      <c r="K5" s="13" t="s">
        <v>2378</v>
      </c>
      <c r="L5" s="114">
        <v>311195</v>
      </c>
      <c r="M5" s="132">
        <v>3</v>
      </c>
      <c r="N5" s="13" t="s">
        <v>2408</v>
      </c>
      <c r="O5" s="114">
        <v>322925</v>
      </c>
      <c r="P5" s="132">
        <v>3</v>
      </c>
      <c r="Q5" s="13" t="s">
        <v>2438</v>
      </c>
      <c r="R5" s="114">
        <v>403830</v>
      </c>
      <c r="S5" s="132">
        <v>3</v>
      </c>
      <c r="T5" s="13" t="s">
        <v>2468</v>
      </c>
      <c r="U5" s="114">
        <v>418817</v>
      </c>
      <c r="V5" s="132">
        <v>3</v>
      </c>
      <c r="W5" s="13" t="s">
        <v>2498</v>
      </c>
      <c r="X5" s="114">
        <v>426546</v>
      </c>
      <c r="Y5" s="132">
        <v>3</v>
      </c>
      <c r="Z5" s="13" t="s">
        <v>2528</v>
      </c>
      <c r="AA5" s="114">
        <v>423644</v>
      </c>
      <c r="AB5" s="132">
        <v>3</v>
      </c>
      <c r="AC5" s="11" t="s">
        <v>2996</v>
      </c>
      <c r="AD5" s="114">
        <v>437408</v>
      </c>
      <c r="AE5" s="132">
        <v>3</v>
      </c>
      <c r="AF5" s="11" t="s">
        <v>3059</v>
      </c>
      <c r="AG5" s="114">
        <v>483500</v>
      </c>
      <c r="AH5" s="132">
        <v>3</v>
      </c>
      <c r="AI5" s="13" t="s">
        <v>3230</v>
      </c>
      <c r="AJ5" s="114">
        <v>462922</v>
      </c>
      <c r="AK5" s="132">
        <v>3</v>
      </c>
      <c r="AL5" s="13" t="s">
        <v>3301</v>
      </c>
      <c r="AM5" s="114">
        <v>397863</v>
      </c>
      <c r="AN5" s="132">
        <v>3</v>
      </c>
      <c r="AO5" s="13" t="s">
        <v>3343</v>
      </c>
      <c r="AP5" s="114">
        <v>366140</v>
      </c>
      <c r="AQ5" s="132">
        <v>3</v>
      </c>
      <c r="AR5" s="13" t="s">
        <v>3402</v>
      </c>
      <c r="AS5" s="114">
        <v>333607</v>
      </c>
      <c r="AT5" s="132">
        <v>3</v>
      </c>
    </row>
    <row r="6" spans="1:46" ht="15.75" thickBot="1" x14ac:dyDescent="0.3">
      <c r="A6" s="247" t="s">
        <v>3</v>
      </c>
      <c r="B6" s="11" t="s">
        <v>630</v>
      </c>
      <c r="C6" s="114">
        <v>161986</v>
      </c>
      <c r="D6" s="132">
        <v>3</v>
      </c>
      <c r="E6" s="11" t="s">
        <v>645</v>
      </c>
      <c r="F6" s="114">
        <v>167780</v>
      </c>
      <c r="G6" s="132">
        <v>3</v>
      </c>
      <c r="H6" s="11" t="s">
        <v>1332</v>
      </c>
      <c r="I6" s="114">
        <v>322632</v>
      </c>
      <c r="J6" s="132">
        <v>3</v>
      </c>
      <c r="K6" s="13" t="s">
        <v>2379</v>
      </c>
      <c r="L6" s="114">
        <v>359962</v>
      </c>
      <c r="M6" s="132">
        <v>3</v>
      </c>
      <c r="N6" s="13" t="s">
        <v>2409</v>
      </c>
      <c r="O6" s="114">
        <v>416478</v>
      </c>
      <c r="P6" s="132">
        <v>3</v>
      </c>
      <c r="Q6" s="13" t="s">
        <v>2439</v>
      </c>
      <c r="R6" s="114">
        <v>305066</v>
      </c>
      <c r="S6" s="132">
        <v>3</v>
      </c>
      <c r="T6" s="13" t="s">
        <v>2469</v>
      </c>
      <c r="U6" s="114">
        <v>456485</v>
      </c>
      <c r="V6" s="132">
        <v>3</v>
      </c>
      <c r="W6" s="13" t="s">
        <v>2499</v>
      </c>
      <c r="X6" s="114">
        <v>415155</v>
      </c>
      <c r="Y6" s="132">
        <v>3</v>
      </c>
      <c r="Z6" s="13" t="s">
        <v>2529</v>
      </c>
      <c r="AA6" s="114">
        <v>420397</v>
      </c>
      <c r="AB6" s="132">
        <v>3</v>
      </c>
      <c r="AC6" s="11" t="s">
        <v>2997</v>
      </c>
      <c r="AD6" s="114">
        <v>459531</v>
      </c>
      <c r="AE6" s="132">
        <v>3</v>
      </c>
      <c r="AF6" s="11" t="s">
        <v>3060</v>
      </c>
      <c r="AG6" s="114">
        <v>530318</v>
      </c>
      <c r="AH6" s="132">
        <v>3</v>
      </c>
      <c r="AI6" s="13" t="s">
        <v>3231</v>
      </c>
      <c r="AJ6" s="114">
        <v>511048</v>
      </c>
      <c r="AK6" s="132">
        <v>3</v>
      </c>
      <c r="AL6" s="13" t="s">
        <v>3302</v>
      </c>
      <c r="AM6" s="114">
        <v>515841</v>
      </c>
      <c r="AN6" s="132">
        <v>3</v>
      </c>
      <c r="AO6" s="13" t="s">
        <v>3344</v>
      </c>
      <c r="AP6" s="114">
        <v>288593</v>
      </c>
      <c r="AQ6" s="132">
        <v>3</v>
      </c>
      <c r="AR6" s="13" t="s">
        <v>3403</v>
      </c>
      <c r="AS6" s="114">
        <v>364295</v>
      </c>
      <c r="AT6" s="132">
        <v>3</v>
      </c>
    </row>
    <row r="7" spans="1:46" ht="15.75" thickBot="1" x14ac:dyDescent="0.3">
      <c r="A7" s="247" t="s">
        <v>6</v>
      </c>
      <c r="B7" s="11" t="s">
        <v>631</v>
      </c>
      <c r="C7" s="114">
        <v>77655</v>
      </c>
      <c r="D7" s="132">
        <v>3</v>
      </c>
      <c r="E7" s="11" t="s">
        <v>646</v>
      </c>
      <c r="F7" s="114">
        <v>227300</v>
      </c>
      <c r="G7" s="132">
        <v>3</v>
      </c>
      <c r="H7" s="11" t="s">
        <v>1333</v>
      </c>
      <c r="I7" s="114">
        <v>320781</v>
      </c>
      <c r="J7" s="132">
        <v>3</v>
      </c>
      <c r="K7" s="13" t="s">
        <v>2380</v>
      </c>
      <c r="L7" s="114">
        <v>331126</v>
      </c>
      <c r="M7" s="132">
        <v>3</v>
      </c>
      <c r="N7" s="13" t="s">
        <v>2410</v>
      </c>
      <c r="O7" s="114">
        <v>433752</v>
      </c>
      <c r="P7" s="132">
        <v>3</v>
      </c>
      <c r="Q7" s="13" t="s">
        <v>2440</v>
      </c>
      <c r="R7" s="114">
        <v>374272</v>
      </c>
      <c r="S7" s="132">
        <v>3</v>
      </c>
      <c r="T7" s="13" t="s">
        <v>2470</v>
      </c>
      <c r="U7" s="114">
        <v>307243</v>
      </c>
      <c r="V7" s="132">
        <v>3</v>
      </c>
      <c r="W7" s="13" t="s">
        <v>2500</v>
      </c>
      <c r="X7" s="114">
        <v>375440</v>
      </c>
      <c r="Y7" s="132">
        <v>3</v>
      </c>
      <c r="Z7" s="13" t="s">
        <v>2530</v>
      </c>
      <c r="AA7" s="114">
        <v>401398</v>
      </c>
      <c r="AB7" s="132">
        <v>3</v>
      </c>
      <c r="AC7" s="11" t="s">
        <v>2998</v>
      </c>
      <c r="AD7" s="114">
        <v>385590</v>
      </c>
      <c r="AE7" s="132">
        <v>3</v>
      </c>
      <c r="AF7" s="11" t="s">
        <v>3061</v>
      </c>
      <c r="AG7" s="114">
        <v>415891</v>
      </c>
      <c r="AH7" s="132">
        <v>3</v>
      </c>
      <c r="AI7" s="13" t="s">
        <v>3232</v>
      </c>
      <c r="AJ7" s="114">
        <v>405724</v>
      </c>
      <c r="AK7" s="132">
        <v>3</v>
      </c>
      <c r="AL7" s="13" t="s">
        <v>3303</v>
      </c>
      <c r="AM7" s="114">
        <v>387913</v>
      </c>
      <c r="AN7" s="132">
        <v>3</v>
      </c>
      <c r="AO7" s="13" t="s">
        <v>3345</v>
      </c>
      <c r="AP7" s="114">
        <v>315691</v>
      </c>
      <c r="AQ7" s="132">
        <v>3</v>
      </c>
      <c r="AR7" s="13" t="s">
        <v>3404</v>
      </c>
      <c r="AS7" s="114">
        <v>279688</v>
      </c>
      <c r="AT7" s="132">
        <v>3</v>
      </c>
    </row>
    <row r="8" spans="1:46" ht="15.75" thickBot="1" x14ac:dyDescent="0.3">
      <c r="A8" s="247" t="s">
        <v>4</v>
      </c>
      <c r="B8" s="71" t="s">
        <v>632</v>
      </c>
      <c r="C8" s="114">
        <v>78428</v>
      </c>
      <c r="D8" s="132">
        <v>3</v>
      </c>
      <c r="E8" s="11" t="s">
        <v>647</v>
      </c>
      <c r="F8" s="114">
        <v>150652</v>
      </c>
      <c r="G8" s="132">
        <v>3</v>
      </c>
      <c r="H8" s="11" t="s">
        <v>1334</v>
      </c>
      <c r="I8" s="114">
        <v>304804</v>
      </c>
      <c r="J8" s="132">
        <v>3</v>
      </c>
      <c r="K8" s="13" t="s">
        <v>2381</v>
      </c>
      <c r="L8" s="114">
        <v>435727</v>
      </c>
      <c r="M8" s="132">
        <v>3</v>
      </c>
      <c r="N8" s="13" t="s">
        <v>2411</v>
      </c>
      <c r="O8" s="114">
        <v>393365</v>
      </c>
      <c r="P8" s="132">
        <v>3</v>
      </c>
      <c r="Q8" s="13" t="s">
        <v>2441</v>
      </c>
      <c r="R8" s="114">
        <v>565327</v>
      </c>
      <c r="S8" s="132">
        <v>3</v>
      </c>
      <c r="T8" s="13" t="s">
        <v>2471</v>
      </c>
      <c r="U8" s="114">
        <v>382178</v>
      </c>
      <c r="V8" s="132">
        <v>3</v>
      </c>
      <c r="W8" s="13" t="s">
        <v>2501</v>
      </c>
      <c r="X8" s="114">
        <v>315279</v>
      </c>
      <c r="Y8" s="132">
        <v>3</v>
      </c>
      <c r="Z8" s="13" t="s">
        <v>2531</v>
      </c>
      <c r="AA8" s="114">
        <v>353268</v>
      </c>
      <c r="AB8" s="132">
        <v>3</v>
      </c>
      <c r="AC8" s="11" t="s">
        <v>2999</v>
      </c>
      <c r="AD8" s="114">
        <v>314442</v>
      </c>
      <c r="AE8" s="132">
        <v>3</v>
      </c>
      <c r="AF8" s="11" t="s">
        <v>3062</v>
      </c>
      <c r="AG8" s="114">
        <v>466474</v>
      </c>
      <c r="AH8" s="132">
        <v>3</v>
      </c>
      <c r="AI8" s="13" t="s">
        <v>3233</v>
      </c>
      <c r="AJ8" s="114">
        <v>502163</v>
      </c>
      <c r="AK8" s="132">
        <v>3</v>
      </c>
      <c r="AL8" s="13" t="s">
        <v>3304</v>
      </c>
      <c r="AM8" s="114">
        <v>320402</v>
      </c>
      <c r="AN8" s="132">
        <v>3</v>
      </c>
      <c r="AO8" s="13" t="s">
        <v>3346</v>
      </c>
      <c r="AP8" s="114">
        <v>482410</v>
      </c>
      <c r="AQ8" s="132">
        <v>3</v>
      </c>
      <c r="AR8" s="13" t="s">
        <v>3405</v>
      </c>
      <c r="AS8" s="114">
        <v>306230</v>
      </c>
      <c r="AT8" s="132">
        <v>3</v>
      </c>
    </row>
    <row r="9" spans="1:46" ht="15.75" thickBot="1" x14ac:dyDescent="0.3">
      <c r="A9" s="247" t="s">
        <v>2558</v>
      </c>
      <c r="B9" s="11" t="s">
        <v>633</v>
      </c>
      <c r="C9" s="114">
        <v>177319</v>
      </c>
      <c r="D9" s="132">
        <v>3</v>
      </c>
      <c r="E9" s="11" t="s">
        <v>648</v>
      </c>
      <c r="F9" s="114">
        <v>239636</v>
      </c>
      <c r="G9" s="132">
        <v>3</v>
      </c>
      <c r="H9" s="11" t="s">
        <v>1335</v>
      </c>
      <c r="I9" s="114">
        <v>312633</v>
      </c>
      <c r="J9" s="132">
        <v>3</v>
      </c>
      <c r="K9" s="13" t="s">
        <v>2382</v>
      </c>
      <c r="L9" s="114">
        <v>378179</v>
      </c>
      <c r="M9" s="132">
        <v>3</v>
      </c>
      <c r="N9" s="13" t="s">
        <v>2412</v>
      </c>
      <c r="O9" s="114">
        <v>311234</v>
      </c>
      <c r="P9" s="132">
        <v>3</v>
      </c>
      <c r="Q9" s="13" t="s">
        <v>2442</v>
      </c>
      <c r="R9" s="114">
        <v>343719</v>
      </c>
      <c r="S9" s="132">
        <v>3</v>
      </c>
      <c r="T9" s="13" t="s">
        <v>2472</v>
      </c>
      <c r="U9" s="114">
        <v>343189</v>
      </c>
      <c r="V9" s="132">
        <v>3</v>
      </c>
      <c r="W9" s="13" t="s">
        <v>2502</v>
      </c>
      <c r="X9" s="114">
        <v>320007</v>
      </c>
      <c r="Y9" s="132">
        <v>3</v>
      </c>
      <c r="Z9" s="13" t="s">
        <v>2532</v>
      </c>
      <c r="AA9" s="114">
        <v>435241</v>
      </c>
      <c r="AB9" s="132">
        <v>3</v>
      </c>
      <c r="AC9" s="71" t="s">
        <v>3000</v>
      </c>
      <c r="AD9" s="114">
        <v>336792</v>
      </c>
      <c r="AE9" s="132">
        <v>3</v>
      </c>
      <c r="AF9" s="71" t="s">
        <v>3063</v>
      </c>
      <c r="AG9" s="114">
        <v>415968</v>
      </c>
      <c r="AH9" s="132">
        <v>3</v>
      </c>
      <c r="AI9" s="230" t="s">
        <v>3234</v>
      </c>
      <c r="AJ9" s="114">
        <v>391156</v>
      </c>
      <c r="AK9" s="132">
        <v>3</v>
      </c>
      <c r="AL9" s="230" t="s">
        <v>3305</v>
      </c>
      <c r="AM9" s="114">
        <v>368794</v>
      </c>
      <c r="AN9" s="132">
        <v>3</v>
      </c>
      <c r="AO9" s="230" t="s">
        <v>3347</v>
      </c>
      <c r="AP9" s="114">
        <v>336865</v>
      </c>
      <c r="AQ9" s="132">
        <v>3</v>
      </c>
      <c r="AR9" s="230" t="s">
        <v>3406</v>
      </c>
      <c r="AS9" s="114">
        <v>332339</v>
      </c>
      <c r="AT9" s="132">
        <v>3</v>
      </c>
    </row>
    <row r="10" spans="1:46" ht="15.75" thickBot="1" x14ac:dyDescent="0.3">
      <c r="A10" s="247" t="s">
        <v>5</v>
      </c>
      <c r="B10" s="11" t="s">
        <v>634</v>
      </c>
      <c r="C10" s="114">
        <v>193824</v>
      </c>
      <c r="D10" s="132">
        <v>3</v>
      </c>
      <c r="E10" s="71" t="s">
        <v>649</v>
      </c>
      <c r="F10" s="114">
        <v>158704</v>
      </c>
      <c r="G10" s="132">
        <v>3</v>
      </c>
      <c r="H10" s="11" t="s">
        <v>1336</v>
      </c>
      <c r="I10" s="114">
        <v>304608</v>
      </c>
      <c r="J10" s="132">
        <v>3</v>
      </c>
      <c r="K10" s="13" t="s">
        <v>2383</v>
      </c>
      <c r="L10" s="114">
        <v>319589</v>
      </c>
      <c r="M10" s="132">
        <v>3</v>
      </c>
      <c r="N10" s="13" t="s">
        <v>2413</v>
      </c>
      <c r="O10" s="114">
        <v>327056</v>
      </c>
      <c r="P10" s="132">
        <v>3</v>
      </c>
      <c r="Q10" s="13" t="s">
        <v>2443</v>
      </c>
      <c r="R10" s="114">
        <v>432483</v>
      </c>
      <c r="S10" s="132">
        <v>3</v>
      </c>
      <c r="T10" s="13" t="s">
        <v>2473</v>
      </c>
      <c r="U10" s="114">
        <v>330819</v>
      </c>
      <c r="V10" s="132">
        <v>3</v>
      </c>
      <c r="W10" s="13" t="s">
        <v>2503</v>
      </c>
      <c r="X10" s="114">
        <v>400226</v>
      </c>
      <c r="Y10" s="132">
        <v>3</v>
      </c>
      <c r="Z10" s="13" t="s">
        <v>2533</v>
      </c>
      <c r="AA10" s="114">
        <v>457888</v>
      </c>
      <c r="AB10" s="132">
        <v>3</v>
      </c>
      <c r="AC10" s="11" t="s">
        <v>3001</v>
      </c>
      <c r="AD10" s="114">
        <v>419822</v>
      </c>
      <c r="AE10" s="132">
        <v>3</v>
      </c>
      <c r="AF10" s="11" t="s">
        <v>3064</v>
      </c>
      <c r="AG10" s="114">
        <v>399794</v>
      </c>
      <c r="AH10" s="132">
        <v>3</v>
      </c>
      <c r="AI10" s="13" t="s">
        <v>3235</v>
      </c>
      <c r="AJ10" s="114">
        <v>414117</v>
      </c>
      <c r="AK10" s="132">
        <v>3</v>
      </c>
      <c r="AL10" s="13" t="s">
        <v>3306</v>
      </c>
      <c r="AM10" s="114">
        <v>315268</v>
      </c>
      <c r="AN10" s="132">
        <v>3</v>
      </c>
      <c r="AO10" s="13" t="s">
        <v>3348</v>
      </c>
      <c r="AP10" s="114">
        <v>287317</v>
      </c>
      <c r="AQ10" s="132">
        <v>3</v>
      </c>
      <c r="AR10" s="13" t="s">
        <v>3407</v>
      </c>
      <c r="AS10" s="114">
        <v>344422</v>
      </c>
      <c r="AT10" s="132">
        <v>3</v>
      </c>
    </row>
    <row r="11" spans="1:46" ht="15.75" thickBot="1" x14ac:dyDescent="0.3">
      <c r="A11" s="248" t="s">
        <v>2559</v>
      </c>
      <c r="B11" s="11" t="s">
        <v>635</v>
      </c>
      <c r="C11" s="114">
        <v>161390</v>
      </c>
      <c r="D11" s="132">
        <v>3</v>
      </c>
      <c r="E11" s="11" t="s">
        <v>650</v>
      </c>
      <c r="F11" s="114">
        <v>79935</v>
      </c>
      <c r="G11" s="132">
        <v>3</v>
      </c>
      <c r="H11" s="71" t="s">
        <v>1337</v>
      </c>
      <c r="I11" s="114">
        <v>244266</v>
      </c>
      <c r="J11" s="132">
        <v>3</v>
      </c>
      <c r="K11" s="13" t="s">
        <v>2384</v>
      </c>
      <c r="L11" s="114">
        <v>432934</v>
      </c>
      <c r="M11" s="132">
        <v>3</v>
      </c>
      <c r="N11" s="13" t="s">
        <v>2414</v>
      </c>
      <c r="O11" s="114">
        <v>406552</v>
      </c>
      <c r="P11" s="132">
        <v>3</v>
      </c>
      <c r="Q11" s="13" t="s">
        <v>2444</v>
      </c>
      <c r="R11" s="114">
        <v>390275</v>
      </c>
      <c r="S11" s="132">
        <v>3</v>
      </c>
      <c r="T11" s="13" t="s">
        <v>2474</v>
      </c>
      <c r="U11" s="114">
        <v>329637</v>
      </c>
      <c r="V11" s="132">
        <v>3</v>
      </c>
      <c r="W11" s="13" t="s">
        <v>2504</v>
      </c>
      <c r="X11" s="114">
        <v>382891</v>
      </c>
      <c r="Y11" s="132">
        <v>3</v>
      </c>
      <c r="Z11" s="13" t="s">
        <v>2534</v>
      </c>
      <c r="AA11" s="114">
        <v>300956</v>
      </c>
      <c r="AB11" s="132">
        <v>3</v>
      </c>
      <c r="AC11" s="11" t="s">
        <v>3002</v>
      </c>
      <c r="AD11" s="114">
        <v>405744</v>
      </c>
      <c r="AE11" s="132">
        <v>3</v>
      </c>
      <c r="AF11" s="11" t="s">
        <v>3065</v>
      </c>
      <c r="AG11" s="114">
        <v>477069</v>
      </c>
      <c r="AH11" s="132">
        <v>3</v>
      </c>
      <c r="AI11" s="13" t="s">
        <v>3236</v>
      </c>
      <c r="AJ11" s="114">
        <v>476040</v>
      </c>
      <c r="AK11" s="132">
        <v>3</v>
      </c>
      <c r="AL11" s="13" t="s">
        <v>3307</v>
      </c>
      <c r="AM11" s="114">
        <v>357198</v>
      </c>
      <c r="AN11" s="132">
        <v>3</v>
      </c>
      <c r="AO11" s="13" t="s">
        <v>3349</v>
      </c>
      <c r="AP11" s="114">
        <v>252162</v>
      </c>
      <c r="AQ11" s="132">
        <v>3</v>
      </c>
      <c r="AR11" s="13" t="s">
        <v>3408</v>
      </c>
      <c r="AS11" s="114">
        <v>348429</v>
      </c>
      <c r="AT11" s="132">
        <v>3</v>
      </c>
    </row>
    <row r="12" spans="1:46" x14ac:dyDescent="0.25">
      <c r="B12" s="11" t="s">
        <v>636</v>
      </c>
      <c r="C12" s="114">
        <v>150286</v>
      </c>
      <c r="D12" s="132">
        <v>3</v>
      </c>
      <c r="E12" s="11" t="s">
        <v>651</v>
      </c>
      <c r="F12" s="114">
        <v>238439</v>
      </c>
      <c r="G12" s="132">
        <v>3</v>
      </c>
      <c r="H12" s="11" t="s">
        <v>1338</v>
      </c>
      <c r="I12" s="114">
        <v>243104</v>
      </c>
      <c r="J12" s="132">
        <v>3</v>
      </c>
      <c r="K12" s="13" t="s">
        <v>2385</v>
      </c>
      <c r="L12" s="114">
        <v>235986</v>
      </c>
      <c r="M12" s="132">
        <v>3</v>
      </c>
      <c r="N12" s="13" t="s">
        <v>2415</v>
      </c>
      <c r="O12" s="114">
        <v>433013</v>
      </c>
      <c r="P12" s="132">
        <v>3</v>
      </c>
      <c r="Q12" s="13" t="s">
        <v>2445</v>
      </c>
      <c r="R12" s="114">
        <v>334397</v>
      </c>
      <c r="S12" s="132">
        <v>3</v>
      </c>
      <c r="T12" s="13" t="s">
        <v>2475</v>
      </c>
      <c r="U12" s="114">
        <v>518291</v>
      </c>
      <c r="V12" s="132">
        <v>3</v>
      </c>
      <c r="W12" s="13" t="s">
        <v>2505</v>
      </c>
      <c r="X12" s="114">
        <v>426824</v>
      </c>
      <c r="Y12" s="132">
        <v>3</v>
      </c>
      <c r="Z12" s="13" t="s">
        <v>2535</v>
      </c>
      <c r="AA12" s="114">
        <v>542027</v>
      </c>
      <c r="AB12" s="132">
        <v>3</v>
      </c>
      <c r="AC12" s="11" t="s">
        <v>3003</v>
      </c>
      <c r="AD12" s="114">
        <v>477109</v>
      </c>
      <c r="AE12" s="132">
        <v>3</v>
      </c>
      <c r="AF12" s="11" t="s">
        <v>3066</v>
      </c>
      <c r="AG12" s="114">
        <v>485160</v>
      </c>
      <c r="AH12" s="132">
        <v>3</v>
      </c>
      <c r="AI12" s="13" t="s">
        <v>3237</v>
      </c>
      <c r="AJ12" s="114">
        <v>515070</v>
      </c>
      <c r="AK12" s="132">
        <v>3</v>
      </c>
      <c r="AL12" s="13" t="s">
        <v>3308</v>
      </c>
      <c r="AM12" s="114">
        <v>441105</v>
      </c>
      <c r="AN12" s="132">
        <v>3</v>
      </c>
      <c r="AO12" s="13" t="s">
        <v>3350</v>
      </c>
      <c r="AP12" s="114">
        <v>256866</v>
      </c>
      <c r="AQ12" s="132">
        <v>3</v>
      </c>
      <c r="AR12" s="13" t="s">
        <v>3409</v>
      </c>
      <c r="AS12" s="114">
        <v>349812</v>
      </c>
      <c r="AT12" s="132">
        <v>3</v>
      </c>
    </row>
    <row r="13" spans="1:46" x14ac:dyDescent="0.25">
      <c r="B13" s="71" t="s">
        <v>637</v>
      </c>
      <c r="C13" s="114">
        <v>151633</v>
      </c>
      <c r="D13" s="132">
        <v>3</v>
      </c>
      <c r="E13" s="11" t="s">
        <v>652</v>
      </c>
      <c r="F13" s="114">
        <v>241026</v>
      </c>
      <c r="G13" s="132">
        <v>3</v>
      </c>
      <c r="H13" s="11" t="s">
        <v>1339</v>
      </c>
      <c r="I13" s="114">
        <v>326953</v>
      </c>
      <c r="J13" s="132">
        <v>3</v>
      </c>
      <c r="K13" s="230" t="s">
        <v>2386</v>
      </c>
      <c r="L13" s="114">
        <v>245562</v>
      </c>
      <c r="M13" s="132">
        <v>3</v>
      </c>
      <c r="N13" s="230" t="s">
        <v>2416</v>
      </c>
      <c r="O13" s="114">
        <v>351369</v>
      </c>
      <c r="P13" s="132">
        <v>3</v>
      </c>
      <c r="Q13" s="230" t="s">
        <v>2446</v>
      </c>
      <c r="R13" s="114">
        <v>440838</v>
      </c>
      <c r="S13" s="132">
        <v>3</v>
      </c>
      <c r="T13" s="230" t="s">
        <v>2476</v>
      </c>
      <c r="U13" s="114">
        <v>226361</v>
      </c>
      <c r="V13" s="132">
        <v>3</v>
      </c>
      <c r="W13" s="230" t="s">
        <v>2506</v>
      </c>
      <c r="X13" s="114">
        <v>326019</v>
      </c>
      <c r="Y13" s="132">
        <v>3</v>
      </c>
      <c r="Z13" s="230" t="s">
        <v>2536</v>
      </c>
      <c r="AA13" s="114">
        <v>331779</v>
      </c>
      <c r="AB13" s="132">
        <v>3</v>
      </c>
      <c r="AC13" s="11" t="s">
        <v>3004</v>
      </c>
      <c r="AD13" s="114">
        <v>409116</v>
      </c>
      <c r="AE13" s="132">
        <v>3</v>
      </c>
      <c r="AF13" s="11" t="s">
        <v>3067</v>
      </c>
      <c r="AG13" s="114">
        <v>405308</v>
      </c>
      <c r="AH13" s="132">
        <v>3</v>
      </c>
      <c r="AI13" s="13" t="s">
        <v>3238</v>
      </c>
      <c r="AJ13" s="114">
        <v>342925</v>
      </c>
      <c r="AK13" s="132">
        <v>3</v>
      </c>
      <c r="AL13" s="13" t="s">
        <v>3309</v>
      </c>
      <c r="AM13" s="114">
        <v>459419</v>
      </c>
      <c r="AN13" s="132">
        <v>3</v>
      </c>
      <c r="AO13" s="13" t="s">
        <v>3351</v>
      </c>
      <c r="AP13" s="114">
        <v>246345</v>
      </c>
      <c r="AQ13" s="132">
        <v>3</v>
      </c>
      <c r="AR13" s="13" t="s">
        <v>3410</v>
      </c>
      <c r="AS13" s="114">
        <v>310675</v>
      </c>
      <c r="AT13" s="132">
        <v>3</v>
      </c>
    </row>
    <row r="14" spans="1:46" x14ac:dyDescent="0.25">
      <c r="B14" s="11" t="s">
        <v>638</v>
      </c>
      <c r="C14" s="114">
        <v>83078</v>
      </c>
      <c r="D14" s="132">
        <v>3</v>
      </c>
      <c r="E14" s="11" t="s">
        <v>653</v>
      </c>
      <c r="F14" s="114">
        <v>251961</v>
      </c>
      <c r="G14" s="132">
        <v>3</v>
      </c>
      <c r="H14" s="11" t="s">
        <v>1340</v>
      </c>
      <c r="I14" s="114">
        <v>310367</v>
      </c>
      <c r="J14" s="132">
        <v>3</v>
      </c>
      <c r="K14" s="13" t="s">
        <v>2387</v>
      </c>
      <c r="L14" s="114">
        <v>352644</v>
      </c>
      <c r="M14" s="132">
        <v>3</v>
      </c>
      <c r="N14" s="13" t="s">
        <v>2417</v>
      </c>
      <c r="O14" s="114">
        <v>308903</v>
      </c>
      <c r="P14" s="132">
        <v>3</v>
      </c>
      <c r="Q14" s="13" t="s">
        <v>2447</v>
      </c>
      <c r="R14" s="114">
        <v>396316</v>
      </c>
      <c r="S14" s="132">
        <v>3</v>
      </c>
      <c r="T14" s="13" t="s">
        <v>2477</v>
      </c>
      <c r="U14" s="114">
        <v>306005</v>
      </c>
      <c r="V14" s="132">
        <v>3</v>
      </c>
      <c r="W14" s="13" t="s">
        <v>2507</v>
      </c>
      <c r="X14" s="114">
        <v>332627</v>
      </c>
      <c r="Y14" s="132">
        <v>3</v>
      </c>
      <c r="Z14" s="13" t="s">
        <v>2537</v>
      </c>
      <c r="AA14" s="114">
        <v>410562</v>
      </c>
      <c r="AB14" s="132">
        <v>3</v>
      </c>
      <c r="AC14" s="11" t="s">
        <v>3005</v>
      </c>
      <c r="AD14" s="114">
        <v>377545</v>
      </c>
      <c r="AE14" s="132">
        <v>3</v>
      </c>
      <c r="AF14" s="11" t="s">
        <v>3068</v>
      </c>
      <c r="AG14" s="114">
        <v>528434</v>
      </c>
      <c r="AH14" s="132">
        <v>3</v>
      </c>
      <c r="AI14" s="13" t="s">
        <v>3239</v>
      </c>
      <c r="AJ14" s="114">
        <v>417242</v>
      </c>
      <c r="AK14" s="132">
        <v>3</v>
      </c>
      <c r="AL14" s="13" t="s">
        <v>3310</v>
      </c>
      <c r="AM14" s="114">
        <v>322198</v>
      </c>
      <c r="AN14" s="132">
        <v>3</v>
      </c>
      <c r="AO14" s="13" t="s">
        <v>3352</v>
      </c>
      <c r="AP14" s="114">
        <v>450760</v>
      </c>
      <c r="AQ14" s="132">
        <v>3</v>
      </c>
      <c r="AR14" s="13" t="s">
        <v>3411</v>
      </c>
      <c r="AS14" s="114">
        <v>430411</v>
      </c>
      <c r="AT14" s="132">
        <v>3</v>
      </c>
    </row>
    <row r="15" spans="1:46" x14ac:dyDescent="0.25">
      <c r="B15" s="11" t="s">
        <v>639</v>
      </c>
      <c r="C15" s="114">
        <v>176998</v>
      </c>
      <c r="D15" s="132">
        <v>3</v>
      </c>
      <c r="E15" s="11" t="s">
        <v>654</v>
      </c>
      <c r="F15" s="114">
        <v>226942</v>
      </c>
      <c r="G15" s="132">
        <v>3</v>
      </c>
      <c r="H15" s="11" t="s">
        <v>1341</v>
      </c>
      <c r="I15" s="114">
        <v>226427</v>
      </c>
      <c r="J15" s="132">
        <v>3</v>
      </c>
      <c r="K15" s="13" t="s">
        <v>2388</v>
      </c>
      <c r="L15" s="114">
        <v>353050</v>
      </c>
      <c r="M15" s="132">
        <v>3</v>
      </c>
      <c r="N15" s="13" t="s">
        <v>2418</v>
      </c>
      <c r="O15" s="114">
        <v>404921</v>
      </c>
      <c r="P15" s="132">
        <v>3</v>
      </c>
      <c r="Q15" s="13" t="s">
        <v>2448</v>
      </c>
      <c r="R15" s="114">
        <v>377611</v>
      </c>
      <c r="S15" s="132">
        <v>3</v>
      </c>
      <c r="T15" s="13" t="s">
        <v>2478</v>
      </c>
      <c r="U15" s="114">
        <v>399286</v>
      </c>
      <c r="V15" s="132">
        <v>3</v>
      </c>
      <c r="W15" s="13" t="s">
        <v>2508</v>
      </c>
      <c r="X15" s="114">
        <v>421434</v>
      </c>
      <c r="Y15" s="132">
        <v>3</v>
      </c>
      <c r="Z15" s="13" t="s">
        <v>2538</v>
      </c>
      <c r="AA15" s="114">
        <v>418073</v>
      </c>
      <c r="AB15" s="132">
        <v>3</v>
      </c>
      <c r="AC15" s="11" t="s">
        <v>3006</v>
      </c>
      <c r="AD15" s="114">
        <v>381860</v>
      </c>
      <c r="AE15" s="132">
        <v>3</v>
      </c>
      <c r="AF15" s="11" t="s">
        <v>3069</v>
      </c>
      <c r="AG15" s="114">
        <v>494260</v>
      </c>
      <c r="AH15" s="132">
        <v>3</v>
      </c>
      <c r="AI15" s="13" t="s">
        <v>3240</v>
      </c>
      <c r="AJ15" s="114">
        <v>489827</v>
      </c>
      <c r="AK15" s="132">
        <v>3</v>
      </c>
      <c r="AL15" s="13" t="s">
        <v>3311</v>
      </c>
      <c r="AM15" s="114">
        <v>393366</v>
      </c>
      <c r="AN15" s="132">
        <v>3</v>
      </c>
      <c r="AO15" s="13" t="s">
        <v>3353</v>
      </c>
      <c r="AP15" s="114">
        <v>346218</v>
      </c>
      <c r="AQ15" s="132">
        <v>3</v>
      </c>
      <c r="AR15" s="13" t="s">
        <v>3412</v>
      </c>
      <c r="AS15" s="114">
        <v>351264</v>
      </c>
      <c r="AT15" s="132">
        <v>3</v>
      </c>
    </row>
    <row r="16" spans="1:46" x14ac:dyDescent="0.25">
      <c r="B16" s="11" t="s">
        <v>640</v>
      </c>
      <c r="C16" s="114">
        <v>197608</v>
      </c>
      <c r="D16" s="132">
        <v>3</v>
      </c>
      <c r="E16" s="11" t="s">
        <v>655</v>
      </c>
      <c r="F16" s="114">
        <v>248746</v>
      </c>
      <c r="G16" s="132">
        <v>3</v>
      </c>
      <c r="H16" s="11" t="s">
        <v>1342</v>
      </c>
      <c r="I16" s="114">
        <v>225814</v>
      </c>
      <c r="J16" s="132">
        <v>3</v>
      </c>
      <c r="K16" s="13" t="s">
        <v>2389</v>
      </c>
      <c r="L16" s="114">
        <v>323014</v>
      </c>
      <c r="M16" s="132">
        <v>3</v>
      </c>
      <c r="N16" s="13" t="s">
        <v>2419</v>
      </c>
      <c r="O16" s="114">
        <v>403278</v>
      </c>
      <c r="P16" s="132">
        <v>3</v>
      </c>
      <c r="Q16" s="13" t="s">
        <v>2449</v>
      </c>
      <c r="R16" s="114">
        <v>302950</v>
      </c>
      <c r="S16" s="132">
        <v>3</v>
      </c>
      <c r="T16" s="13" t="s">
        <v>2479</v>
      </c>
      <c r="U16" s="114">
        <v>384457</v>
      </c>
      <c r="V16" s="132">
        <v>3</v>
      </c>
      <c r="W16" s="13" t="s">
        <v>2509</v>
      </c>
      <c r="X16" s="114">
        <v>400513</v>
      </c>
      <c r="Y16" s="132">
        <v>3</v>
      </c>
      <c r="Z16" s="13" t="s">
        <v>2539</v>
      </c>
      <c r="AA16" s="114">
        <v>415326</v>
      </c>
      <c r="AB16" s="132">
        <v>3</v>
      </c>
      <c r="AC16" s="11" t="s">
        <v>3007</v>
      </c>
      <c r="AD16" s="114">
        <v>452681</v>
      </c>
      <c r="AE16" s="132">
        <v>3</v>
      </c>
      <c r="AF16" s="11" t="s">
        <v>3070</v>
      </c>
      <c r="AG16" s="114">
        <v>494624</v>
      </c>
      <c r="AH16" s="132">
        <v>3</v>
      </c>
      <c r="AI16" s="13" t="s">
        <v>3241</v>
      </c>
      <c r="AJ16" s="114">
        <v>409748</v>
      </c>
      <c r="AK16" s="132">
        <v>3</v>
      </c>
      <c r="AL16" s="13" t="s">
        <v>3312</v>
      </c>
      <c r="AM16" s="114">
        <v>232104</v>
      </c>
      <c r="AN16" s="132">
        <v>3</v>
      </c>
      <c r="AO16" s="13" t="s">
        <v>3354</v>
      </c>
      <c r="AP16" s="114">
        <v>258117</v>
      </c>
      <c r="AQ16" s="132">
        <v>3</v>
      </c>
      <c r="AR16" s="230" t="s">
        <v>3413</v>
      </c>
      <c r="AS16" s="114">
        <v>349532</v>
      </c>
      <c r="AT16" s="132">
        <v>3</v>
      </c>
    </row>
    <row r="17" spans="2:46" x14ac:dyDescent="0.25">
      <c r="B17" s="11" t="s">
        <v>641</v>
      </c>
      <c r="C17" s="114">
        <v>175120</v>
      </c>
      <c r="D17" s="132">
        <v>3</v>
      </c>
      <c r="E17" s="11" t="s">
        <v>656</v>
      </c>
      <c r="F17" s="114">
        <v>315144</v>
      </c>
      <c r="G17" s="132">
        <v>3</v>
      </c>
      <c r="H17" s="11" t="s">
        <v>1343</v>
      </c>
      <c r="I17" s="114">
        <v>239220</v>
      </c>
      <c r="J17" s="132">
        <v>3</v>
      </c>
      <c r="K17" s="13" t="s">
        <v>2390</v>
      </c>
      <c r="L17" s="114">
        <v>375911</v>
      </c>
      <c r="M17" s="132">
        <v>3</v>
      </c>
      <c r="N17" s="13" t="s">
        <v>2420</v>
      </c>
      <c r="O17" s="114">
        <v>300135</v>
      </c>
      <c r="P17" s="132">
        <v>3</v>
      </c>
      <c r="Q17" s="13" t="s">
        <v>2450</v>
      </c>
      <c r="R17" s="114">
        <v>375222</v>
      </c>
      <c r="S17" s="132">
        <v>3</v>
      </c>
      <c r="T17" s="13" t="s">
        <v>2480</v>
      </c>
      <c r="U17" s="114">
        <v>321608</v>
      </c>
      <c r="V17" s="132">
        <v>3</v>
      </c>
      <c r="W17" s="13" t="s">
        <v>2510</v>
      </c>
      <c r="X17" s="114">
        <v>340082</v>
      </c>
      <c r="Y17" s="132">
        <v>3</v>
      </c>
      <c r="Z17" s="13" t="s">
        <v>2540</v>
      </c>
      <c r="AA17" s="114">
        <v>307424</v>
      </c>
      <c r="AB17" s="132">
        <v>3</v>
      </c>
      <c r="AC17" s="71" t="s">
        <v>3008</v>
      </c>
      <c r="AD17" s="114">
        <v>312409</v>
      </c>
      <c r="AE17" s="132">
        <v>3</v>
      </c>
      <c r="AF17" s="71" t="s">
        <v>3071</v>
      </c>
      <c r="AG17" s="114">
        <v>353847</v>
      </c>
      <c r="AH17" s="132">
        <v>3</v>
      </c>
      <c r="AI17" s="230" t="s">
        <v>3242</v>
      </c>
      <c r="AJ17" s="114">
        <v>302702</v>
      </c>
      <c r="AK17" s="132">
        <v>3</v>
      </c>
      <c r="AL17" s="230" t="s">
        <v>3313</v>
      </c>
      <c r="AM17" s="114">
        <v>395943</v>
      </c>
      <c r="AN17" s="132">
        <v>3</v>
      </c>
      <c r="AO17" s="230" t="s">
        <v>3355</v>
      </c>
      <c r="AP17" s="114">
        <v>310028</v>
      </c>
      <c r="AQ17" s="132">
        <v>3</v>
      </c>
      <c r="AR17" s="13" t="s">
        <v>3414</v>
      </c>
      <c r="AS17" s="114">
        <v>279544</v>
      </c>
      <c r="AT17" s="132">
        <v>3</v>
      </c>
    </row>
    <row r="18" spans="2:46" ht="15.75" thickBot="1" x14ac:dyDescent="0.3">
      <c r="B18" s="229" t="s">
        <v>642</v>
      </c>
      <c r="C18" s="48">
        <v>155456</v>
      </c>
      <c r="D18" s="133">
        <v>3</v>
      </c>
      <c r="E18" s="72" t="s">
        <v>657</v>
      </c>
      <c r="F18" s="134">
        <v>250386</v>
      </c>
      <c r="G18" s="169">
        <v>3</v>
      </c>
      <c r="H18" s="71" t="s">
        <v>1344</v>
      </c>
      <c r="I18" s="114">
        <v>225120</v>
      </c>
      <c r="J18" s="132">
        <v>3</v>
      </c>
      <c r="K18" s="13" t="s">
        <v>2391</v>
      </c>
      <c r="L18" s="114">
        <v>225994</v>
      </c>
      <c r="M18" s="132">
        <v>3</v>
      </c>
      <c r="N18" s="13" t="s">
        <v>2421</v>
      </c>
      <c r="O18" s="114">
        <v>321569</v>
      </c>
      <c r="P18" s="132">
        <v>3</v>
      </c>
      <c r="Q18" s="13" t="s">
        <v>2451</v>
      </c>
      <c r="R18" s="114">
        <v>382243</v>
      </c>
      <c r="S18" s="132">
        <v>3</v>
      </c>
      <c r="T18" s="13" t="s">
        <v>2481</v>
      </c>
      <c r="U18" s="114">
        <v>442850</v>
      </c>
      <c r="V18" s="132">
        <v>3</v>
      </c>
      <c r="W18" s="13" t="s">
        <v>2511</v>
      </c>
      <c r="X18" s="114">
        <v>435854</v>
      </c>
      <c r="Y18" s="132">
        <v>3</v>
      </c>
      <c r="Z18" s="13" t="s">
        <v>2541</v>
      </c>
      <c r="AA18" s="114">
        <v>433657</v>
      </c>
      <c r="AB18" s="132">
        <v>3</v>
      </c>
      <c r="AC18" s="11" t="s">
        <v>3009</v>
      </c>
      <c r="AD18" s="134">
        <v>342132</v>
      </c>
      <c r="AE18" s="169">
        <v>3</v>
      </c>
      <c r="AF18" s="11" t="s">
        <v>3072</v>
      </c>
      <c r="AG18" s="134">
        <v>413807</v>
      </c>
      <c r="AH18" s="169">
        <v>3</v>
      </c>
      <c r="AI18" s="13" t="s">
        <v>3243</v>
      </c>
      <c r="AJ18" s="114">
        <v>314620</v>
      </c>
      <c r="AK18" s="132">
        <v>3</v>
      </c>
      <c r="AL18" s="13" t="s">
        <v>3314</v>
      </c>
      <c r="AM18" s="114">
        <v>286149</v>
      </c>
      <c r="AN18" s="132">
        <v>3</v>
      </c>
      <c r="AO18" s="13" t="s">
        <v>3356</v>
      </c>
      <c r="AP18" s="114">
        <v>278377</v>
      </c>
      <c r="AQ18" s="132">
        <v>3</v>
      </c>
      <c r="AR18" s="13" t="s">
        <v>3415</v>
      </c>
      <c r="AS18" s="114">
        <v>317508</v>
      </c>
      <c r="AT18" s="132">
        <v>3</v>
      </c>
    </row>
    <row r="19" spans="2:46" x14ac:dyDescent="0.25">
      <c r="E19" s="11" t="s">
        <v>1325</v>
      </c>
      <c r="F19" s="114">
        <v>234653</v>
      </c>
      <c r="G19" s="132">
        <v>3</v>
      </c>
      <c r="H19" s="11" t="s">
        <v>1345</v>
      </c>
      <c r="I19" s="114">
        <v>335493</v>
      </c>
      <c r="J19" s="132">
        <v>3</v>
      </c>
      <c r="K19" s="13" t="s">
        <v>2392</v>
      </c>
      <c r="L19" s="114">
        <v>383540</v>
      </c>
      <c r="M19" s="132">
        <v>3</v>
      </c>
      <c r="N19" s="13" t="s">
        <v>2422</v>
      </c>
      <c r="O19" s="114">
        <v>556316</v>
      </c>
      <c r="P19" s="132">
        <v>3</v>
      </c>
      <c r="Q19" s="13" t="s">
        <v>2452</v>
      </c>
      <c r="R19" s="114">
        <v>402223</v>
      </c>
      <c r="S19" s="132">
        <v>3</v>
      </c>
      <c r="T19" s="13" t="s">
        <v>2482</v>
      </c>
      <c r="U19" s="114">
        <v>334079</v>
      </c>
      <c r="V19" s="132">
        <v>3</v>
      </c>
      <c r="W19" s="13" t="s">
        <v>2512</v>
      </c>
      <c r="X19" s="114">
        <v>392222</v>
      </c>
      <c r="Y19" s="132">
        <v>3</v>
      </c>
      <c r="Z19" s="13" t="s">
        <v>2542</v>
      </c>
      <c r="AA19" s="114">
        <v>319561</v>
      </c>
      <c r="AB19" s="132">
        <v>3</v>
      </c>
      <c r="AC19" s="11" t="s">
        <v>3010</v>
      </c>
      <c r="AD19" s="114">
        <v>438504</v>
      </c>
      <c r="AE19" s="132">
        <v>3</v>
      </c>
      <c r="AF19" s="11" t="s">
        <v>3073</v>
      </c>
      <c r="AG19" s="114">
        <v>494773</v>
      </c>
      <c r="AH19" s="132">
        <v>3</v>
      </c>
      <c r="AI19" s="13" t="s">
        <v>3244</v>
      </c>
      <c r="AJ19" s="114">
        <v>565556</v>
      </c>
      <c r="AK19" s="132">
        <v>3</v>
      </c>
      <c r="AL19" s="13" t="s">
        <v>3315</v>
      </c>
      <c r="AM19" s="114">
        <v>311041</v>
      </c>
      <c r="AN19" s="132">
        <v>3</v>
      </c>
      <c r="AO19" s="13" t="s">
        <v>3357</v>
      </c>
      <c r="AP19" s="114">
        <v>311049</v>
      </c>
      <c r="AQ19" s="132">
        <v>3</v>
      </c>
      <c r="AR19" s="13" t="s">
        <v>3416</v>
      </c>
      <c r="AS19" s="114">
        <v>393679</v>
      </c>
      <c r="AT19" s="132">
        <v>3</v>
      </c>
    </row>
    <row r="20" spans="2:46" x14ac:dyDescent="0.25">
      <c r="E20" s="11" t="s">
        <v>1326</v>
      </c>
      <c r="F20" s="114">
        <v>311680</v>
      </c>
      <c r="G20" s="132">
        <v>3</v>
      </c>
      <c r="H20" s="11" t="s">
        <v>1346</v>
      </c>
      <c r="I20" s="114">
        <v>313258</v>
      </c>
      <c r="J20" s="132">
        <v>3</v>
      </c>
      <c r="K20" s="13" t="s">
        <v>2393</v>
      </c>
      <c r="L20" s="114">
        <v>331839</v>
      </c>
      <c r="M20" s="132">
        <v>3</v>
      </c>
      <c r="N20" s="13" t="s">
        <v>2423</v>
      </c>
      <c r="O20" s="114">
        <v>300118</v>
      </c>
      <c r="P20" s="132">
        <v>3</v>
      </c>
      <c r="Q20" s="13" t="s">
        <v>2453</v>
      </c>
      <c r="R20" s="114">
        <v>411353</v>
      </c>
      <c r="S20" s="132">
        <v>3</v>
      </c>
      <c r="T20" s="13" t="s">
        <v>2483</v>
      </c>
      <c r="U20" s="114">
        <v>305199</v>
      </c>
      <c r="V20" s="132">
        <v>3</v>
      </c>
      <c r="W20" s="13" t="s">
        <v>2513</v>
      </c>
      <c r="X20" s="114">
        <v>416051</v>
      </c>
      <c r="Y20" s="132">
        <v>3</v>
      </c>
      <c r="Z20" s="13" t="s">
        <v>2543</v>
      </c>
      <c r="AA20" s="114">
        <v>388320</v>
      </c>
      <c r="AB20" s="132">
        <v>3</v>
      </c>
      <c r="AC20" s="11" t="s">
        <v>3011</v>
      </c>
      <c r="AD20" s="114">
        <v>508654</v>
      </c>
      <c r="AE20" s="132">
        <v>3</v>
      </c>
      <c r="AF20" s="11" t="s">
        <v>3074</v>
      </c>
      <c r="AG20" s="114">
        <v>504842</v>
      </c>
      <c r="AH20" s="132">
        <v>3</v>
      </c>
      <c r="AI20" s="13" t="s">
        <v>3245</v>
      </c>
      <c r="AJ20" s="114">
        <v>472734</v>
      </c>
      <c r="AK20" s="132">
        <v>3</v>
      </c>
      <c r="AL20" s="13" t="s">
        <v>3316</v>
      </c>
      <c r="AM20" s="114">
        <v>382510</v>
      </c>
      <c r="AN20" s="132">
        <v>3</v>
      </c>
      <c r="AO20" s="13" t="s">
        <v>3358</v>
      </c>
      <c r="AP20" s="114">
        <v>301264</v>
      </c>
      <c r="AQ20" s="132">
        <v>3</v>
      </c>
      <c r="AR20" s="13" t="s">
        <v>3417</v>
      </c>
      <c r="AS20" s="114">
        <v>374079</v>
      </c>
      <c r="AT20" s="132">
        <v>3</v>
      </c>
    </row>
    <row r="21" spans="2:46" x14ac:dyDescent="0.25">
      <c r="E21" s="11" t="s">
        <v>1327</v>
      </c>
      <c r="F21" s="114">
        <v>302852</v>
      </c>
      <c r="G21" s="132">
        <v>3</v>
      </c>
      <c r="H21" s="11" t="s">
        <v>1347</v>
      </c>
      <c r="I21" s="114">
        <v>417258</v>
      </c>
      <c r="J21" s="132">
        <v>3</v>
      </c>
      <c r="K21" s="13" t="s">
        <v>2394</v>
      </c>
      <c r="L21" s="114">
        <v>323469</v>
      </c>
      <c r="M21" s="132">
        <v>3</v>
      </c>
      <c r="N21" s="13" t="s">
        <v>2424</v>
      </c>
      <c r="O21" s="114">
        <v>405631</v>
      </c>
      <c r="P21" s="132">
        <v>3</v>
      </c>
      <c r="Q21" s="13" t="s">
        <v>2454</v>
      </c>
      <c r="R21" s="114">
        <v>324972</v>
      </c>
      <c r="S21" s="132">
        <v>3</v>
      </c>
      <c r="T21" s="13" t="s">
        <v>2484</v>
      </c>
      <c r="U21" s="114">
        <v>393770</v>
      </c>
      <c r="V21" s="132">
        <v>3</v>
      </c>
      <c r="W21" s="13" t="s">
        <v>2514</v>
      </c>
      <c r="X21" s="114">
        <v>412290</v>
      </c>
      <c r="Y21" s="132">
        <v>3</v>
      </c>
      <c r="Z21" s="13" t="s">
        <v>2544</v>
      </c>
      <c r="AA21" s="114">
        <v>395402</v>
      </c>
      <c r="AB21" s="132">
        <v>3</v>
      </c>
      <c r="AC21" s="11" t="s">
        <v>3012</v>
      </c>
      <c r="AD21" s="114">
        <v>415046</v>
      </c>
      <c r="AE21" s="132">
        <v>3</v>
      </c>
      <c r="AF21" s="11" t="s">
        <v>3075</v>
      </c>
      <c r="AG21" s="114">
        <v>401506</v>
      </c>
      <c r="AH21" s="132">
        <v>3</v>
      </c>
      <c r="AI21" s="13" t="s">
        <v>3246</v>
      </c>
      <c r="AJ21" s="114">
        <v>391862</v>
      </c>
      <c r="AK21" s="132">
        <v>3</v>
      </c>
      <c r="AL21" s="13" t="s">
        <v>3317</v>
      </c>
      <c r="AM21" s="114">
        <v>291850</v>
      </c>
      <c r="AN21" s="132">
        <v>3</v>
      </c>
      <c r="AO21" s="13" t="s">
        <v>3359</v>
      </c>
      <c r="AP21" s="114">
        <v>264822</v>
      </c>
      <c r="AQ21" s="132">
        <v>3</v>
      </c>
      <c r="AR21" s="13" t="s">
        <v>3418</v>
      </c>
      <c r="AS21" s="114">
        <v>324970</v>
      </c>
      <c r="AT21" s="132">
        <v>3</v>
      </c>
    </row>
    <row r="22" spans="2:46" x14ac:dyDescent="0.25">
      <c r="E22" s="11" t="s">
        <v>1328</v>
      </c>
      <c r="F22" s="114">
        <v>229249</v>
      </c>
      <c r="G22" s="132">
        <v>3</v>
      </c>
      <c r="H22" s="11" t="s">
        <v>1348</v>
      </c>
      <c r="I22" s="114">
        <v>226740</v>
      </c>
      <c r="J22" s="132">
        <v>3</v>
      </c>
      <c r="K22" s="13" t="s">
        <v>2395</v>
      </c>
      <c r="L22" s="114">
        <v>225322</v>
      </c>
      <c r="M22" s="132">
        <v>3</v>
      </c>
      <c r="N22" s="13" t="s">
        <v>2425</v>
      </c>
      <c r="O22" s="114">
        <v>301529</v>
      </c>
      <c r="P22" s="132">
        <v>3</v>
      </c>
      <c r="Q22" s="13" t="s">
        <v>2455</v>
      </c>
      <c r="R22" s="114">
        <v>426644</v>
      </c>
      <c r="S22" s="132">
        <v>3</v>
      </c>
      <c r="T22" s="13" t="s">
        <v>2485</v>
      </c>
      <c r="U22" s="114">
        <v>454159</v>
      </c>
      <c r="V22" s="132">
        <v>3</v>
      </c>
      <c r="W22" s="13" t="s">
        <v>2515</v>
      </c>
      <c r="X22" s="114">
        <v>483915</v>
      </c>
      <c r="Y22" s="132">
        <v>3</v>
      </c>
      <c r="Z22" s="13" t="s">
        <v>2545</v>
      </c>
      <c r="AA22" s="114">
        <v>395052</v>
      </c>
      <c r="AB22" s="132">
        <v>3</v>
      </c>
      <c r="AC22" s="11" t="s">
        <v>3013</v>
      </c>
      <c r="AD22" s="114">
        <v>421602</v>
      </c>
      <c r="AE22" s="132">
        <v>3</v>
      </c>
      <c r="AF22" s="11" t="s">
        <v>3076</v>
      </c>
      <c r="AG22" s="114">
        <v>492030</v>
      </c>
      <c r="AH22" s="132">
        <v>3</v>
      </c>
      <c r="AI22" s="13" t="s">
        <v>3247</v>
      </c>
      <c r="AJ22" s="114">
        <v>538927</v>
      </c>
      <c r="AK22" s="132">
        <v>3</v>
      </c>
      <c r="AL22" s="13" t="s">
        <v>3318</v>
      </c>
      <c r="AM22" s="114">
        <v>371585</v>
      </c>
      <c r="AN22" s="132">
        <v>3</v>
      </c>
      <c r="AO22" s="13" t="s">
        <v>3360</v>
      </c>
      <c r="AP22" s="114">
        <v>299065</v>
      </c>
      <c r="AQ22" s="132">
        <v>3</v>
      </c>
      <c r="AR22" s="13" t="s">
        <v>3419</v>
      </c>
      <c r="AS22" s="114">
        <v>314732</v>
      </c>
      <c r="AT22" s="132">
        <v>3</v>
      </c>
    </row>
    <row r="23" spans="2:46" ht="15.75" thickBot="1" x14ac:dyDescent="0.3">
      <c r="E23" s="229" t="s">
        <v>1329</v>
      </c>
      <c r="F23" s="48">
        <v>328773</v>
      </c>
      <c r="G23" s="133">
        <v>3</v>
      </c>
      <c r="H23" s="11" t="s">
        <v>1349</v>
      </c>
      <c r="I23" s="114">
        <v>308476</v>
      </c>
      <c r="J23" s="132">
        <v>3</v>
      </c>
      <c r="K23" s="230" t="s">
        <v>2396</v>
      </c>
      <c r="L23" s="114">
        <v>303957</v>
      </c>
      <c r="M23" s="132">
        <v>3</v>
      </c>
      <c r="N23" s="230" t="s">
        <v>2426</v>
      </c>
      <c r="O23" s="114">
        <v>332547</v>
      </c>
      <c r="P23" s="132">
        <v>3</v>
      </c>
      <c r="Q23" s="230" t="s">
        <v>2456</v>
      </c>
      <c r="R23" s="114">
        <v>340827</v>
      </c>
      <c r="S23" s="132">
        <v>3</v>
      </c>
      <c r="T23" s="230" t="s">
        <v>2486</v>
      </c>
      <c r="U23" s="114">
        <v>329639</v>
      </c>
      <c r="V23" s="132">
        <v>3</v>
      </c>
      <c r="W23" s="230" t="s">
        <v>2516</v>
      </c>
      <c r="X23" s="114">
        <v>227916</v>
      </c>
      <c r="Y23" s="132">
        <v>3</v>
      </c>
      <c r="Z23" s="230" t="s">
        <v>2546</v>
      </c>
      <c r="AA23" s="114">
        <v>314227</v>
      </c>
      <c r="AB23" s="132">
        <v>3</v>
      </c>
      <c r="AC23" s="266" t="s">
        <v>3014</v>
      </c>
      <c r="AD23" s="134">
        <v>377460</v>
      </c>
      <c r="AE23" s="169">
        <v>3</v>
      </c>
      <c r="AF23" s="72" t="s">
        <v>3077</v>
      </c>
      <c r="AG23" s="134">
        <v>313444</v>
      </c>
      <c r="AH23" s="169">
        <v>3</v>
      </c>
      <c r="AI23" s="72" t="s">
        <v>3248</v>
      </c>
      <c r="AJ23" s="134">
        <v>331998</v>
      </c>
      <c r="AK23" s="169">
        <v>3</v>
      </c>
      <c r="AL23" s="71" t="s">
        <v>3319</v>
      </c>
      <c r="AM23" s="114">
        <v>427937</v>
      </c>
      <c r="AN23" s="132">
        <v>3</v>
      </c>
      <c r="AO23" s="230" t="s">
        <v>3361</v>
      </c>
      <c r="AP23" s="114">
        <v>333723</v>
      </c>
      <c r="AQ23" s="132">
        <v>3</v>
      </c>
      <c r="AR23" s="230" t="s">
        <v>3420</v>
      </c>
      <c r="AS23" s="114">
        <v>315836</v>
      </c>
      <c r="AT23" s="132">
        <v>3</v>
      </c>
    </row>
    <row r="24" spans="2:46" x14ac:dyDescent="0.25">
      <c r="H24" s="11" t="s">
        <v>1350</v>
      </c>
      <c r="I24" s="114">
        <v>248440</v>
      </c>
      <c r="J24" s="132">
        <v>3</v>
      </c>
      <c r="K24" s="13" t="s">
        <v>2397</v>
      </c>
      <c r="L24" s="114">
        <v>81140</v>
      </c>
      <c r="M24" s="132">
        <v>3</v>
      </c>
      <c r="N24" s="13" t="s">
        <v>2427</v>
      </c>
      <c r="O24" s="114">
        <v>402425</v>
      </c>
      <c r="P24" s="132">
        <v>3</v>
      </c>
      <c r="Q24" s="13" t="s">
        <v>2457</v>
      </c>
      <c r="R24" s="114">
        <v>456243</v>
      </c>
      <c r="S24" s="132">
        <v>3</v>
      </c>
      <c r="T24" s="13" t="s">
        <v>2487</v>
      </c>
      <c r="U24" s="114">
        <v>376170</v>
      </c>
      <c r="V24" s="132">
        <v>3</v>
      </c>
      <c r="W24" s="13" t="s">
        <v>2517</v>
      </c>
      <c r="X24" s="114">
        <v>387430</v>
      </c>
      <c r="Y24" s="132">
        <v>3</v>
      </c>
      <c r="Z24" s="13" t="s">
        <v>2547</v>
      </c>
      <c r="AA24" s="114">
        <v>331404</v>
      </c>
      <c r="AB24" s="132">
        <v>3</v>
      </c>
      <c r="AC24" s="11" t="s">
        <v>3037</v>
      </c>
      <c r="AD24" s="114">
        <v>429989</v>
      </c>
      <c r="AE24" s="132">
        <v>3</v>
      </c>
      <c r="AF24" s="321" t="s">
        <v>3187</v>
      </c>
      <c r="AG24" s="114">
        <v>545809</v>
      </c>
      <c r="AH24" s="132">
        <v>3</v>
      </c>
      <c r="AI24" s="11" t="s">
        <v>3280</v>
      </c>
      <c r="AJ24" s="114">
        <v>368427</v>
      </c>
      <c r="AK24" s="132">
        <v>3</v>
      </c>
      <c r="AL24" s="11" t="s">
        <v>3322</v>
      </c>
      <c r="AM24" s="114">
        <v>472250</v>
      </c>
      <c r="AN24" s="132">
        <v>3</v>
      </c>
      <c r="AO24" s="11" t="s">
        <v>3375</v>
      </c>
      <c r="AP24" s="114">
        <v>295950</v>
      </c>
      <c r="AQ24" s="132">
        <v>3</v>
      </c>
      <c r="AR24" s="13" t="s">
        <v>3422</v>
      </c>
      <c r="AS24" s="114">
        <v>378930</v>
      </c>
      <c r="AT24" s="132">
        <v>3</v>
      </c>
    </row>
    <row r="25" spans="2:46" x14ac:dyDescent="0.25">
      <c r="H25" s="11" t="s">
        <v>1351</v>
      </c>
      <c r="I25" s="114">
        <v>411942</v>
      </c>
      <c r="J25" s="132">
        <v>3</v>
      </c>
      <c r="K25" s="13" t="s">
        <v>2398</v>
      </c>
      <c r="L25" s="114">
        <v>371435</v>
      </c>
      <c r="M25" s="132">
        <v>3</v>
      </c>
      <c r="N25" s="13" t="s">
        <v>2428</v>
      </c>
      <c r="O25" s="114">
        <v>397773</v>
      </c>
      <c r="P25" s="132">
        <v>3</v>
      </c>
      <c r="Q25" s="13" t="s">
        <v>2458</v>
      </c>
      <c r="R25" s="114">
        <v>453813</v>
      </c>
      <c r="S25" s="132">
        <v>3</v>
      </c>
      <c r="T25" s="13" t="s">
        <v>2488</v>
      </c>
      <c r="U25" s="114">
        <v>411761</v>
      </c>
      <c r="V25" s="132">
        <v>3</v>
      </c>
      <c r="W25" s="13" t="s">
        <v>2518</v>
      </c>
      <c r="X25" s="114">
        <v>421882</v>
      </c>
      <c r="Y25" s="132">
        <v>3</v>
      </c>
      <c r="Z25" s="13" t="s">
        <v>2548</v>
      </c>
      <c r="AA25" s="114">
        <v>407707</v>
      </c>
      <c r="AB25" s="132">
        <v>3</v>
      </c>
      <c r="AC25" s="267" t="s">
        <v>3038</v>
      </c>
      <c r="AD25" s="114">
        <v>452891</v>
      </c>
      <c r="AE25" s="132">
        <v>3</v>
      </c>
      <c r="AF25" s="321" t="s">
        <v>3188</v>
      </c>
      <c r="AG25" s="114">
        <v>563265</v>
      </c>
      <c r="AH25" s="132">
        <v>3</v>
      </c>
      <c r="AI25" s="11" t="s">
        <v>3281</v>
      </c>
      <c r="AJ25" s="114">
        <v>444186</v>
      </c>
      <c r="AK25" s="132">
        <v>3</v>
      </c>
      <c r="AL25" s="11" t="s">
        <v>3323</v>
      </c>
      <c r="AM25" s="114">
        <v>430710</v>
      </c>
      <c r="AN25" s="132">
        <v>3</v>
      </c>
      <c r="AO25" s="11" t="s">
        <v>3376</v>
      </c>
      <c r="AP25" s="114">
        <v>461884</v>
      </c>
      <c r="AQ25" s="132">
        <v>3</v>
      </c>
      <c r="AR25" s="13" t="s">
        <v>3423</v>
      </c>
      <c r="AS25" s="114">
        <v>305881</v>
      </c>
      <c r="AT25" s="132">
        <v>3</v>
      </c>
    </row>
    <row r="26" spans="2:46" x14ac:dyDescent="0.25">
      <c r="H26" s="11" t="s">
        <v>1352</v>
      </c>
      <c r="I26" s="114">
        <v>312125</v>
      </c>
      <c r="J26" s="132">
        <v>3</v>
      </c>
      <c r="K26" s="13" t="s">
        <v>2399</v>
      </c>
      <c r="L26" s="114">
        <v>327836</v>
      </c>
      <c r="M26" s="132">
        <v>3</v>
      </c>
      <c r="N26" s="13" t="s">
        <v>2429</v>
      </c>
      <c r="O26" s="114">
        <v>395643</v>
      </c>
      <c r="P26" s="132">
        <v>3</v>
      </c>
      <c r="Q26" s="13" t="s">
        <v>2459</v>
      </c>
      <c r="R26" s="114">
        <v>384908</v>
      </c>
      <c r="S26" s="132">
        <v>3</v>
      </c>
      <c r="T26" s="13" t="s">
        <v>2489</v>
      </c>
      <c r="U26" s="114">
        <v>315700</v>
      </c>
      <c r="V26" s="132">
        <v>3</v>
      </c>
      <c r="W26" s="13" t="s">
        <v>2519</v>
      </c>
      <c r="X26" s="114">
        <v>415638</v>
      </c>
      <c r="Y26" s="132">
        <v>3</v>
      </c>
      <c r="Z26" s="13" t="s">
        <v>2549</v>
      </c>
      <c r="AA26" s="114">
        <v>382342</v>
      </c>
      <c r="AB26" s="132">
        <v>3</v>
      </c>
      <c r="AC26" s="11" t="s">
        <v>3039</v>
      </c>
      <c r="AD26" s="114">
        <v>384601</v>
      </c>
      <c r="AE26" s="132">
        <v>3</v>
      </c>
      <c r="AF26" s="321" t="s">
        <v>3189</v>
      </c>
      <c r="AG26" s="114">
        <v>391643</v>
      </c>
      <c r="AH26" s="132">
        <v>3</v>
      </c>
      <c r="AI26" s="11" t="s">
        <v>3282</v>
      </c>
      <c r="AJ26" s="114">
        <v>374551</v>
      </c>
      <c r="AK26" s="132">
        <v>3</v>
      </c>
      <c r="AL26" s="11" t="s">
        <v>3324</v>
      </c>
      <c r="AM26" s="114">
        <v>353535</v>
      </c>
      <c r="AN26" s="132">
        <v>3</v>
      </c>
      <c r="AO26" s="11" t="s">
        <v>3377</v>
      </c>
      <c r="AP26" s="114">
        <v>403384</v>
      </c>
      <c r="AQ26" s="132">
        <v>3</v>
      </c>
      <c r="AR26" s="13" t="s">
        <v>3424</v>
      </c>
      <c r="AS26" s="114">
        <v>346854</v>
      </c>
      <c r="AT26" s="132">
        <v>3</v>
      </c>
    </row>
    <row r="27" spans="2:46" x14ac:dyDescent="0.25">
      <c r="H27" s="11" t="s">
        <v>1353</v>
      </c>
      <c r="I27" s="114">
        <v>339995</v>
      </c>
      <c r="J27" s="132">
        <v>3</v>
      </c>
      <c r="K27" s="13" t="s">
        <v>2400</v>
      </c>
      <c r="L27" s="114">
        <v>450186</v>
      </c>
      <c r="M27" s="132">
        <v>3</v>
      </c>
      <c r="N27" s="13" t="s">
        <v>2430</v>
      </c>
      <c r="O27" s="114">
        <v>307157</v>
      </c>
      <c r="P27" s="132">
        <v>3</v>
      </c>
      <c r="Q27" s="13" t="s">
        <v>2460</v>
      </c>
      <c r="R27" s="114">
        <v>332097</v>
      </c>
      <c r="S27" s="132">
        <v>3</v>
      </c>
      <c r="T27" s="13" t="s">
        <v>2490</v>
      </c>
      <c r="U27" s="114">
        <v>474083</v>
      </c>
      <c r="V27" s="132">
        <v>3</v>
      </c>
      <c r="W27" s="13" t="s">
        <v>2520</v>
      </c>
      <c r="X27" s="114">
        <v>410059</v>
      </c>
      <c r="Y27" s="132">
        <v>3</v>
      </c>
      <c r="Z27" s="13" t="s">
        <v>2550</v>
      </c>
      <c r="AA27" s="114">
        <v>404940</v>
      </c>
      <c r="AB27" s="132">
        <v>3</v>
      </c>
      <c r="AC27" s="267" t="s">
        <v>3040</v>
      </c>
      <c r="AD27" s="114">
        <v>402128</v>
      </c>
      <c r="AE27" s="132">
        <v>3</v>
      </c>
      <c r="AF27" s="321" t="s">
        <v>3190</v>
      </c>
      <c r="AG27" s="114">
        <v>419321</v>
      </c>
      <c r="AH27" s="132">
        <v>3</v>
      </c>
      <c r="AI27" s="11" t="s">
        <v>3283</v>
      </c>
      <c r="AJ27" s="114">
        <v>257627</v>
      </c>
      <c r="AK27" s="132">
        <v>3</v>
      </c>
      <c r="AL27" s="11" t="s">
        <v>3325</v>
      </c>
      <c r="AM27" s="114">
        <v>359109</v>
      </c>
      <c r="AN27" s="132">
        <v>3</v>
      </c>
      <c r="AO27" s="11" t="s">
        <v>3378</v>
      </c>
      <c r="AP27" s="114">
        <v>432047</v>
      </c>
      <c r="AQ27" s="132">
        <v>3</v>
      </c>
      <c r="AR27" s="13" t="s">
        <v>3425</v>
      </c>
      <c r="AS27" s="114">
        <v>323708</v>
      </c>
      <c r="AT27" s="132">
        <v>3</v>
      </c>
    </row>
    <row r="28" spans="2:46" ht="15.75" thickBot="1" x14ac:dyDescent="0.3">
      <c r="H28" s="229" t="s">
        <v>1354</v>
      </c>
      <c r="I28" s="48">
        <v>230734</v>
      </c>
      <c r="J28" s="133">
        <v>3</v>
      </c>
      <c r="K28" s="13" t="s">
        <v>2401</v>
      </c>
      <c r="L28" s="114">
        <v>304413</v>
      </c>
      <c r="M28" s="132">
        <v>3</v>
      </c>
      <c r="N28" s="13" t="s">
        <v>2431</v>
      </c>
      <c r="O28" s="114">
        <v>481142</v>
      </c>
      <c r="P28" s="132">
        <v>3</v>
      </c>
      <c r="Q28" s="13" t="s">
        <v>2461</v>
      </c>
      <c r="R28" s="114">
        <v>442791</v>
      </c>
      <c r="S28" s="132">
        <v>3</v>
      </c>
      <c r="T28" s="13" t="s">
        <v>2491</v>
      </c>
      <c r="U28" s="114">
        <v>390552</v>
      </c>
      <c r="V28" s="132">
        <v>3</v>
      </c>
      <c r="W28" s="13" t="s">
        <v>2521</v>
      </c>
      <c r="X28" s="114">
        <v>314244</v>
      </c>
      <c r="Y28" s="132">
        <v>3</v>
      </c>
      <c r="Z28" s="13" t="s">
        <v>2551</v>
      </c>
      <c r="AA28" s="114">
        <v>375295</v>
      </c>
      <c r="AB28" s="132">
        <v>3</v>
      </c>
      <c r="AC28" s="11" t="s">
        <v>3041</v>
      </c>
      <c r="AD28" s="114">
        <v>476856</v>
      </c>
      <c r="AE28" s="132">
        <v>3</v>
      </c>
      <c r="AF28" s="321" t="s">
        <v>3191</v>
      </c>
      <c r="AG28" s="114">
        <v>482597</v>
      </c>
      <c r="AH28" s="132">
        <v>3</v>
      </c>
      <c r="AI28" s="11" t="s">
        <v>3284</v>
      </c>
      <c r="AJ28" s="114">
        <v>468106</v>
      </c>
      <c r="AK28" s="132">
        <v>3</v>
      </c>
      <c r="AL28" s="11" t="s">
        <v>3326</v>
      </c>
      <c r="AM28" s="114">
        <v>437916</v>
      </c>
      <c r="AN28" s="132">
        <v>3</v>
      </c>
      <c r="AO28" s="11" t="s">
        <v>3379</v>
      </c>
      <c r="AP28" s="114">
        <v>421248</v>
      </c>
      <c r="AQ28" s="132">
        <v>3</v>
      </c>
      <c r="AR28" s="13" t="s">
        <v>3426</v>
      </c>
      <c r="AS28" s="114">
        <v>320181</v>
      </c>
      <c r="AT28" s="132">
        <v>3</v>
      </c>
    </row>
    <row r="29" spans="2:46" x14ac:dyDescent="0.25">
      <c r="K29" s="11" t="s">
        <v>2402</v>
      </c>
      <c r="L29" s="114">
        <v>327120</v>
      </c>
      <c r="M29" s="132">
        <v>3</v>
      </c>
      <c r="N29" s="13" t="s">
        <v>2432</v>
      </c>
      <c r="O29" s="114">
        <v>312535</v>
      </c>
      <c r="P29" s="132">
        <v>3</v>
      </c>
      <c r="Q29" s="13" t="s">
        <v>2462</v>
      </c>
      <c r="R29" s="114">
        <v>498666</v>
      </c>
      <c r="S29" s="132">
        <v>3</v>
      </c>
      <c r="T29" s="13" t="s">
        <v>2492</v>
      </c>
      <c r="U29" s="114">
        <v>401170</v>
      </c>
      <c r="V29" s="132">
        <v>3</v>
      </c>
      <c r="W29" s="13" t="s">
        <v>2522</v>
      </c>
      <c r="X29" s="114">
        <v>384966</v>
      </c>
      <c r="Y29" s="132">
        <v>3</v>
      </c>
      <c r="Z29" s="13" t="s">
        <v>2552</v>
      </c>
      <c r="AA29" s="114">
        <v>433878</v>
      </c>
      <c r="AB29" s="132">
        <v>3</v>
      </c>
      <c r="AC29" s="267" t="s">
        <v>3042</v>
      </c>
      <c r="AD29" s="114">
        <v>397638</v>
      </c>
      <c r="AE29" s="132">
        <v>3</v>
      </c>
      <c r="AF29" s="321" t="s">
        <v>3192</v>
      </c>
      <c r="AG29" s="114">
        <v>417609</v>
      </c>
      <c r="AH29" s="132">
        <v>3</v>
      </c>
      <c r="AI29" s="11" t="s">
        <v>3285</v>
      </c>
      <c r="AJ29" s="114">
        <v>247073</v>
      </c>
      <c r="AK29" s="132">
        <v>3</v>
      </c>
      <c r="AL29" s="11" t="s">
        <v>3327</v>
      </c>
      <c r="AM29" s="114">
        <v>365604</v>
      </c>
      <c r="AN29" s="132">
        <v>3</v>
      </c>
      <c r="AO29" s="11" t="s">
        <v>3380</v>
      </c>
      <c r="AP29" s="114">
        <v>347436</v>
      </c>
      <c r="AQ29" s="132">
        <v>3</v>
      </c>
      <c r="AR29" s="230" t="s">
        <v>3427</v>
      </c>
      <c r="AS29" s="114">
        <v>312223</v>
      </c>
      <c r="AT29" s="132">
        <v>3</v>
      </c>
    </row>
    <row r="30" spans="2:46" x14ac:dyDescent="0.25">
      <c r="K30" s="11" t="s">
        <v>2403</v>
      </c>
      <c r="L30" s="114">
        <v>414628</v>
      </c>
      <c r="M30" s="132">
        <v>3</v>
      </c>
      <c r="N30" s="13" t="s">
        <v>2433</v>
      </c>
      <c r="O30" s="114">
        <v>310226</v>
      </c>
      <c r="P30" s="132">
        <v>3</v>
      </c>
      <c r="Q30" s="13" t="s">
        <v>2463</v>
      </c>
      <c r="R30" s="114">
        <v>310535</v>
      </c>
      <c r="S30" s="132">
        <v>3</v>
      </c>
      <c r="T30" s="13" t="s">
        <v>2493</v>
      </c>
      <c r="U30" s="114">
        <v>359767</v>
      </c>
      <c r="V30" s="132">
        <v>3</v>
      </c>
      <c r="W30" s="13" t="s">
        <v>2523</v>
      </c>
      <c r="X30" s="114">
        <v>518481</v>
      </c>
      <c r="Y30" s="132">
        <v>3</v>
      </c>
      <c r="Z30" s="13" t="s">
        <v>2553</v>
      </c>
      <c r="AA30" s="114">
        <v>417508</v>
      </c>
      <c r="AB30" s="132">
        <v>3</v>
      </c>
      <c r="AC30" s="71" t="s">
        <v>3043</v>
      </c>
      <c r="AD30" s="114">
        <v>329239</v>
      </c>
      <c r="AE30" s="132">
        <v>3</v>
      </c>
      <c r="AF30" s="322" t="s">
        <v>3193</v>
      </c>
      <c r="AG30" s="114">
        <v>322387</v>
      </c>
      <c r="AH30" s="132">
        <v>3</v>
      </c>
      <c r="AI30" s="71" t="s">
        <v>3286</v>
      </c>
      <c r="AJ30" s="114">
        <v>340432</v>
      </c>
      <c r="AK30" s="132">
        <v>3</v>
      </c>
      <c r="AL30" s="71" t="s">
        <v>3328</v>
      </c>
      <c r="AM30" s="114">
        <v>325212</v>
      </c>
      <c r="AN30" s="132">
        <v>3</v>
      </c>
      <c r="AO30" s="71" t="s">
        <v>3381</v>
      </c>
      <c r="AP30" s="114">
        <v>298895</v>
      </c>
      <c r="AQ30" s="132">
        <v>3</v>
      </c>
      <c r="AR30" s="13" t="s">
        <v>3428</v>
      </c>
      <c r="AS30" s="114">
        <v>318573</v>
      </c>
      <c r="AT30" s="132">
        <v>3</v>
      </c>
    </row>
    <row r="31" spans="2:46" x14ac:dyDescent="0.25">
      <c r="K31" s="11" t="s">
        <v>2404</v>
      </c>
      <c r="L31" s="114">
        <v>315997</v>
      </c>
      <c r="M31" s="132">
        <v>3</v>
      </c>
      <c r="N31" s="13" t="s">
        <v>2434</v>
      </c>
      <c r="O31" s="114">
        <v>342037</v>
      </c>
      <c r="P31" s="132">
        <v>3</v>
      </c>
      <c r="Q31" s="13" t="s">
        <v>2464</v>
      </c>
      <c r="R31" s="114">
        <v>400732</v>
      </c>
      <c r="S31" s="132">
        <v>3</v>
      </c>
      <c r="T31" s="13" t="s">
        <v>2494</v>
      </c>
      <c r="U31" s="114">
        <v>325442</v>
      </c>
      <c r="V31" s="132">
        <v>3</v>
      </c>
      <c r="W31" s="13" t="s">
        <v>2524</v>
      </c>
      <c r="X31" s="114">
        <v>394525</v>
      </c>
      <c r="Y31" s="132">
        <v>3</v>
      </c>
      <c r="Z31" s="13" t="s">
        <v>2554</v>
      </c>
      <c r="AA31" s="114">
        <v>413236</v>
      </c>
      <c r="AB31" s="132">
        <v>3</v>
      </c>
      <c r="AC31" s="267" t="s">
        <v>3044</v>
      </c>
      <c r="AD31" s="114">
        <v>560324</v>
      </c>
      <c r="AE31" s="132">
        <v>3</v>
      </c>
      <c r="AF31" s="321" t="s">
        <v>3194</v>
      </c>
      <c r="AG31" s="114">
        <v>417076</v>
      </c>
      <c r="AH31" s="132">
        <v>3</v>
      </c>
      <c r="AI31" s="11" t="s">
        <v>3287</v>
      </c>
      <c r="AJ31" s="114">
        <v>342164</v>
      </c>
      <c r="AK31" s="132">
        <v>3</v>
      </c>
      <c r="AL31" s="11" t="s">
        <v>3329</v>
      </c>
      <c r="AM31" s="114">
        <v>396944</v>
      </c>
      <c r="AN31" s="132">
        <v>3</v>
      </c>
      <c r="AO31" s="11" t="s">
        <v>3382</v>
      </c>
      <c r="AP31" s="114">
        <v>282044</v>
      </c>
      <c r="AQ31" s="132">
        <v>3</v>
      </c>
      <c r="AR31" s="13" t="s">
        <v>3429</v>
      </c>
      <c r="AS31" s="114">
        <v>338270</v>
      </c>
      <c r="AT31" s="132">
        <v>3</v>
      </c>
    </row>
    <row r="32" spans="2:46" x14ac:dyDescent="0.25">
      <c r="K32" s="11" t="s">
        <v>2405</v>
      </c>
      <c r="L32" s="114">
        <v>400064</v>
      </c>
      <c r="M32" s="132">
        <v>3</v>
      </c>
      <c r="N32" s="13" t="s">
        <v>2435</v>
      </c>
      <c r="O32" s="114">
        <v>303624</v>
      </c>
      <c r="P32" s="132">
        <v>3</v>
      </c>
      <c r="Q32" s="13" t="s">
        <v>2465</v>
      </c>
      <c r="R32" s="114">
        <v>387994</v>
      </c>
      <c r="S32" s="132">
        <v>3</v>
      </c>
      <c r="T32" s="13" t="s">
        <v>2495</v>
      </c>
      <c r="U32" s="114">
        <v>393129</v>
      </c>
      <c r="V32" s="132">
        <v>3</v>
      </c>
      <c r="W32" s="13" t="s">
        <v>2525</v>
      </c>
      <c r="X32" s="114">
        <v>391261</v>
      </c>
      <c r="Y32" s="132">
        <v>3</v>
      </c>
      <c r="Z32" s="13" t="s">
        <v>2555</v>
      </c>
      <c r="AA32" s="114">
        <v>399522</v>
      </c>
      <c r="AB32" s="132">
        <v>3</v>
      </c>
      <c r="AC32" s="11" t="s">
        <v>3045</v>
      </c>
      <c r="AD32" s="114">
        <v>389043</v>
      </c>
      <c r="AE32" s="132">
        <v>3</v>
      </c>
      <c r="AF32" s="321" t="s">
        <v>3195</v>
      </c>
      <c r="AG32" s="114">
        <v>456234</v>
      </c>
      <c r="AH32" s="132">
        <v>3</v>
      </c>
      <c r="AI32" s="11" t="s">
        <v>3288</v>
      </c>
      <c r="AJ32" s="114">
        <v>394225</v>
      </c>
      <c r="AK32" s="132">
        <v>3</v>
      </c>
      <c r="AL32" s="11" t="s">
        <v>3330</v>
      </c>
      <c r="AM32" s="114">
        <v>397707</v>
      </c>
      <c r="AN32" s="132">
        <v>3</v>
      </c>
      <c r="AO32" s="11" t="s">
        <v>3383</v>
      </c>
      <c r="AP32" s="114">
        <v>398745</v>
      </c>
      <c r="AQ32" s="132">
        <v>3</v>
      </c>
      <c r="AR32" s="13" t="s">
        <v>3430</v>
      </c>
      <c r="AS32" s="114">
        <v>373783</v>
      </c>
      <c r="AT32" s="132">
        <v>3</v>
      </c>
    </row>
    <row r="33" spans="11:46" ht="15.75" thickBot="1" x14ac:dyDescent="0.3">
      <c r="K33" s="229" t="s">
        <v>2406</v>
      </c>
      <c r="L33" s="48">
        <v>308056</v>
      </c>
      <c r="M33" s="133">
        <v>3</v>
      </c>
      <c r="N33" s="231" t="s">
        <v>2436</v>
      </c>
      <c r="O33" s="48">
        <v>275012</v>
      </c>
      <c r="P33" s="133">
        <v>3</v>
      </c>
      <c r="Q33" s="231" t="s">
        <v>2466</v>
      </c>
      <c r="R33" s="48">
        <v>365454</v>
      </c>
      <c r="S33" s="133">
        <v>3</v>
      </c>
      <c r="T33" s="231" t="s">
        <v>2496</v>
      </c>
      <c r="U33" s="48">
        <v>338068</v>
      </c>
      <c r="V33" s="133">
        <v>3</v>
      </c>
      <c r="W33" s="231" t="s">
        <v>2526</v>
      </c>
      <c r="X33" s="48">
        <v>247491</v>
      </c>
      <c r="Y33" s="133">
        <v>3</v>
      </c>
      <c r="Z33" s="231" t="s">
        <v>2556</v>
      </c>
      <c r="AA33" s="48">
        <v>301726</v>
      </c>
      <c r="AB33" s="133">
        <v>3</v>
      </c>
      <c r="AC33" s="267" t="s">
        <v>3046</v>
      </c>
      <c r="AD33" s="114">
        <v>452957</v>
      </c>
      <c r="AE33" s="132">
        <v>3</v>
      </c>
      <c r="AF33" s="321" t="s">
        <v>3196</v>
      </c>
      <c r="AG33" s="114">
        <v>508048</v>
      </c>
      <c r="AH33" s="132">
        <v>3</v>
      </c>
      <c r="AI33" s="11" t="s">
        <v>3289</v>
      </c>
      <c r="AJ33" s="114">
        <v>385598</v>
      </c>
      <c r="AK33" s="132">
        <v>3</v>
      </c>
      <c r="AL33" s="11" t="s">
        <v>3331</v>
      </c>
      <c r="AM33" s="114">
        <v>256957</v>
      </c>
      <c r="AN33" s="132">
        <v>3</v>
      </c>
      <c r="AO33" s="11" t="s">
        <v>3384</v>
      </c>
      <c r="AP33" s="114">
        <v>262136</v>
      </c>
      <c r="AQ33" s="132">
        <v>3</v>
      </c>
      <c r="AR33" s="13" t="s">
        <v>3431</v>
      </c>
      <c r="AS33" s="114">
        <v>239090</v>
      </c>
      <c r="AT33" s="132">
        <v>3</v>
      </c>
    </row>
    <row r="34" spans="11:46" x14ac:dyDescent="0.25">
      <c r="AC34" s="11" t="s">
        <v>3047</v>
      </c>
      <c r="AD34" s="114">
        <v>404082</v>
      </c>
      <c r="AE34" s="132">
        <v>3</v>
      </c>
      <c r="AF34" s="321" t="s">
        <v>3197</v>
      </c>
      <c r="AG34" s="114">
        <v>316782</v>
      </c>
      <c r="AH34" s="132">
        <v>3</v>
      </c>
      <c r="AI34" s="11" t="s">
        <v>3290</v>
      </c>
      <c r="AJ34" s="114">
        <v>307913</v>
      </c>
      <c r="AK34" s="132">
        <v>3</v>
      </c>
      <c r="AL34" s="11" t="s">
        <v>3332</v>
      </c>
      <c r="AM34" s="114">
        <v>289330</v>
      </c>
      <c r="AN34" s="132">
        <v>3</v>
      </c>
      <c r="AO34" s="11" t="s">
        <v>3385</v>
      </c>
      <c r="AP34" s="114">
        <v>369941</v>
      </c>
      <c r="AQ34" s="132">
        <v>3</v>
      </c>
      <c r="AR34" s="13" t="s">
        <v>3432</v>
      </c>
      <c r="AS34" s="114">
        <v>321195</v>
      </c>
      <c r="AT34" s="132">
        <v>3</v>
      </c>
    </row>
    <row r="35" spans="11:46" x14ac:dyDescent="0.25">
      <c r="AC35" s="267" t="s">
        <v>3048</v>
      </c>
      <c r="AD35" s="114">
        <v>309256</v>
      </c>
      <c r="AE35" s="132">
        <v>3</v>
      </c>
      <c r="AF35" s="321" t="s">
        <v>3198</v>
      </c>
      <c r="AG35" s="114">
        <v>382086</v>
      </c>
      <c r="AH35" s="132">
        <v>3</v>
      </c>
      <c r="AI35" s="11" t="s">
        <v>3291</v>
      </c>
      <c r="AJ35" s="114">
        <v>348514</v>
      </c>
      <c r="AK35" s="132">
        <v>3</v>
      </c>
      <c r="AL35" s="11" t="s">
        <v>3333</v>
      </c>
      <c r="AM35" s="114">
        <v>360189</v>
      </c>
      <c r="AN35" s="132">
        <v>3</v>
      </c>
      <c r="AO35" s="11" t="s">
        <v>3386</v>
      </c>
      <c r="AP35" s="114">
        <v>463797</v>
      </c>
      <c r="AQ35" s="132">
        <v>3</v>
      </c>
      <c r="AR35" s="13" t="s">
        <v>3433</v>
      </c>
      <c r="AS35" s="114">
        <v>351211</v>
      </c>
      <c r="AT35" s="132">
        <v>3</v>
      </c>
    </row>
    <row r="36" spans="11:46" x14ac:dyDescent="0.25">
      <c r="AC36" s="11" t="s">
        <v>3049</v>
      </c>
      <c r="AD36" s="114">
        <v>478824</v>
      </c>
      <c r="AE36" s="132">
        <v>3</v>
      </c>
      <c r="AF36" s="321" t="s">
        <v>3199</v>
      </c>
      <c r="AG36" s="114">
        <v>422784</v>
      </c>
      <c r="AH36" s="132">
        <v>3</v>
      </c>
      <c r="AI36" s="11" t="s">
        <v>3292</v>
      </c>
      <c r="AJ36" s="114">
        <v>268438</v>
      </c>
      <c r="AK36" s="132">
        <v>3</v>
      </c>
      <c r="AL36" s="11" t="s">
        <v>3334</v>
      </c>
      <c r="AM36" s="114">
        <v>236469</v>
      </c>
      <c r="AN36" s="132">
        <v>3</v>
      </c>
      <c r="AO36" s="11" t="s">
        <v>3387</v>
      </c>
      <c r="AP36" s="114">
        <v>233256</v>
      </c>
      <c r="AQ36" s="132">
        <v>3</v>
      </c>
      <c r="AR36" s="230" t="s">
        <v>3434</v>
      </c>
      <c r="AS36" s="114">
        <v>345899</v>
      </c>
      <c r="AT36" s="132">
        <v>3</v>
      </c>
    </row>
    <row r="37" spans="11:46" x14ac:dyDescent="0.25">
      <c r="AC37" s="266" t="s">
        <v>3050</v>
      </c>
      <c r="AD37" s="114">
        <v>317358</v>
      </c>
      <c r="AE37" s="132">
        <v>3</v>
      </c>
      <c r="AF37" s="322" t="s">
        <v>3200</v>
      </c>
      <c r="AG37" s="114">
        <v>311605</v>
      </c>
      <c r="AH37" s="132">
        <v>3</v>
      </c>
      <c r="AI37" s="71" t="s">
        <v>3293</v>
      </c>
      <c r="AJ37" s="114">
        <v>334195</v>
      </c>
      <c r="AK37" s="132">
        <v>3</v>
      </c>
      <c r="AL37" s="71" t="s">
        <v>3335</v>
      </c>
      <c r="AM37" s="114">
        <v>396153</v>
      </c>
      <c r="AN37" s="132">
        <v>3</v>
      </c>
      <c r="AO37" s="71" t="s">
        <v>3388</v>
      </c>
      <c r="AP37" s="114">
        <v>308092</v>
      </c>
      <c r="AQ37" s="132">
        <v>3</v>
      </c>
      <c r="AR37" s="13" t="s">
        <v>3435</v>
      </c>
      <c r="AS37" s="114">
        <v>316933</v>
      </c>
      <c r="AT37" s="132">
        <v>3</v>
      </c>
    </row>
    <row r="38" spans="11:46" x14ac:dyDescent="0.25">
      <c r="AC38" s="11" t="s">
        <v>3051</v>
      </c>
      <c r="AD38" s="114">
        <v>430198</v>
      </c>
      <c r="AE38" s="132">
        <v>3</v>
      </c>
      <c r="AF38" s="321" t="s">
        <v>3201</v>
      </c>
      <c r="AG38" s="114">
        <v>380869</v>
      </c>
      <c r="AH38" s="132">
        <v>3</v>
      </c>
      <c r="AI38" s="11" t="s">
        <v>3294</v>
      </c>
      <c r="AJ38" s="114">
        <v>341886</v>
      </c>
      <c r="AK38" s="132">
        <v>3</v>
      </c>
      <c r="AL38" s="11" t="s">
        <v>3336</v>
      </c>
      <c r="AM38" s="114">
        <v>371762</v>
      </c>
      <c r="AN38" s="132">
        <v>3</v>
      </c>
      <c r="AO38" s="11" t="s">
        <v>3389</v>
      </c>
      <c r="AP38" s="114">
        <v>386691</v>
      </c>
      <c r="AQ38" s="132">
        <v>3</v>
      </c>
      <c r="AR38" s="13" t="s">
        <v>3436</v>
      </c>
      <c r="AS38" s="114">
        <v>333569</v>
      </c>
      <c r="AT38" s="132">
        <v>3</v>
      </c>
    </row>
    <row r="39" spans="11:46" x14ac:dyDescent="0.25">
      <c r="AC39" s="267" t="s">
        <v>3052</v>
      </c>
      <c r="AD39" s="114">
        <v>387159</v>
      </c>
      <c r="AE39" s="132">
        <v>3</v>
      </c>
      <c r="AF39" s="321" t="s">
        <v>3202</v>
      </c>
      <c r="AG39" s="114">
        <v>452642</v>
      </c>
      <c r="AH39" s="132">
        <v>3</v>
      </c>
      <c r="AI39" s="11" t="s">
        <v>3295</v>
      </c>
      <c r="AJ39" s="114">
        <v>259227</v>
      </c>
      <c r="AK39" s="132">
        <v>3</v>
      </c>
      <c r="AL39" s="11" t="s">
        <v>3337</v>
      </c>
      <c r="AM39" s="114">
        <v>371371</v>
      </c>
      <c r="AN39" s="132">
        <v>3</v>
      </c>
      <c r="AO39" s="11" t="s">
        <v>3390</v>
      </c>
      <c r="AP39" s="114">
        <v>336865</v>
      </c>
      <c r="AQ39" s="132">
        <v>3</v>
      </c>
      <c r="AR39" s="13" t="s">
        <v>3437</v>
      </c>
      <c r="AS39" s="114">
        <v>401814</v>
      </c>
      <c r="AT39" s="132">
        <v>3</v>
      </c>
    </row>
    <row r="40" spans="11:46" x14ac:dyDescent="0.25">
      <c r="AC40" s="11" t="s">
        <v>3053</v>
      </c>
      <c r="AD40" s="114">
        <v>464897</v>
      </c>
      <c r="AE40" s="132">
        <v>3</v>
      </c>
      <c r="AF40" s="321" t="s">
        <v>3203</v>
      </c>
      <c r="AG40" s="114">
        <v>393526</v>
      </c>
      <c r="AH40" s="132">
        <v>3</v>
      </c>
      <c r="AI40" s="11" t="s">
        <v>3296</v>
      </c>
      <c r="AJ40" s="114">
        <v>288179</v>
      </c>
      <c r="AK40" s="132">
        <v>3</v>
      </c>
      <c r="AL40" s="11" t="s">
        <v>3338</v>
      </c>
      <c r="AM40" s="114">
        <v>404971</v>
      </c>
      <c r="AN40" s="132">
        <v>3</v>
      </c>
      <c r="AO40" s="11" t="s">
        <v>3391</v>
      </c>
      <c r="AP40" s="114">
        <v>411464</v>
      </c>
      <c r="AQ40" s="132">
        <v>3</v>
      </c>
      <c r="AR40" s="13" t="s">
        <v>3438</v>
      </c>
      <c r="AS40" s="114">
        <v>222728</v>
      </c>
      <c r="AT40" s="132">
        <v>3</v>
      </c>
    </row>
    <row r="41" spans="11:46" x14ac:dyDescent="0.25">
      <c r="AC41" s="267" t="s">
        <v>3054</v>
      </c>
      <c r="AD41" s="114">
        <v>381778</v>
      </c>
      <c r="AE41" s="132">
        <v>3</v>
      </c>
      <c r="AF41" s="321" t="s">
        <v>3204</v>
      </c>
      <c r="AG41" s="114">
        <v>428821</v>
      </c>
      <c r="AH41" s="132">
        <v>3</v>
      </c>
      <c r="AI41" s="11" t="s">
        <v>3297</v>
      </c>
      <c r="AJ41" s="114">
        <v>384143</v>
      </c>
      <c r="AK41" s="132">
        <v>3</v>
      </c>
      <c r="AL41" s="11" t="s">
        <v>3339</v>
      </c>
      <c r="AM41" s="114">
        <v>278409</v>
      </c>
      <c r="AN41" s="132">
        <v>3</v>
      </c>
      <c r="AO41" s="11" t="s">
        <v>3392</v>
      </c>
      <c r="AP41" s="114">
        <v>292579</v>
      </c>
      <c r="AQ41" s="132">
        <v>3</v>
      </c>
      <c r="AR41" s="13" t="s">
        <v>3439</v>
      </c>
      <c r="AS41" s="114">
        <v>359403</v>
      </c>
      <c r="AT41" s="132">
        <v>3</v>
      </c>
    </row>
    <row r="42" spans="11:46" x14ac:dyDescent="0.25">
      <c r="AC42" s="11" t="s">
        <v>3055</v>
      </c>
      <c r="AD42" s="114">
        <v>460081</v>
      </c>
      <c r="AE42" s="132">
        <v>3</v>
      </c>
      <c r="AF42" s="321" t="s">
        <v>3205</v>
      </c>
      <c r="AG42" s="114">
        <v>380136</v>
      </c>
      <c r="AH42" s="132">
        <v>3</v>
      </c>
      <c r="AI42" s="11" t="s">
        <v>3298</v>
      </c>
      <c r="AJ42" s="114">
        <v>389338</v>
      </c>
      <c r="AK42" s="132">
        <v>3</v>
      </c>
      <c r="AL42" s="11" t="s">
        <v>3340</v>
      </c>
      <c r="AM42" s="114">
        <v>307160</v>
      </c>
      <c r="AN42" s="132">
        <v>3</v>
      </c>
      <c r="AO42" s="11" t="s">
        <v>3393</v>
      </c>
      <c r="AP42" s="114">
        <v>421486</v>
      </c>
      <c r="AQ42" s="132">
        <v>3</v>
      </c>
      <c r="AR42" s="13" t="s">
        <v>3440</v>
      </c>
      <c r="AS42" s="114">
        <v>311848</v>
      </c>
      <c r="AT42" s="132">
        <v>3</v>
      </c>
    </row>
    <row r="43" spans="11:46" ht="15.75" thickBot="1" x14ac:dyDescent="0.3">
      <c r="AC43" s="265" t="s">
        <v>3056</v>
      </c>
      <c r="AD43" s="48">
        <v>315437</v>
      </c>
      <c r="AE43" s="133">
        <v>3</v>
      </c>
      <c r="AF43" s="265" t="s">
        <v>3206</v>
      </c>
      <c r="AG43" s="48">
        <v>429100</v>
      </c>
      <c r="AH43" s="133">
        <v>3</v>
      </c>
      <c r="AI43" s="229" t="s">
        <v>3299</v>
      </c>
      <c r="AJ43" s="48">
        <v>296097</v>
      </c>
      <c r="AK43" s="133">
        <v>3</v>
      </c>
      <c r="AL43" s="229" t="s">
        <v>3341</v>
      </c>
      <c r="AM43" s="48">
        <v>374310</v>
      </c>
      <c r="AN43" s="133">
        <v>3</v>
      </c>
      <c r="AO43" s="229" t="s">
        <v>3394</v>
      </c>
      <c r="AP43" s="48">
        <v>369186</v>
      </c>
      <c r="AQ43" s="133">
        <v>3</v>
      </c>
      <c r="AR43" s="266" t="s">
        <v>3441</v>
      </c>
      <c r="AS43" s="134">
        <v>346596</v>
      </c>
      <c r="AT43" s="169">
        <v>3</v>
      </c>
    </row>
    <row r="44" spans="11:46" x14ac:dyDescent="0.25">
      <c r="AR44" s="367" t="s">
        <v>3447</v>
      </c>
      <c r="AS44" s="115">
        <v>356999</v>
      </c>
      <c r="AT44" s="132">
        <v>3</v>
      </c>
    </row>
    <row r="45" spans="11:46" x14ac:dyDescent="0.25">
      <c r="AR45" s="367" t="s">
        <v>3448</v>
      </c>
      <c r="AS45" s="115">
        <v>319340</v>
      </c>
      <c r="AT45" s="132">
        <v>3</v>
      </c>
    </row>
    <row r="46" spans="11:46" x14ac:dyDescent="0.25">
      <c r="AR46" s="367" t="s">
        <v>3449</v>
      </c>
      <c r="AS46" s="115">
        <v>375824</v>
      </c>
      <c r="AT46" s="132">
        <v>3</v>
      </c>
    </row>
    <row r="47" spans="11:46" x14ac:dyDescent="0.25">
      <c r="AR47" s="367" t="s">
        <v>3450</v>
      </c>
      <c r="AS47" s="115">
        <v>359757</v>
      </c>
      <c r="AT47" s="132">
        <v>3</v>
      </c>
    </row>
    <row r="48" spans="11:46" x14ac:dyDescent="0.25">
      <c r="AR48" s="367" t="s">
        <v>3451</v>
      </c>
      <c r="AS48" s="115">
        <v>326248</v>
      </c>
      <c r="AT48" s="132">
        <v>3</v>
      </c>
    </row>
    <row r="49" spans="44:46" x14ac:dyDescent="0.25">
      <c r="AR49" s="368" t="s">
        <v>3452</v>
      </c>
      <c r="AS49" s="115">
        <v>259512</v>
      </c>
      <c r="AT49" s="132">
        <v>3</v>
      </c>
    </row>
    <row r="50" spans="44:46" x14ac:dyDescent="0.25">
      <c r="AR50" s="367" t="s">
        <v>3453</v>
      </c>
      <c r="AS50" s="115">
        <v>318230</v>
      </c>
      <c r="AT50" s="132">
        <v>3</v>
      </c>
    </row>
    <row r="51" spans="44:46" x14ac:dyDescent="0.25">
      <c r="AR51" s="367" t="s">
        <v>3454</v>
      </c>
      <c r="AS51" s="115">
        <v>275880</v>
      </c>
      <c r="AT51" s="132">
        <v>3</v>
      </c>
    </row>
    <row r="52" spans="44:46" x14ac:dyDescent="0.25">
      <c r="AR52" s="367" t="s">
        <v>3455</v>
      </c>
      <c r="AS52" s="115">
        <v>323721</v>
      </c>
      <c r="AT52" s="132">
        <v>3</v>
      </c>
    </row>
    <row r="53" spans="44:46" x14ac:dyDescent="0.25">
      <c r="AR53" s="367" t="s">
        <v>3456</v>
      </c>
      <c r="AS53" s="115">
        <v>278799</v>
      </c>
      <c r="AT53" s="132">
        <v>3</v>
      </c>
    </row>
    <row r="54" spans="44:46" x14ac:dyDescent="0.25">
      <c r="AR54" s="367" t="s">
        <v>3457</v>
      </c>
      <c r="AS54" s="115">
        <v>335237</v>
      </c>
      <c r="AT54" s="132">
        <v>3</v>
      </c>
    </row>
    <row r="55" spans="44:46" x14ac:dyDescent="0.25">
      <c r="AR55" s="367" t="s">
        <v>3458</v>
      </c>
      <c r="AS55" s="115">
        <v>355692</v>
      </c>
      <c r="AT55" s="132">
        <v>3</v>
      </c>
    </row>
    <row r="56" spans="44:46" x14ac:dyDescent="0.25">
      <c r="AR56" s="368" t="s">
        <v>3459</v>
      </c>
      <c r="AS56" s="115">
        <v>255550</v>
      </c>
      <c r="AT56" s="132">
        <v>3</v>
      </c>
    </row>
    <row r="57" spans="44:46" x14ac:dyDescent="0.25">
      <c r="AR57" s="367" t="s">
        <v>3460</v>
      </c>
      <c r="AS57" s="115">
        <v>293405</v>
      </c>
      <c r="AT57" s="132">
        <v>3</v>
      </c>
    </row>
    <row r="58" spans="44:46" x14ac:dyDescent="0.25">
      <c r="AR58" s="367" t="s">
        <v>3461</v>
      </c>
      <c r="AS58" s="115">
        <v>308081</v>
      </c>
      <c r="AT58" s="132">
        <v>3</v>
      </c>
    </row>
    <row r="59" spans="44:46" x14ac:dyDescent="0.25">
      <c r="AR59" s="367" t="s">
        <v>3462</v>
      </c>
      <c r="AS59" s="115">
        <v>452828</v>
      </c>
      <c r="AT59" s="132">
        <v>3</v>
      </c>
    </row>
    <row r="60" spans="44:46" x14ac:dyDescent="0.25">
      <c r="AR60" s="367" t="s">
        <v>3463</v>
      </c>
      <c r="AS60" s="115">
        <v>267518</v>
      </c>
      <c r="AT60" s="132">
        <v>3</v>
      </c>
    </row>
    <row r="61" spans="44:46" x14ac:dyDescent="0.25">
      <c r="AR61" s="367" t="s">
        <v>3464</v>
      </c>
      <c r="AS61" s="115">
        <v>278155</v>
      </c>
      <c r="AT61" s="132">
        <v>3</v>
      </c>
    </row>
    <row r="62" spans="44:46" x14ac:dyDescent="0.25">
      <c r="AR62" s="367" t="s">
        <v>3465</v>
      </c>
      <c r="AS62" s="115">
        <v>319928</v>
      </c>
      <c r="AT62" s="132">
        <v>3</v>
      </c>
    </row>
    <row r="63" spans="44:46" ht="15.75" thickBot="1" x14ac:dyDescent="0.3">
      <c r="AR63" s="369" t="s">
        <v>3466</v>
      </c>
      <c r="AS63" s="49">
        <v>256127</v>
      </c>
      <c r="AT63" s="133">
        <v>3</v>
      </c>
    </row>
  </sheetData>
  <mergeCells count="30">
    <mergeCell ref="AR2:AR3"/>
    <mergeCell ref="AS2:AT2"/>
    <mergeCell ref="Q2:Q3"/>
    <mergeCell ref="AI2:AI3"/>
    <mergeCell ref="I2:J2"/>
    <mergeCell ref="K2:K3"/>
    <mergeCell ref="L2:M2"/>
    <mergeCell ref="N2:N3"/>
    <mergeCell ref="O2:P2"/>
    <mergeCell ref="AA2:AB2"/>
    <mergeCell ref="AO2:AO3"/>
    <mergeCell ref="AP2:AQ2"/>
    <mergeCell ref="AM2:AN2"/>
    <mergeCell ref="R2:S2"/>
    <mergeCell ref="T2:T3"/>
    <mergeCell ref="U2:V2"/>
    <mergeCell ref="B2:B3"/>
    <mergeCell ref="C2:D2"/>
    <mergeCell ref="E2:E3"/>
    <mergeCell ref="F2:G2"/>
    <mergeCell ref="H2:H3"/>
    <mergeCell ref="W2:W3"/>
    <mergeCell ref="X2:Y2"/>
    <mergeCell ref="Z2:Z3"/>
    <mergeCell ref="AL2:AL3"/>
    <mergeCell ref="AF2:AF3"/>
    <mergeCell ref="AG2:AH2"/>
    <mergeCell ref="AC2:AC3"/>
    <mergeCell ref="AD2:AE2"/>
    <mergeCell ref="AJ2:AK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FFC000"/>
  </sheetPr>
  <dimension ref="A1:AK101"/>
  <sheetViews>
    <sheetView workbookViewId="0">
      <pane xSplit="1" ySplit="3" topLeftCell="U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customWidth="1"/>
    <col min="2" max="2" width="26.5703125" bestFit="1" customWidth="1"/>
    <col min="3" max="3" width="6.5703125" bestFit="1" customWidth="1"/>
    <col min="4" max="4" width="6.85546875" style="1" bestFit="1" customWidth="1"/>
    <col min="5" max="5" width="36" bestFit="1" customWidth="1"/>
    <col min="6" max="6" width="6.5703125" bestFit="1" customWidth="1"/>
    <col min="7" max="7" width="6.85546875" style="1" bestFit="1" customWidth="1"/>
    <col min="8" max="8" width="29.85546875" bestFit="1" customWidth="1"/>
    <col min="9" max="9" width="6.5703125" bestFit="1" customWidth="1"/>
    <col min="10" max="10" width="6.85546875" style="1" bestFit="1" customWidth="1"/>
    <col min="11" max="11" width="32.140625" bestFit="1" customWidth="1"/>
    <col min="12" max="12" width="6.5703125" bestFit="1" customWidth="1"/>
    <col min="13" max="13" width="6.85546875" style="1" bestFit="1" customWidth="1"/>
    <col min="14" max="14" width="26.5703125" bestFit="1" customWidth="1"/>
    <col min="15" max="15" width="6.5703125" bestFit="1" customWidth="1"/>
    <col min="16" max="16" width="6.85546875" bestFit="1" customWidth="1"/>
    <col min="17" max="17" width="33.5703125" bestFit="1" customWidth="1"/>
    <col min="18" max="18" width="6.5703125" bestFit="1" customWidth="1"/>
    <col min="19" max="19" width="6.85546875" bestFit="1" customWidth="1"/>
    <col min="20" max="20" width="30.5703125" bestFit="1" customWidth="1"/>
    <col min="21" max="21" width="6.5703125" bestFit="1" customWidth="1"/>
    <col min="22" max="22" width="6.85546875" bestFit="1" customWidth="1"/>
    <col min="23" max="23" width="24.85546875" bestFit="1" customWidth="1"/>
    <col min="24" max="24" width="6.5703125" bestFit="1" customWidth="1"/>
    <col min="25" max="25" width="6.85546875" bestFit="1" customWidth="1"/>
    <col min="26" max="26" width="31.85546875" bestFit="1" customWidth="1"/>
    <col min="27" max="27" width="6.5703125" bestFit="1" customWidth="1"/>
    <col min="28" max="28" width="6.85546875" bestFit="1" customWidth="1"/>
    <col min="29" max="29" width="23.5703125" bestFit="1" customWidth="1"/>
    <col min="30" max="30" width="6.5703125" bestFit="1" customWidth="1"/>
    <col min="31" max="31" width="6.85546875" bestFit="1" customWidth="1"/>
    <col min="32" max="32" width="28.85546875" bestFit="1" customWidth="1"/>
    <col min="33" max="33" width="6.5703125" bestFit="1" customWidth="1"/>
    <col min="34" max="34" width="6.85546875" bestFit="1" customWidth="1"/>
    <col min="35" max="35" width="33.5703125" bestFit="1" customWidth="1"/>
    <col min="36" max="36" width="6.5703125" bestFit="1" customWidth="1"/>
    <col min="37" max="37" width="6.85546875" bestFit="1" customWidth="1"/>
  </cols>
  <sheetData>
    <row r="1" spans="1:37" x14ac:dyDescent="0.25">
      <c r="A1" s="99" t="s">
        <v>2601</v>
      </c>
      <c r="B1" s="637" t="s">
        <v>2950</v>
      </c>
      <c r="C1" s="638"/>
      <c r="D1" s="639"/>
      <c r="E1" s="637" t="s">
        <v>1583</v>
      </c>
      <c r="F1" s="638"/>
      <c r="G1" s="639"/>
      <c r="H1" s="637" t="s">
        <v>1584</v>
      </c>
      <c r="I1" s="638"/>
      <c r="J1" s="639"/>
      <c r="K1" s="637" t="s">
        <v>1585</v>
      </c>
      <c r="L1" s="638"/>
      <c r="M1" s="639"/>
      <c r="N1" s="637" t="s">
        <v>1586</v>
      </c>
      <c r="O1" s="638"/>
      <c r="P1" s="639"/>
      <c r="Q1" s="637" t="s">
        <v>1587</v>
      </c>
      <c r="R1" s="638"/>
      <c r="S1" s="639"/>
      <c r="T1" s="637" t="s">
        <v>1588</v>
      </c>
      <c r="U1" s="638"/>
      <c r="V1" s="639"/>
      <c r="W1" s="637" t="s">
        <v>1589</v>
      </c>
      <c r="X1" s="638"/>
      <c r="Y1" s="639"/>
      <c r="Z1" s="637" t="s">
        <v>1590</v>
      </c>
      <c r="AA1" s="638"/>
      <c r="AB1" s="639"/>
      <c r="AC1" s="637" t="s">
        <v>1591</v>
      </c>
      <c r="AD1" s="638"/>
      <c r="AE1" s="639"/>
      <c r="AF1" s="637" t="s">
        <v>1592</v>
      </c>
      <c r="AG1" s="638"/>
      <c r="AH1" s="639"/>
      <c r="AI1" s="637" t="s">
        <v>2951</v>
      </c>
      <c r="AJ1" s="638"/>
      <c r="AK1" s="639"/>
    </row>
    <row r="2" spans="1:37" x14ac:dyDescent="0.25">
      <c r="A2" s="100" t="str">
        <f>COUNTA($B1:$XFD1)&amp;" Games"</f>
        <v>12 Games</v>
      </c>
      <c r="B2" s="93" t="s">
        <v>1358</v>
      </c>
      <c r="C2" s="94" t="s">
        <v>1359</v>
      </c>
      <c r="D2" s="95" t="s">
        <v>1360</v>
      </c>
      <c r="E2" s="93" t="s">
        <v>1358</v>
      </c>
      <c r="F2" s="94" t="s">
        <v>1359</v>
      </c>
      <c r="G2" s="95" t="s">
        <v>1360</v>
      </c>
      <c r="H2" s="93" t="s">
        <v>1358</v>
      </c>
      <c r="I2" s="94" t="s">
        <v>1359</v>
      </c>
      <c r="J2" s="95" t="s">
        <v>1360</v>
      </c>
      <c r="K2" s="93" t="s">
        <v>1358</v>
      </c>
      <c r="L2" s="94" t="s">
        <v>1359</v>
      </c>
      <c r="M2" s="95" t="s">
        <v>1360</v>
      </c>
      <c r="N2" s="93" t="s">
        <v>1358</v>
      </c>
      <c r="O2" s="94" t="s">
        <v>1359</v>
      </c>
      <c r="P2" s="95" t="s">
        <v>1360</v>
      </c>
      <c r="Q2" s="93" t="s">
        <v>1358</v>
      </c>
      <c r="R2" s="94" t="s">
        <v>1359</v>
      </c>
      <c r="S2" s="95" t="s">
        <v>1360</v>
      </c>
      <c r="T2" s="93" t="s">
        <v>1358</v>
      </c>
      <c r="U2" s="94" t="s">
        <v>1359</v>
      </c>
      <c r="V2" s="95" t="s">
        <v>1360</v>
      </c>
      <c r="W2" s="93" t="s">
        <v>1358</v>
      </c>
      <c r="X2" s="94" t="s">
        <v>1359</v>
      </c>
      <c r="Y2" s="95" t="s">
        <v>1360</v>
      </c>
      <c r="Z2" s="93" t="s">
        <v>1358</v>
      </c>
      <c r="AA2" s="94" t="s">
        <v>1359</v>
      </c>
      <c r="AB2" s="95" t="s">
        <v>1360</v>
      </c>
      <c r="AC2" s="93" t="s">
        <v>1358</v>
      </c>
      <c r="AD2" s="94" t="s">
        <v>1359</v>
      </c>
      <c r="AE2" s="95" t="s">
        <v>1360</v>
      </c>
      <c r="AF2" s="93" t="s">
        <v>1358</v>
      </c>
      <c r="AG2" s="94" t="s">
        <v>1359</v>
      </c>
      <c r="AH2" s="95" t="s">
        <v>1360</v>
      </c>
      <c r="AI2" s="93" t="s">
        <v>1358</v>
      </c>
      <c r="AJ2" s="94" t="s">
        <v>1359</v>
      </c>
      <c r="AK2" s="95" t="s">
        <v>1360</v>
      </c>
    </row>
    <row r="3" spans="1:37" ht="15.75" thickBot="1" x14ac:dyDescent="0.3">
      <c r="A3" s="101" t="str">
        <f>TEXT(SUMIF($B2:$XFD2,"Points",$B3:$XFD3),"0 000")&amp;" Points"</f>
        <v>7 655 Points</v>
      </c>
      <c r="B3" s="96">
        <f>COUNTA(B$4:B$1048576)</f>
        <v>60</v>
      </c>
      <c r="C3" s="97">
        <f>SUMIF(D$4:D$1048576,"X",C$4:C$1048576)</f>
        <v>900</v>
      </c>
      <c r="D3" s="98" t="str">
        <f>COUNTA(D$4:D$1048576)&amp;"/"&amp;B3</f>
        <v>60/60</v>
      </c>
      <c r="E3" s="96">
        <f>COUNTA(E$4:E$1048576)</f>
        <v>60</v>
      </c>
      <c r="F3" s="97">
        <f>SUMIF(G$4:G$1048576,"X",F$4:F$1048576)</f>
        <v>1000</v>
      </c>
      <c r="G3" s="98" t="str">
        <f>COUNTA(G$4:G$1048576)&amp;"/"&amp;E3</f>
        <v>60/60</v>
      </c>
      <c r="H3" s="96">
        <f>COUNTA(H$4:H$1048576)</f>
        <v>73</v>
      </c>
      <c r="I3" s="97">
        <f>SUMIF(J$4:J$1048576,"X",I$4:I$1048576)</f>
        <v>990</v>
      </c>
      <c r="J3" s="98" t="str">
        <f>COUNTA(J$4:J$1048576)&amp;"/"&amp;H3</f>
        <v>73/73</v>
      </c>
      <c r="K3" s="96">
        <f>COUNTA(K$4:K$1048576)</f>
        <v>59</v>
      </c>
      <c r="L3" s="97">
        <f>SUMIF(M$4:M$1048576,"X",L$4:L$1048576)</f>
        <v>1000</v>
      </c>
      <c r="M3" s="98" t="str">
        <f>COUNTA(M$4:M$1048576)&amp;"/"&amp;K3</f>
        <v>59/59</v>
      </c>
      <c r="N3" s="96">
        <f>COUNTA(N$4:N$1048576)</f>
        <v>77</v>
      </c>
      <c r="O3" s="97">
        <f>SUMIF(P$4:P$1048576,"X",O$4:O$1048576)</f>
        <v>425</v>
      </c>
      <c r="P3" s="98" t="str">
        <f>COUNTA(P$4:P$1048576)&amp;"/"&amp;N3</f>
        <v>76/77</v>
      </c>
      <c r="Q3" s="96">
        <f>COUNTA(Q$4:Q$1048576)</f>
        <v>53</v>
      </c>
      <c r="R3" s="97">
        <f>SUMIF(S$4:S$1048576,"X",R$4:R$1048576)</f>
        <v>770</v>
      </c>
      <c r="S3" s="98" t="str">
        <f>COUNTA(S$4:S$1048576)&amp;"/"&amp;Q3</f>
        <v>53/53</v>
      </c>
      <c r="T3" s="96">
        <f>COUNTA(T$4:T$1048576)</f>
        <v>98</v>
      </c>
      <c r="U3" s="97">
        <f>SUMIF(V$4:V$1048576,"X",U$4:U$1048576)</f>
        <v>560</v>
      </c>
      <c r="V3" s="98" t="str">
        <f>COUNTA(V$4:V$1048576)&amp;"/"&amp;T3</f>
        <v>98/98</v>
      </c>
      <c r="W3" s="96">
        <f>COUNTA(W$4:W$1048576)</f>
        <v>69</v>
      </c>
      <c r="X3" s="97">
        <f>SUMIF(Y$4:Y$1048576,"X",X$4:X$1048576)</f>
        <v>525</v>
      </c>
      <c r="Y3" s="98" t="str">
        <f>COUNTA(Y$4:Y$1048576)&amp;"/"&amp;W3</f>
        <v>69/69</v>
      </c>
      <c r="Z3" s="96">
        <f>COUNTA(Z$4:Z$1048576)</f>
        <v>37</v>
      </c>
      <c r="AA3" s="97">
        <f>SUMIF(AB$4:AB$1048576,"X",AA$4:AA$1048576)</f>
        <v>495</v>
      </c>
      <c r="AB3" s="98" t="str">
        <f>COUNTA(AB$4:AB$1048576)&amp;"/"&amp;Z3</f>
        <v>36/37</v>
      </c>
      <c r="AC3" s="96">
        <f>COUNTA(AC$4:AC$1048576)</f>
        <v>31</v>
      </c>
      <c r="AD3" s="97">
        <f>SUMIF(AE$4:AE$1048576,"X",AD$4:AD$1048576)</f>
        <v>175</v>
      </c>
      <c r="AE3" s="98" t="str">
        <f>COUNTA(AE$4:AE$1048576)&amp;"/"&amp;AC3</f>
        <v>31/31</v>
      </c>
      <c r="AF3" s="96">
        <f>COUNTA(AF$4:AF$1048576)</f>
        <v>38</v>
      </c>
      <c r="AG3" s="97">
        <f>SUMIF(AH$4:AH$1048576,"X",AG$4:AG$1048576)</f>
        <v>510</v>
      </c>
      <c r="AH3" s="98" t="str">
        <f>COUNTA(AH$4:AH$1048576)&amp;"/"&amp;AF3</f>
        <v>37/38</v>
      </c>
      <c r="AI3" s="96">
        <f>COUNTA(AI$4:AI$1048576)</f>
        <v>41</v>
      </c>
      <c r="AJ3" s="97">
        <f>SUMIF(AK$4:AK$1048576,"X",AJ$4:AJ$1048576)</f>
        <v>305</v>
      </c>
      <c r="AK3" s="98" t="str">
        <f>COUNTA(AK$4:AK$1048576)&amp;"/"&amp;AI3</f>
        <v>41/41</v>
      </c>
    </row>
    <row r="4" spans="1:37" x14ac:dyDescent="0.25">
      <c r="B4" s="102" t="s">
        <v>1361</v>
      </c>
      <c r="C4" s="103">
        <v>10</v>
      </c>
      <c r="D4" s="104" t="s">
        <v>694</v>
      </c>
      <c r="E4" s="102" t="s">
        <v>1421</v>
      </c>
      <c r="F4" s="103">
        <v>10</v>
      </c>
      <c r="G4" s="121" t="s">
        <v>694</v>
      </c>
      <c r="H4" s="102" t="s">
        <v>1472</v>
      </c>
      <c r="I4" s="103">
        <v>15</v>
      </c>
      <c r="J4" s="104" t="s">
        <v>694</v>
      </c>
      <c r="K4" s="102" t="s">
        <v>1543</v>
      </c>
      <c r="L4" s="103">
        <v>10</v>
      </c>
      <c r="M4" s="121" t="s">
        <v>694</v>
      </c>
      <c r="N4" s="102" t="s">
        <v>866</v>
      </c>
      <c r="O4" s="103">
        <v>5</v>
      </c>
      <c r="P4" s="104" t="s">
        <v>694</v>
      </c>
      <c r="Q4" s="102" t="s">
        <v>1649</v>
      </c>
      <c r="R4" s="103">
        <v>10</v>
      </c>
      <c r="S4" s="121" t="s">
        <v>694</v>
      </c>
      <c r="T4" s="102" t="s">
        <v>1702</v>
      </c>
      <c r="U4" s="103">
        <v>5</v>
      </c>
      <c r="V4" s="104" t="s">
        <v>694</v>
      </c>
      <c r="W4" s="102" t="s">
        <v>1794</v>
      </c>
      <c r="X4" s="103">
        <v>10</v>
      </c>
      <c r="Y4" s="104" t="s">
        <v>694</v>
      </c>
      <c r="Z4" s="102" t="s">
        <v>1863</v>
      </c>
      <c r="AA4" s="103">
        <v>10</v>
      </c>
      <c r="AB4" s="121" t="s">
        <v>694</v>
      </c>
      <c r="AC4" s="102" t="s">
        <v>1880</v>
      </c>
      <c r="AD4" s="103">
        <v>5</v>
      </c>
      <c r="AE4" s="104" t="s">
        <v>694</v>
      </c>
      <c r="AF4" s="102" t="s">
        <v>1909</v>
      </c>
      <c r="AG4" s="103">
        <v>10</v>
      </c>
      <c r="AH4" s="104" t="s">
        <v>694</v>
      </c>
      <c r="AI4" s="192" t="s">
        <v>2351</v>
      </c>
      <c r="AJ4" s="193">
        <v>5</v>
      </c>
      <c r="AK4" s="194" t="s">
        <v>694</v>
      </c>
    </row>
    <row r="5" spans="1:37" x14ac:dyDescent="0.25">
      <c r="B5" s="105" t="s">
        <v>1362</v>
      </c>
      <c r="C5" s="106">
        <v>10</v>
      </c>
      <c r="D5" s="107" t="s">
        <v>694</v>
      </c>
      <c r="E5" s="105" t="s">
        <v>1422</v>
      </c>
      <c r="F5" s="106">
        <v>10</v>
      </c>
      <c r="G5" s="122" t="s">
        <v>694</v>
      </c>
      <c r="H5" s="105" t="s">
        <v>1473</v>
      </c>
      <c r="I5" s="106">
        <v>15</v>
      </c>
      <c r="J5" s="107" t="s">
        <v>694</v>
      </c>
      <c r="K5" s="105" t="s">
        <v>1544</v>
      </c>
      <c r="L5" s="106">
        <v>10</v>
      </c>
      <c r="M5" s="122" t="s">
        <v>694</v>
      </c>
      <c r="N5" s="105" t="s">
        <v>899</v>
      </c>
      <c r="O5" s="106">
        <v>5</v>
      </c>
      <c r="P5" s="107" t="s">
        <v>694</v>
      </c>
      <c r="Q5" s="105" t="s">
        <v>1650</v>
      </c>
      <c r="R5" s="106">
        <v>10</v>
      </c>
      <c r="S5" s="122" t="s">
        <v>694</v>
      </c>
      <c r="T5" s="105" t="s">
        <v>1703</v>
      </c>
      <c r="U5" s="106">
        <v>5</v>
      </c>
      <c r="V5" s="107" t="s">
        <v>694</v>
      </c>
      <c r="W5" s="105" t="s">
        <v>1795</v>
      </c>
      <c r="X5" s="106">
        <v>10</v>
      </c>
      <c r="Y5" s="107" t="s">
        <v>694</v>
      </c>
      <c r="Z5" s="105" t="s">
        <v>1864</v>
      </c>
      <c r="AA5" s="106">
        <v>10</v>
      </c>
      <c r="AB5" s="122" t="s">
        <v>694</v>
      </c>
      <c r="AC5" s="105" t="s">
        <v>1881</v>
      </c>
      <c r="AD5" s="106">
        <v>5</v>
      </c>
      <c r="AE5" s="107" t="s">
        <v>694</v>
      </c>
      <c r="AF5" s="105" t="s">
        <v>1910</v>
      </c>
      <c r="AG5" s="106">
        <v>20</v>
      </c>
      <c r="AH5" s="107" t="s">
        <v>694</v>
      </c>
      <c r="AI5" s="187" t="s">
        <v>2352</v>
      </c>
      <c r="AJ5" s="188">
        <v>10</v>
      </c>
      <c r="AK5" s="195" t="s">
        <v>694</v>
      </c>
    </row>
    <row r="6" spans="1:37" x14ac:dyDescent="0.25">
      <c r="B6" s="105" t="s">
        <v>1363</v>
      </c>
      <c r="C6" s="106">
        <v>10</v>
      </c>
      <c r="D6" s="107" t="s">
        <v>694</v>
      </c>
      <c r="E6" s="105" t="s">
        <v>1423</v>
      </c>
      <c r="F6" s="106">
        <v>10</v>
      </c>
      <c r="G6" s="122" t="s">
        <v>694</v>
      </c>
      <c r="H6" s="105" t="s">
        <v>1474</v>
      </c>
      <c r="I6" s="106">
        <v>20</v>
      </c>
      <c r="J6" s="107" t="s">
        <v>694</v>
      </c>
      <c r="K6" s="105" t="s">
        <v>1411</v>
      </c>
      <c r="L6" s="106">
        <v>10</v>
      </c>
      <c r="M6" s="122" t="s">
        <v>694</v>
      </c>
      <c r="N6" s="105" t="s">
        <v>1593</v>
      </c>
      <c r="O6" s="106">
        <v>10</v>
      </c>
      <c r="P6" s="107" t="s">
        <v>694</v>
      </c>
      <c r="Q6" s="105" t="s">
        <v>1651</v>
      </c>
      <c r="R6" s="106">
        <v>10</v>
      </c>
      <c r="S6" s="122" t="s">
        <v>694</v>
      </c>
      <c r="T6" s="105" t="s">
        <v>1704</v>
      </c>
      <c r="U6" s="106">
        <v>5</v>
      </c>
      <c r="V6" s="107" t="s">
        <v>694</v>
      </c>
      <c r="W6" s="105" t="s">
        <v>1796</v>
      </c>
      <c r="X6" s="106">
        <v>10</v>
      </c>
      <c r="Y6" s="107" t="s">
        <v>694</v>
      </c>
      <c r="Z6" s="105" t="s">
        <v>1865</v>
      </c>
      <c r="AA6" s="106">
        <v>10</v>
      </c>
      <c r="AB6" s="122" t="s">
        <v>694</v>
      </c>
      <c r="AC6" s="105" t="s">
        <v>1882</v>
      </c>
      <c r="AD6" s="106">
        <v>5</v>
      </c>
      <c r="AE6" s="107" t="s">
        <v>694</v>
      </c>
      <c r="AF6" s="105" t="s">
        <v>1911</v>
      </c>
      <c r="AG6" s="106">
        <v>10</v>
      </c>
      <c r="AH6" s="107" t="s">
        <v>694</v>
      </c>
      <c r="AI6" s="187" t="s">
        <v>2353</v>
      </c>
      <c r="AJ6" s="188">
        <v>5</v>
      </c>
      <c r="AK6" s="195" t="s">
        <v>694</v>
      </c>
    </row>
    <row r="7" spans="1:37" x14ac:dyDescent="0.25">
      <c r="B7" s="105" t="s">
        <v>1364</v>
      </c>
      <c r="C7" s="106">
        <v>10</v>
      </c>
      <c r="D7" s="107" t="s">
        <v>694</v>
      </c>
      <c r="E7" s="105" t="s">
        <v>1424</v>
      </c>
      <c r="F7" s="106">
        <v>30</v>
      </c>
      <c r="G7" s="122" t="s">
        <v>694</v>
      </c>
      <c r="H7" s="105" t="s">
        <v>1475</v>
      </c>
      <c r="I7" s="106">
        <v>20</v>
      </c>
      <c r="J7" s="107" t="s">
        <v>694</v>
      </c>
      <c r="K7" s="105" t="s">
        <v>1545</v>
      </c>
      <c r="L7" s="106">
        <v>10</v>
      </c>
      <c r="M7" s="122" t="s">
        <v>694</v>
      </c>
      <c r="N7" s="105" t="s">
        <v>1594</v>
      </c>
      <c r="O7" s="106">
        <v>10</v>
      </c>
      <c r="P7" s="107" t="s">
        <v>694</v>
      </c>
      <c r="Q7" s="105" t="s">
        <v>1652</v>
      </c>
      <c r="R7" s="106">
        <v>10</v>
      </c>
      <c r="S7" s="122" t="s">
        <v>694</v>
      </c>
      <c r="T7" s="105" t="s">
        <v>1705</v>
      </c>
      <c r="U7" s="106">
        <v>5</v>
      </c>
      <c r="V7" s="107" t="s">
        <v>694</v>
      </c>
      <c r="W7" s="105" t="s">
        <v>1797</v>
      </c>
      <c r="X7" s="106">
        <v>10</v>
      </c>
      <c r="Y7" s="107" t="s">
        <v>694</v>
      </c>
      <c r="Z7" s="105" t="s">
        <v>1866</v>
      </c>
      <c r="AA7" s="106">
        <v>10</v>
      </c>
      <c r="AB7" s="122" t="s">
        <v>694</v>
      </c>
      <c r="AC7" s="105" t="s">
        <v>1883</v>
      </c>
      <c r="AD7" s="106">
        <v>5</v>
      </c>
      <c r="AE7" s="107" t="s">
        <v>694</v>
      </c>
      <c r="AF7" s="105" t="s">
        <v>1912</v>
      </c>
      <c r="AG7" s="106">
        <v>5</v>
      </c>
      <c r="AH7" s="107" t="s">
        <v>694</v>
      </c>
      <c r="AI7" s="187" t="s">
        <v>2354</v>
      </c>
      <c r="AJ7" s="188">
        <v>5</v>
      </c>
      <c r="AK7" s="195" t="s">
        <v>694</v>
      </c>
    </row>
    <row r="8" spans="1:37" x14ac:dyDescent="0.25">
      <c r="B8" s="105" t="s">
        <v>1365</v>
      </c>
      <c r="C8" s="106">
        <v>10</v>
      </c>
      <c r="D8" s="107" t="s">
        <v>694</v>
      </c>
      <c r="E8" s="105" t="s">
        <v>1425</v>
      </c>
      <c r="F8" s="106">
        <v>30</v>
      </c>
      <c r="G8" s="122" t="s">
        <v>694</v>
      </c>
      <c r="H8" s="105" t="s">
        <v>1476</v>
      </c>
      <c r="I8" s="106">
        <v>20</v>
      </c>
      <c r="J8" s="107" t="s">
        <v>694</v>
      </c>
      <c r="K8" s="105" t="s">
        <v>1385</v>
      </c>
      <c r="L8" s="106">
        <v>30</v>
      </c>
      <c r="M8" s="122" t="s">
        <v>694</v>
      </c>
      <c r="N8" s="105" t="s">
        <v>1595</v>
      </c>
      <c r="O8" s="106">
        <v>5</v>
      </c>
      <c r="P8" s="107" t="s">
        <v>694</v>
      </c>
      <c r="Q8" s="105" t="s">
        <v>1653</v>
      </c>
      <c r="R8" s="106">
        <v>30</v>
      </c>
      <c r="S8" s="122" t="s">
        <v>694</v>
      </c>
      <c r="T8" s="105" t="s">
        <v>1706</v>
      </c>
      <c r="U8" s="106">
        <v>5</v>
      </c>
      <c r="V8" s="107" t="s">
        <v>694</v>
      </c>
      <c r="W8" s="105" t="s">
        <v>1798</v>
      </c>
      <c r="X8" s="106">
        <v>10</v>
      </c>
      <c r="Y8" s="107" t="s">
        <v>694</v>
      </c>
      <c r="Z8" s="105" t="s">
        <v>1867</v>
      </c>
      <c r="AA8" s="106">
        <v>10</v>
      </c>
      <c r="AB8" s="122" t="s">
        <v>694</v>
      </c>
      <c r="AC8" s="105" t="s">
        <v>1884</v>
      </c>
      <c r="AD8" s="106">
        <v>5</v>
      </c>
      <c r="AE8" s="107" t="s">
        <v>694</v>
      </c>
      <c r="AF8" s="105" t="s">
        <v>1913</v>
      </c>
      <c r="AG8" s="106">
        <v>10</v>
      </c>
      <c r="AH8" s="107" t="s">
        <v>694</v>
      </c>
      <c r="AI8" s="187" t="s">
        <v>2355</v>
      </c>
      <c r="AJ8" s="188">
        <v>5</v>
      </c>
      <c r="AK8" s="195" t="s">
        <v>694</v>
      </c>
    </row>
    <row r="9" spans="1:37" x14ac:dyDescent="0.25">
      <c r="B9" s="105" t="s">
        <v>1366</v>
      </c>
      <c r="C9" s="106">
        <v>10</v>
      </c>
      <c r="D9" s="107" t="s">
        <v>694</v>
      </c>
      <c r="E9" s="105" t="s">
        <v>1426</v>
      </c>
      <c r="F9" s="106">
        <v>10</v>
      </c>
      <c r="G9" s="122" t="s">
        <v>694</v>
      </c>
      <c r="H9" s="105" t="s">
        <v>1477</v>
      </c>
      <c r="I9" s="106">
        <v>20</v>
      </c>
      <c r="J9" s="107" t="s">
        <v>694</v>
      </c>
      <c r="K9" s="105" t="s">
        <v>1391</v>
      </c>
      <c r="L9" s="106">
        <v>30</v>
      </c>
      <c r="M9" s="122" t="s">
        <v>694</v>
      </c>
      <c r="N9" s="105" t="s">
        <v>1596</v>
      </c>
      <c r="O9" s="106">
        <v>5</v>
      </c>
      <c r="P9" s="107" t="s">
        <v>694</v>
      </c>
      <c r="Q9" s="105" t="s">
        <v>1654</v>
      </c>
      <c r="R9" s="106">
        <v>30</v>
      </c>
      <c r="S9" s="122" t="s">
        <v>694</v>
      </c>
      <c r="T9" s="105" t="s">
        <v>1707</v>
      </c>
      <c r="U9" s="106">
        <v>5</v>
      </c>
      <c r="V9" s="107" t="s">
        <v>694</v>
      </c>
      <c r="W9" s="105" t="s">
        <v>1799</v>
      </c>
      <c r="X9" s="106">
        <v>10</v>
      </c>
      <c r="Y9" s="107" t="s">
        <v>694</v>
      </c>
      <c r="Z9" s="105" t="s">
        <v>1868</v>
      </c>
      <c r="AA9" s="106">
        <v>10</v>
      </c>
      <c r="AB9" s="122" t="s">
        <v>694</v>
      </c>
      <c r="AC9" s="105" t="s">
        <v>1885</v>
      </c>
      <c r="AD9" s="106">
        <v>5</v>
      </c>
      <c r="AE9" s="107" t="s">
        <v>694</v>
      </c>
      <c r="AF9" s="105" t="s">
        <v>1914</v>
      </c>
      <c r="AG9" s="106">
        <v>25</v>
      </c>
      <c r="AH9" s="107" t="s">
        <v>694</v>
      </c>
      <c r="AI9" s="187" t="s">
        <v>2356</v>
      </c>
      <c r="AJ9" s="188">
        <v>10</v>
      </c>
      <c r="AK9" s="195" t="s">
        <v>694</v>
      </c>
    </row>
    <row r="10" spans="1:37" x14ac:dyDescent="0.25">
      <c r="B10" s="105" t="s">
        <v>1367</v>
      </c>
      <c r="C10" s="106">
        <v>10</v>
      </c>
      <c r="D10" s="107" t="s">
        <v>694</v>
      </c>
      <c r="E10" s="105" t="s">
        <v>1397</v>
      </c>
      <c r="F10" s="106">
        <v>10</v>
      </c>
      <c r="G10" s="122" t="s">
        <v>694</v>
      </c>
      <c r="H10" s="105" t="s">
        <v>1478</v>
      </c>
      <c r="I10" s="106">
        <v>15</v>
      </c>
      <c r="J10" s="107" t="s">
        <v>694</v>
      </c>
      <c r="K10" s="105" t="s">
        <v>1546</v>
      </c>
      <c r="L10" s="106">
        <v>10</v>
      </c>
      <c r="M10" s="122" t="s">
        <v>694</v>
      </c>
      <c r="N10" s="105" t="s">
        <v>1597</v>
      </c>
      <c r="O10" s="106">
        <v>5</v>
      </c>
      <c r="P10" s="107" t="s">
        <v>694</v>
      </c>
      <c r="Q10" s="105" t="s">
        <v>1655</v>
      </c>
      <c r="R10" s="106">
        <v>10</v>
      </c>
      <c r="S10" s="122" t="s">
        <v>694</v>
      </c>
      <c r="T10" s="105" t="s">
        <v>1708</v>
      </c>
      <c r="U10" s="106">
        <v>5</v>
      </c>
      <c r="V10" s="107" t="s">
        <v>694</v>
      </c>
      <c r="W10" s="105" t="s">
        <v>1800</v>
      </c>
      <c r="X10" s="106">
        <v>10</v>
      </c>
      <c r="Y10" s="107" t="s">
        <v>694</v>
      </c>
      <c r="Z10" s="105" t="s">
        <v>1869</v>
      </c>
      <c r="AA10" s="106">
        <v>10</v>
      </c>
      <c r="AB10" s="122" t="s">
        <v>694</v>
      </c>
      <c r="AC10" s="105" t="s">
        <v>1886</v>
      </c>
      <c r="AD10" s="106">
        <v>5</v>
      </c>
      <c r="AE10" s="107" t="s">
        <v>694</v>
      </c>
      <c r="AF10" s="257" t="s">
        <v>1915</v>
      </c>
      <c r="AG10" s="258">
        <v>30</v>
      </c>
      <c r="AH10" s="259"/>
      <c r="AI10" s="187" t="s">
        <v>2357</v>
      </c>
      <c r="AJ10" s="188">
        <v>20</v>
      </c>
      <c r="AK10" s="195" t="s">
        <v>694</v>
      </c>
    </row>
    <row r="11" spans="1:37" x14ac:dyDescent="0.25">
      <c r="B11" s="105" t="s">
        <v>1368</v>
      </c>
      <c r="C11" s="106">
        <v>10</v>
      </c>
      <c r="D11" s="107" t="s">
        <v>694</v>
      </c>
      <c r="E11" s="105" t="s">
        <v>1427</v>
      </c>
      <c r="F11" s="106">
        <v>10</v>
      </c>
      <c r="G11" s="122" t="s">
        <v>694</v>
      </c>
      <c r="H11" s="105" t="s">
        <v>1479</v>
      </c>
      <c r="I11" s="106">
        <v>20</v>
      </c>
      <c r="J11" s="107" t="s">
        <v>694</v>
      </c>
      <c r="K11" s="105" t="s">
        <v>1386</v>
      </c>
      <c r="L11" s="106">
        <v>30</v>
      </c>
      <c r="M11" s="122" t="s">
        <v>694</v>
      </c>
      <c r="N11" s="105" t="s">
        <v>1598</v>
      </c>
      <c r="O11" s="106">
        <v>5</v>
      </c>
      <c r="P11" s="107" t="s">
        <v>694</v>
      </c>
      <c r="Q11" s="105" t="s">
        <v>1660</v>
      </c>
      <c r="R11" s="106">
        <v>30</v>
      </c>
      <c r="S11" s="122" t="s">
        <v>694</v>
      </c>
      <c r="T11" s="105" t="s">
        <v>1709</v>
      </c>
      <c r="U11" s="106">
        <v>5</v>
      </c>
      <c r="V11" s="107" t="s">
        <v>694</v>
      </c>
      <c r="W11" s="105" t="s">
        <v>1801</v>
      </c>
      <c r="X11" s="106">
        <v>10</v>
      </c>
      <c r="Y11" s="107" t="s">
        <v>694</v>
      </c>
      <c r="Z11" s="105" t="s">
        <v>1870</v>
      </c>
      <c r="AA11" s="106">
        <v>15</v>
      </c>
      <c r="AB11" s="122" t="s">
        <v>694</v>
      </c>
      <c r="AC11" s="105" t="s">
        <v>1887</v>
      </c>
      <c r="AD11" s="106">
        <v>5</v>
      </c>
      <c r="AE11" s="107" t="s">
        <v>694</v>
      </c>
      <c r="AF11" s="105" t="s">
        <v>1916</v>
      </c>
      <c r="AG11" s="106">
        <v>5</v>
      </c>
      <c r="AH11" s="107" t="s">
        <v>694</v>
      </c>
      <c r="AI11" s="187" t="s">
        <v>2358</v>
      </c>
      <c r="AJ11" s="188">
        <v>20</v>
      </c>
      <c r="AK11" s="195" t="s">
        <v>694</v>
      </c>
    </row>
    <row r="12" spans="1:37" x14ac:dyDescent="0.25">
      <c r="B12" s="105" t="s">
        <v>1369</v>
      </c>
      <c r="C12" s="106">
        <v>10</v>
      </c>
      <c r="D12" s="107" t="s">
        <v>694</v>
      </c>
      <c r="E12" s="105" t="s">
        <v>1428</v>
      </c>
      <c r="F12" s="106">
        <v>10</v>
      </c>
      <c r="G12" s="122" t="s">
        <v>694</v>
      </c>
      <c r="H12" s="105" t="s">
        <v>1480</v>
      </c>
      <c r="I12" s="106">
        <v>15</v>
      </c>
      <c r="J12" s="107" t="s">
        <v>694</v>
      </c>
      <c r="K12" s="105" t="s">
        <v>1392</v>
      </c>
      <c r="L12" s="106">
        <v>30</v>
      </c>
      <c r="M12" s="122" t="s">
        <v>694</v>
      </c>
      <c r="N12" s="105" t="s">
        <v>1599</v>
      </c>
      <c r="O12" s="106">
        <v>5</v>
      </c>
      <c r="P12" s="107" t="s">
        <v>694</v>
      </c>
      <c r="Q12" s="105" t="s">
        <v>1656</v>
      </c>
      <c r="R12" s="106">
        <v>30</v>
      </c>
      <c r="S12" s="122" t="s">
        <v>694</v>
      </c>
      <c r="T12" s="105" t="s">
        <v>1710</v>
      </c>
      <c r="U12" s="106">
        <v>5</v>
      </c>
      <c r="V12" s="107" t="s">
        <v>694</v>
      </c>
      <c r="W12" s="105" t="s">
        <v>1802</v>
      </c>
      <c r="X12" s="106">
        <v>10</v>
      </c>
      <c r="Y12" s="107" t="s">
        <v>694</v>
      </c>
      <c r="Z12" s="105" t="s">
        <v>1871</v>
      </c>
      <c r="AA12" s="106">
        <v>15</v>
      </c>
      <c r="AB12" s="122" t="s">
        <v>694</v>
      </c>
      <c r="AC12" s="105" t="s">
        <v>1888</v>
      </c>
      <c r="AD12" s="106">
        <v>5</v>
      </c>
      <c r="AE12" s="107" t="s">
        <v>694</v>
      </c>
      <c r="AF12" s="105" t="s">
        <v>1917</v>
      </c>
      <c r="AG12" s="106">
        <v>20</v>
      </c>
      <c r="AH12" s="107" t="s">
        <v>694</v>
      </c>
      <c r="AI12" s="187" t="s">
        <v>2359</v>
      </c>
      <c r="AJ12" s="188">
        <v>5</v>
      </c>
      <c r="AK12" s="195" t="s">
        <v>694</v>
      </c>
    </row>
    <row r="13" spans="1:37" x14ac:dyDescent="0.25">
      <c r="B13" s="105" t="s">
        <v>1370</v>
      </c>
      <c r="C13" s="106">
        <v>10</v>
      </c>
      <c r="D13" s="107" t="s">
        <v>694</v>
      </c>
      <c r="E13" s="105" t="s">
        <v>1400</v>
      </c>
      <c r="F13" s="106">
        <v>10</v>
      </c>
      <c r="G13" s="122" t="s">
        <v>694</v>
      </c>
      <c r="H13" s="105" t="s">
        <v>1481</v>
      </c>
      <c r="I13" s="106">
        <v>20</v>
      </c>
      <c r="J13" s="107" t="s">
        <v>694</v>
      </c>
      <c r="K13" s="105" t="s">
        <v>1547</v>
      </c>
      <c r="L13" s="106">
        <v>10</v>
      </c>
      <c r="M13" s="122" t="s">
        <v>694</v>
      </c>
      <c r="N13" s="105" t="s">
        <v>1600</v>
      </c>
      <c r="O13" s="106">
        <v>5</v>
      </c>
      <c r="P13" s="107" t="s">
        <v>694</v>
      </c>
      <c r="Q13" s="105" t="s">
        <v>1657</v>
      </c>
      <c r="R13" s="106">
        <v>10</v>
      </c>
      <c r="S13" s="122" t="s">
        <v>694</v>
      </c>
      <c r="T13" s="105" t="s">
        <v>1711</v>
      </c>
      <c r="U13" s="106">
        <v>5</v>
      </c>
      <c r="V13" s="107" t="s">
        <v>694</v>
      </c>
      <c r="W13" s="105" t="s">
        <v>1803</v>
      </c>
      <c r="X13" s="106">
        <v>10</v>
      </c>
      <c r="Y13" s="107" t="s">
        <v>694</v>
      </c>
      <c r="Z13" s="105" t="s">
        <v>1872</v>
      </c>
      <c r="AA13" s="106">
        <v>15</v>
      </c>
      <c r="AB13" s="122" t="s">
        <v>694</v>
      </c>
      <c r="AC13" s="105" t="s">
        <v>1889</v>
      </c>
      <c r="AD13" s="106">
        <v>5</v>
      </c>
      <c r="AE13" s="107" t="s">
        <v>694</v>
      </c>
      <c r="AF13" s="105" t="s">
        <v>1918</v>
      </c>
      <c r="AG13" s="106">
        <v>30</v>
      </c>
      <c r="AH13" s="107" t="s">
        <v>694</v>
      </c>
      <c r="AI13" s="187" t="s">
        <v>2360</v>
      </c>
      <c r="AJ13" s="188">
        <v>5</v>
      </c>
      <c r="AK13" s="195" t="s">
        <v>694</v>
      </c>
    </row>
    <row r="14" spans="1:37" x14ac:dyDescent="0.25">
      <c r="B14" s="105" t="s">
        <v>1371</v>
      </c>
      <c r="C14" s="106">
        <v>10</v>
      </c>
      <c r="D14" s="107" t="s">
        <v>694</v>
      </c>
      <c r="E14" s="105" t="s">
        <v>1401</v>
      </c>
      <c r="F14" s="106">
        <v>10</v>
      </c>
      <c r="G14" s="122" t="s">
        <v>694</v>
      </c>
      <c r="H14" s="105" t="s">
        <v>1482</v>
      </c>
      <c r="I14" s="106">
        <v>20</v>
      </c>
      <c r="J14" s="107" t="s">
        <v>694</v>
      </c>
      <c r="K14" s="105" t="s">
        <v>1548</v>
      </c>
      <c r="L14" s="106">
        <v>10</v>
      </c>
      <c r="M14" s="122" t="s">
        <v>694</v>
      </c>
      <c r="N14" s="105" t="s">
        <v>1601</v>
      </c>
      <c r="O14" s="106">
        <v>5</v>
      </c>
      <c r="P14" s="107" t="s">
        <v>694</v>
      </c>
      <c r="Q14" s="105" t="s">
        <v>1658</v>
      </c>
      <c r="R14" s="106">
        <v>10</v>
      </c>
      <c r="S14" s="122" t="s">
        <v>694</v>
      </c>
      <c r="T14" s="105" t="s">
        <v>1712</v>
      </c>
      <c r="U14" s="106">
        <v>5</v>
      </c>
      <c r="V14" s="107" t="s">
        <v>694</v>
      </c>
      <c r="W14" s="105" t="s">
        <v>1804</v>
      </c>
      <c r="X14" s="106">
        <v>10</v>
      </c>
      <c r="Y14" s="107" t="s">
        <v>694</v>
      </c>
      <c r="Z14" s="105" t="s">
        <v>1873</v>
      </c>
      <c r="AA14" s="106">
        <v>15</v>
      </c>
      <c r="AB14" s="122" t="s">
        <v>694</v>
      </c>
      <c r="AC14" s="105" t="s">
        <v>1324</v>
      </c>
      <c r="AD14" s="106">
        <v>10</v>
      </c>
      <c r="AE14" s="107" t="s">
        <v>694</v>
      </c>
      <c r="AF14" s="105" t="s">
        <v>1919</v>
      </c>
      <c r="AG14" s="106">
        <v>25</v>
      </c>
      <c r="AH14" s="107" t="s">
        <v>694</v>
      </c>
      <c r="AI14" s="187" t="s">
        <v>2361</v>
      </c>
      <c r="AJ14" s="188">
        <v>5</v>
      </c>
      <c r="AK14" s="195" t="s">
        <v>694</v>
      </c>
    </row>
    <row r="15" spans="1:37" x14ac:dyDescent="0.25">
      <c r="B15" s="105" t="s">
        <v>1372</v>
      </c>
      <c r="C15" s="106">
        <v>10</v>
      </c>
      <c r="D15" s="107" t="s">
        <v>694</v>
      </c>
      <c r="E15" s="105" t="s">
        <v>1402</v>
      </c>
      <c r="F15" s="106">
        <v>20</v>
      </c>
      <c r="G15" s="122" t="s">
        <v>694</v>
      </c>
      <c r="H15" s="105" t="s">
        <v>1483</v>
      </c>
      <c r="I15" s="106">
        <v>10</v>
      </c>
      <c r="J15" s="107" t="s">
        <v>694</v>
      </c>
      <c r="K15" s="105" t="s">
        <v>1549</v>
      </c>
      <c r="L15" s="106">
        <v>30</v>
      </c>
      <c r="M15" s="122" t="s">
        <v>694</v>
      </c>
      <c r="N15" s="105" t="s">
        <v>1602</v>
      </c>
      <c r="O15" s="106">
        <v>5</v>
      </c>
      <c r="P15" s="107" t="s">
        <v>694</v>
      </c>
      <c r="Q15" s="105" t="s">
        <v>1659</v>
      </c>
      <c r="R15" s="106">
        <v>30</v>
      </c>
      <c r="S15" s="122" t="s">
        <v>694</v>
      </c>
      <c r="T15" s="105" t="s">
        <v>1713</v>
      </c>
      <c r="U15" s="106">
        <v>5</v>
      </c>
      <c r="V15" s="107" t="s">
        <v>694</v>
      </c>
      <c r="W15" s="105" t="s">
        <v>1805</v>
      </c>
      <c r="X15" s="106">
        <v>5</v>
      </c>
      <c r="Y15" s="107" t="s">
        <v>694</v>
      </c>
      <c r="Z15" s="105" t="s">
        <v>1874</v>
      </c>
      <c r="AA15" s="106">
        <v>15</v>
      </c>
      <c r="AB15" s="122" t="s">
        <v>694</v>
      </c>
      <c r="AC15" s="105" t="s">
        <v>1890</v>
      </c>
      <c r="AD15" s="106">
        <v>10</v>
      </c>
      <c r="AE15" s="107" t="s">
        <v>694</v>
      </c>
      <c r="AF15" s="105" t="s">
        <v>1920</v>
      </c>
      <c r="AG15" s="106">
        <v>30</v>
      </c>
      <c r="AH15" s="107" t="s">
        <v>694</v>
      </c>
      <c r="AI15" s="187" t="s">
        <v>2362</v>
      </c>
      <c r="AJ15" s="188">
        <v>10</v>
      </c>
      <c r="AK15" s="195" t="s">
        <v>694</v>
      </c>
    </row>
    <row r="16" spans="1:37" x14ac:dyDescent="0.25">
      <c r="B16" s="105" t="s">
        <v>1373</v>
      </c>
      <c r="C16" s="106">
        <v>10</v>
      </c>
      <c r="D16" s="107" t="s">
        <v>694</v>
      </c>
      <c r="E16" s="105" t="s">
        <v>1403</v>
      </c>
      <c r="F16" s="106">
        <v>30</v>
      </c>
      <c r="G16" s="122" t="s">
        <v>694</v>
      </c>
      <c r="H16" s="105" t="s">
        <v>1484</v>
      </c>
      <c r="I16" s="106">
        <v>10</v>
      </c>
      <c r="J16" s="107" t="s">
        <v>694</v>
      </c>
      <c r="K16" s="105" t="s">
        <v>1550</v>
      </c>
      <c r="L16" s="106">
        <v>30</v>
      </c>
      <c r="M16" s="122" t="s">
        <v>694</v>
      </c>
      <c r="N16" s="105" t="s">
        <v>1603</v>
      </c>
      <c r="O16" s="106">
        <v>10</v>
      </c>
      <c r="P16" s="107" t="s">
        <v>694</v>
      </c>
      <c r="Q16" s="105" t="s">
        <v>1661</v>
      </c>
      <c r="R16" s="106">
        <v>30</v>
      </c>
      <c r="S16" s="122" t="s">
        <v>694</v>
      </c>
      <c r="T16" s="105" t="s">
        <v>1714</v>
      </c>
      <c r="U16" s="106">
        <v>5</v>
      </c>
      <c r="V16" s="107" t="s">
        <v>694</v>
      </c>
      <c r="W16" s="105" t="s">
        <v>1806</v>
      </c>
      <c r="X16" s="106">
        <v>10</v>
      </c>
      <c r="Y16" s="107" t="s">
        <v>694</v>
      </c>
      <c r="Z16" s="105" t="s">
        <v>1955</v>
      </c>
      <c r="AA16" s="106">
        <v>15</v>
      </c>
      <c r="AB16" s="122" t="s">
        <v>694</v>
      </c>
      <c r="AC16" s="105" t="s">
        <v>1891</v>
      </c>
      <c r="AD16" s="106">
        <v>5</v>
      </c>
      <c r="AE16" s="107" t="s">
        <v>694</v>
      </c>
      <c r="AF16" s="105" t="s">
        <v>1921</v>
      </c>
      <c r="AG16" s="106">
        <v>20</v>
      </c>
      <c r="AH16" s="107" t="s">
        <v>694</v>
      </c>
      <c r="AI16" s="187" t="s">
        <v>2579</v>
      </c>
      <c r="AJ16" s="188">
        <v>5</v>
      </c>
      <c r="AK16" s="195" t="s">
        <v>694</v>
      </c>
    </row>
    <row r="17" spans="2:37" x14ac:dyDescent="0.25">
      <c r="B17" s="105" t="s">
        <v>1374</v>
      </c>
      <c r="C17" s="106">
        <v>10</v>
      </c>
      <c r="D17" s="107" t="s">
        <v>694</v>
      </c>
      <c r="E17" s="105" t="s">
        <v>1429</v>
      </c>
      <c r="F17" s="106">
        <v>10</v>
      </c>
      <c r="G17" s="122" t="s">
        <v>694</v>
      </c>
      <c r="H17" s="105" t="s">
        <v>1485</v>
      </c>
      <c r="I17" s="106">
        <v>10</v>
      </c>
      <c r="J17" s="107" t="s">
        <v>694</v>
      </c>
      <c r="K17" s="105" t="s">
        <v>1551</v>
      </c>
      <c r="L17" s="106">
        <v>10</v>
      </c>
      <c r="M17" s="122" t="s">
        <v>694</v>
      </c>
      <c r="N17" s="105" t="s">
        <v>1604</v>
      </c>
      <c r="O17" s="106">
        <v>5</v>
      </c>
      <c r="P17" s="107" t="s">
        <v>694</v>
      </c>
      <c r="Q17" s="105" t="s">
        <v>1662</v>
      </c>
      <c r="R17" s="106">
        <v>10</v>
      </c>
      <c r="S17" s="122" t="s">
        <v>694</v>
      </c>
      <c r="T17" s="105" t="s">
        <v>1715</v>
      </c>
      <c r="U17" s="106">
        <v>5</v>
      </c>
      <c r="V17" s="107" t="s">
        <v>694</v>
      </c>
      <c r="W17" s="105" t="s">
        <v>1807</v>
      </c>
      <c r="X17" s="106">
        <v>15</v>
      </c>
      <c r="Y17" s="107" t="s">
        <v>694</v>
      </c>
      <c r="Z17" s="105" t="s">
        <v>1875</v>
      </c>
      <c r="AA17" s="106">
        <v>20</v>
      </c>
      <c r="AB17" s="122" t="s">
        <v>694</v>
      </c>
      <c r="AC17" s="105" t="s">
        <v>1892</v>
      </c>
      <c r="AD17" s="106">
        <v>5</v>
      </c>
      <c r="AE17" s="107" t="s">
        <v>694</v>
      </c>
      <c r="AF17" s="105" t="s">
        <v>1922</v>
      </c>
      <c r="AG17" s="106">
        <v>20</v>
      </c>
      <c r="AH17" s="107" t="s">
        <v>694</v>
      </c>
      <c r="AI17" s="187" t="s">
        <v>2363</v>
      </c>
      <c r="AJ17" s="188">
        <v>5</v>
      </c>
      <c r="AK17" s="195" t="s">
        <v>694</v>
      </c>
    </row>
    <row r="18" spans="2:37" x14ac:dyDescent="0.25">
      <c r="B18" s="105" t="s">
        <v>1375</v>
      </c>
      <c r="C18" s="106">
        <v>10</v>
      </c>
      <c r="D18" s="107" t="s">
        <v>694</v>
      </c>
      <c r="E18" s="105" t="s">
        <v>1430</v>
      </c>
      <c r="F18" s="106">
        <v>10</v>
      </c>
      <c r="G18" s="122" t="s">
        <v>694</v>
      </c>
      <c r="H18" s="105" t="s">
        <v>1486</v>
      </c>
      <c r="I18" s="106">
        <v>10</v>
      </c>
      <c r="J18" s="107" t="s">
        <v>694</v>
      </c>
      <c r="K18" s="105" t="s">
        <v>1552</v>
      </c>
      <c r="L18" s="106">
        <v>10</v>
      </c>
      <c r="M18" s="122" t="s">
        <v>694</v>
      </c>
      <c r="N18" s="105" t="s">
        <v>1605</v>
      </c>
      <c r="O18" s="106">
        <v>5</v>
      </c>
      <c r="P18" s="107" t="s">
        <v>694</v>
      </c>
      <c r="Q18" s="105" t="s">
        <v>1663</v>
      </c>
      <c r="R18" s="106">
        <v>10</v>
      </c>
      <c r="S18" s="122" t="s">
        <v>694</v>
      </c>
      <c r="T18" s="105" t="s">
        <v>1716</v>
      </c>
      <c r="U18" s="106">
        <v>5</v>
      </c>
      <c r="V18" s="107" t="s">
        <v>694</v>
      </c>
      <c r="W18" s="105" t="s">
        <v>1808</v>
      </c>
      <c r="X18" s="106">
        <v>20</v>
      </c>
      <c r="Y18" s="107" t="s">
        <v>694</v>
      </c>
      <c r="Z18" s="105" t="s">
        <v>1876</v>
      </c>
      <c r="AA18" s="106">
        <v>25</v>
      </c>
      <c r="AB18" s="122" t="s">
        <v>694</v>
      </c>
      <c r="AC18" s="105" t="s">
        <v>1893</v>
      </c>
      <c r="AD18" s="106">
        <v>5</v>
      </c>
      <c r="AE18" s="107" t="s">
        <v>694</v>
      </c>
      <c r="AF18" s="105" t="s">
        <v>1923</v>
      </c>
      <c r="AG18" s="106">
        <v>20</v>
      </c>
      <c r="AH18" s="107" t="s">
        <v>694</v>
      </c>
      <c r="AI18" s="187" t="s">
        <v>1926</v>
      </c>
      <c r="AJ18" s="188">
        <v>5</v>
      </c>
      <c r="AK18" s="195" t="s">
        <v>694</v>
      </c>
    </row>
    <row r="19" spans="2:37" x14ac:dyDescent="0.25">
      <c r="B19" s="105" t="s">
        <v>1376</v>
      </c>
      <c r="C19" s="106">
        <v>10</v>
      </c>
      <c r="D19" s="107" t="s">
        <v>694</v>
      </c>
      <c r="E19" s="105" t="s">
        <v>1431</v>
      </c>
      <c r="F19" s="106">
        <v>10</v>
      </c>
      <c r="G19" s="122" t="s">
        <v>694</v>
      </c>
      <c r="H19" s="105" t="s">
        <v>1487</v>
      </c>
      <c r="I19" s="106">
        <v>10</v>
      </c>
      <c r="J19" s="107" t="s">
        <v>694</v>
      </c>
      <c r="K19" s="105" t="s">
        <v>1553</v>
      </c>
      <c r="L19" s="106">
        <v>10</v>
      </c>
      <c r="M19" s="122" t="s">
        <v>694</v>
      </c>
      <c r="N19" s="105" t="s">
        <v>1606</v>
      </c>
      <c r="O19" s="106">
        <v>5</v>
      </c>
      <c r="P19" s="107" t="s">
        <v>694</v>
      </c>
      <c r="Q19" s="105" t="s">
        <v>1664</v>
      </c>
      <c r="R19" s="106">
        <v>10</v>
      </c>
      <c r="S19" s="122" t="s">
        <v>694</v>
      </c>
      <c r="T19" s="105" t="s">
        <v>1717</v>
      </c>
      <c r="U19" s="106">
        <v>5</v>
      </c>
      <c r="V19" s="107" t="s">
        <v>694</v>
      </c>
      <c r="W19" s="105" t="s">
        <v>1809</v>
      </c>
      <c r="X19" s="106">
        <v>30</v>
      </c>
      <c r="Y19" s="107" t="s">
        <v>694</v>
      </c>
      <c r="Z19" s="105" t="s">
        <v>1877</v>
      </c>
      <c r="AA19" s="106">
        <v>25</v>
      </c>
      <c r="AB19" s="122" t="s">
        <v>694</v>
      </c>
      <c r="AC19" s="105" t="s">
        <v>1894</v>
      </c>
      <c r="AD19" s="106">
        <v>5</v>
      </c>
      <c r="AE19" s="107" t="s">
        <v>694</v>
      </c>
      <c r="AF19" s="105" t="s">
        <v>1924</v>
      </c>
      <c r="AG19" s="106">
        <v>20</v>
      </c>
      <c r="AH19" s="107" t="s">
        <v>694</v>
      </c>
      <c r="AI19" s="187" t="s">
        <v>2364</v>
      </c>
      <c r="AJ19" s="188">
        <v>5</v>
      </c>
      <c r="AK19" s="195" t="s">
        <v>694</v>
      </c>
    </row>
    <row r="20" spans="2:37" x14ac:dyDescent="0.25">
      <c r="B20" s="105" t="s">
        <v>1377</v>
      </c>
      <c r="C20" s="106">
        <v>10</v>
      </c>
      <c r="D20" s="107" t="s">
        <v>694</v>
      </c>
      <c r="E20" s="105" t="s">
        <v>1432</v>
      </c>
      <c r="F20" s="106">
        <v>10</v>
      </c>
      <c r="G20" s="122" t="s">
        <v>694</v>
      </c>
      <c r="H20" s="105" t="s">
        <v>1488</v>
      </c>
      <c r="I20" s="106">
        <v>15</v>
      </c>
      <c r="J20" s="107" t="s">
        <v>694</v>
      </c>
      <c r="K20" s="105" t="s">
        <v>1554</v>
      </c>
      <c r="L20" s="106">
        <v>10</v>
      </c>
      <c r="M20" s="122" t="s">
        <v>694</v>
      </c>
      <c r="N20" s="105" t="s">
        <v>1607</v>
      </c>
      <c r="O20" s="106">
        <v>5</v>
      </c>
      <c r="P20" s="107" t="s">
        <v>694</v>
      </c>
      <c r="Q20" s="105" t="s">
        <v>1665</v>
      </c>
      <c r="R20" s="106">
        <v>10</v>
      </c>
      <c r="S20" s="122" t="s">
        <v>694</v>
      </c>
      <c r="T20" s="105" t="s">
        <v>1718</v>
      </c>
      <c r="U20" s="106">
        <v>5</v>
      </c>
      <c r="V20" s="107" t="s">
        <v>694</v>
      </c>
      <c r="W20" s="105" t="s">
        <v>1810</v>
      </c>
      <c r="X20" s="106">
        <v>5</v>
      </c>
      <c r="Y20" s="107" t="s">
        <v>694</v>
      </c>
      <c r="Z20" s="105" t="s">
        <v>1878</v>
      </c>
      <c r="AA20" s="106">
        <v>15</v>
      </c>
      <c r="AB20" s="122" t="s">
        <v>694</v>
      </c>
      <c r="AC20" s="105" t="s">
        <v>1895</v>
      </c>
      <c r="AD20" s="106">
        <v>5</v>
      </c>
      <c r="AE20" s="107" t="s">
        <v>694</v>
      </c>
      <c r="AF20" s="170" t="s">
        <v>1925</v>
      </c>
      <c r="AG20" s="171">
        <v>30</v>
      </c>
      <c r="AH20" s="180" t="s">
        <v>694</v>
      </c>
      <c r="AI20" s="187" t="s">
        <v>2365</v>
      </c>
      <c r="AJ20" s="188">
        <v>5</v>
      </c>
      <c r="AK20" s="195" t="s">
        <v>694</v>
      </c>
    </row>
    <row r="21" spans="2:37" x14ac:dyDescent="0.25">
      <c r="B21" s="105" t="s">
        <v>1378</v>
      </c>
      <c r="C21" s="106">
        <v>10</v>
      </c>
      <c r="D21" s="107" t="s">
        <v>694</v>
      </c>
      <c r="E21" s="105" t="s">
        <v>1433</v>
      </c>
      <c r="F21" s="106">
        <v>30</v>
      </c>
      <c r="G21" s="122" t="s">
        <v>694</v>
      </c>
      <c r="H21" s="105" t="s">
        <v>1489</v>
      </c>
      <c r="I21" s="106">
        <v>20</v>
      </c>
      <c r="J21" s="107" t="s">
        <v>694</v>
      </c>
      <c r="K21" s="105" t="s">
        <v>1397</v>
      </c>
      <c r="L21" s="106">
        <v>10</v>
      </c>
      <c r="M21" s="122" t="s">
        <v>694</v>
      </c>
      <c r="N21" s="105" t="s">
        <v>1608</v>
      </c>
      <c r="O21" s="106">
        <v>5</v>
      </c>
      <c r="P21" s="107" t="s">
        <v>694</v>
      </c>
      <c r="Q21" s="105" t="s">
        <v>1666</v>
      </c>
      <c r="R21" s="106">
        <v>10</v>
      </c>
      <c r="S21" s="122" t="s">
        <v>694</v>
      </c>
      <c r="T21" s="105" t="s">
        <v>1719</v>
      </c>
      <c r="U21" s="106">
        <v>5</v>
      </c>
      <c r="V21" s="107" t="s">
        <v>694</v>
      </c>
      <c r="W21" s="105" t="s">
        <v>1811</v>
      </c>
      <c r="X21" s="106">
        <v>5</v>
      </c>
      <c r="Y21" s="107" t="s">
        <v>694</v>
      </c>
      <c r="Z21" s="170" t="s">
        <v>1956</v>
      </c>
      <c r="AA21" s="171">
        <v>15</v>
      </c>
      <c r="AB21" s="172" t="s">
        <v>694</v>
      </c>
      <c r="AC21" s="105" t="s">
        <v>1356</v>
      </c>
      <c r="AD21" s="106">
        <v>10</v>
      </c>
      <c r="AE21" s="107" t="s">
        <v>694</v>
      </c>
      <c r="AF21" s="105" t="s">
        <v>2041</v>
      </c>
      <c r="AG21" s="106">
        <v>10</v>
      </c>
      <c r="AH21" s="107" t="s">
        <v>694</v>
      </c>
      <c r="AI21" s="187" t="s">
        <v>2366</v>
      </c>
      <c r="AJ21" s="188">
        <v>5</v>
      </c>
      <c r="AK21" s="195" t="s">
        <v>694</v>
      </c>
    </row>
    <row r="22" spans="2:37" x14ac:dyDescent="0.25">
      <c r="B22" s="105" t="s">
        <v>1379</v>
      </c>
      <c r="C22" s="106">
        <v>10</v>
      </c>
      <c r="D22" s="107" t="s">
        <v>694</v>
      </c>
      <c r="E22" s="105" t="s">
        <v>1434</v>
      </c>
      <c r="F22" s="106">
        <v>30</v>
      </c>
      <c r="G22" s="122" t="s">
        <v>694</v>
      </c>
      <c r="H22" s="105" t="s">
        <v>1490</v>
      </c>
      <c r="I22" s="106">
        <v>10</v>
      </c>
      <c r="J22" s="107" t="s">
        <v>694</v>
      </c>
      <c r="K22" s="105" t="s">
        <v>1398</v>
      </c>
      <c r="L22" s="106">
        <v>10</v>
      </c>
      <c r="M22" s="122" t="s">
        <v>694</v>
      </c>
      <c r="N22" s="105" t="s">
        <v>1609</v>
      </c>
      <c r="O22" s="106">
        <v>5</v>
      </c>
      <c r="P22" s="107" t="s">
        <v>694</v>
      </c>
      <c r="Q22" s="105" t="s">
        <v>1667</v>
      </c>
      <c r="R22" s="106">
        <v>10</v>
      </c>
      <c r="S22" s="122" t="s">
        <v>694</v>
      </c>
      <c r="T22" s="105" t="s">
        <v>1735</v>
      </c>
      <c r="U22" s="106">
        <v>5</v>
      </c>
      <c r="V22" s="107" t="s">
        <v>694</v>
      </c>
      <c r="W22" s="105" t="s">
        <v>1812</v>
      </c>
      <c r="X22" s="106">
        <v>5</v>
      </c>
      <c r="Y22" s="107" t="s">
        <v>694</v>
      </c>
      <c r="Z22" s="170" t="s">
        <v>1879</v>
      </c>
      <c r="AA22" s="171">
        <v>15</v>
      </c>
      <c r="AB22" s="172" t="s">
        <v>694</v>
      </c>
      <c r="AC22" s="105" t="s">
        <v>1896</v>
      </c>
      <c r="AD22" s="106">
        <v>5</v>
      </c>
      <c r="AE22" s="107" t="s">
        <v>694</v>
      </c>
      <c r="AF22" s="105" t="s">
        <v>2042</v>
      </c>
      <c r="AG22" s="106">
        <v>10</v>
      </c>
      <c r="AH22" s="107" t="s">
        <v>694</v>
      </c>
      <c r="AI22" s="187" t="s">
        <v>7</v>
      </c>
      <c r="AJ22" s="188">
        <v>5</v>
      </c>
      <c r="AK22" s="195" t="s">
        <v>694</v>
      </c>
    </row>
    <row r="23" spans="2:37" x14ac:dyDescent="0.25">
      <c r="B23" s="105" t="s">
        <v>1380</v>
      </c>
      <c r="C23" s="106">
        <v>10</v>
      </c>
      <c r="D23" s="107" t="s">
        <v>694</v>
      </c>
      <c r="E23" s="105" t="s">
        <v>1435</v>
      </c>
      <c r="F23" s="106">
        <v>10</v>
      </c>
      <c r="G23" s="122" t="s">
        <v>694</v>
      </c>
      <c r="H23" s="105" t="s">
        <v>1491</v>
      </c>
      <c r="I23" s="106">
        <v>10</v>
      </c>
      <c r="J23" s="107" t="s">
        <v>694</v>
      </c>
      <c r="K23" s="105" t="s">
        <v>1399</v>
      </c>
      <c r="L23" s="106">
        <v>10</v>
      </c>
      <c r="M23" s="122" t="s">
        <v>694</v>
      </c>
      <c r="N23" s="105" t="s">
        <v>1610</v>
      </c>
      <c r="O23" s="106">
        <v>5</v>
      </c>
      <c r="P23" s="107" t="s">
        <v>694</v>
      </c>
      <c r="Q23" s="105" t="s">
        <v>1668</v>
      </c>
      <c r="R23" s="106">
        <v>10</v>
      </c>
      <c r="S23" s="122" t="s">
        <v>694</v>
      </c>
      <c r="T23" s="105" t="s">
        <v>1720</v>
      </c>
      <c r="U23" s="106">
        <v>5</v>
      </c>
      <c r="V23" s="107" t="s">
        <v>694</v>
      </c>
      <c r="W23" s="105" t="s">
        <v>1813</v>
      </c>
      <c r="X23" s="106">
        <v>5</v>
      </c>
      <c r="Y23" s="107" t="s">
        <v>694</v>
      </c>
      <c r="Z23" s="187" t="s">
        <v>2969</v>
      </c>
      <c r="AA23" s="188">
        <v>25</v>
      </c>
      <c r="AB23" s="107" t="s">
        <v>694</v>
      </c>
      <c r="AC23" s="185" t="s">
        <v>1897</v>
      </c>
      <c r="AD23" s="106">
        <v>5</v>
      </c>
      <c r="AE23" s="107" t="s">
        <v>694</v>
      </c>
      <c r="AF23" s="105" t="s">
        <v>2044</v>
      </c>
      <c r="AG23" s="106">
        <v>10</v>
      </c>
      <c r="AH23" s="107" t="s">
        <v>694</v>
      </c>
      <c r="AI23" s="187" t="s">
        <v>2580</v>
      </c>
      <c r="AJ23" s="188">
        <v>5</v>
      </c>
      <c r="AK23" s="195" t="s">
        <v>694</v>
      </c>
    </row>
    <row r="24" spans="2:37" x14ac:dyDescent="0.25">
      <c r="B24" s="105" t="s">
        <v>1381</v>
      </c>
      <c r="C24" s="106">
        <v>10</v>
      </c>
      <c r="D24" s="107" t="s">
        <v>694</v>
      </c>
      <c r="E24" s="105" t="s">
        <v>1436</v>
      </c>
      <c r="F24" s="106">
        <v>10</v>
      </c>
      <c r="G24" s="122" t="s">
        <v>694</v>
      </c>
      <c r="H24" s="105" t="s">
        <v>1492</v>
      </c>
      <c r="I24" s="106">
        <v>10</v>
      </c>
      <c r="J24" s="107" t="s">
        <v>694</v>
      </c>
      <c r="K24" s="105" t="s">
        <v>1400</v>
      </c>
      <c r="L24" s="106">
        <v>10</v>
      </c>
      <c r="M24" s="122" t="s">
        <v>694</v>
      </c>
      <c r="N24" s="105" t="s">
        <v>1611</v>
      </c>
      <c r="O24" s="106">
        <v>5</v>
      </c>
      <c r="P24" s="107" t="s">
        <v>694</v>
      </c>
      <c r="Q24" s="105" t="s">
        <v>1669</v>
      </c>
      <c r="R24" s="106">
        <v>10</v>
      </c>
      <c r="S24" s="122" t="s">
        <v>694</v>
      </c>
      <c r="T24" s="105" t="s">
        <v>1721</v>
      </c>
      <c r="U24" s="106">
        <v>5</v>
      </c>
      <c r="V24" s="107" t="s">
        <v>694</v>
      </c>
      <c r="W24" s="105" t="s">
        <v>1814</v>
      </c>
      <c r="X24" s="106">
        <v>5</v>
      </c>
      <c r="Y24" s="107" t="s">
        <v>694</v>
      </c>
      <c r="Z24" s="187" t="s">
        <v>2970</v>
      </c>
      <c r="AA24" s="188">
        <v>20</v>
      </c>
      <c r="AB24" s="107" t="s">
        <v>694</v>
      </c>
      <c r="AC24" s="185" t="s">
        <v>1898</v>
      </c>
      <c r="AD24" s="106">
        <v>5</v>
      </c>
      <c r="AE24" s="107" t="s">
        <v>694</v>
      </c>
      <c r="AF24" s="105" t="s">
        <v>2043</v>
      </c>
      <c r="AG24" s="106">
        <v>10</v>
      </c>
      <c r="AH24" s="107" t="s">
        <v>694</v>
      </c>
      <c r="AI24" s="187" t="s">
        <v>2367</v>
      </c>
      <c r="AJ24" s="188">
        <v>5</v>
      </c>
      <c r="AK24" s="195" t="s">
        <v>694</v>
      </c>
    </row>
    <row r="25" spans="2:37" x14ac:dyDescent="0.25">
      <c r="B25" s="105" t="s">
        <v>1382</v>
      </c>
      <c r="C25" s="106">
        <v>10</v>
      </c>
      <c r="D25" s="107" t="s">
        <v>694</v>
      </c>
      <c r="E25" s="105" t="s">
        <v>1437</v>
      </c>
      <c r="F25" s="106">
        <v>10</v>
      </c>
      <c r="G25" s="122" t="s">
        <v>694</v>
      </c>
      <c r="H25" s="105" t="s">
        <v>1493</v>
      </c>
      <c r="I25" s="106">
        <v>10</v>
      </c>
      <c r="J25" s="107" t="s">
        <v>694</v>
      </c>
      <c r="K25" s="105" t="s">
        <v>1555</v>
      </c>
      <c r="L25" s="106">
        <v>10</v>
      </c>
      <c r="M25" s="122" t="s">
        <v>694</v>
      </c>
      <c r="N25" s="105" t="s">
        <v>1612</v>
      </c>
      <c r="O25" s="106">
        <v>5</v>
      </c>
      <c r="P25" s="107" t="s">
        <v>694</v>
      </c>
      <c r="Q25" s="105" t="s">
        <v>1670</v>
      </c>
      <c r="R25" s="106">
        <v>10</v>
      </c>
      <c r="S25" s="122" t="s">
        <v>694</v>
      </c>
      <c r="T25" s="105" t="s">
        <v>1722</v>
      </c>
      <c r="U25" s="106">
        <v>5</v>
      </c>
      <c r="V25" s="107" t="s">
        <v>694</v>
      </c>
      <c r="W25" s="105" t="s">
        <v>1815</v>
      </c>
      <c r="X25" s="106">
        <v>10</v>
      </c>
      <c r="Y25" s="107" t="s">
        <v>694</v>
      </c>
      <c r="Z25" s="187" t="s">
        <v>1948</v>
      </c>
      <c r="AA25" s="188">
        <v>5</v>
      </c>
      <c r="AB25" s="107" t="s">
        <v>694</v>
      </c>
      <c r="AC25" s="185" t="s">
        <v>1899</v>
      </c>
      <c r="AD25" s="106">
        <v>5</v>
      </c>
      <c r="AE25" s="107" t="s">
        <v>694</v>
      </c>
      <c r="AF25" s="105" t="s">
        <v>2045</v>
      </c>
      <c r="AG25" s="106">
        <v>10</v>
      </c>
      <c r="AH25" s="107" t="s">
        <v>694</v>
      </c>
      <c r="AI25" s="187" t="s">
        <v>1409</v>
      </c>
      <c r="AJ25" s="188">
        <v>10</v>
      </c>
      <c r="AK25" s="195" t="s">
        <v>694</v>
      </c>
    </row>
    <row r="26" spans="2:37" x14ac:dyDescent="0.25">
      <c r="B26" s="105" t="s">
        <v>1383</v>
      </c>
      <c r="C26" s="106">
        <v>10</v>
      </c>
      <c r="D26" s="107" t="s">
        <v>694</v>
      </c>
      <c r="E26" s="105" t="s">
        <v>1438</v>
      </c>
      <c r="F26" s="106">
        <v>30</v>
      </c>
      <c r="G26" s="122" t="s">
        <v>694</v>
      </c>
      <c r="H26" s="105" t="s">
        <v>1494</v>
      </c>
      <c r="I26" s="106">
        <v>10</v>
      </c>
      <c r="J26" s="107" t="s">
        <v>694</v>
      </c>
      <c r="K26" s="105" t="s">
        <v>1402</v>
      </c>
      <c r="L26" s="106">
        <v>20</v>
      </c>
      <c r="M26" s="122" t="s">
        <v>694</v>
      </c>
      <c r="N26" s="105" t="s">
        <v>1613</v>
      </c>
      <c r="O26" s="106">
        <v>5</v>
      </c>
      <c r="P26" s="107" t="s">
        <v>694</v>
      </c>
      <c r="Q26" s="105" t="s">
        <v>1671</v>
      </c>
      <c r="R26" s="106">
        <v>10</v>
      </c>
      <c r="S26" s="122" t="s">
        <v>694</v>
      </c>
      <c r="T26" s="105" t="s">
        <v>1723</v>
      </c>
      <c r="U26" s="106">
        <v>5</v>
      </c>
      <c r="V26" s="107" t="s">
        <v>694</v>
      </c>
      <c r="W26" s="105" t="s">
        <v>1816</v>
      </c>
      <c r="X26" s="106">
        <v>15</v>
      </c>
      <c r="Y26" s="107" t="s">
        <v>694</v>
      </c>
      <c r="Z26" s="187" t="s">
        <v>2971</v>
      </c>
      <c r="AA26" s="188">
        <v>10</v>
      </c>
      <c r="AB26" s="107" t="s">
        <v>694</v>
      </c>
      <c r="AC26" s="185" t="s">
        <v>1900</v>
      </c>
      <c r="AD26" s="106">
        <v>5</v>
      </c>
      <c r="AE26" s="107" t="s">
        <v>694</v>
      </c>
      <c r="AF26" s="105" t="s">
        <v>2046</v>
      </c>
      <c r="AG26" s="106">
        <v>10</v>
      </c>
      <c r="AH26" s="107" t="s">
        <v>694</v>
      </c>
      <c r="AI26" s="187" t="s">
        <v>2368</v>
      </c>
      <c r="AJ26" s="188">
        <v>20</v>
      </c>
      <c r="AK26" s="195" t="s">
        <v>694</v>
      </c>
    </row>
    <row r="27" spans="2:37" x14ac:dyDescent="0.25">
      <c r="B27" s="105" t="s">
        <v>1384</v>
      </c>
      <c r="C27" s="106">
        <v>10</v>
      </c>
      <c r="D27" s="107" t="s">
        <v>694</v>
      </c>
      <c r="E27" s="105" t="s">
        <v>1439</v>
      </c>
      <c r="F27" s="106">
        <v>30</v>
      </c>
      <c r="G27" s="122" t="s">
        <v>694</v>
      </c>
      <c r="H27" s="105" t="s">
        <v>1495</v>
      </c>
      <c r="I27" s="106">
        <v>10</v>
      </c>
      <c r="J27" s="107" t="s">
        <v>694</v>
      </c>
      <c r="K27" s="105" t="s">
        <v>1403</v>
      </c>
      <c r="L27" s="106">
        <v>30</v>
      </c>
      <c r="M27" s="122" t="s">
        <v>694</v>
      </c>
      <c r="N27" s="105" t="s">
        <v>1614</v>
      </c>
      <c r="O27" s="106">
        <v>5</v>
      </c>
      <c r="P27" s="107" t="s">
        <v>694</v>
      </c>
      <c r="Q27" s="105" t="s">
        <v>1672</v>
      </c>
      <c r="R27" s="106">
        <v>10</v>
      </c>
      <c r="S27" s="122" t="s">
        <v>694</v>
      </c>
      <c r="T27" s="105" t="s">
        <v>1724</v>
      </c>
      <c r="U27" s="106">
        <v>5</v>
      </c>
      <c r="V27" s="107" t="s">
        <v>694</v>
      </c>
      <c r="W27" s="105" t="s">
        <v>1817</v>
      </c>
      <c r="X27" s="106">
        <v>5</v>
      </c>
      <c r="Y27" s="107" t="s">
        <v>694</v>
      </c>
      <c r="Z27" s="187" t="s">
        <v>2340</v>
      </c>
      <c r="AA27" s="188">
        <v>10</v>
      </c>
      <c r="AB27" s="107" t="s">
        <v>694</v>
      </c>
      <c r="AC27" s="185" t="s">
        <v>1901</v>
      </c>
      <c r="AD27" s="106">
        <v>5</v>
      </c>
      <c r="AE27" s="107" t="s">
        <v>694</v>
      </c>
      <c r="AF27" s="105" t="s">
        <v>2958</v>
      </c>
      <c r="AG27" s="106">
        <v>10</v>
      </c>
      <c r="AH27" s="107" t="s">
        <v>694</v>
      </c>
      <c r="AI27" s="187" t="s">
        <v>2581</v>
      </c>
      <c r="AJ27" s="188">
        <v>5</v>
      </c>
      <c r="AK27" s="195" t="s">
        <v>694</v>
      </c>
    </row>
    <row r="28" spans="2:37" x14ac:dyDescent="0.25">
      <c r="B28" s="105" t="s">
        <v>1385</v>
      </c>
      <c r="C28" s="106">
        <v>30</v>
      </c>
      <c r="D28" s="107" t="s">
        <v>694</v>
      </c>
      <c r="E28" s="105" t="s">
        <v>1440</v>
      </c>
      <c r="F28" s="106">
        <v>10</v>
      </c>
      <c r="G28" s="122" t="s">
        <v>694</v>
      </c>
      <c r="H28" s="105" t="s">
        <v>1496</v>
      </c>
      <c r="I28" s="106">
        <v>10</v>
      </c>
      <c r="J28" s="107" t="s">
        <v>694</v>
      </c>
      <c r="K28" s="105" t="s">
        <v>1556</v>
      </c>
      <c r="L28" s="106">
        <v>10</v>
      </c>
      <c r="M28" s="122" t="s">
        <v>694</v>
      </c>
      <c r="N28" s="105" t="s">
        <v>1615</v>
      </c>
      <c r="O28" s="106">
        <v>5</v>
      </c>
      <c r="P28" s="107" t="s">
        <v>694</v>
      </c>
      <c r="Q28" s="105" t="s">
        <v>1673</v>
      </c>
      <c r="R28" s="106">
        <v>10</v>
      </c>
      <c r="S28" s="122" t="s">
        <v>694</v>
      </c>
      <c r="T28" s="105" t="s">
        <v>1725</v>
      </c>
      <c r="U28" s="106">
        <v>5</v>
      </c>
      <c r="V28" s="107" t="s">
        <v>694</v>
      </c>
      <c r="W28" s="105" t="s">
        <v>1818</v>
      </c>
      <c r="X28" s="106">
        <v>5</v>
      </c>
      <c r="Y28" s="107" t="s">
        <v>694</v>
      </c>
      <c r="Z28" s="187" t="s">
        <v>2972</v>
      </c>
      <c r="AA28" s="188">
        <v>15</v>
      </c>
      <c r="AB28" s="107" t="s">
        <v>694</v>
      </c>
      <c r="AC28" s="185" t="s">
        <v>1902</v>
      </c>
      <c r="AD28" s="106">
        <v>5</v>
      </c>
      <c r="AE28" s="107" t="s">
        <v>694</v>
      </c>
      <c r="AF28" s="105" t="s">
        <v>2570</v>
      </c>
      <c r="AG28" s="106">
        <v>10</v>
      </c>
      <c r="AH28" s="107" t="s">
        <v>694</v>
      </c>
      <c r="AI28" s="187" t="s">
        <v>2582</v>
      </c>
      <c r="AJ28" s="188">
        <v>5</v>
      </c>
      <c r="AK28" s="195" t="s">
        <v>694</v>
      </c>
    </row>
    <row r="29" spans="2:37" x14ac:dyDescent="0.25">
      <c r="B29" s="105" t="s">
        <v>1386</v>
      </c>
      <c r="C29" s="106">
        <v>30</v>
      </c>
      <c r="D29" s="107" t="s">
        <v>694</v>
      </c>
      <c r="E29" s="105" t="s">
        <v>1441</v>
      </c>
      <c r="F29" s="106">
        <v>10</v>
      </c>
      <c r="G29" s="122" t="s">
        <v>694</v>
      </c>
      <c r="H29" s="105" t="s">
        <v>1497</v>
      </c>
      <c r="I29" s="106">
        <v>10</v>
      </c>
      <c r="J29" s="107" t="s">
        <v>694</v>
      </c>
      <c r="K29" s="105" t="s">
        <v>1557</v>
      </c>
      <c r="L29" s="106">
        <v>10</v>
      </c>
      <c r="M29" s="122" t="s">
        <v>694</v>
      </c>
      <c r="N29" s="105" t="s">
        <v>1616</v>
      </c>
      <c r="O29" s="106">
        <v>10</v>
      </c>
      <c r="P29" s="107" t="s">
        <v>694</v>
      </c>
      <c r="Q29" s="105" t="s">
        <v>1674</v>
      </c>
      <c r="R29" s="106">
        <v>10</v>
      </c>
      <c r="S29" s="122" t="s">
        <v>694</v>
      </c>
      <c r="T29" s="105" t="s">
        <v>1726</v>
      </c>
      <c r="U29" s="106">
        <v>5</v>
      </c>
      <c r="V29" s="107" t="s">
        <v>694</v>
      </c>
      <c r="W29" s="105" t="s">
        <v>1819</v>
      </c>
      <c r="X29" s="106">
        <v>5</v>
      </c>
      <c r="Y29" s="107" t="s">
        <v>694</v>
      </c>
      <c r="Z29" s="187" t="s">
        <v>2973</v>
      </c>
      <c r="AA29" s="188">
        <v>15</v>
      </c>
      <c r="AB29" s="107" t="s">
        <v>694</v>
      </c>
      <c r="AC29" s="185" t="s">
        <v>1903</v>
      </c>
      <c r="AD29" s="106">
        <v>5</v>
      </c>
      <c r="AE29" s="107" t="s">
        <v>694</v>
      </c>
      <c r="AF29" s="105" t="s">
        <v>2959</v>
      </c>
      <c r="AG29" s="106">
        <v>10</v>
      </c>
      <c r="AH29" s="107" t="s">
        <v>694</v>
      </c>
      <c r="AI29" s="187" t="s">
        <v>2583</v>
      </c>
      <c r="AJ29" s="188">
        <v>5</v>
      </c>
      <c r="AK29" s="195" t="s">
        <v>694</v>
      </c>
    </row>
    <row r="30" spans="2:37" x14ac:dyDescent="0.25">
      <c r="B30" s="105" t="s">
        <v>1387</v>
      </c>
      <c r="C30" s="106">
        <v>30</v>
      </c>
      <c r="D30" s="107" t="s">
        <v>694</v>
      </c>
      <c r="E30" s="105" t="s">
        <v>1442</v>
      </c>
      <c r="F30" s="106">
        <v>10</v>
      </c>
      <c r="G30" s="122" t="s">
        <v>694</v>
      </c>
      <c r="H30" s="105" t="s">
        <v>1498</v>
      </c>
      <c r="I30" s="106">
        <v>10</v>
      </c>
      <c r="J30" s="107" t="s">
        <v>694</v>
      </c>
      <c r="K30" s="105" t="s">
        <v>1558</v>
      </c>
      <c r="L30" s="106">
        <v>10</v>
      </c>
      <c r="M30" s="122" t="s">
        <v>694</v>
      </c>
      <c r="N30" s="105" t="s">
        <v>1617</v>
      </c>
      <c r="O30" s="106">
        <v>5</v>
      </c>
      <c r="P30" s="107" t="s">
        <v>694</v>
      </c>
      <c r="Q30" s="105" t="s">
        <v>1675</v>
      </c>
      <c r="R30" s="106">
        <v>10</v>
      </c>
      <c r="S30" s="122" t="s">
        <v>694</v>
      </c>
      <c r="T30" s="105" t="s">
        <v>1727</v>
      </c>
      <c r="U30" s="106">
        <v>5</v>
      </c>
      <c r="V30" s="107" t="s">
        <v>694</v>
      </c>
      <c r="W30" s="105" t="s">
        <v>1820</v>
      </c>
      <c r="X30" s="106">
        <v>5</v>
      </c>
      <c r="Y30" s="107" t="s">
        <v>694</v>
      </c>
      <c r="Z30" s="187" t="s">
        <v>2557</v>
      </c>
      <c r="AA30" s="188">
        <v>15</v>
      </c>
      <c r="AB30" s="107" t="s">
        <v>694</v>
      </c>
      <c r="AC30" s="185" t="s">
        <v>1904</v>
      </c>
      <c r="AD30" s="106">
        <v>5</v>
      </c>
      <c r="AE30" s="107" t="s">
        <v>694</v>
      </c>
      <c r="AF30" s="105" t="s">
        <v>2571</v>
      </c>
      <c r="AG30" s="106">
        <v>10</v>
      </c>
      <c r="AH30" s="107" t="s">
        <v>694</v>
      </c>
      <c r="AI30" s="187" t="s">
        <v>2584</v>
      </c>
      <c r="AJ30" s="188">
        <v>5</v>
      </c>
      <c r="AK30" s="195" t="s">
        <v>694</v>
      </c>
    </row>
    <row r="31" spans="2:37" x14ac:dyDescent="0.25">
      <c r="B31" s="105" t="s">
        <v>1388</v>
      </c>
      <c r="C31" s="106">
        <v>30</v>
      </c>
      <c r="D31" s="107" t="s">
        <v>694</v>
      </c>
      <c r="E31" s="105" t="s">
        <v>1443</v>
      </c>
      <c r="F31" s="106">
        <v>30</v>
      </c>
      <c r="G31" s="122" t="s">
        <v>694</v>
      </c>
      <c r="H31" s="105" t="s">
        <v>1499</v>
      </c>
      <c r="I31" s="106">
        <v>15</v>
      </c>
      <c r="J31" s="107" t="s">
        <v>694</v>
      </c>
      <c r="K31" s="105" t="s">
        <v>1559</v>
      </c>
      <c r="L31" s="106">
        <v>10</v>
      </c>
      <c r="M31" s="122" t="s">
        <v>694</v>
      </c>
      <c r="N31" s="105" t="s">
        <v>1618</v>
      </c>
      <c r="O31" s="106">
        <v>5</v>
      </c>
      <c r="P31" s="107" t="s">
        <v>694</v>
      </c>
      <c r="Q31" s="105" t="s">
        <v>1676</v>
      </c>
      <c r="R31" s="106">
        <v>10</v>
      </c>
      <c r="S31" s="122" t="s">
        <v>694</v>
      </c>
      <c r="T31" s="105" t="s">
        <v>1728</v>
      </c>
      <c r="U31" s="106">
        <v>5</v>
      </c>
      <c r="V31" s="107" t="s">
        <v>694</v>
      </c>
      <c r="W31" s="105" t="s">
        <v>1821</v>
      </c>
      <c r="X31" s="106">
        <v>5</v>
      </c>
      <c r="Y31" s="107" t="s">
        <v>694</v>
      </c>
      <c r="Z31" s="187" t="s">
        <v>2974</v>
      </c>
      <c r="AA31" s="188">
        <v>15</v>
      </c>
      <c r="AB31" s="107" t="s">
        <v>694</v>
      </c>
      <c r="AC31" s="185" t="s">
        <v>1905</v>
      </c>
      <c r="AD31" s="106">
        <v>5</v>
      </c>
      <c r="AE31" s="107" t="s">
        <v>694</v>
      </c>
      <c r="AF31" s="105" t="s">
        <v>2572</v>
      </c>
      <c r="AG31" s="106">
        <v>10</v>
      </c>
      <c r="AH31" s="107" t="s">
        <v>694</v>
      </c>
      <c r="AI31" s="187" t="s">
        <v>2585</v>
      </c>
      <c r="AJ31" s="188">
        <v>5</v>
      </c>
      <c r="AK31" s="195" t="s">
        <v>694</v>
      </c>
    </row>
    <row r="32" spans="2:37" x14ac:dyDescent="0.25">
      <c r="B32" s="105" t="s">
        <v>1389</v>
      </c>
      <c r="C32" s="106">
        <v>30</v>
      </c>
      <c r="D32" s="107" t="s">
        <v>694</v>
      </c>
      <c r="E32" s="105" t="s">
        <v>1444</v>
      </c>
      <c r="F32" s="106">
        <v>30</v>
      </c>
      <c r="G32" s="122" t="s">
        <v>694</v>
      </c>
      <c r="H32" s="105" t="s">
        <v>1500</v>
      </c>
      <c r="I32" s="106">
        <v>15</v>
      </c>
      <c r="J32" s="107" t="s">
        <v>694</v>
      </c>
      <c r="K32" s="105" t="s">
        <v>1560</v>
      </c>
      <c r="L32" s="106">
        <v>10</v>
      </c>
      <c r="M32" s="122" t="s">
        <v>694</v>
      </c>
      <c r="N32" s="105" t="s">
        <v>1619</v>
      </c>
      <c r="O32" s="106">
        <v>5</v>
      </c>
      <c r="P32" s="107" t="s">
        <v>694</v>
      </c>
      <c r="Q32" s="105" t="s">
        <v>1677</v>
      </c>
      <c r="R32" s="106">
        <v>10</v>
      </c>
      <c r="S32" s="122" t="s">
        <v>694</v>
      </c>
      <c r="T32" s="105" t="s">
        <v>1729</v>
      </c>
      <c r="U32" s="106">
        <v>5</v>
      </c>
      <c r="V32" s="107" t="s">
        <v>694</v>
      </c>
      <c r="W32" s="105" t="s">
        <v>1822</v>
      </c>
      <c r="X32" s="106">
        <v>5</v>
      </c>
      <c r="Y32" s="107" t="s">
        <v>694</v>
      </c>
      <c r="Z32" s="187" t="s">
        <v>2975</v>
      </c>
      <c r="AA32" s="188">
        <v>10</v>
      </c>
      <c r="AB32" s="107" t="s">
        <v>694</v>
      </c>
      <c r="AC32" s="185" t="s">
        <v>1906</v>
      </c>
      <c r="AD32" s="106">
        <v>5</v>
      </c>
      <c r="AE32" s="107" t="s">
        <v>694</v>
      </c>
      <c r="AF32" s="105" t="s">
        <v>2960</v>
      </c>
      <c r="AG32" s="106">
        <v>10</v>
      </c>
      <c r="AH32" s="107" t="s">
        <v>694</v>
      </c>
      <c r="AI32" s="187" t="s">
        <v>2586</v>
      </c>
      <c r="AJ32" s="188">
        <v>5</v>
      </c>
      <c r="AK32" s="195" t="s">
        <v>694</v>
      </c>
    </row>
    <row r="33" spans="2:37" x14ac:dyDescent="0.25">
      <c r="B33" s="105" t="s">
        <v>1390</v>
      </c>
      <c r="C33" s="106">
        <v>30</v>
      </c>
      <c r="D33" s="107" t="s">
        <v>694</v>
      </c>
      <c r="E33" s="105" t="s">
        <v>1445</v>
      </c>
      <c r="F33" s="106">
        <v>10</v>
      </c>
      <c r="G33" s="122" t="s">
        <v>694</v>
      </c>
      <c r="H33" s="105" t="s">
        <v>1501</v>
      </c>
      <c r="I33" s="106">
        <v>20</v>
      </c>
      <c r="J33" s="107" t="s">
        <v>694</v>
      </c>
      <c r="K33" s="105" t="s">
        <v>1561</v>
      </c>
      <c r="L33" s="106">
        <v>10</v>
      </c>
      <c r="M33" s="122" t="s">
        <v>694</v>
      </c>
      <c r="N33" s="105" t="s">
        <v>1620</v>
      </c>
      <c r="O33" s="106">
        <v>5</v>
      </c>
      <c r="P33" s="107" t="s">
        <v>694</v>
      </c>
      <c r="Q33" s="105" t="s">
        <v>1678</v>
      </c>
      <c r="R33" s="106">
        <v>10</v>
      </c>
      <c r="S33" s="122" t="s">
        <v>694</v>
      </c>
      <c r="T33" s="105" t="s">
        <v>1730</v>
      </c>
      <c r="U33" s="106">
        <v>5</v>
      </c>
      <c r="V33" s="107" t="s">
        <v>694</v>
      </c>
      <c r="W33" s="105" t="s">
        <v>1823</v>
      </c>
      <c r="X33" s="106">
        <v>5</v>
      </c>
      <c r="Y33" s="107" t="s">
        <v>694</v>
      </c>
      <c r="Z33" s="105" t="s">
        <v>2976</v>
      </c>
      <c r="AA33" s="106">
        <v>5</v>
      </c>
      <c r="AB33" s="107" t="s">
        <v>694</v>
      </c>
      <c r="AC33" s="185" t="s">
        <v>1907</v>
      </c>
      <c r="AD33" s="106">
        <v>5</v>
      </c>
      <c r="AE33" s="107" t="s">
        <v>694</v>
      </c>
      <c r="AF33" s="105" t="s">
        <v>2961</v>
      </c>
      <c r="AG33" s="106">
        <v>10</v>
      </c>
      <c r="AH33" s="107" t="s">
        <v>694</v>
      </c>
      <c r="AI33" s="187" t="s">
        <v>2587</v>
      </c>
      <c r="AJ33" s="188">
        <v>5</v>
      </c>
      <c r="AK33" s="195" t="s">
        <v>694</v>
      </c>
    </row>
    <row r="34" spans="2:37" ht="15.75" thickBot="1" x14ac:dyDescent="0.3">
      <c r="B34" s="105" t="s">
        <v>1391</v>
      </c>
      <c r="C34" s="106">
        <v>30</v>
      </c>
      <c r="D34" s="107" t="s">
        <v>694</v>
      </c>
      <c r="E34" s="105" t="s">
        <v>1446</v>
      </c>
      <c r="F34" s="106">
        <v>10</v>
      </c>
      <c r="G34" s="122" t="s">
        <v>694</v>
      </c>
      <c r="H34" s="105" t="s">
        <v>1502</v>
      </c>
      <c r="I34" s="106">
        <v>10</v>
      </c>
      <c r="J34" s="107" t="s">
        <v>694</v>
      </c>
      <c r="K34" s="105" t="s">
        <v>1562</v>
      </c>
      <c r="L34" s="106">
        <v>10</v>
      </c>
      <c r="M34" s="122" t="s">
        <v>694</v>
      </c>
      <c r="N34" s="105" t="s">
        <v>1621</v>
      </c>
      <c r="O34" s="106">
        <v>5</v>
      </c>
      <c r="P34" s="107" t="s">
        <v>694</v>
      </c>
      <c r="Q34" s="105" t="s">
        <v>1679</v>
      </c>
      <c r="R34" s="106">
        <v>10</v>
      </c>
      <c r="S34" s="122" t="s">
        <v>694</v>
      </c>
      <c r="T34" s="105" t="s">
        <v>1731</v>
      </c>
      <c r="U34" s="106">
        <v>5</v>
      </c>
      <c r="V34" s="107" t="s">
        <v>694</v>
      </c>
      <c r="W34" s="105" t="s">
        <v>1824</v>
      </c>
      <c r="X34" s="106">
        <v>5</v>
      </c>
      <c r="Y34" s="107" t="s">
        <v>694</v>
      </c>
      <c r="Z34" s="257" t="s">
        <v>2569</v>
      </c>
      <c r="AA34" s="258">
        <v>10</v>
      </c>
      <c r="AB34" s="259"/>
      <c r="AC34" s="186" t="s">
        <v>1908</v>
      </c>
      <c r="AD34" s="109">
        <v>10</v>
      </c>
      <c r="AE34" s="110" t="s">
        <v>694</v>
      </c>
      <c r="AF34" s="105" t="s">
        <v>2962</v>
      </c>
      <c r="AG34" s="106">
        <v>10</v>
      </c>
      <c r="AH34" s="107" t="s">
        <v>694</v>
      </c>
      <c r="AI34" s="187" t="s">
        <v>2588</v>
      </c>
      <c r="AJ34" s="188">
        <v>5</v>
      </c>
      <c r="AK34" s="195" t="s">
        <v>694</v>
      </c>
    </row>
    <row r="35" spans="2:37" x14ac:dyDescent="0.25">
      <c r="B35" s="105" t="s">
        <v>1392</v>
      </c>
      <c r="C35" s="106">
        <v>30</v>
      </c>
      <c r="D35" s="107" t="s">
        <v>694</v>
      </c>
      <c r="E35" s="105" t="s">
        <v>1447</v>
      </c>
      <c r="F35" s="106">
        <v>10</v>
      </c>
      <c r="G35" s="122" t="s">
        <v>694</v>
      </c>
      <c r="H35" s="105" t="s">
        <v>1503</v>
      </c>
      <c r="I35" s="106">
        <v>10</v>
      </c>
      <c r="J35" s="107" t="s">
        <v>694</v>
      </c>
      <c r="K35" s="105" t="s">
        <v>1563</v>
      </c>
      <c r="L35" s="106">
        <v>10</v>
      </c>
      <c r="M35" s="122" t="s">
        <v>694</v>
      </c>
      <c r="N35" s="105" t="s">
        <v>1622</v>
      </c>
      <c r="O35" s="106">
        <v>5</v>
      </c>
      <c r="P35" s="107" t="s">
        <v>694</v>
      </c>
      <c r="Q35" s="105" t="s">
        <v>1680</v>
      </c>
      <c r="R35" s="106">
        <v>10</v>
      </c>
      <c r="S35" s="122" t="s">
        <v>694</v>
      </c>
      <c r="T35" s="105" t="s">
        <v>1732</v>
      </c>
      <c r="U35" s="106">
        <v>5</v>
      </c>
      <c r="V35" s="107" t="s">
        <v>694</v>
      </c>
      <c r="W35" s="105" t="s">
        <v>1825</v>
      </c>
      <c r="X35" s="106">
        <v>5</v>
      </c>
      <c r="Y35" s="107" t="s">
        <v>694</v>
      </c>
      <c r="Z35" s="105" t="s">
        <v>2977</v>
      </c>
      <c r="AA35" s="106">
        <v>15</v>
      </c>
      <c r="AB35" s="107" t="s">
        <v>694</v>
      </c>
      <c r="AF35" s="105" t="s">
        <v>2573</v>
      </c>
      <c r="AG35" s="106">
        <v>10</v>
      </c>
      <c r="AH35" s="107" t="s">
        <v>694</v>
      </c>
      <c r="AI35" s="187" t="s">
        <v>2589</v>
      </c>
      <c r="AJ35" s="188">
        <v>5</v>
      </c>
      <c r="AK35" s="195" t="s">
        <v>694</v>
      </c>
    </row>
    <row r="36" spans="2:37" x14ac:dyDescent="0.25">
      <c r="B36" s="105" t="s">
        <v>1393</v>
      </c>
      <c r="C36" s="106">
        <v>30</v>
      </c>
      <c r="D36" s="107" t="s">
        <v>694</v>
      </c>
      <c r="E36" s="105" t="s">
        <v>1448</v>
      </c>
      <c r="F36" s="106">
        <v>30</v>
      </c>
      <c r="G36" s="122" t="s">
        <v>694</v>
      </c>
      <c r="H36" s="105" t="s">
        <v>1504</v>
      </c>
      <c r="I36" s="106">
        <v>10</v>
      </c>
      <c r="J36" s="107" t="s">
        <v>694</v>
      </c>
      <c r="K36" s="105" t="s">
        <v>1564</v>
      </c>
      <c r="L36" s="106">
        <v>10</v>
      </c>
      <c r="M36" s="122" t="s">
        <v>694</v>
      </c>
      <c r="N36" s="105" t="s">
        <v>1623</v>
      </c>
      <c r="O36" s="106">
        <v>5</v>
      </c>
      <c r="P36" s="107" t="s">
        <v>694</v>
      </c>
      <c r="Q36" s="105" t="s">
        <v>1681</v>
      </c>
      <c r="R36" s="106">
        <v>10</v>
      </c>
      <c r="S36" s="122" t="s">
        <v>694</v>
      </c>
      <c r="T36" s="105" t="s">
        <v>1733</v>
      </c>
      <c r="U36" s="106">
        <v>5</v>
      </c>
      <c r="V36" s="107" t="s">
        <v>694</v>
      </c>
      <c r="W36" s="105" t="s">
        <v>1826</v>
      </c>
      <c r="X36" s="106">
        <v>5</v>
      </c>
      <c r="Y36" s="107" t="s">
        <v>694</v>
      </c>
      <c r="Z36" s="187" t="s">
        <v>2978</v>
      </c>
      <c r="AA36" s="188">
        <v>15</v>
      </c>
      <c r="AB36" s="107" t="s">
        <v>694</v>
      </c>
      <c r="AF36" s="105" t="s">
        <v>2963</v>
      </c>
      <c r="AG36" s="106">
        <v>10</v>
      </c>
      <c r="AH36" s="107" t="s">
        <v>694</v>
      </c>
      <c r="AI36" s="187" t="s">
        <v>2369</v>
      </c>
      <c r="AJ36" s="188">
        <v>5</v>
      </c>
      <c r="AK36" s="195" t="s">
        <v>694</v>
      </c>
    </row>
    <row r="37" spans="2:37" x14ac:dyDescent="0.25">
      <c r="B37" s="105" t="s">
        <v>1394</v>
      </c>
      <c r="C37" s="106">
        <v>30</v>
      </c>
      <c r="D37" s="107" t="s">
        <v>694</v>
      </c>
      <c r="E37" s="105" t="s">
        <v>1449</v>
      </c>
      <c r="F37" s="106">
        <v>34</v>
      </c>
      <c r="G37" s="122" t="s">
        <v>694</v>
      </c>
      <c r="H37" s="105" t="s">
        <v>1505</v>
      </c>
      <c r="I37" s="106">
        <v>10</v>
      </c>
      <c r="J37" s="107" t="s">
        <v>694</v>
      </c>
      <c r="K37" s="105" t="s">
        <v>1565</v>
      </c>
      <c r="L37" s="106">
        <v>10</v>
      </c>
      <c r="M37" s="122" t="s">
        <v>694</v>
      </c>
      <c r="N37" s="105" t="s">
        <v>924</v>
      </c>
      <c r="O37" s="106">
        <v>5</v>
      </c>
      <c r="P37" s="107" t="s">
        <v>694</v>
      </c>
      <c r="Q37" s="105" t="s">
        <v>1682</v>
      </c>
      <c r="R37" s="106">
        <v>10</v>
      </c>
      <c r="S37" s="122" t="s">
        <v>694</v>
      </c>
      <c r="T37" s="105" t="s">
        <v>1734</v>
      </c>
      <c r="U37" s="106">
        <v>5</v>
      </c>
      <c r="V37" s="107" t="s">
        <v>694</v>
      </c>
      <c r="W37" s="105" t="s">
        <v>1827</v>
      </c>
      <c r="X37" s="106">
        <v>5</v>
      </c>
      <c r="Y37" s="107" t="s">
        <v>694</v>
      </c>
      <c r="Z37" s="187" t="s">
        <v>2341</v>
      </c>
      <c r="AA37" s="188">
        <v>10</v>
      </c>
      <c r="AB37" s="107" t="s">
        <v>694</v>
      </c>
      <c r="AF37" s="105" t="s">
        <v>2964</v>
      </c>
      <c r="AG37" s="106">
        <v>10</v>
      </c>
      <c r="AH37" s="107" t="s">
        <v>694</v>
      </c>
      <c r="AI37" s="187" t="s">
        <v>2370</v>
      </c>
      <c r="AJ37" s="188">
        <v>10</v>
      </c>
      <c r="AK37" s="195" t="s">
        <v>694</v>
      </c>
    </row>
    <row r="38" spans="2:37" x14ac:dyDescent="0.25">
      <c r="B38" s="105" t="s">
        <v>1395</v>
      </c>
      <c r="C38" s="106">
        <v>30</v>
      </c>
      <c r="D38" s="107" t="s">
        <v>694</v>
      </c>
      <c r="E38" s="105" t="s">
        <v>1450</v>
      </c>
      <c r="F38" s="106">
        <v>10</v>
      </c>
      <c r="G38" s="122" t="s">
        <v>694</v>
      </c>
      <c r="H38" s="105" t="s">
        <v>1506</v>
      </c>
      <c r="I38" s="106">
        <v>10</v>
      </c>
      <c r="J38" s="107" t="s">
        <v>694</v>
      </c>
      <c r="K38" s="105" t="s">
        <v>1566</v>
      </c>
      <c r="L38" s="106">
        <v>10</v>
      </c>
      <c r="M38" s="122" t="s">
        <v>694</v>
      </c>
      <c r="N38" s="105" t="s">
        <v>1624</v>
      </c>
      <c r="O38" s="106">
        <v>10</v>
      </c>
      <c r="P38" s="107" t="s">
        <v>694</v>
      </c>
      <c r="Q38" s="105" t="s">
        <v>1692</v>
      </c>
      <c r="R38" s="106">
        <v>10</v>
      </c>
      <c r="S38" s="122" t="s">
        <v>694</v>
      </c>
      <c r="T38" s="105" t="s">
        <v>1736</v>
      </c>
      <c r="U38" s="106">
        <v>5</v>
      </c>
      <c r="V38" s="107" t="s">
        <v>694</v>
      </c>
      <c r="W38" s="105" t="s">
        <v>1828</v>
      </c>
      <c r="X38" s="106">
        <v>5</v>
      </c>
      <c r="Y38" s="107" t="s">
        <v>694</v>
      </c>
      <c r="Z38" s="187" t="s">
        <v>2979</v>
      </c>
      <c r="AA38" s="188">
        <v>10</v>
      </c>
      <c r="AB38" s="107" t="s">
        <v>694</v>
      </c>
      <c r="AF38" s="105" t="s">
        <v>2965</v>
      </c>
      <c r="AG38" s="106">
        <v>10</v>
      </c>
      <c r="AH38" s="107" t="s">
        <v>694</v>
      </c>
      <c r="AI38" s="187" t="s">
        <v>2371</v>
      </c>
      <c r="AJ38" s="188">
        <v>10</v>
      </c>
      <c r="AK38" s="195" t="s">
        <v>694</v>
      </c>
    </row>
    <row r="39" spans="2:37" x14ac:dyDescent="0.25">
      <c r="B39" s="105" t="s">
        <v>1396</v>
      </c>
      <c r="C39" s="106">
        <v>30</v>
      </c>
      <c r="D39" s="107" t="s">
        <v>694</v>
      </c>
      <c r="E39" s="105" t="s">
        <v>1451</v>
      </c>
      <c r="F39" s="106">
        <v>10</v>
      </c>
      <c r="G39" s="122" t="s">
        <v>694</v>
      </c>
      <c r="H39" s="105" t="s">
        <v>1507</v>
      </c>
      <c r="I39" s="106">
        <v>10</v>
      </c>
      <c r="J39" s="107" t="s">
        <v>694</v>
      </c>
      <c r="K39" s="105" t="s">
        <v>1567</v>
      </c>
      <c r="L39" s="106">
        <v>10</v>
      </c>
      <c r="M39" s="122" t="s">
        <v>694</v>
      </c>
      <c r="N39" s="105" t="s">
        <v>1625</v>
      </c>
      <c r="O39" s="106">
        <v>5</v>
      </c>
      <c r="P39" s="107" t="s">
        <v>694</v>
      </c>
      <c r="Q39" s="105" t="s">
        <v>1683</v>
      </c>
      <c r="R39" s="106">
        <v>10</v>
      </c>
      <c r="S39" s="122" t="s">
        <v>694</v>
      </c>
      <c r="T39" s="105" t="s">
        <v>1737</v>
      </c>
      <c r="U39" s="106">
        <v>5</v>
      </c>
      <c r="V39" s="107" t="s">
        <v>694</v>
      </c>
      <c r="W39" s="105" t="s">
        <v>1829</v>
      </c>
      <c r="X39" s="106">
        <v>5</v>
      </c>
      <c r="Y39" s="107" t="s">
        <v>694</v>
      </c>
      <c r="Z39" s="187" t="s">
        <v>2980</v>
      </c>
      <c r="AA39" s="188">
        <v>10</v>
      </c>
      <c r="AB39" s="107" t="s">
        <v>694</v>
      </c>
      <c r="AF39" s="105" t="s">
        <v>2966</v>
      </c>
      <c r="AG39" s="106">
        <v>10</v>
      </c>
      <c r="AH39" s="107" t="s">
        <v>694</v>
      </c>
      <c r="AI39" s="187" t="s">
        <v>2372</v>
      </c>
      <c r="AJ39" s="188">
        <v>10</v>
      </c>
      <c r="AK39" s="195" t="s">
        <v>694</v>
      </c>
    </row>
    <row r="40" spans="2:37" ht="15.75" thickBot="1" x14ac:dyDescent="0.3">
      <c r="B40" s="105" t="s">
        <v>1397</v>
      </c>
      <c r="C40" s="106">
        <v>10</v>
      </c>
      <c r="D40" s="107" t="s">
        <v>694</v>
      </c>
      <c r="E40" s="105" t="s">
        <v>1452</v>
      </c>
      <c r="F40" s="106">
        <v>10</v>
      </c>
      <c r="G40" s="122" t="s">
        <v>694</v>
      </c>
      <c r="H40" s="105" t="s">
        <v>1508</v>
      </c>
      <c r="I40" s="106">
        <v>10</v>
      </c>
      <c r="J40" s="107" t="s">
        <v>694</v>
      </c>
      <c r="K40" s="105" t="s">
        <v>1568</v>
      </c>
      <c r="L40" s="106">
        <v>10</v>
      </c>
      <c r="M40" s="122" t="s">
        <v>694</v>
      </c>
      <c r="N40" s="105" t="s">
        <v>1626</v>
      </c>
      <c r="O40" s="106">
        <v>5</v>
      </c>
      <c r="P40" s="107" t="s">
        <v>694</v>
      </c>
      <c r="Q40" s="105" t="s">
        <v>1684</v>
      </c>
      <c r="R40" s="106">
        <v>10</v>
      </c>
      <c r="S40" s="122" t="s">
        <v>694</v>
      </c>
      <c r="T40" s="105" t="s">
        <v>1738</v>
      </c>
      <c r="U40" s="106">
        <v>5</v>
      </c>
      <c r="V40" s="107" t="s">
        <v>694</v>
      </c>
      <c r="W40" s="105" t="s">
        <v>1830</v>
      </c>
      <c r="X40" s="106">
        <v>5</v>
      </c>
      <c r="Y40" s="107" t="s">
        <v>694</v>
      </c>
      <c r="Z40" s="189" t="s">
        <v>2342</v>
      </c>
      <c r="AA40" s="190">
        <v>15</v>
      </c>
      <c r="AB40" s="110" t="s">
        <v>694</v>
      </c>
      <c r="AF40" s="105" t="s">
        <v>2967</v>
      </c>
      <c r="AG40" s="106">
        <v>10</v>
      </c>
      <c r="AH40" s="107" t="s">
        <v>694</v>
      </c>
      <c r="AI40" s="187" t="s">
        <v>2373</v>
      </c>
      <c r="AJ40" s="188">
        <v>15</v>
      </c>
      <c r="AK40" s="195" t="s">
        <v>694</v>
      </c>
    </row>
    <row r="41" spans="2:37" ht="15.75" thickBot="1" x14ac:dyDescent="0.3">
      <c r="B41" s="105" t="s">
        <v>1398</v>
      </c>
      <c r="C41" s="106">
        <v>10</v>
      </c>
      <c r="D41" s="107" t="s">
        <v>694</v>
      </c>
      <c r="E41" s="105" t="s">
        <v>1453</v>
      </c>
      <c r="F41" s="106">
        <v>30</v>
      </c>
      <c r="G41" s="122" t="s">
        <v>694</v>
      </c>
      <c r="H41" s="105" t="s">
        <v>1509</v>
      </c>
      <c r="I41" s="106">
        <v>15</v>
      </c>
      <c r="J41" s="107" t="s">
        <v>694</v>
      </c>
      <c r="K41" s="105" t="s">
        <v>1569</v>
      </c>
      <c r="L41" s="106">
        <v>10</v>
      </c>
      <c r="M41" s="122" t="s">
        <v>694</v>
      </c>
      <c r="N41" s="105" t="s">
        <v>1627</v>
      </c>
      <c r="O41" s="106">
        <v>5</v>
      </c>
      <c r="P41" s="107" t="s">
        <v>694</v>
      </c>
      <c r="Q41" s="105" t="s">
        <v>1685</v>
      </c>
      <c r="R41" s="106">
        <v>30</v>
      </c>
      <c r="S41" s="122" t="s">
        <v>694</v>
      </c>
      <c r="T41" s="105" t="s">
        <v>1739</v>
      </c>
      <c r="U41" s="106">
        <v>5</v>
      </c>
      <c r="V41" s="107" t="s">
        <v>694</v>
      </c>
      <c r="W41" s="105" t="s">
        <v>1831</v>
      </c>
      <c r="X41" s="106">
        <v>5</v>
      </c>
      <c r="Y41" s="107" t="s">
        <v>694</v>
      </c>
      <c r="AF41" s="108" t="s">
        <v>2968</v>
      </c>
      <c r="AG41" s="109">
        <v>10</v>
      </c>
      <c r="AH41" s="110" t="s">
        <v>694</v>
      </c>
      <c r="AI41" s="187" t="s">
        <v>2374</v>
      </c>
      <c r="AJ41" s="188">
        <v>15</v>
      </c>
      <c r="AK41" s="195" t="s">
        <v>694</v>
      </c>
    </row>
    <row r="42" spans="2:37" x14ac:dyDescent="0.25">
      <c r="B42" s="105" t="s">
        <v>1399</v>
      </c>
      <c r="C42" s="106">
        <v>10</v>
      </c>
      <c r="D42" s="107" t="s">
        <v>694</v>
      </c>
      <c r="E42" s="105" t="s">
        <v>1454</v>
      </c>
      <c r="F42" s="106">
        <v>30</v>
      </c>
      <c r="G42" s="122" t="s">
        <v>694</v>
      </c>
      <c r="H42" s="105" t="s">
        <v>1510</v>
      </c>
      <c r="I42" s="106">
        <v>20</v>
      </c>
      <c r="J42" s="107" t="s">
        <v>694</v>
      </c>
      <c r="K42" s="105" t="s">
        <v>1570</v>
      </c>
      <c r="L42" s="106">
        <v>10</v>
      </c>
      <c r="M42" s="122" t="s">
        <v>694</v>
      </c>
      <c r="N42" s="105" t="s">
        <v>1628</v>
      </c>
      <c r="O42" s="106">
        <v>5</v>
      </c>
      <c r="P42" s="107" t="s">
        <v>694</v>
      </c>
      <c r="Q42" s="105" t="s">
        <v>1686</v>
      </c>
      <c r="R42" s="106">
        <v>30</v>
      </c>
      <c r="S42" s="122" t="s">
        <v>694</v>
      </c>
      <c r="T42" s="105" t="s">
        <v>1740</v>
      </c>
      <c r="U42" s="106">
        <v>5</v>
      </c>
      <c r="V42" s="107" t="s">
        <v>694</v>
      </c>
      <c r="W42" s="105" t="s">
        <v>1832</v>
      </c>
      <c r="X42" s="106">
        <v>10</v>
      </c>
      <c r="Y42" s="107" t="s">
        <v>694</v>
      </c>
      <c r="AI42" s="187" t="s">
        <v>2375</v>
      </c>
      <c r="AJ42" s="188">
        <v>5</v>
      </c>
      <c r="AK42" s="195" t="s">
        <v>694</v>
      </c>
    </row>
    <row r="43" spans="2:37" x14ac:dyDescent="0.25">
      <c r="B43" s="105" t="s">
        <v>1400</v>
      </c>
      <c r="C43" s="106">
        <v>10</v>
      </c>
      <c r="D43" s="107" t="s">
        <v>694</v>
      </c>
      <c r="E43" s="105" t="s">
        <v>1367</v>
      </c>
      <c r="F43" s="106">
        <v>10</v>
      </c>
      <c r="G43" s="122" t="s">
        <v>694</v>
      </c>
      <c r="H43" s="105" t="s">
        <v>1511</v>
      </c>
      <c r="I43" s="106">
        <v>10</v>
      </c>
      <c r="J43" s="107" t="s">
        <v>694</v>
      </c>
      <c r="K43" s="105" t="s">
        <v>1388</v>
      </c>
      <c r="L43" s="106">
        <v>30</v>
      </c>
      <c r="M43" s="122" t="s">
        <v>694</v>
      </c>
      <c r="N43" s="105" t="s">
        <v>1629</v>
      </c>
      <c r="O43" s="106">
        <v>5</v>
      </c>
      <c r="P43" s="107" t="s">
        <v>694</v>
      </c>
      <c r="Q43" s="105" t="s">
        <v>1687</v>
      </c>
      <c r="R43" s="106">
        <v>10</v>
      </c>
      <c r="S43" s="122" t="s">
        <v>694</v>
      </c>
      <c r="T43" s="105" t="s">
        <v>1741</v>
      </c>
      <c r="U43" s="106">
        <v>5</v>
      </c>
      <c r="V43" s="107" t="s">
        <v>694</v>
      </c>
      <c r="W43" s="105" t="s">
        <v>1833</v>
      </c>
      <c r="X43" s="106">
        <v>10</v>
      </c>
      <c r="Y43" s="107" t="s">
        <v>694</v>
      </c>
      <c r="AI43" s="187" t="s">
        <v>2590</v>
      </c>
      <c r="AJ43" s="188">
        <v>5</v>
      </c>
      <c r="AK43" s="195" t="s">
        <v>694</v>
      </c>
    </row>
    <row r="44" spans="2:37" ht="15.75" thickBot="1" x14ac:dyDescent="0.3">
      <c r="B44" s="105" t="s">
        <v>1401</v>
      </c>
      <c r="C44" s="106">
        <v>10</v>
      </c>
      <c r="D44" s="107" t="s">
        <v>694</v>
      </c>
      <c r="E44" s="105" t="s">
        <v>1411</v>
      </c>
      <c r="F44" s="106">
        <v>10</v>
      </c>
      <c r="G44" s="122" t="s">
        <v>694</v>
      </c>
      <c r="H44" s="105" t="s">
        <v>1512</v>
      </c>
      <c r="I44" s="106">
        <v>10</v>
      </c>
      <c r="J44" s="107" t="s">
        <v>694</v>
      </c>
      <c r="K44" s="105" t="s">
        <v>1394</v>
      </c>
      <c r="L44" s="106">
        <v>30</v>
      </c>
      <c r="M44" s="122" t="s">
        <v>694</v>
      </c>
      <c r="N44" s="105" t="s">
        <v>1949</v>
      </c>
      <c r="O44" s="106">
        <v>5</v>
      </c>
      <c r="P44" s="107" t="s">
        <v>694</v>
      </c>
      <c r="Q44" s="105" t="s">
        <v>1688</v>
      </c>
      <c r="R44" s="106">
        <v>10</v>
      </c>
      <c r="S44" s="122" t="s">
        <v>694</v>
      </c>
      <c r="T44" s="105" t="s">
        <v>1742</v>
      </c>
      <c r="U44" s="106">
        <v>5</v>
      </c>
      <c r="V44" s="107" t="s">
        <v>694</v>
      </c>
      <c r="W44" s="105" t="s">
        <v>1834</v>
      </c>
      <c r="X44" s="106">
        <v>15</v>
      </c>
      <c r="Y44" s="107" t="s">
        <v>694</v>
      </c>
      <c r="AI44" s="189" t="s">
        <v>2376</v>
      </c>
      <c r="AJ44" s="190">
        <v>5</v>
      </c>
      <c r="AK44" s="196" t="s">
        <v>694</v>
      </c>
    </row>
    <row r="45" spans="2:37" x14ac:dyDescent="0.25">
      <c r="B45" s="105" t="s">
        <v>1402</v>
      </c>
      <c r="C45" s="106">
        <v>20</v>
      </c>
      <c r="D45" s="107" t="s">
        <v>694</v>
      </c>
      <c r="E45" s="105" t="s">
        <v>1412</v>
      </c>
      <c r="F45" s="106">
        <v>20</v>
      </c>
      <c r="G45" s="122" t="s">
        <v>694</v>
      </c>
      <c r="H45" s="105" t="s">
        <v>1513</v>
      </c>
      <c r="I45" s="106">
        <v>10</v>
      </c>
      <c r="J45" s="107" t="s">
        <v>694</v>
      </c>
      <c r="K45" s="105" t="s">
        <v>1571</v>
      </c>
      <c r="L45" s="106">
        <v>10</v>
      </c>
      <c r="M45" s="122" t="s">
        <v>694</v>
      </c>
      <c r="N45" s="105" t="s">
        <v>1630</v>
      </c>
      <c r="O45" s="106">
        <v>5</v>
      </c>
      <c r="P45" s="107" t="s">
        <v>694</v>
      </c>
      <c r="Q45" s="105" t="s">
        <v>1691</v>
      </c>
      <c r="R45" s="106">
        <v>10</v>
      </c>
      <c r="S45" s="122" t="s">
        <v>694</v>
      </c>
      <c r="T45" s="105" t="s">
        <v>1743</v>
      </c>
      <c r="U45" s="106">
        <v>5</v>
      </c>
      <c r="V45" s="107" t="s">
        <v>694</v>
      </c>
      <c r="W45" s="105" t="s">
        <v>1835</v>
      </c>
      <c r="X45" s="106">
        <v>5</v>
      </c>
      <c r="Y45" s="107" t="s">
        <v>694</v>
      </c>
    </row>
    <row r="46" spans="2:37" x14ac:dyDescent="0.25">
      <c r="B46" s="105" t="s">
        <v>1403</v>
      </c>
      <c r="C46" s="106">
        <v>30</v>
      </c>
      <c r="D46" s="107" t="s">
        <v>694</v>
      </c>
      <c r="E46" s="105" t="s">
        <v>1413</v>
      </c>
      <c r="F46" s="106">
        <v>30</v>
      </c>
      <c r="G46" s="122" t="s">
        <v>694</v>
      </c>
      <c r="H46" s="105" t="s">
        <v>1514</v>
      </c>
      <c r="I46" s="106">
        <v>10</v>
      </c>
      <c r="J46" s="107" t="s">
        <v>694</v>
      </c>
      <c r="K46" s="105" t="s">
        <v>1572</v>
      </c>
      <c r="L46" s="106">
        <v>10</v>
      </c>
      <c r="M46" s="122" t="s">
        <v>694</v>
      </c>
      <c r="N46" s="105" t="s">
        <v>1631</v>
      </c>
      <c r="O46" s="106">
        <v>5</v>
      </c>
      <c r="P46" s="107" t="s">
        <v>694</v>
      </c>
      <c r="Q46" s="105" t="s">
        <v>1689</v>
      </c>
      <c r="R46" s="106">
        <v>30</v>
      </c>
      <c r="S46" s="122" t="s">
        <v>694</v>
      </c>
      <c r="T46" s="105" t="s">
        <v>1744</v>
      </c>
      <c r="U46" s="106">
        <v>5</v>
      </c>
      <c r="V46" s="107" t="s">
        <v>694</v>
      </c>
      <c r="W46" s="105" t="s">
        <v>1836</v>
      </c>
      <c r="X46" s="106">
        <v>5</v>
      </c>
      <c r="Y46" s="107" t="s">
        <v>694</v>
      </c>
    </row>
    <row r="47" spans="2:37" x14ac:dyDescent="0.25">
      <c r="B47" s="105" t="s">
        <v>1404</v>
      </c>
      <c r="C47" s="106">
        <v>10</v>
      </c>
      <c r="D47" s="107" t="s">
        <v>694</v>
      </c>
      <c r="E47" s="105" t="s">
        <v>1455</v>
      </c>
      <c r="F47" s="106">
        <v>10</v>
      </c>
      <c r="G47" s="122" t="s">
        <v>694</v>
      </c>
      <c r="H47" s="105" t="s">
        <v>1515</v>
      </c>
      <c r="I47" s="106">
        <v>15</v>
      </c>
      <c r="J47" s="107" t="s">
        <v>694</v>
      </c>
      <c r="K47" s="105" t="s">
        <v>1389</v>
      </c>
      <c r="L47" s="106">
        <v>30</v>
      </c>
      <c r="M47" s="122" t="s">
        <v>694</v>
      </c>
      <c r="N47" s="105" t="s">
        <v>1632</v>
      </c>
      <c r="O47" s="106">
        <v>5</v>
      </c>
      <c r="P47" s="107" t="s">
        <v>694</v>
      </c>
      <c r="Q47" s="105" t="s">
        <v>1690</v>
      </c>
      <c r="R47" s="106">
        <v>30</v>
      </c>
      <c r="S47" s="122" t="s">
        <v>694</v>
      </c>
      <c r="T47" s="105" t="s">
        <v>1751</v>
      </c>
      <c r="U47" s="106">
        <v>5</v>
      </c>
      <c r="V47" s="107" t="s">
        <v>694</v>
      </c>
      <c r="W47" s="105" t="s">
        <v>1837</v>
      </c>
      <c r="X47" s="106">
        <v>10</v>
      </c>
      <c r="Y47" s="107" t="s">
        <v>694</v>
      </c>
    </row>
    <row r="48" spans="2:37" x14ac:dyDescent="0.25">
      <c r="B48" s="105" t="s">
        <v>1405</v>
      </c>
      <c r="C48" s="106">
        <v>10</v>
      </c>
      <c r="D48" s="107" t="s">
        <v>694</v>
      </c>
      <c r="E48" s="105" t="s">
        <v>1456</v>
      </c>
      <c r="F48" s="106">
        <v>10</v>
      </c>
      <c r="G48" s="122" t="s">
        <v>694</v>
      </c>
      <c r="H48" s="105" t="s">
        <v>1516</v>
      </c>
      <c r="I48" s="106">
        <v>20</v>
      </c>
      <c r="J48" s="107" t="s">
        <v>694</v>
      </c>
      <c r="K48" s="105" t="s">
        <v>1395</v>
      </c>
      <c r="L48" s="106">
        <v>30</v>
      </c>
      <c r="M48" s="122" t="s">
        <v>694</v>
      </c>
      <c r="N48" s="105" t="s">
        <v>1633</v>
      </c>
      <c r="O48" s="106">
        <v>5</v>
      </c>
      <c r="P48" s="107" t="s">
        <v>694</v>
      </c>
      <c r="Q48" s="105" t="s">
        <v>1693</v>
      </c>
      <c r="R48" s="106">
        <v>10</v>
      </c>
      <c r="S48" s="122" t="s">
        <v>694</v>
      </c>
      <c r="T48" s="105" t="s">
        <v>1745</v>
      </c>
      <c r="U48" s="106">
        <v>5</v>
      </c>
      <c r="V48" s="107" t="s">
        <v>694</v>
      </c>
      <c r="W48" s="105" t="s">
        <v>1838</v>
      </c>
      <c r="X48" s="106">
        <v>10</v>
      </c>
      <c r="Y48" s="107" t="s">
        <v>694</v>
      </c>
    </row>
    <row r="49" spans="2:25" x14ac:dyDescent="0.25">
      <c r="B49" s="105" t="s">
        <v>1406</v>
      </c>
      <c r="C49" s="106">
        <v>10</v>
      </c>
      <c r="D49" s="107" t="s">
        <v>694</v>
      </c>
      <c r="E49" s="105" t="s">
        <v>1457</v>
      </c>
      <c r="F49" s="106">
        <v>10</v>
      </c>
      <c r="G49" s="122" t="s">
        <v>694</v>
      </c>
      <c r="H49" s="105" t="s">
        <v>1517</v>
      </c>
      <c r="I49" s="106">
        <v>15</v>
      </c>
      <c r="J49" s="107" t="s">
        <v>694</v>
      </c>
      <c r="K49" s="105" t="s">
        <v>1573</v>
      </c>
      <c r="L49" s="106">
        <v>10</v>
      </c>
      <c r="M49" s="122" t="s">
        <v>694</v>
      </c>
      <c r="N49" s="105" t="s">
        <v>1634</v>
      </c>
      <c r="O49" s="106">
        <v>5</v>
      </c>
      <c r="P49" s="107" t="s">
        <v>694</v>
      </c>
      <c r="Q49" s="105" t="s">
        <v>1694</v>
      </c>
      <c r="R49" s="106">
        <v>10</v>
      </c>
      <c r="S49" s="122" t="s">
        <v>694</v>
      </c>
      <c r="T49" s="105" t="s">
        <v>1746</v>
      </c>
      <c r="U49" s="106">
        <v>5</v>
      </c>
      <c r="V49" s="107" t="s">
        <v>694</v>
      </c>
      <c r="W49" s="105" t="s">
        <v>1839</v>
      </c>
      <c r="X49" s="106">
        <v>10</v>
      </c>
      <c r="Y49" s="107" t="s">
        <v>694</v>
      </c>
    </row>
    <row r="50" spans="2:25" x14ac:dyDescent="0.25">
      <c r="B50" s="105" t="s">
        <v>1407</v>
      </c>
      <c r="C50" s="106">
        <v>10</v>
      </c>
      <c r="D50" s="107" t="s">
        <v>694</v>
      </c>
      <c r="E50" s="105" t="s">
        <v>1458</v>
      </c>
      <c r="F50" s="106">
        <v>30</v>
      </c>
      <c r="G50" s="122" t="s">
        <v>694</v>
      </c>
      <c r="H50" s="105" t="s">
        <v>1518</v>
      </c>
      <c r="I50" s="106">
        <v>10</v>
      </c>
      <c r="J50" s="107" t="s">
        <v>694</v>
      </c>
      <c r="K50" s="105" t="s">
        <v>1574</v>
      </c>
      <c r="L50" s="106">
        <v>10</v>
      </c>
      <c r="M50" s="122" t="s">
        <v>694</v>
      </c>
      <c r="N50" s="105" t="s">
        <v>1635</v>
      </c>
      <c r="O50" s="106">
        <v>5</v>
      </c>
      <c r="P50" s="107" t="s">
        <v>694</v>
      </c>
      <c r="Q50" s="105" t="s">
        <v>1695</v>
      </c>
      <c r="R50" s="106">
        <v>30</v>
      </c>
      <c r="S50" s="122" t="s">
        <v>694</v>
      </c>
      <c r="T50" s="105" t="s">
        <v>1747</v>
      </c>
      <c r="U50" s="106">
        <v>10</v>
      </c>
      <c r="V50" s="107" t="s">
        <v>694</v>
      </c>
      <c r="W50" s="105" t="s">
        <v>1840</v>
      </c>
      <c r="X50" s="106">
        <v>5</v>
      </c>
      <c r="Y50" s="107" t="s">
        <v>694</v>
      </c>
    </row>
    <row r="51" spans="2:25" x14ac:dyDescent="0.25">
      <c r="B51" s="105" t="s">
        <v>1408</v>
      </c>
      <c r="C51" s="106">
        <v>10</v>
      </c>
      <c r="D51" s="107" t="s">
        <v>694</v>
      </c>
      <c r="E51" s="105" t="s">
        <v>1459</v>
      </c>
      <c r="F51" s="106">
        <v>30</v>
      </c>
      <c r="G51" s="122" t="s">
        <v>694</v>
      </c>
      <c r="H51" s="105" t="s">
        <v>1519</v>
      </c>
      <c r="I51" s="106">
        <v>20</v>
      </c>
      <c r="J51" s="107" t="s">
        <v>694</v>
      </c>
      <c r="K51" s="105" t="s">
        <v>1390</v>
      </c>
      <c r="L51" s="106">
        <v>30</v>
      </c>
      <c r="M51" s="122" t="s">
        <v>694</v>
      </c>
      <c r="N51" s="105" t="s">
        <v>1636</v>
      </c>
      <c r="O51" s="106">
        <v>5</v>
      </c>
      <c r="P51" s="107" t="s">
        <v>694</v>
      </c>
      <c r="Q51" s="105" t="s">
        <v>1696</v>
      </c>
      <c r="R51" s="106">
        <v>30</v>
      </c>
      <c r="S51" s="122" t="s">
        <v>694</v>
      </c>
      <c r="T51" s="105" t="s">
        <v>988</v>
      </c>
      <c r="U51" s="106">
        <v>5</v>
      </c>
      <c r="V51" s="107" t="s">
        <v>694</v>
      </c>
      <c r="W51" s="105" t="s">
        <v>1841</v>
      </c>
      <c r="X51" s="106">
        <v>5</v>
      </c>
      <c r="Y51" s="107" t="s">
        <v>694</v>
      </c>
    </row>
    <row r="52" spans="2:25" x14ac:dyDescent="0.25">
      <c r="B52" s="105" t="s">
        <v>1409</v>
      </c>
      <c r="C52" s="106">
        <v>10</v>
      </c>
      <c r="D52" s="107" t="s">
        <v>694</v>
      </c>
      <c r="E52" s="105" t="s">
        <v>1460</v>
      </c>
      <c r="F52" s="106">
        <v>10</v>
      </c>
      <c r="G52" s="122" t="s">
        <v>694</v>
      </c>
      <c r="H52" s="105" t="s">
        <v>1520</v>
      </c>
      <c r="I52" s="106">
        <v>10</v>
      </c>
      <c r="J52" s="107" t="s">
        <v>694</v>
      </c>
      <c r="K52" s="105" t="s">
        <v>1396</v>
      </c>
      <c r="L52" s="106">
        <v>30</v>
      </c>
      <c r="M52" s="122" t="s">
        <v>694</v>
      </c>
      <c r="N52" s="105" t="s">
        <v>1637</v>
      </c>
      <c r="O52" s="106">
        <v>5</v>
      </c>
      <c r="P52" s="107" t="s">
        <v>694</v>
      </c>
      <c r="Q52" s="105" t="s">
        <v>1697</v>
      </c>
      <c r="R52" s="106">
        <v>10</v>
      </c>
      <c r="S52" s="122" t="s">
        <v>694</v>
      </c>
      <c r="T52" s="105" t="s">
        <v>1748</v>
      </c>
      <c r="U52" s="106">
        <v>5</v>
      </c>
      <c r="V52" s="107" t="s">
        <v>694</v>
      </c>
      <c r="W52" s="105" t="s">
        <v>1842</v>
      </c>
      <c r="X52" s="106">
        <v>5</v>
      </c>
      <c r="Y52" s="107" t="s">
        <v>694</v>
      </c>
    </row>
    <row r="53" spans="2:25" x14ac:dyDescent="0.25">
      <c r="B53" s="105" t="s">
        <v>1410</v>
      </c>
      <c r="C53" s="106">
        <v>10</v>
      </c>
      <c r="D53" s="107" t="s">
        <v>694</v>
      </c>
      <c r="E53" s="105" t="s">
        <v>1461</v>
      </c>
      <c r="F53" s="106">
        <v>10</v>
      </c>
      <c r="G53" s="122" t="s">
        <v>694</v>
      </c>
      <c r="H53" s="105" t="s">
        <v>1521</v>
      </c>
      <c r="I53" s="106">
        <v>10</v>
      </c>
      <c r="J53" s="107" t="s">
        <v>694</v>
      </c>
      <c r="K53" s="105" t="s">
        <v>1575</v>
      </c>
      <c r="L53" s="106">
        <v>30</v>
      </c>
      <c r="M53" s="122" t="s">
        <v>694</v>
      </c>
      <c r="N53" s="105" t="s">
        <v>1638</v>
      </c>
      <c r="O53" s="106">
        <v>5</v>
      </c>
      <c r="P53" s="107" t="s">
        <v>694</v>
      </c>
      <c r="Q53" s="105" t="s">
        <v>1698</v>
      </c>
      <c r="R53" s="106">
        <v>10</v>
      </c>
      <c r="S53" s="122" t="s">
        <v>694</v>
      </c>
      <c r="T53" s="105" t="s">
        <v>1749</v>
      </c>
      <c r="U53" s="106">
        <v>10</v>
      </c>
      <c r="V53" s="107" t="s">
        <v>694</v>
      </c>
      <c r="W53" s="105" t="s">
        <v>1843</v>
      </c>
      <c r="X53" s="106">
        <v>5</v>
      </c>
      <c r="Y53" s="107" t="s">
        <v>694</v>
      </c>
    </row>
    <row r="54" spans="2:25" x14ac:dyDescent="0.25">
      <c r="B54" s="105" t="s">
        <v>1411</v>
      </c>
      <c r="C54" s="106">
        <v>10</v>
      </c>
      <c r="D54" s="107" t="s">
        <v>694</v>
      </c>
      <c r="E54" s="105" t="s">
        <v>1462</v>
      </c>
      <c r="F54" s="106">
        <v>10</v>
      </c>
      <c r="G54" s="122" t="s">
        <v>694</v>
      </c>
      <c r="H54" s="105" t="s">
        <v>1522</v>
      </c>
      <c r="I54" s="106">
        <v>15</v>
      </c>
      <c r="J54" s="107" t="s">
        <v>694</v>
      </c>
      <c r="K54" s="105" t="s">
        <v>1576</v>
      </c>
      <c r="L54" s="106">
        <v>30</v>
      </c>
      <c r="M54" s="122" t="s">
        <v>694</v>
      </c>
      <c r="N54" s="105" t="s">
        <v>1639</v>
      </c>
      <c r="O54" s="106">
        <v>10</v>
      </c>
      <c r="P54" s="107" t="s">
        <v>694</v>
      </c>
      <c r="Q54" s="105" t="s">
        <v>1699</v>
      </c>
      <c r="R54" s="106">
        <v>10</v>
      </c>
      <c r="S54" s="122" t="s">
        <v>694</v>
      </c>
      <c r="T54" s="105" t="s">
        <v>1750</v>
      </c>
      <c r="U54" s="106">
        <v>5</v>
      </c>
      <c r="V54" s="107" t="s">
        <v>694</v>
      </c>
      <c r="W54" s="105" t="s">
        <v>1844</v>
      </c>
      <c r="X54" s="106">
        <v>5</v>
      </c>
      <c r="Y54" s="107" t="s">
        <v>694</v>
      </c>
    </row>
    <row r="55" spans="2:25" x14ac:dyDescent="0.25">
      <c r="B55" s="105" t="s">
        <v>1412</v>
      </c>
      <c r="C55" s="106">
        <v>20</v>
      </c>
      <c r="D55" s="107" t="s">
        <v>694</v>
      </c>
      <c r="E55" s="105" t="s">
        <v>1463</v>
      </c>
      <c r="F55" s="106">
        <v>10</v>
      </c>
      <c r="G55" s="122" t="s">
        <v>694</v>
      </c>
      <c r="H55" s="105" t="s">
        <v>1523</v>
      </c>
      <c r="I55" s="106">
        <v>20</v>
      </c>
      <c r="J55" s="107" t="s">
        <v>694</v>
      </c>
      <c r="K55" s="105" t="s">
        <v>1577</v>
      </c>
      <c r="L55" s="106">
        <v>10</v>
      </c>
      <c r="M55" s="122" t="s">
        <v>694</v>
      </c>
      <c r="N55" s="105" t="s">
        <v>1640</v>
      </c>
      <c r="O55" s="106">
        <v>5</v>
      </c>
      <c r="P55" s="107" t="s">
        <v>694</v>
      </c>
      <c r="Q55" s="105" t="s">
        <v>1700</v>
      </c>
      <c r="R55" s="106">
        <v>10</v>
      </c>
      <c r="S55" s="122" t="s">
        <v>694</v>
      </c>
      <c r="T55" s="105" t="s">
        <v>1752</v>
      </c>
      <c r="U55" s="106">
        <v>5</v>
      </c>
      <c r="V55" s="107" t="s">
        <v>694</v>
      </c>
      <c r="W55" s="105" t="s">
        <v>1845</v>
      </c>
      <c r="X55" s="106">
        <v>5</v>
      </c>
      <c r="Y55" s="107" t="s">
        <v>694</v>
      </c>
    </row>
    <row r="56" spans="2:25" ht="15.75" thickBot="1" x14ac:dyDescent="0.3">
      <c r="B56" s="105" t="s">
        <v>1413</v>
      </c>
      <c r="C56" s="106">
        <v>30</v>
      </c>
      <c r="D56" s="107" t="s">
        <v>694</v>
      </c>
      <c r="E56" s="105" t="s">
        <v>1464</v>
      </c>
      <c r="F56" s="106">
        <v>30</v>
      </c>
      <c r="G56" s="122" t="s">
        <v>694</v>
      </c>
      <c r="H56" s="105" t="s">
        <v>1524</v>
      </c>
      <c r="I56" s="106">
        <v>10</v>
      </c>
      <c r="J56" s="107" t="s">
        <v>694</v>
      </c>
      <c r="K56" s="105" t="s">
        <v>1578</v>
      </c>
      <c r="L56" s="106">
        <v>10</v>
      </c>
      <c r="M56" s="122" t="s">
        <v>694</v>
      </c>
      <c r="N56" s="105" t="s">
        <v>1641</v>
      </c>
      <c r="O56" s="106">
        <v>5</v>
      </c>
      <c r="P56" s="107" t="s">
        <v>694</v>
      </c>
      <c r="Q56" s="108" t="s">
        <v>1701</v>
      </c>
      <c r="R56" s="109">
        <v>10</v>
      </c>
      <c r="S56" s="123" t="s">
        <v>694</v>
      </c>
      <c r="T56" s="105" t="s">
        <v>1753</v>
      </c>
      <c r="U56" s="106">
        <v>10</v>
      </c>
      <c r="V56" s="107" t="s">
        <v>694</v>
      </c>
      <c r="W56" s="105" t="s">
        <v>1846</v>
      </c>
      <c r="X56" s="106">
        <v>10</v>
      </c>
      <c r="Y56" s="107" t="s">
        <v>694</v>
      </c>
    </row>
    <row r="57" spans="2:25" x14ac:dyDescent="0.25">
      <c r="B57" s="105" t="s">
        <v>1414</v>
      </c>
      <c r="C57" s="106">
        <v>10</v>
      </c>
      <c r="D57" s="107" t="s">
        <v>694</v>
      </c>
      <c r="E57" s="105" t="s">
        <v>1465</v>
      </c>
      <c r="F57" s="106">
        <v>30</v>
      </c>
      <c r="G57" s="122" t="s">
        <v>694</v>
      </c>
      <c r="H57" s="105" t="s">
        <v>1525</v>
      </c>
      <c r="I57" s="106">
        <v>15</v>
      </c>
      <c r="J57" s="107" t="s">
        <v>694</v>
      </c>
      <c r="K57" s="105" t="s">
        <v>1579</v>
      </c>
      <c r="L57" s="106">
        <v>30</v>
      </c>
      <c r="M57" s="122" t="s">
        <v>694</v>
      </c>
      <c r="N57" s="105" t="s">
        <v>1642</v>
      </c>
      <c r="O57" s="106">
        <v>5</v>
      </c>
      <c r="P57" s="107" t="s">
        <v>694</v>
      </c>
      <c r="T57" s="105" t="s">
        <v>1754</v>
      </c>
      <c r="U57" s="106">
        <v>5</v>
      </c>
      <c r="V57" s="107" t="s">
        <v>694</v>
      </c>
      <c r="W57" s="105" t="s">
        <v>1847</v>
      </c>
      <c r="X57" s="106">
        <v>10</v>
      </c>
      <c r="Y57" s="107" t="s">
        <v>694</v>
      </c>
    </row>
    <row r="58" spans="2:25" x14ac:dyDescent="0.25">
      <c r="B58" s="105" t="s">
        <v>1415</v>
      </c>
      <c r="C58" s="106">
        <v>10</v>
      </c>
      <c r="D58" s="107" t="s">
        <v>694</v>
      </c>
      <c r="E58" s="105" t="s">
        <v>1466</v>
      </c>
      <c r="F58" s="106">
        <v>10</v>
      </c>
      <c r="G58" s="122" t="s">
        <v>694</v>
      </c>
      <c r="H58" s="105" t="s">
        <v>1527</v>
      </c>
      <c r="I58" s="106">
        <v>15</v>
      </c>
      <c r="J58" s="107" t="s">
        <v>694</v>
      </c>
      <c r="K58" s="105" t="s">
        <v>1580</v>
      </c>
      <c r="L58" s="106">
        <v>30</v>
      </c>
      <c r="M58" s="122" t="s">
        <v>694</v>
      </c>
      <c r="N58" s="105" t="s">
        <v>1643</v>
      </c>
      <c r="O58" s="106">
        <v>5</v>
      </c>
      <c r="P58" s="107" t="s">
        <v>694</v>
      </c>
      <c r="T58" s="105" t="s">
        <v>1755</v>
      </c>
      <c r="U58" s="106">
        <v>5</v>
      </c>
      <c r="V58" s="107" t="s">
        <v>694</v>
      </c>
      <c r="W58" s="105" t="s">
        <v>1848</v>
      </c>
      <c r="X58" s="106">
        <v>15</v>
      </c>
      <c r="Y58" s="107" t="s">
        <v>694</v>
      </c>
    </row>
    <row r="59" spans="2:25" x14ac:dyDescent="0.25">
      <c r="B59" s="105" t="s">
        <v>1416</v>
      </c>
      <c r="C59" s="106">
        <v>10</v>
      </c>
      <c r="D59" s="107" t="s">
        <v>694</v>
      </c>
      <c r="E59" s="105" t="s">
        <v>1467</v>
      </c>
      <c r="F59" s="106">
        <v>10</v>
      </c>
      <c r="G59" s="122" t="s">
        <v>694</v>
      </c>
      <c r="H59" s="105" t="s">
        <v>1526</v>
      </c>
      <c r="I59" s="106">
        <v>20</v>
      </c>
      <c r="J59" s="107" t="s">
        <v>694</v>
      </c>
      <c r="K59" s="105" t="s">
        <v>1581</v>
      </c>
      <c r="L59" s="106">
        <v>30</v>
      </c>
      <c r="M59" s="122" t="s">
        <v>694</v>
      </c>
      <c r="N59" s="105" t="s">
        <v>1644</v>
      </c>
      <c r="O59" s="106">
        <v>5</v>
      </c>
      <c r="P59" s="107" t="s">
        <v>694</v>
      </c>
      <c r="T59" s="105" t="s">
        <v>1756</v>
      </c>
      <c r="U59" s="106">
        <v>10</v>
      </c>
      <c r="V59" s="107" t="s">
        <v>694</v>
      </c>
      <c r="W59" s="105" t="s">
        <v>1849</v>
      </c>
      <c r="X59" s="106">
        <v>5</v>
      </c>
      <c r="Y59" s="107" t="s">
        <v>694</v>
      </c>
    </row>
    <row r="60" spans="2:25" x14ac:dyDescent="0.25">
      <c r="B60" s="105" t="s">
        <v>1417</v>
      </c>
      <c r="C60" s="106">
        <v>10</v>
      </c>
      <c r="D60" s="107" t="s">
        <v>694</v>
      </c>
      <c r="E60" s="105" t="s">
        <v>1468</v>
      </c>
      <c r="F60" s="106">
        <v>30</v>
      </c>
      <c r="G60" s="122" t="s">
        <v>694</v>
      </c>
      <c r="H60" s="105" t="s">
        <v>1528</v>
      </c>
      <c r="I60" s="106">
        <v>20</v>
      </c>
      <c r="J60" s="107" t="s">
        <v>694</v>
      </c>
      <c r="K60" s="170" t="s">
        <v>1582</v>
      </c>
      <c r="L60" s="171">
        <v>30</v>
      </c>
      <c r="M60" s="172" t="s">
        <v>694</v>
      </c>
      <c r="N60" s="105" t="s">
        <v>1645</v>
      </c>
      <c r="O60" s="106">
        <v>5</v>
      </c>
      <c r="P60" s="107" t="s">
        <v>694</v>
      </c>
      <c r="T60" s="105" t="s">
        <v>1757</v>
      </c>
      <c r="U60" s="106">
        <v>5</v>
      </c>
      <c r="V60" s="107" t="s">
        <v>694</v>
      </c>
      <c r="W60" s="105" t="s">
        <v>1850</v>
      </c>
      <c r="X60" s="106">
        <v>5</v>
      </c>
      <c r="Y60" s="107" t="s">
        <v>694</v>
      </c>
    </row>
    <row r="61" spans="2:25" x14ac:dyDescent="0.25">
      <c r="B61" s="105" t="s">
        <v>1418</v>
      </c>
      <c r="C61" s="106">
        <v>10</v>
      </c>
      <c r="D61" s="107" t="s">
        <v>694</v>
      </c>
      <c r="E61" s="105" t="s">
        <v>1469</v>
      </c>
      <c r="F61" s="106">
        <v>10</v>
      </c>
      <c r="G61" s="122" t="s">
        <v>694</v>
      </c>
      <c r="H61" s="105" t="s">
        <v>1367</v>
      </c>
      <c r="I61" s="106">
        <v>10</v>
      </c>
      <c r="J61" s="107" t="s">
        <v>694</v>
      </c>
      <c r="K61" s="105" t="s">
        <v>2338</v>
      </c>
      <c r="L61" s="106">
        <v>20</v>
      </c>
      <c r="M61" s="107" t="s">
        <v>694</v>
      </c>
      <c r="N61" s="105" t="s">
        <v>1646</v>
      </c>
      <c r="O61" s="106">
        <v>10</v>
      </c>
      <c r="P61" s="107" t="s">
        <v>694</v>
      </c>
      <c r="T61" s="105" t="s">
        <v>1758</v>
      </c>
      <c r="U61" s="106">
        <v>5</v>
      </c>
      <c r="V61" s="107" t="s">
        <v>694</v>
      </c>
      <c r="W61" s="105" t="s">
        <v>1851</v>
      </c>
      <c r="X61" s="106">
        <v>5</v>
      </c>
      <c r="Y61" s="107" t="s">
        <v>694</v>
      </c>
    </row>
    <row r="62" spans="2:25" ht="15.75" thickBot="1" x14ac:dyDescent="0.3">
      <c r="B62" s="105" t="s">
        <v>1419</v>
      </c>
      <c r="C62" s="106">
        <v>10</v>
      </c>
      <c r="D62" s="107" t="s">
        <v>694</v>
      </c>
      <c r="E62" s="105" t="s">
        <v>1470</v>
      </c>
      <c r="F62" s="106">
        <v>10</v>
      </c>
      <c r="G62" s="122" t="s">
        <v>694</v>
      </c>
      <c r="H62" s="105" t="s">
        <v>1529</v>
      </c>
      <c r="I62" s="106">
        <v>10</v>
      </c>
      <c r="J62" s="107" t="s">
        <v>694</v>
      </c>
      <c r="K62" s="108" t="s">
        <v>2339</v>
      </c>
      <c r="L62" s="109">
        <v>20</v>
      </c>
      <c r="M62" s="110" t="s">
        <v>694</v>
      </c>
      <c r="N62" s="105" t="s">
        <v>1647</v>
      </c>
      <c r="O62" s="106">
        <v>5</v>
      </c>
      <c r="P62" s="107" t="s">
        <v>694</v>
      </c>
      <c r="T62" s="105" t="s">
        <v>1759</v>
      </c>
      <c r="U62" s="106">
        <v>10</v>
      </c>
      <c r="V62" s="107" t="s">
        <v>694</v>
      </c>
      <c r="W62" s="105" t="s">
        <v>1852</v>
      </c>
      <c r="X62" s="106">
        <v>5</v>
      </c>
      <c r="Y62" s="107" t="s">
        <v>694</v>
      </c>
    </row>
    <row r="63" spans="2:25" ht="15.75" thickBot="1" x14ac:dyDescent="0.3">
      <c r="B63" s="108" t="s">
        <v>1420</v>
      </c>
      <c r="C63" s="109">
        <v>10</v>
      </c>
      <c r="D63" s="110" t="s">
        <v>694</v>
      </c>
      <c r="E63" s="108" t="s">
        <v>1471</v>
      </c>
      <c r="F63" s="109">
        <v>6</v>
      </c>
      <c r="G63" s="123" t="s">
        <v>694</v>
      </c>
      <c r="H63" s="105" t="s">
        <v>1530</v>
      </c>
      <c r="I63" s="106">
        <v>20</v>
      </c>
      <c r="J63" s="107" t="s">
        <v>694</v>
      </c>
      <c r="N63" s="170" t="s">
        <v>1648</v>
      </c>
      <c r="O63" s="171">
        <v>5</v>
      </c>
      <c r="P63" s="180" t="s">
        <v>694</v>
      </c>
      <c r="T63" s="105" t="s">
        <v>1760</v>
      </c>
      <c r="U63" s="106">
        <v>5</v>
      </c>
      <c r="V63" s="107" t="s">
        <v>694</v>
      </c>
      <c r="W63" s="105" t="s">
        <v>1853</v>
      </c>
      <c r="X63" s="106">
        <v>5</v>
      </c>
      <c r="Y63" s="107" t="s">
        <v>694</v>
      </c>
    </row>
    <row r="64" spans="2:25" x14ac:dyDescent="0.25">
      <c r="H64" s="105" t="s">
        <v>1531</v>
      </c>
      <c r="I64" s="106">
        <v>30</v>
      </c>
      <c r="J64" s="107" t="s">
        <v>694</v>
      </c>
      <c r="N64" s="105" t="s">
        <v>2343</v>
      </c>
      <c r="O64" s="106">
        <v>5</v>
      </c>
      <c r="P64" s="107" t="s">
        <v>694</v>
      </c>
      <c r="T64" s="105" t="s">
        <v>1761</v>
      </c>
      <c r="U64" s="106">
        <v>10</v>
      </c>
      <c r="V64" s="107" t="s">
        <v>694</v>
      </c>
      <c r="W64" s="105" t="s">
        <v>1854</v>
      </c>
      <c r="X64" s="106">
        <v>5</v>
      </c>
      <c r="Y64" s="107" t="s">
        <v>694</v>
      </c>
    </row>
    <row r="65" spans="8:25" x14ac:dyDescent="0.25">
      <c r="H65" s="105" t="s">
        <v>1532</v>
      </c>
      <c r="I65" s="106">
        <v>15</v>
      </c>
      <c r="J65" s="107" t="s">
        <v>694</v>
      </c>
      <c r="N65" s="105" t="s">
        <v>2344</v>
      </c>
      <c r="O65" s="106">
        <v>5</v>
      </c>
      <c r="P65" s="107" t="s">
        <v>694</v>
      </c>
      <c r="T65" s="105" t="s">
        <v>1762</v>
      </c>
      <c r="U65" s="106">
        <v>10</v>
      </c>
      <c r="V65" s="107" t="s">
        <v>694</v>
      </c>
      <c r="W65" s="105" t="s">
        <v>1855</v>
      </c>
      <c r="X65" s="106">
        <v>5</v>
      </c>
      <c r="Y65" s="107" t="s">
        <v>694</v>
      </c>
    </row>
    <row r="66" spans="8:25" x14ac:dyDescent="0.25">
      <c r="H66" s="105" t="s">
        <v>1533</v>
      </c>
      <c r="I66" s="106">
        <v>10</v>
      </c>
      <c r="J66" s="107" t="s">
        <v>694</v>
      </c>
      <c r="N66" s="105" t="s">
        <v>2345</v>
      </c>
      <c r="O66" s="106">
        <v>5</v>
      </c>
      <c r="P66" s="107" t="s">
        <v>694</v>
      </c>
      <c r="T66" s="105" t="s">
        <v>1763</v>
      </c>
      <c r="U66" s="106">
        <v>5</v>
      </c>
      <c r="V66" s="107" t="s">
        <v>694</v>
      </c>
      <c r="W66" s="105" t="s">
        <v>1856</v>
      </c>
      <c r="X66" s="106">
        <v>5</v>
      </c>
      <c r="Y66" s="107" t="s">
        <v>694</v>
      </c>
    </row>
    <row r="67" spans="8:25" x14ac:dyDescent="0.25">
      <c r="H67" s="105" t="s">
        <v>1534</v>
      </c>
      <c r="I67" s="106">
        <v>20</v>
      </c>
      <c r="J67" s="107" t="s">
        <v>694</v>
      </c>
      <c r="N67" s="105" t="s">
        <v>2346</v>
      </c>
      <c r="O67" s="106">
        <v>5</v>
      </c>
      <c r="P67" s="107" t="s">
        <v>694</v>
      </c>
      <c r="T67" s="105" t="s">
        <v>1764</v>
      </c>
      <c r="U67" s="106">
        <v>10</v>
      </c>
      <c r="V67" s="107" t="s">
        <v>694</v>
      </c>
      <c r="W67" s="105" t="s">
        <v>1857</v>
      </c>
      <c r="X67" s="106">
        <v>5</v>
      </c>
      <c r="Y67" s="107" t="s">
        <v>694</v>
      </c>
    </row>
    <row r="68" spans="8:25" x14ac:dyDescent="0.25">
      <c r="H68" s="105" t="s">
        <v>1535</v>
      </c>
      <c r="I68" s="106">
        <v>20</v>
      </c>
      <c r="J68" s="107" t="s">
        <v>694</v>
      </c>
      <c r="N68" s="105" t="s">
        <v>2347</v>
      </c>
      <c r="O68" s="106">
        <v>5</v>
      </c>
      <c r="P68" s="107" t="s">
        <v>694</v>
      </c>
      <c r="T68" s="105" t="s">
        <v>1954</v>
      </c>
      <c r="U68" s="106">
        <v>5</v>
      </c>
      <c r="V68" s="107" t="s">
        <v>694</v>
      </c>
      <c r="W68" s="105" t="s">
        <v>1858</v>
      </c>
      <c r="X68" s="106">
        <v>5</v>
      </c>
      <c r="Y68" s="107" t="s">
        <v>694</v>
      </c>
    </row>
    <row r="69" spans="8:25" x14ac:dyDescent="0.25">
      <c r="H69" s="105" t="s">
        <v>1536</v>
      </c>
      <c r="I69" s="106">
        <v>15</v>
      </c>
      <c r="J69" s="107" t="s">
        <v>694</v>
      </c>
      <c r="N69" s="105" t="s">
        <v>2348</v>
      </c>
      <c r="O69" s="106">
        <v>5</v>
      </c>
      <c r="P69" s="107" t="s">
        <v>694</v>
      </c>
      <c r="T69" s="105" t="s">
        <v>1765</v>
      </c>
      <c r="U69" s="106">
        <v>5</v>
      </c>
      <c r="V69" s="107" t="s">
        <v>694</v>
      </c>
      <c r="W69" s="105" t="s">
        <v>1859</v>
      </c>
      <c r="X69" s="106">
        <v>5</v>
      </c>
      <c r="Y69" s="107" t="s">
        <v>694</v>
      </c>
    </row>
    <row r="70" spans="8:25" x14ac:dyDescent="0.25">
      <c r="H70" s="105" t="s">
        <v>1537</v>
      </c>
      <c r="I70" s="106">
        <v>15</v>
      </c>
      <c r="J70" s="107" t="s">
        <v>694</v>
      </c>
      <c r="N70" s="105" t="s">
        <v>2349</v>
      </c>
      <c r="O70" s="106">
        <v>5</v>
      </c>
      <c r="P70" s="107" t="s">
        <v>694</v>
      </c>
      <c r="T70" s="105" t="s">
        <v>1766</v>
      </c>
      <c r="U70" s="106">
        <v>5</v>
      </c>
      <c r="V70" s="107" t="s">
        <v>694</v>
      </c>
      <c r="W70" s="105" t="s">
        <v>1860</v>
      </c>
      <c r="X70" s="106">
        <v>5</v>
      </c>
      <c r="Y70" s="107" t="s">
        <v>694</v>
      </c>
    </row>
    <row r="71" spans="8:25" x14ac:dyDescent="0.25">
      <c r="H71" s="105" t="s">
        <v>1538</v>
      </c>
      <c r="I71" s="106">
        <v>10</v>
      </c>
      <c r="J71" s="107" t="s">
        <v>694</v>
      </c>
      <c r="N71" s="257" t="s">
        <v>2981</v>
      </c>
      <c r="O71" s="258">
        <v>5</v>
      </c>
      <c r="P71" s="259"/>
      <c r="T71" s="105" t="s">
        <v>1767</v>
      </c>
      <c r="U71" s="106">
        <v>5</v>
      </c>
      <c r="V71" s="107" t="s">
        <v>694</v>
      </c>
      <c r="W71" s="105" t="s">
        <v>1861</v>
      </c>
      <c r="X71" s="106">
        <v>5</v>
      </c>
      <c r="Y71" s="107" t="s">
        <v>694</v>
      </c>
    </row>
    <row r="72" spans="8:25" ht="15.75" thickBot="1" x14ac:dyDescent="0.3">
      <c r="H72" s="105" t="s">
        <v>1539</v>
      </c>
      <c r="I72" s="106">
        <v>10</v>
      </c>
      <c r="J72" s="107" t="s">
        <v>694</v>
      </c>
      <c r="N72" s="105" t="s">
        <v>2994</v>
      </c>
      <c r="O72" s="106">
        <v>10</v>
      </c>
      <c r="P72" s="107" t="s">
        <v>694</v>
      </c>
      <c r="T72" s="105" t="s">
        <v>1768</v>
      </c>
      <c r="U72" s="106">
        <v>5</v>
      </c>
      <c r="V72" s="107" t="s">
        <v>694</v>
      </c>
      <c r="W72" s="108" t="s">
        <v>1862</v>
      </c>
      <c r="X72" s="109">
        <v>5</v>
      </c>
      <c r="Y72" s="110" t="s">
        <v>694</v>
      </c>
    </row>
    <row r="73" spans="8:25" x14ac:dyDescent="0.25">
      <c r="H73" s="105" t="s">
        <v>1540</v>
      </c>
      <c r="I73" s="106">
        <v>5</v>
      </c>
      <c r="J73" s="107" t="s">
        <v>694</v>
      </c>
      <c r="N73" s="105" t="s">
        <v>2982</v>
      </c>
      <c r="O73" s="106">
        <v>5</v>
      </c>
      <c r="P73" s="107" t="s">
        <v>694</v>
      </c>
      <c r="T73" s="105" t="s">
        <v>1952</v>
      </c>
      <c r="U73" s="106">
        <v>5</v>
      </c>
      <c r="V73" s="107" t="s">
        <v>694</v>
      </c>
    </row>
    <row r="74" spans="8:25" x14ac:dyDescent="0.25">
      <c r="H74" s="105" t="s">
        <v>1541</v>
      </c>
      <c r="I74" s="106">
        <v>5</v>
      </c>
      <c r="J74" s="107" t="s">
        <v>694</v>
      </c>
      <c r="N74" s="105" t="s">
        <v>2983</v>
      </c>
      <c r="O74" s="106">
        <v>5</v>
      </c>
      <c r="P74" s="107" t="s">
        <v>694</v>
      </c>
      <c r="T74" s="105" t="s">
        <v>1953</v>
      </c>
      <c r="U74" s="106">
        <v>5</v>
      </c>
      <c r="V74" s="107" t="s">
        <v>694</v>
      </c>
    </row>
    <row r="75" spans="8:25" x14ac:dyDescent="0.25">
      <c r="H75" s="105" t="s">
        <v>1542</v>
      </c>
      <c r="I75" s="106">
        <v>5</v>
      </c>
      <c r="J75" s="107" t="s">
        <v>694</v>
      </c>
      <c r="N75" s="105" t="s">
        <v>2984</v>
      </c>
      <c r="O75" s="106">
        <v>10</v>
      </c>
      <c r="P75" s="107" t="s">
        <v>694</v>
      </c>
      <c r="T75" s="105" t="s">
        <v>1769</v>
      </c>
      <c r="U75" s="106">
        <v>5</v>
      </c>
      <c r="V75" s="107" t="s">
        <v>694</v>
      </c>
    </row>
    <row r="76" spans="8:25" ht="15.75" thickBot="1" x14ac:dyDescent="0.3">
      <c r="H76" s="108" t="s">
        <v>671</v>
      </c>
      <c r="I76" s="109">
        <v>5</v>
      </c>
      <c r="J76" s="110" t="s">
        <v>694</v>
      </c>
      <c r="N76" s="105" t="s">
        <v>2985</v>
      </c>
      <c r="O76" s="106">
        <v>5</v>
      </c>
      <c r="P76" s="107" t="s">
        <v>694</v>
      </c>
      <c r="T76" s="105" t="s">
        <v>1770</v>
      </c>
      <c r="U76" s="106">
        <v>5</v>
      </c>
      <c r="V76" s="107" t="s">
        <v>694</v>
      </c>
    </row>
    <row r="77" spans="8:25" x14ac:dyDescent="0.25">
      <c r="N77" s="105" t="s">
        <v>2986</v>
      </c>
      <c r="O77" s="106">
        <v>5</v>
      </c>
      <c r="P77" s="107" t="s">
        <v>694</v>
      </c>
      <c r="T77" s="105" t="s">
        <v>1771</v>
      </c>
      <c r="U77" s="106">
        <v>5</v>
      </c>
      <c r="V77" s="107" t="s">
        <v>694</v>
      </c>
    </row>
    <row r="78" spans="8:25" x14ac:dyDescent="0.25">
      <c r="N78" s="105" t="s">
        <v>2987</v>
      </c>
      <c r="O78" s="106">
        <v>5</v>
      </c>
      <c r="P78" s="107" t="s">
        <v>694</v>
      </c>
      <c r="T78" s="105" t="s">
        <v>1772</v>
      </c>
      <c r="U78" s="106">
        <v>10</v>
      </c>
      <c r="V78" s="107" t="s">
        <v>694</v>
      </c>
    </row>
    <row r="79" spans="8:25" x14ac:dyDescent="0.25">
      <c r="N79" s="105" t="s">
        <v>2988</v>
      </c>
      <c r="O79" s="106">
        <v>5</v>
      </c>
      <c r="P79" s="107" t="s">
        <v>694</v>
      </c>
      <c r="T79" s="105" t="s">
        <v>1773</v>
      </c>
      <c r="U79" s="106">
        <v>10</v>
      </c>
      <c r="V79" s="107" t="s">
        <v>694</v>
      </c>
    </row>
    <row r="80" spans="8:25" ht="15.75" thickBot="1" x14ac:dyDescent="0.3">
      <c r="N80" s="108" t="s">
        <v>2989</v>
      </c>
      <c r="O80" s="109">
        <v>5</v>
      </c>
      <c r="P80" s="110" t="s">
        <v>694</v>
      </c>
      <c r="T80" s="105" t="s">
        <v>1774</v>
      </c>
      <c r="U80" s="106">
        <v>5</v>
      </c>
      <c r="V80" s="107" t="s">
        <v>694</v>
      </c>
    </row>
    <row r="81" spans="20:22" x14ac:dyDescent="0.25">
      <c r="T81" s="105" t="s">
        <v>1775</v>
      </c>
      <c r="U81" s="106">
        <v>5</v>
      </c>
      <c r="V81" s="107" t="s">
        <v>694</v>
      </c>
    </row>
    <row r="82" spans="20:22" x14ac:dyDescent="0.25">
      <c r="T82" s="105" t="s">
        <v>1776</v>
      </c>
      <c r="U82" s="106">
        <v>5</v>
      </c>
      <c r="V82" s="107" t="s">
        <v>694</v>
      </c>
    </row>
    <row r="83" spans="20:22" x14ac:dyDescent="0.25">
      <c r="T83" s="105" t="s">
        <v>1777</v>
      </c>
      <c r="U83" s="106">
        <v>5</v>
      </c>
      <c r="V83" s="107" t="s">
        <v>694</v>
      </c>
    </row>
    <row r="84" spans="20:22" x14ac:dyDescent="0.25">
      <c r="T84" s="105" t="s">
        <v>1778</v>
      </c>
      <c r="U84" s="106">
        <v>5</v>
      </c>
      <c r="V84" s="107" t="s">
        <v>694</v>
      </c>
    </row>
    <row r="85" spans="20:22" x14ac:dyDescent="0.25">
      <c r="T85" s="105" t="s">
        <v>1779</v>
      </c>
      <c r="U85" s="106">
        <v>5</v>
      </c>
      <c r="V85" s="107" t="s">
        <v>694</v>
      </c>
    </row>
    <row r="86" spans="20:22" x14ac:dyDescent="0.25">
      <c r="T86" s="105" t="s">
        <v>1780</v>
      </c>
      <c r="U86" s="106">
        <v>5</v>
      </c>
      <c r="V86" s="107" t="s">
        <v>694</v>
      </c>
    </row>
    <row r="87" spans="20:22" x14ac:dyDescent="0.25">
      <c r="T87" s="105" t="s">
        <v>1781</v>
      </c>
      <c r="U87" s="106">
        <v>10</v>
      </c>
      <c r="V87" s="107" t="s">
        <v>694</v>
      </c>
    </row>
    <row r="88" spans="20:22" x14ac:dyDescent="0.25">
      <c r="T88" s="105" t="s">
        <v>1782</v>
      </c>
      <c r="U88" s="106">
        <v>10</v>
      </c>
      <c r="V88" s="107" t="s">
        <v>694</v>
      </c>
    </row>
    <row r="89" spans="20:22" x14ac:dyDescent="0.25">
      <c r="T89" s="105" t="s">
        <v>1783</v>
      </c>
      <c r="U89" s="106">
        <v>5</v>
      </c>
      <c r="V89" s="107" t="s">
        <v>694</v>
      </c>
    </row>
    <row r="90" spans="20:22" x14ac:dyDescent="0.25">
      <c r="T90" s="105" t="s">
        <v>1784</v>
      </c>
      <c r="U90" s="106">
        <v>5</v>
      </c>
      <c r="V90" s="107" t="s">
        <v>694</v>
      </c>
    </row>
    <row r="91" spans="20:22" x14ac:dyDescent="0.25">
      <c r="T91" s="105" t="s">
        <v>1785</v>
      </c>
      <c r="U91" s="106">
        <v>10</v>
      </c>
      <c r="V91" s="107" t="s">
        <v>694</v>
      </c>
    </row>
    <row r="92" spans="20:22" x14ac:dyDescent="0.25">
      <c r="T92" s="105" t="s">
        <v>1786</v>
      </c>
      <c r="U92" s="106">
        <v>10</v>
      </c>
      <c r="V92" s="107" t="s">
        <v>694</v>
      </c>
    </row>
    <row r="93" spans="20:22" x14ac:dyDescent="0.25">
      <c r="T93" s="105" t="s">
        <v>1787</v>
      </c>
      <c r="U93" s="106">
        <v>5</v>
      </c>
      <c r="V93" s="107" t="s">
        <v>694</v>
      </c>
    </row>
    <row r="94" spans="20:22" x14ac:dyDescent="0.25">
      <c r="T94" s="105" t="s">
        <v>1788</v>
      </c>
      <c r="U94" s="106">
        <v>5</v>
      </c>
      <c r="V94" s="107" t="s">
        <v>694</v>
      </c>
    </row>
    <row r="95" spans="20:22" x14ac:dyDescent="0.25">
      <c r="T95" s="105" t="s">
        <v>1789</v>
      </c>
      <c r="U95" s="106">
        <v>5</v>
      </c>
      <c r="V95" s="107" t="s">
        <v>694</v>
      </c>
    </row>
    <row r="96" spans="20:22" x14ac:dyDescent="0.25">
      <c r="T96" s="105" t="s">
        <v>1790</v>
      </c>
      <c r="U96" s="106">
        <v>5</v>
      </c>
      <c r="V96" s="107" t="s">
        <v>694</v>
      </c>
    </row>
    <row r="97" spans="20:22" x14ac:dyDescent="0.25">
      <c r="T97" s="105" t="s">
        <v>1791</v>
      </c>
      <c r="U97" s="106">
        <v>5</v>
      </c>
      <c r="V97" s="107" t="s">
        <v>694</v>
      </c>
    </row>
    <row r="98" spans="20:22" x14ac:dyDescent="0.25">
      <c r="T98" s="105" t="s">
        <v>1792</v>
      </c>
      <c r="U98" s="106">
        <v>5</v>
      </c>
      <c r="V98" s="107" t="s">
        <v>694</v>
      </c>
    </row>
    <row r="99" spans="20:22" x14ac:dyDescent="0.25">
      <c r="T99" s="105" t="s">
        <v>1950</v>
      </c>
      <c r="U99" s="106">
        <v>5</v>
      </c>
      <c r="V99" s="107" t="s">
        <v>694</v>
      </c>
    </row>
    <row r="100" spans="20:22" x14ac:dyDescent="0.25">
      <c r="T100" s="105" t="s">
        <v>1951</v>
      </c>
      <c r="U100" s="106">
        <v>5</v>
      </c>
      <c r="V100" s="107" t="s">
        <v>694</v>
      </c>
    </row>
    <row r="101" spans="20:22" ht="15.75" thickBot="1" x14ac:dyDescent="0.3">
      <c r="T101" s="108" t="s">
        <v>1793</v>
      </c>
      <c r="U101" s="109">
        <v>5</v>
      </c>
      <c r="V101" s="110" t="s">
        <v>694</v>
      </c>
    </row>
  </sheetData>
  <customSheetViews>
    <customSheetView guid="{AAD390AF-2B1D-4F21-A08A-4E26942AA992}">
      <pane xSplit="1" ySplit="3" topLeftCell="S4" activePane="bottomRight" state="frozen"/>
      <selection pane="bottomRight" activeCell="AE10" sqref="AE10"/>
      <pageMargins left="0.7" right="0.7" top="0.75" bottom="0.75" header="0.3" footer="0.3"/>
    </customSheetView>
  </customSheetViews>
  <mergeCells count="12">
    <mergeCell ref="B1:D1"/>
    <mergeCell ref="E1:G1"/>
    <mergeCell ref="H1:J1"/>
    <mergeCell ref="K1:M1"/>
    <mergeCell ref="N1:P1"/>
    <mergeCell ref="AI1:AK1"/>
    <mergeCell ref="AF1:AH1"/>
    <mergeCell ref="AC1:AE1"/>
    <mergeCell ref="Q1:S1"/>
    <mergeCell ref="T1:V1"/>
    <mergeCell ref="W1:Y1"/>
    <mergeCell ref="Z1:A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50"/>
  </sheetPr>
  <dimension ref="A1:DJ84"/>
  <sheetViews>
    <sheetView workbookViewId="0">
      <pane xSplit="1" ySplit="3" topLeftCell="CA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bestFit="1" customWidth="1"/>
    <col min="2" max="2" width="6.5703125" bestFit="1" customWidth="1"/>
    <col min="4" max="4" width="5.28515625" bestFit="1" customWidth="1"/>
    <col min="5" max="5" width="5.7109375" bestFit="1" customWidth="1"/>
    <col min="6" max="6" width="6.5703125" bestFit="1" customWidth="1"/>
    <col min="8" max="8" width="5.28515625" bestFit="1" customWidth="1"/>
    <col min="9" max="9" width="5.7109375" bestFit="1" customWidth="1"/>
    <col min="10" max="10" width="6.5703125" bestFit="1" customWidth="1"/>
    <col min="12" max="12" width="5.28515625" bestFit="1" customWidth="1"/>
    <col min="13" max="13" width="5.7109375" bestFit="1" customWidth="1"/>
    <col min="14" max="14" width="6.5703125" bestFit="1" customWidth="1"/>
    <col min="16" max="16" width="5.28515625" bestFit="1" customWidth="1"/>
    <col min="17" max="17" width="5.7109375" bestFit="1" customWidth="1"/>
    <col min="18" max="18" width="6.5703125" bestFit="1" customWidth="1"/>
    <col min="20" max="20" width="5.28515625" bestFit="1" customWidth="1"/>
    <col min="21" max="21" width="5.7109375" bestFit="1" customWidth="1"/>
    <col min="22" max="22" width="6.5703125" bestFit="1" customWidth="1"/>
    <col min="24" max="24" width="5.28515625" bestFit="1" customWidth="1"/>
    <col min="25" max="25" width="5.7109375" bestFit="1" customWidth="1"/>
    <col min="26" max="26" width="6.5703125" bestFit="1" customWidth="1"/>
    <col min="28" max="28" width="5.28515625" bestFit="1" customWidth="1"/>
    <col min="29" max="29" width="5.7109375" bestFit="1" customWidth="1"/>
    <col min="30" max="30" width="6.5703125" bestFit="1" customWidth="1"/>
    <col min="32" max="32" width="5.28515625" bestFit="1" customWidth="1"/>
    <col min="33" max="33" width="5.7109375" bestFit="1" customWidth="1"/>
    <col min="34" max="34" width="6.5703125" bestFit="1" customWidth="1"/>
    <col min="36" max="36" width="5.28515625" bestFit="1" customWidth="1"/>
    <col min="37" max="37" width="5.7109375" bestFit="1" customWidth="1"/>
    <col min="38" max="38" width="6.5703125" bestFit="1" customWidth="1"/>
    <col min="40" max="40" width="5.28515625" bestFit="1" customWidth="1"/>
    <col min="41" max="41" width="7.28515625" bestFit="1" customWidth="1"/>
    <col min="42" max="42" width="6.5703125" bestFit="1" customWidth="1"/>
    <col min="44" max="44" width="5.28515625" bestFit="1" customWidth="1"/>
    <col min="45" max="45" width="5.7109375" bestFit="1" customWidth="1"/>
    <col min="46" max="46" width="6.5703125" bestFit="1" customWidth="1"/>
    <col min="48" max="48" width="5.28515625" bestFit="1" customWidth="1"/>
    <col min="49" max="49" width="5.7109375" bestFit="1" customWidth="1"/>
    <col min="50" max="50" width="6.5703125" bestFit="1" customWidth="1"/>
    <col min="52" max="52" width="5.28515625" bestFit="1" customWidth="1"/>
    <col min="53" max="53" width="5.7109375" bestFit="1" customWidth="1"/>
    <col min="54" max="54" width="6.5703125" bestFit="1" customWidth="1"/>
    <col min="56" max="56" width="5.28515625" bestFit="1" customWidth="1"/>
    <col min="57" max="57" width="5.7109375" bestFit="1" customWidth="1"/>
    <col min="58" max="58" width="6.5703125" bestFit="1" customWidth="1"/>
    <col min="60" max="60" width="5.28515625" bestFit="1" customWidth="1"/>
    <col min="61" max="61" width="5.7109375" bestFit="1" customWidth="1"/>
    <col min="62" max="62" width="6.5703125" bestFit="1" customWidth="1"/>
    <col min="64" max="64" width="5.28515625" bestFit="1" customWidth="1"/>
    <col min="65" max="65" width="5.7109375" bestFit="1" customWidth="1"/>
    <col min="66" max="66" width="6.5703125" bestFit="1" customWidth="1"/>
    <col min="68" max="68" width="5.28515625" bestFit="1" customWidth="1"/>
    <col min="69" max="69" width="5.7109375" bestFit="1" customWidth="1"/>
    <col min="70" max="70" width="6.5703125" bestFit="1" customWidth="1"/>
    <col min="72" max="72" width="5.28515625" bestFit="1" customWidth="1"/>
    <col min="73" max="73" width="5.7109375" bestFit="1" customWidth="1"/>
    <col min="74" max="74" width="6.5703125" bestFit="1" customWidth="1"/>
    <col min="76" max="76" width="5.28515625" bestFit="1" customWidth="1"/>
    <col min="77" max="77" width="5.7109375" bestFit="1" customWidth="1"/>
    <col min="78" max="78" width="6.5703125" bestFit="1" customWidth="1"/>
    <col min="80" max="80" width="5.28515625" bestFit="1" customWidth="1"/>
    <col min="81" max="81" width="5.7109375" bestFit="1" customWidth="1"/>
    <col min="82" max="82" width="6.5703125" bestFit="1" customWidth="1"/>
    <col min="84" max="84" width="5.28515625" bestFit="1" customWidth="1"/>
    <col min="85" max="85" width="5.7109375" bestFit="1" customWidth="1"/>
    <col min="86" max="86" width="6.5703125" bestFit="1" customWidth="1"/>
    <col min="87" max="87" width="12.7109375" customWidth="1"/>
    <col min="88" max="88" width="6.7109375" customWidth="1"/>
    <col min="89" max="89" width="7.7109375" customWidth="1"/>
    <col min="90" max="90" width="6.5703125" bestFit="1" customWidth="1"/>
    <col min="92" max="92" width="5.28515625" bestFit="1" customWidth="1"/>
    <col min="93" max="93" width="5.7109375" bestFit="1" customWidth="1"/>
    <col min="94" max="94" width="6.5703125" bestFit="1" customWidth="1"/>
    <col min="96" max="96" width="5.28515625" bestFit="1" customWidth="1"/>
    <col min="97" max="97" width="5.7109375" bestFit="1" customWidth="1"/>
    <col min="98" max="98" width="6.5703125" bestFit="1" customWidth="1"/>
    <col min="100" max="100" width="5.28515625" bestFit="1" customWidth="1"/>
    <col min="101" max="101" width="5.7109375" bestFit="1" customWidth="1"/>
    <col min="102" max="102" width="6.5703125" style="7" bestFit="1" customWidth="1"/>
    <col min="103" max="103" width="11.42578125" style="3"/>
    <col min="104" max="104" width="5.28515625" style="3" bestFit="1" customWidth="1"/>
    <col min="105" max="105" width="6.7109375" style="8" bestFit="1" customWidth="1"/>
    <col min="108" max="112" width="2.140625" bestFit="1" customWidth="1"/>
    <col min="113" max="113" width="2.140625" customWidth="1"/>
    <col min="114" max="114" width="2.140625" bestFit="1" customWidth="1"/>
  </cols>
  <sheetData>
    <row r="1" spans="1:114" ht="15.75" thickBot="1" x14ac:dyDescent="0.3">
      <c r="A1" s="99" t="s">
        <v>2601</v>
      </c>
      <c r="B1" s="26" t="s">
        <v>10</v>
      </c>
      <c r="C1" s="25">
        <f>SUM(C$4:C$1048576)</f>
        <v>4361560</v>
      </c>
      <c r="D1" s="23">
        <f>SUM(D$4:D$1048576)</f>
        <v>141</v>
      </c>
      <c r="E1" s="24">
        <f>COUNTA(E$4:E$1048576)</f>
        <v>45</v>
      </c>
      <c r="F1" s="26" t="s">
        <v>10</v>
      </c>
      <c r="G1" s="25">
        <f>SUM(G$4:G$1048576)</f>
        <v>2451120</v>
      </c>
      <c r="H1" s="23">
        <f>SUM(H$4:H$1048576)</f>
        <v>81</v>
      </c>
      <c r="I1" s="24">
        <f>COUNTA(I$4:I$1048576)</f>
        <v>25</v>
      </c>
      <c r="J1" s="26" t="s">
        <v>10</v>
      </c>
      <c r="K1" s="25">
        <f>SUM(K$4:K$1048576)</f>
        <v>1717040</v>
      </c>
      <c r="L1" s="23">
        <f>SUM(L$4:L$1048576)</f>
        <v>60</v>
      </c>
      <c r="M1" s="24">
        <f>COUNTA(M$4:M$1048576)</f>
        <v>18</v>
      </c>
      <c r="N1" s="26" t="s">
        <v>10</v>
      </c>
      <c r="O1" s="25">
        <f>SUM(O$4:O$1048576)</f>
        <v>1818650</v>
      </c>
      <c r="P1" s="23">
        <f>SUM(P$4:P$1048576)</f>
        <v>60</v>
      </c>
      <c r="Q1" s="24">
        <f>COUNTA(Q$4:Q$1048576)</f>
        <v>18</v>
      </c>
      <c r="R1" s="26" t="s">
        <v>10</v>
      </c>
      <c r="S1" s="25">
        <f>SUM(S$4:S$1048576)</f>
        <v>3135840</v>
      </c>
      <c r="T1" s="23">
        <f>SUM(T$4:T$1048576)</f>
        <v>87</v>
      </c>
      <c r="U1" s="24">
        <f>COUNTA(U$4:U$1048576)</f>
        <v>18</v>
      </c>
      <c r="V1" s="26" t="s">
        <v>10</v>
      </c>
      <c r="W1" s="25">
        <f>SUM(W$4:W$1048576)</f>
        <v>3586620</v>
      </c>
      <c r="X1" s="23">
        <f>SUM(X$4:X$1048576)</f>
        <v>99</v>
      </c>
      <c r="Y1" s="24">
        <f>COUNTA(Y$4:Y$1048576)</f>
        <v>30</v>
      </c>
      <c r="Z1" s="26" t="s">
        <v>10</v>
      </c>
      <c r="AA1" s="25">
        <f>SUM(AA$4:AA$1048576)</f>
        <v>3525110</v>
      </c>
      <c r="AB1" s="23">
        <f>SUM(AB$4:AB$1048576)</f>
        <v>105</v>
      </c>
      <c r="AC1" s="24">
        <f>COUNTA(AC$4:AC$1048576)</f>
        <v>33</v>
      </c>
      <c r="AD1" s="26" t="s">
        <v>10</v>
      </c>
      <c r="AE1" s="25">
        <f>SUM(AE$4:AE$1048576)</f>
        <v>3018690</v>
      </c>
      <c r="AF1" s="23">
        <f>SUM(AF$4:AF$1048576)</f>
        <v>96</v>
      </c>
      <c r="AG1" s="24">
        <f>COUNTA(AG$4:AG$1048576)</f>
        <v>30</v>
      </c>
      <c r="AH1" s="26" t="s">
        <v>10</v>
      </c>
      <c r="AI1" s="25">
        <f>SUM(AI$4:AI$1048576)</f>
        <v>2757090</v>
      </c>
      <c r="AJ1" s="23">
        <f>SUM(AJ$4:AJ$1048576)</f>
        <v>84</v>
      </c>
      <c r="AK1" s="24">
        <f>COUNTA(AK$4:AK$1048576)</f>
        <v>25</v>
      </c>
      <c r="AL1" s="26" t="s">
        <v>10</v>
      </c>
      <c r="AM1" s="25">
        <f>SUM(AM$4:AM$1048576)</f>
        <v>1979600</v>
      </c>
      <c r="AN1" s="23">
        <f>SUM(AN$4:AN$1048576)</f>
        <v>51</v>
      </c>
      <c r="AO1" s="24">
        <f>COUNTA(AO$4:AO$1048576)</f>
        <v>15</v>
      </c>
      <c r="AP1" s="26" t="s">
        <v>10</v>
      </c>
      <c r="AQ1" s="25">
        <f>SUM(AQ$4:AQ$1048576)</f>
        <v>1744420</v>
      </c>
      <c r="AR1" s="23">
        <f>SUM(AR$4:AR$1048576)</f>
        <v>51</v>
      </c>
      <c r="AS1" s="24">
        <f>COUNTA(AS$4:AS$1048576)</f>
        <v>15</v>
      </c>
      <c r="AT1" s="26" t="s">
        <v>10</v>
      </c>
      <c r="AU1" s="25">
        <f>SUM(AU$4:AU$1048576)</f>
        <v>3320860</v>
      </c>
      <c r="AV1" s="23">
        <f>SUM(AV$4:AV$1048576)</f>
        <v>96</v>
      </c>
      <c r="AW1" s="24">
        <f>COUNTA(AW$4:AW$1048576)</f>
        <v>30</v>
      </c>
      <c r="AX1" s="26" t="s">
        <v>10</v>
      </c>
      <c r="AY1" s="25">
        <f>SUM(AY$4:AY$1048576)</f>
        <v>2047970</v>
      </c>
      <c r="AZ1" s="23">
        <f>SUM(AZ$4:AZ$1048576)</f>
        <v>66</v>
      </c>
      <c r="BA1" s="24">
        <f>COUNTA(BA$4:BA$1048576)</f>
        <v>20</v>
      </c>
      <c r="BB1" s="26" t="s">
        <v>10</v>
      </c>
      <c r="BC1" s="25">
        <f>SUM(BC$4:BC$1048576)</f>
        <v>4110540</v>
      </c>
      <c r="BD1" s="23">
        <f>SUM(BD$4:BD$1048576)</f>
        <v>108</v>
      </c>
      <c r="BE1" s="24">
        <f>COUNTA(BE$4:BE$1048576)</f>
        <v>34</v>
      </c>
      <c r="BF1" s="26" t="s">
        <v>10</v>
      </c>
      <c r="BG1" s="25">
        <f>SUM(BG$4:BG$1048576)</f>
        <v>4066120</v>
      </c>
      <c r="BH1" s="23">
        <f>SUM(BH$4:BH$1048576)</f>
        <v>96</v>
      </c>
      <c r="BI1" s="24">
        <f>COUNTA(BI$4:BI$1048576)</f>
        <v>29</v>
      </c>
      <c r="BJ1" s="26" t="s">
        <v>10</v>
      </c>
      <c r="BK1" s="25">
        <f>SUM(BK$4:BK$1048576)</f>
        <v>4756300</v>
      </c>
      <c r="BL1" s="23">
        <f>SUM(BL$4:BL$1048576)</f>
        <v>108</v>
      </c>
      <c r="BM1" s="24">
        <f>COUNTA(BM$4:BM$1048576)</f>
        <v>34</v>
      </c>
      <c r="BN1" s="26" t="s">
        <v>10</v>
      </c>
      <c r="BO1" s="25">
        <f>SUM(BO$4:BO$1048576)</f>
        <v>3422840</v>
      </c>
      <c r="BP1" s="23">
        <f>SUM(BP$4:BP$1048576)</f>
        <v>87</v>
      </c>
      <c r="BQ1" s="24">
        <f>COUNTA(BQ$4:BQ$1048576)</f>
        <v>25</v>
      </c>
      <c r="BR1" s="26" t="s">
        <v>10</v>
      </c>
      <c r="BS1" s="25">
        <f>SUM(BS$4:BS$1048576)</f>
        <v>3300780</v>
      </c>
      <c r="BT1" s="23">
        <f>SUM(BT$4:BT$1048576)</f>
        <v>81</v>
      </c>
      <c r="BU1" s="24">
        <f>COUNTA(BU$4:BU$1048576)</f>
        <v>24</v>
      </c>
      <c r="BV1" s="26" t="s">
        <v>10</v>
      </c>
      <c r="BW1" s="25">
        <f>SUM(BW$4:BW$1048576)</f>
        <v>9908490</v>
      </c>
      <c r="BX1" s="23">
        <f>SUM(BX$4:BX$1048576)</f>
        <v>216</v>
      </c>
      <c r="BY1" s="24">
        <f>COUNTA(BY$4:BY$1048576)</f>
        <v>67</v>
      </c>
      <c r="BZ1" s="26" t="s">
        <v>10</v>
      </c>
      <c r="CA1" s="25">
        <f>SUM(CA$4:CA$1048576)</f>
        <v>2885970</v>
      </c>
      <c r="CB1" s="23">
        <f>SUM(CB$4:CB$1048576)</f>
        <v>84</v>
      </c>
      <c r="CC1" s="24">
        <f>COUNTA(CC$4:CC$1048576)</f>
        <v>25</v>
      </c>
      <c r="CD1" s="26" t="s">
        <v>10</v>
      </c>
      <c r="CE1" s="25">
        <f>SUM(CE$4:CE$1048576)</f>
        <v>4807990</v>
      </c>
      <c r="CF1" s="23">
        <f>SUM(CF$4:CF$1048576)</f>
        <v>87</v>
      </c>
      <c r="CG1" s="24">
        <f>COUNTA(CG$4:CG$1048576)</f>
        <v>26</v>
      </c>
      <c r="CH1" s="26" t="s">
        <v>10</v>
      </c>
      <c r="CI1" s="25">
        <f>SUM(CI$4:CI$1048576)</f>
        <v>6578090</v>
      </c>
      <c r="CJ1" s="23">
        <f>SUM(CJ$4:CJ$1048576)</f>
        <v>99</v>
      </c>
      <c r="CK1" s="24">
        <f>COUNTA(CK$4:CK$1048576)</f>
        <v>30</v>
      </c>
      <c r="CL1" s="26" t="s">
        <v>10</v>
      </c>
      <c r="CM1" s="25">
        <f>SUM(CM$4:CM$1048576)</f>
        <v>5629900</v>
      </c>
      <c r="CN1" s="23">
        <f>SUM(CN$4:CN$1048576)</f>
        <v>84</v>
      </c>
      <c r="CO1" s="24">
        <f>COUNTA(CO$4:CO$1048576)</f>
        <v>25</v>
      </c>
      <c r="CP1" s="26" t="s">
        <v>10</v>
      </c>
      <c r="CQ1" s="25">
        <f>SUM(CQ$4:CQ$1048576)</f>
        <v>3351690</v>
      </c>
      <c r="CR1" s="23">
        <f>SUM(CR$4:CR$1048576)</f>
        <v>72</v>
      </c>
      <c r="CS1" s="24">
        <f>COUNTA(CS$4:CS$1048576)</f>
        <v>19</v>
      </c>
      <c r="CT1" s="26" t="s">
        <v>10</v>
      </c>
      <c r="CU1" s="25">
        <f>SUM(CU$4:CU$1048576)</f>
        <v>15867660</v>
      </c>
      <c r="CV1" s="23">
        <f>SUM(CV$4:CV$1048576)</f>
        <v>243</v>
      </c>
      <c r="CW1" s="24">
        <f>COUNTA(CW$4:CW$1048576)</f>
        <v>81</v>
      </c>
      <c r="CX1" s="26" t="s">
        <v>10</v>
      </c>
      <c r="CY1" s="25">
        <f>SUM(CY$4:CY$1048576)</f>
        <v>619620</v>
      </c>
      <c r="CZ1" s="23">
        <f>SUM(CZ$4:CZ$1048576)</f>
        <v>15</v>
      </c>
      <c r="DA1" s="24">
        <f>COUNTA(DA$4:DA$1048576)</f>
        <v>5</v>
      </c>
      <c r="DC1" s="531" t="s">
        <v>3175</v>
      </c>
      <c r="DD1" s="532"/>
      <c r="DE1" s="532"/>
      <c r="DF1" s="532"/>
      <c r="DG1" s="532"/>
      <c r="DH1" s="532"/>
      <c r="DI1" s="532"/>
      <c r="DJ1" s="533"/>
    </row>
    <row r="2" spans="1:114" x14ac:dyDescent="0.25">
      <c r="A2" s="100" t="str">
        <f>TEXT(SUMIF($B3:$XFD3,"Score",$B1:$XFD1),"00 000 000")&amp;" Points"</f>
        <v>104 770 560 Points</v>
      </c>
      <c r="B2" s="504" t="s">
        <v>9</v>
      </c>
      <c r="C2" s="501" t="s">
        <v>572</v>
      </c>
      <c r="D2" s="502"/>
      <c r="E2" s="503"/>
      <c r="F2" s="504" t="s">
        <v>9</v>
      </c>
      <c r="G2" s="501" t="s">
        <v>573</v>
      </c>
      <c r="H2" s="502"/>
      <c r="I2" s="503"/>
      <c r="J2" s="504" t="s">
        <v>9</v>
      </c>
      <c r="K2" s="501" t="s">
        <v>577</v>
      </c>
      <c r="L2" s="502"/>
      <c r="M2" s="503"/>
      <c r="N2" s="504" t="s">
        <v>9</v>
      </c>
      <c r="O2" s="501" t="s">
        <v>578</v>
      </c>
      <c r="P2" s="502"/>
      <c r="Q2" s="503"/>
      <c r="R2" s="504" t="s">
        <v>9</v>
      </c>
      <c r="S2" s="501" t="s">
        <v>579</v>
      </c>
      <c r="T2" s="502"/>
      <c r="U2" s="503"/>
      <c r="V2" s="504" t="s">
        <v>9</v>
      </c>
      <c r="W2" s="501" t="s">
        <v>585</v>
      </c>
      <c r="X2" s="502"/>
      <c r="Y2" s="503"/>
      <c r="Z2" s="504" t="s">
        <v>9</v>
      </c>
      <c r="AA2" s="501" t="s">
        <v>1927</v>
      </c>
      <c r="AB2" s="502"/>
      <c r="AC2" s="503"/>
      <c r="AD2" s="504" t="s">
        <v>9</v>
      </c>
      <c r="AE2" s="501" t="s">
        <v>586</v>
      </c>
      <c r="AF2" s="502"/>
      <c r="AG2" s="503"/>
      <c r="AH2" s="504" t="s">
        <v>9</v>
      </c>
      <c r="AI2" s="501" t="s">
        <v>587</v>
      </c>
      <c r="AJ2" s="502"/>
      <c r="AK2" s="503"/>
      <c r="AL2" s="504" t="s">
        <v>9</v>
      </c>
      <c r="AM2" s="501" t="s">
        <v>588</v>
      </c>
      <c r="AN2" s="502"/>
      <c r="AO2" s="503"/>
      <c r="AP2" s="504" t="s">
        <v>9</v>
      </c>
      <c r="AQ2" s="501" t="s">
        <v>590</v>
      </c>
      <c r="AR2" s="502"/>
      <c r="AS2" s="503"/>
      <c r="AT2" s="504" t="s">
        <v>9</v>
      </c>
      <c r="AU2" s="501" t="s">
        <v>593</v>
      </c>
      <c r="AV2" s="502"/>
      <c r="AW2" s="503"/>
      <c r="AX2" s="504" t="s">
        <v>9</v>
      </c>
      <c r="AY2" s="501" t="s">
        <v>596</v>
      </c>
      <c r="AZ2" s="502"/>
      <c r="BA2" s="503"/>
      <c r="BB2" s="504" t="s">
        <v>9</v>
      </c>
      <c r="BC2" s="501" t="s">
        <v>599</v>
      </c>
      <c r="BD2" s="502"/>
      <c r="BE2" s="503"/>
      <c r="BF2" s="504" t="s">
        <v>9</v>
      </c>
      <c r="BG2" s="501" t="s">
        <v>602</v>
      </c>
      <c r="BH2" s="502"/>
      <c r="BI2" s="503"/>
      <c r="BJ2" s="504" t="s">
        <v>9</v>
      </c>
      <c r="BK2" s="501" t="s">
        <v>606</v>
      </c>
      <c r="BL2" s="502"/>
      <c r="BM2" s="503"/>
      <c r="BN2" s="504" t="s">
        <v>9</v>
      </c>
      <c r="BO2" s="501" t="s">
        <v>609</v>
      </c>
      <c r="BP2" s="502"/>
      <c r="BQ2" s="503"/>
      <c r="BR2" s="504" t="s">
        <v>9</v>
      </c>
      <c r="BS2" s="501" t="s">
        <v>617</v>
      </c>
      <c r="BT2" s="502"/>
      <c r="BU2" s="503"/>
      <c r="BV2" s="504" t="s">
        <v>9</v>
      </c>
      <c r="BW2" s="501" t="s">
        <v>619</v>
      </c>
      <c r="BX2" s="502"/>
      <c r="BY2" s="503"/>
      <c r="BZ2" s="504" t="s">
        <v>9</v>
      </c>
      <c r="CA2" s="501" t="s">
        <v>1957</v>
      </c>
      <c r="CB2" s="502"/>
      <c r="CC2" s="503"/>
      <c r="CD2" s="504" t="s">
        <v>9</v>
      </c>
      <c r="CE2" s="501" t="s">
        <v>2574</v>
      </c>
      <c r="CF2" s="502"/>
      <c r="CG2" s="503"/>
      <c r="CH2" s="504" t="s">
        <v>9</v>
      </c>
      <c r="CI2" s="501" t="s">
        <v>3174</v>
      </c>
      <c r="CJ2" s="502"/>
      <c r="CK2" s="503"/>
      <c r="CL2" s="504" t="s">
        <v>9</v>
      </c>
      <c r="CM2" s="501" t="s">
        <v>3251</v>
      </c>
      <c r="CN2" s="502"/>
      <c r="CO2" s="503"/>
      <c r="CP2" s="504" t="s">
        <v>9</v>
      </c>
      <c r="CQ2" s="501" t="s">
        <v>3400</v>
      </c>
      <c r="CR2" s="502"/>
      <c r="CS2" s="503"/>
      <c r="CT2" s="504" t="s">
        <v>9</v>
      </c>
      <c r="CU2" s="501" t="s">
        <v>618</v>
      </c>
      <c r="CV2" s="502"/>
      <c r="CW2" s="503"/>
      <c r="CX2" s="496" t="s">
        <v>9</v>
      </c>
      <c r="CY2" s="498" t="s">
        <v>3173</v>
      </c>
      <c r="CZ2" s="499"/>
      <c r="DA2" s="500"/>
      <c r="DC2" s="527" t="s">
        <v>3176</v>
      </c>
      <c r="DD2" s="525">
        <v>1</v>
      </c>
      <c r="DE2" s="523">
        <v>2</v>
      </c>
      <c r="DF2" s="523">
        <v>3</v>
      </c>
      <c r="DG2" s="521">
        <v>4</v>
      </c>
      <c r="DH2" s="523">
        <v>5</v>
      </c>
      <c r="DI2" s="534">
        <v>6</v>
      </c>
      <c r="DJ2" s="529">
        <v>7</v>
      </c>
    </row>
    <row r="3" spans="1:114" ht="15.75" thickBot="1" x14ac:dyDescent="0.3">
      <c r="A3" s="101" t="str">
        <f>TEXT(SUMIF($B3:$XFD3,"Stars",$B1:$XFD1),"0 000")&amp;" Stars &amp; "&amp;TEXT(SUMIF($B3:$XFD3,"Eagle",$B1:$XFD1)+SUMIF($B3:$XFD3,"Dragon",$B1:$XFD1)+SUMIF($B3:$XFD3,"Ball",$B1:$XFD1),"000")&amp;" Feathers"</f>
        <v>2 457 Stars &amp; 746 Feathers</v>
      </c>
      <c r="B3" s="505"/>
      <c r="C3" s="5" t="s">
        <v>12</v>
      </c>
      <c r="D3" s="21" t="s">
        <v>13</v>
      </c>
      <c r="E3" s="22" t="s">
        <v>14</v>
      </c>
      <c r="F3" s="505"/>
      <c r="G3" s="5" t="s">
        <v>12</v>
      </c>
      <c r="H3" s="21" t="s">
        <v>13</v>
      </c>
      <c r="I3" s="22" t="s">
        <v>14</v>
      </c>
      <c r="J3" s="505"/>
      <c r="K3" s="5" t="s">
        <v>12</v>
      </c>
      <c r="L3" s="21" t="s">
        <v>13</v>
      </c>
      <c r="M3" s="22" t="s">
        <v>14</v>
      </c>
      <c r="N3" s="505"/>
      <c r="O3" s="5" t="s">
        <v>12</v>
      </c>
      <c r="P3" s="21" t="s">
        <v>13</v>
      </c>
      <c r="Q3" s="22" t="s">
        <v>14</v>
      </c>
      <c r="R3" s="505"/>
      <c r="S3" s="5" t="s">
        <v>12</v>
      </c>
      <c r="T3" s="21" t="s">
        <v>13</v>
      </c>
      <c r="U3" s="22" t="s">
        <v>14</v>
      </c>
      <c r="V3" s="505"/>
      <c r="W3" s="5" t="s">
        <v>12</v>
      </c>
      <c r="X3" s="21" t="s">
        <v>13</v>
      </c>
      <c r="Y3" s="22" t="s">
        <v>14</v>
      </c>
      <c r="Z3" s="505"/>
      <c r="AA3" s="5" t="s">
        <v>12</v>
      </c>
      <c r="AB3" s="21" t="s">
        <v>13</v>
      </c>
      <c r="AC3" s="22" t="s">
        <v>14</v>
      </c>
      <c r="AD3" s="505"/>
      <c r="AE3" s="5" t="s">
        <v>12</v>
      </c>
      <c r="AF3" s="21" t="s">
        <v>13</v>
      </c>
      <c r="AG3" s="22" t="s">
        <v>14</v>
      </c>
      <c r="AH3" s="505"/>
      <c r="AI3" s="5" t="s">
        <v>12</v>
      </c>
      <c r="AJ3" s="21" t="s">
        <v>13</v>
      </c>
      <c r="AK3" s="22" t="s">
        <v>14</v>
      </c>
      <c r="AL3" s="505"/>
      <c r="AM3" s="5" t="s">
        <v>12</v>
      </c>
      <c r="AN3" s="21" t="s">
        <v>13</v>
      </c>
      <c r="AO3" s="35" t="s">
        <v>589</v>
      </c>
      <c r="AP3" s="505"/>
      <c r="AQ3" s="5" t="s">
        <v>12</v>
      </c>
      <c r="AR3" s="21" t="s">
        <v>13</v>
      </c>
      <c r="AS3" s="22" t="s">
        <v>14</v>
      </c>
      <c r="AT3" s="505"/>
      <c r="AU3" s="5" t="s">
        <v>12</v>
      </c>
      <c r="AV3" s="21" t="s">
        <v>13</v>
      </c>
      <c r="AW3" s="22" t="s">
        <v>14</v>
      </c>
      <c r="AX3" s="505"/>
      <c r="AY3" s="5" t="s">
        <v>12</v>
      </c>
      <c r="AZ3" s="21" t="s">
        <v>13</v>
      </c>
      <c r="BA3" s="22" t="s">
        <v>14</v>
      </c>
      <c r="BB3" s="505"/>
      <c r="BC3" s="5" t="s">
        <v>12</v>
      </c>
      <c r="BD3" s="21" t="s">
        <v>13</v>
      </c>
      <c r="BE3" s="22" t="s">
        <v>14</v>
      </c>
      <c r="BF3" s="505"/>
      <c r="BG3" s="5" t="s">
        <v>12</v>
      </c>
      <c r="BH3" s="21" t="s">
        <v>13</v>
      </c>
      <c r="BI3" s="22" t="s">
        <v>14</v>
      </c>
      <c r="BJ3" s="505"/>
      <c r="BK3" s="5" t="s">
        <v>12</v>
      </c>
      <c r="BL3" s="21" t="s">
        <v>13</v>
      </c>
      <c r="BM3" s="22" t="s">
        <v>14</v>
      </c>
      <c r="BN3" s="505"/>
      <c r="BO3" s="5" t="s">
        <v>12</v>
      </c>
      <c r="BP3" s="21" t="s">
        <v>13</v>
      </c>
      <c r="BQ3" s="22" t="s">
        <v>14</v>
      </c>
      <c r="BR3" s="505"/>
      <c r="BS3" s="5" t="s">
        <v>12</v>
      </c>
      <c r="BT3" s="21" t="s">
        <v>13</v>
      </c>
      <c r="BU3" s="22" t="s">
        <v>14</v>
      </c>
      <c r="BV3" s="505"/>
      <c r="BW3" s="5" t="s">
        <v>12</v>
      </c>
      <c r="BX3" s="21" t="s">
        <v>13</v>
      </c>
      <c r="BY3" s="51" t="s">
        <v>815</v>
      </c>
      <c r="BZ3" s="505"/>
      <c r="CA3" s="5" t="s">
        <v>12</v>
      </c>
      <c r="CB3" s="21" t="s">
        <v>13</v>
      </c>
      <c r="CC3" s="22" t="s">
        <v>14</v>
      </c>
      <c r="CD3" s="505"/>
      <c r="CE3" s="5" t="s">
        <v>12</v>
      </c>
      <c r="CF3" s="21" t="s">
        <v>13</v>
      </c>
      <c r="CG3" s="22" t="s">
        <v>14</v>
      </c>
      <c r="CH3" s="505"/>
      <c r="CI3" s="5" t="s">
        <v>12</v>
      </c>
      <c r="CJ3" s="21" t="s">
        <v>13</v>
      </c>
      <c r="CK3" s="22" t="s">
        <v>14</v>
      </c>
      <c r="CL3" s="505"/>
      <c r="CM3" s="5" t="s">
        <v>12</v>
      </c>
      <c r="CN3" s="21" t="s">
        <v>13</v>
      </c>
      <c r="CO3" s="22" t="s">
        <v>14</v>
      </c>
      <c r="CP3" s="505"/>
      <c r="CQ3" s="5" t="s">
        <v>12</v>
      </c>
      <c r="CR3" s="21" t="s">
        <v>13</v>
      </c>
      <c r="CS3" s="22" t="s">
        <v>14</v>
      </c>
      <c r="CT3" s="505"/>
      <c r="CU3" s="5" t="s">
        <v>12</v>
      </c>
      <c r="CV3" s="21" t="s">
        <v>13</v>
      </c>
      <c r="CW3" s="22" t="s">
        <v>14</v>
      </c>
      <c r="CX3" s="497"/>
      <c r="CY3" s="81" t="s">
        <v>12</v>
      </c>
      <c r="CZ3" s="89" t="s">
        <v>13</v>
      </c>
      <c r="DA3" s="90" t="s">
        <v>14</v>
      </c>
      <c r="DC3" s="528"/>
      <c r="DD3" s="526"/>
      <c r="DE3" s="524"/>
      <c r="DF3" s="524"/>
      <c r="DG3" s="522"/>
      <c r="DH3" s="524"/>
      <c r="DI3" s="535"/>
      <c r="DJ3" s="530"/>
    </row>
    <row r="4" spans="1:114" ht="15.75" thickBot="1" x14ac:dyDescent="0.3">
      <c r="B4" s="15" t="s">
        <v>15</v>
      </c>
      <c r="C4" s="111">
        <v>46620</v>
      </c>
      <c r="D4" s="112">
        <v>3</v>
      </c>
      <c r="E4" s="113">
        <v>1</v>
      </c>
      <c r="F4" s="15" t="s">
        <v>15</v>
      </c>
      <c r="G4" s="111">
        <v>65450</v>
      </c>
      <c r="H4" s="112">
        <v>3</v>
      </c>
      <c r="I4" s="113">
        <v>1</v>
      </c>
      <c r="J4" s="15" t="s">
        <v>15</v>
      </c>
      <c r="K4" s="111">
        <v>56830</v>
      </c>
      <c r="L4" s="112">
        <v>3</v>
      </c>
      <c r="M4" s="113">
        <v>1</v>
      </c>
      <c r="N4" s="15" t="s">
        <v>15</v>
      </c>
      <c r="O4" s="111">
        <v>91410</v>
      </c>
      <c r="P4" s="112">
        <v>3</v>
      </c>
      <c r="Q4" s="113">
        <v>1</v>
      </c>
      <c r="R4" s="15" t="s">
        <v>15</v>
      </c>
      <c r="S4" s="111">
        <v>81070</v>
      </c>
      <c r="T4" s="112">
        <v>3</v>
      </c>
      <c r="U4" s="113">
        <v>1</v>
      </c>
      <c r="V4" s="15" t="s">
        <v>15</v>
      </c>
      <c r="W4" s="111">
        <v>116800</v>
      </c>
      <c r="X4" s="112">
        <v>3</v>
      </c>
      <c r="Y4" s="113">
        <v>1</v>
      </c>
      <c r="Z4" s="15" t="s">
        <v>15</v>
      </c>
      <c r="AA4" s="111">
        <v>77210</v>
      </c>
      <c r="AB4" s="112">
        <v>3</v>
      </c>
      <c r="AC4" s="113">
        <v>1</v>
      </c>
      <c r="AD4" s="15" t="s">
        <v>15</v>
      </c>
      <c r="AE4" s="111">
        <v>64180</v>
      </c>
      <c r="AF4" s="112">
        <v>3</v>
      </c>
      <c r="AG4" s="113">
        <v>1</v>
      </c>
      <c r="AH4" s="15" t="s">
        <v>15</v>
      </c>
      <c r="AI4" s="111">
        <v>122580</v>
      </c>
      <c r="AJ4" s="112">
        <v>3</v>
      </c>
      <c r="AK4" s="113">
        <v>1</v>
      </c>
      <c r="AL4" s="15" t="s">
        <v>15</v>
      </c>
      <c r="AM4" s="111">
        <v>80630</v>
      </c>
      <c r="AN4" s="112">
        <v>3</v>
      </c>
      <c r="AO4" s="113">
        <v>1</v>
      </c>
      <c r="AP4" s="15" t="s">
        <v>15</v>
      </c>
      <c r="AQ4" s="111">
        <v>105900</v>
      </c>
      <c r="AR4" s="112">
        <v>3</v>
      </c>
      <c r="AS4" s="113">
        <v>1</v>
      </c>
      <c r="AT4" s="15" t="s">
        <v>15</v>
      </c>
      <c r="AU4" s="111">
        <v>68800</v>
      </c>
      <c r="AV4" s="112">
        <v>3</v>
      </c>
      <c r="AW4" s="113">
        <v>1</v>
      </c>
      <c r="AX4" s="15" t="s">
        <v>15</v>
      </c>
      <c r="AY4" s="111">
        <v>75120</v>
      </c>
      <c r="AZ4" s="112">
        <v>3</v>
      </c>
      <c r="BA4" s="113">
        <v>1</v>
      </c>
      <c r="BB4" s="15" t="s">
        <v>15</v>
      </c>
      <c r="BC4" s="111">
        <v>97020</v>
      </c>
      <c r="BD4" s="112">
        <v>3</v>
      </c>
      <c r="BE4" s="113">
        <v>1</v>
      </c>
      <c r="BF4" s="15" t="s">
        <v>15</v>
      </c>
      <c r="BG4" s="111">
        <v>120400</v>
      </c>
      <c r="BH4" s="112">
        <v>3</v>
      </c>
      <c r="BI4" s="113">
        <v>1</v>
      </c>
      <c r="BJ4" s="15" t="s">
        <v>15</v>
      </c>
      <c r="BK4" s="111">
        <v>95760</v>
      </c>
      <c r="BL4" s="112">
        <v>3</v>
      </c>
      <c r="BM4" s="113">
        <v>1</v>
      </c>
      <c r="BN4" s="15" t="s">
        <v>15</v>
      </c>
      <c r="BO4" s="111">
        <v>118110</v>
      </c>
      <c r="BP4" s="112">
        <v>3</v>
      </c>
      <c r="BQ4" s="113">
        <v>1</v>
      </c>
      <c r="BR4" s="15" t="s">
        <v>15</v>
      </c>
      <c r="BS4" s="111">
        <v>106550</v>
      </c>
      <c r="BT4" s="112">
        <v>3</v>
      </c>
      <c r="BU4" s="113">
        <v>1</v>
      </c>
      <c r="BV4" s="15" t="s">
        <v>15</v>
      </c>
      <c r="BW4" s="111">
        <v>70550</v>
      </c>
      <c r="BX4" s="112">
        <v>3</v>
      </c>
      <c r="BY4" s="113">
        <v>1</v>
      </c>
      <c r="BZ4" s="15" t="s">
        <v>15</v>
      </c>
      <c r="CA4" s="111">
        <v>85780</v>
      </c>
      <c r="CB4" s="112">
        <v>3</v>
      </c>
      <c r="CC4" s="113">
        <v>1</v>
      </c>
      <c r="CD4" s="15" t="s">
        <v>15</v>
      </c>
      <c r="CE4" s="111">
        <v>177330</v>
      </c>
      <c r="CF4" s="112">
        <v>3</v>
      </c>
      <c r="CG4" s="113">
        <v>1</v>
      </c>
      <c r="CH4" s="15" t="s">
        <v>15</v>
      </c>
      <c r="CI4" s="111">
        <v>127380</v>
      </c>
      <c r="CJ4" s="112">
        <v>3</v>
      </c>
      <c r="CK4" s="113">
        <v>1</v>
      </c>
      <c r="CL4" s="15" t="s">
        <v>15</v>
      </c>
      <c r="CM4" s="111">
        <v>165550</v>
      </c>
      <c r="CN4" s="112">
        <v>3</v>
      </c>
      <c r="CO4" s="113">
        <v>1</v>
      </c>
      <c r="CP4" s="15" t="s">
        <v>15</v>
      </c>
      <c r="CQ4" s="111">
        <v>150810</v>
      </c>
      <c r="CR4" s="112">
        <v>3</v>
      </c>
      <c r="CS4" s="113">
        <v>1</v>
      </c>
      <c r="CT4" s="15" t="s">
        <v>15</v>
      </c>
      <c r="CU4" s="111">
        <v>130680</v>
      </c>
      <c r="CV4" s="112">
        <v>3</v>
      </c>
      <c r="CW4" s="113">
        <v>1</v>
      </c>
      <c r="CX4" s="82" t="s">
        <v>15</v>
      </c>
      <c r="CY4" s="111">
        <v>65600</v>
      </c>
      <c r="CZ4" s="112">
        <v>3</v>
      </c>
      <c r="DA4" s="113">
        <v>1</v>
      </c>
      <c r="DC4" s="299" t="s">
        <v>2</v>
      </c>
      <c r="DD4" s="300" t="s">
        <v>694</v>
      </c>
      <c r="DE4" s="301" t="s">
        <v>694</v>
      </c>
      <c r="DF4" s="301" t="s">
        <v>694</v>
      </c>
      <c r="DG4" s="331" t="s">
        <v>694</v>
      </c>
      <c r="DH4" s="301" t="s">
        <v>694</v>
      </c>
      <c r="DI4" s="331" t="s">
        <v>694</v>
      </c>
      <c r="DJ4" s="334" t="s">
        <v>694</v>
      </c>
    </row>
    <row r="5" spans="1:114" ht="15.75" thickBot="1" x14ac:dyDescent="0.3">
      <c r="A5" s="298" t="str">
        <f>"Wear : "&amp;COUNTIF(DD4:DJ12,"X")&amp;"/"&amp;COUNTA(DC4:DC12)*MAX(DD2:DJ3)</f>
        <v>Wear : 63/63</v>
      </c>
      <c r="B5" s="11" t="s">
        <v>16</v>
      </c>
      <c r="C5" s="114">
        <v>78340</v>
      </c>
      <c r="D5" s="115">
        <v>3</v>
      </c>
      <c r="E5" s="116">
        <v>1</v>
      </c>
      <c r="F5" s="11" t="s">
        <v>16</v>
      </c>
      <c r="G5" s="114">
        <v>86160</v>
      </c>
      <c r="H5" s="115">
        <v>3</v>
      </c>
      <c r="I5" s="116">
        <v>1</v>
      </c>
      <c r="J5" s="11" t="s">
        <v>16</v>
      </c>
      <c r="K5" s="114">
        <v>114070</v>
      </c>
      <c r="L5" s="115">
        <v>3</v>
      </c>
      <c r="M5" s="116">
        <v>1</v>
      </c>
      <c r="N5" s="11" t="s">
        <v>16</v>
      </c>
      <c r="O5" s="114">
        <v>135420</v>
      </c>
      <c r="P5" s="115">
        <v>3</v>
      </c>
      <c r="Q5" s="116">
        <v>1</v>
      </c>
      <c r="R5" s="11" t="s">
        <v>16</v>
      </c>
      <c r="S5" s="114">
        <v>121250</v>
      </c>
      <c r="T5" s="115">
        <v>3</v>
      </c>
      <c r="U5" s="116">
        <v>1</v>
      </c>
      <c r="V5" s="11" t="s">
        <v>16</v>
      </c>
      <c r="W5" s="114">
        <v>86140</v>
      </c>
      <c r="X5" s="115">
        <v>3</v>
      </c>
      <c r="Y5" s="116">
        <v>1</v>
      </c>
      <c r="Z5" s="11" t="s">
        <v>16</v>
      </c>
      <c r="AA5" s="114">
        <v>109060</v>
      </c>
      <c r="AB5" s="115">
        <v>3</v>
      </c>
      <c r="AC5" s="116">
        <v>1</v>
      </c>
      <c r="AD5" s="11" t="s">
        <v>16</v>
      </c>
      <c r="AE5" s="114">
        <v>58150</v>
      </c>
      <c r="AF5" s="115">
        <v>3</v>
      </c>
      <c r="AG5" s="116">
        <v>1</v>
      </c>
      <c r="AH5" s="11" t="s">
        <v>16</v>
      </c>
      <c r="AI5" s="114">
        <v>100900</v>
      </c>
      <c r="AJ5" s="115">
        <v>3</v>
      </c>
      <c r="AK5" s="116">
        <v>1</v>
      </c>
      <c r="AL5" s="11" t="s">
        <v>16</v>
      </c>
      <c r="AM5" s="114">
        <v>70520</v>
      </c>
      <c r="AN5" s="115">
        <v>3</v>
      </c>
      <c r="AO5" s="116">
        <v>1</v>
      </c>
      <c r="AP5" s="11" t="s">
        <v>16</v>
      </c>
      <c r="AQ5" s="114">
        <v>97080</v>
      </c>
      <c r="AR5" s="115">
        <v>3</v>
      </c>
      <c r="AS5" s="116">
        <v>1</v>
      </c>
      <c r="AT5" s="11" t="s">
        <v>16</v>
      </c>
      <c r="AU5" s="114">
        <v>133960</v>
      </c>
      <c r="AV5" s="115">
        <v>3</v>
      </c>
      <c r="AW5" s="116">
        <v>1</v>
      </c>
      <c r="AX5" s="11" t="s">
        <v>16</v>
      </c>
      <c r="AY5" s="114">
        <v>84790</v>
      </c>
      <c r="AZ5" s="115">
        <v>3</v>
      </c>
      <c r="BA5" s="116">
        <v>1</v>
      </c>
      <c r="BB5" s="11" t="s">
        <v>16</v>
      </c>
      <c r="BC5" s="114">
        <v>105760</v>
      </c>
      <c r="BD5" s="115">
        <v>3</v>
      </c>
      <c r="BE5" s="116">
        <v>1</v>
      </c>
      <c r="BF5" s="11" t="s">
        <v>16</v>
      </c>
      <c r="BG5" s="114">
        <v>106160</v>
      </c>
      <c r="BH5" s="115">
        <v>3</v>
      </c>
      <c r="BI5" s="116">
        <v>1</v>
      </c>
      <c r="BJ5" s="11" t="s">
        <v>16</v>
      </c>
      <c r="BK5" s="114">
        <v>147690</v>
      </c>
      <c r="BL5" s="115">
        <v>3</v>
      </c>
      <c r="BM5" s="116">
        <v>1</v>
      </c>
      <c r="BN5" s="11" t="s">
        <v>16</v>
      </c>
      <c r="BO5" s="114">
        <v>79990</v>
      </c>
      <c r="BP5" s="115">
        <v>3</v>
      </c>
      <c r="BQ5" s="116">
        <v>1</v>
      </c>
      <c r="BR5" s="11" t="s">
        <v>16</v>
      </c>
      <c r="BS5" s="114">
        <v>151410</v>
      </c>
      <c r="BT5" s="115">
        <v>3</v>
      </c>
      <c r="BU5" s="116">
        <v>1</v>
      </c>
      <c r="BV5" s="11" t="s">
        <v>16</v>
      </c>
      <c r="BW5" s="114">
        <v>57390</v>
      </c>
      <c r="BX5" s="115">
        <v>3</v>
      </c>
      <c r="BY5" s="116">
        <v>1</v>
      </c>
      <c r="BZ5" s="11" t="s">
        <v>16</v>
      </c>
      <c r="CA5" s="114">
        <v>87830</v>
      </c>
      <c r="CB5" s="115">
        <v>3</v>
      </c>
      <c r="CC5" s="116">
        <v>1</v>
      </c>
      <c r="CD5" s="11" t="s">
        <v>16</v>
      </c>
      <c r="CE5" s="114">
        <v>171840</v>
      </c>
      <c r="CF5" s="115">
        <v>3</v>
      </c>
      <c r="CG5" s="116">
        <v>1</v>
      </c>
      <c r="CH5" s="11" t="s">
        <v>16</v>
      </c>
      <c r="CI5" s="114">
        <v>66830</v>
      </c>
      <c r="CJ5" s="115">
        <v>3</v>
      </c>
      <c r="CK5" s="116">
        <v>1</v>
      </c>
      <c r="CL5" s="11" t="s">
        <v>16</v>
      </c>
      <c r="CM5" s="114">
        <v>169770</v>
      </c>
      <c r="CN5" s="115">
        <v>3</v>
      </c>
      <c r="CO5" s="116">
        <v>1</v>
      </c>
      <c r="CP5" s="11" t="s">
        <v>16</v>
      </c>
      <c r="CQ5" s="114">
        <v>97320</v>
      </c>
      <c r="CR5" s="115">
        <v>3</v>
      </c>
      <c r="CS5" s="116">
        <v>1</v>
      </c>
      <c r="CT5" s="11" t="s">
        <v>16</v>
      </c>
      <c r="CU5" s="114">
        <v>196020</v>
      </c>
      <c r="CV5" s="115">
        <v>3</v>
      </c>
      <c r="CW5" s="116">
        <v>1</v>
      </c>
      <c r="CX5" s="37" t="s">
        <v>16</v>
      </c>
      <c r="CY5" s="114">
        <v>58840</v>
      </c>
      <c r="CZ5" s="115">
        <v>3</v>
      </c>
      <c r="DA5" s="116">
        <v>1</v>
      </c>
      <c r="DC5" s="302" t="s">
        <v>6</v>
      </c>
      <c r="DD5" s="303" t="s">
        <v>694</v>
      </c>
      <c r="DE5" s="304" t="s">
        <v>694</v>
      </c>
      <c r="DF5" s="304" t="s">
        <v>694</v>
      </c>
      <c r="DG5" s="332" t="s">
        <v>694</v>
      </c>
      <c r="DH5" s="304" t="s">
        <v>694</v>
      </c>
      <c r="DI5" s="332" t="s">
        <v>694</v>
      </c>
      <c r="DJ5" s="305" t="s">
        <v>694</v>
      </c>
    </row>
    <row r="6" spans="1:114" x14ac:dyDescent="0.25">
      <c r="B6" s="11" t="s">
        <v>17</v>
      </c>
      <c r="C6" s="114">
        <v>79000</v>
      </c>
      <c r="D6" s="115">
        <v>3</v>
      </c>
      <c r="E6" s="116">
        <v>1</v>
      </c>
      <c r="F6" s="11" t="s">
        <v>17</v>
      </c>
      <c r="G6" s="114">
        <v>58790</v>
      </c>
      <c r="H6" s="115">
        <v>3</v>
      </c>
      <c r="I6" s="116">
        <v>1</v>
      </c>
      <c r="J6" s="11" t="s">
        <v>17</v>
      </c>
      <c r="K6" s="114">
        <v>59650</v>
      </c>
      <c r="L6" s="115">
        <v>3</v>
      </c>
      <c r="M6" s="116">
        <v>1</v>
      </c>
      <c r="N6" s="11" t="s">
        <v>17</v>
      </c>
      <c r="O6" s="114">
        <v>75460</v>
      </c>
      <c r="P6" s="115">
        <v>3</v>
      </c>
      <c r="Q6" s="116">
        <v>1</v>
      </c>
      <c r="R6" s="11" t="s">
        <v>17</v>
      </c>
      <c r="S6" s="114">
        <v>114350</v>
      </c>
      <c r="T6" s="115">
        <v>3</v>
      </c>
      <c r="U6" s="116">
        <v>1</v>
      </c>
      <c r="V6" s="11" t="s">
        <v>17</v>
      </c>
      <c r="W6" s="114">
        <v>109550</v>
      </c>
      <c r="X6" s="115">
        <v>3</v>
      </c>
      <c r="Y6" s="116">
        <v>1</v>
      </c>
      <c r="Z6" s="11" t="s">
        <v>17</v>
      </c>
      <c r="AA6" s="114">
        <v>95390</v>
      </c>
      <c r="AB6" s="115">
        <v>3</v>
      </c>
      <c r="AC6" s="116">
        <v>1</v>
      </c>
      <c r="AD6" s="11" t="s">
        <v>17</v>
      </c>
      <c r="AE6" s="114">
        <v>94950</v>
      </c>
      <c r="AF6" s="115">
        <v>3</v>
      </c>
      <c r="AG6" s="116">
        <v>1</v>
      </c>
      <c r="AH6" s="11" t="s">
        <v>17</v>
      </c>
      <c r="AI6" s="114">
        <v>96620</v>
      </c>
      <c r="AJ6" s="115">
        <v>3</v>
      </c>
      <c r="AK6" s="116">
        <v>1</v>
      </c>
      <c r="AL6" s="11" t="s">
        <v>17</v>
      </c>
      <c r="AM6" s="114">
        <v>105400</v>
      </c>
      <c r="AN6" s="115">
        <v>3</v>
      </c>
      <c r="AO6" s="116">
        <v>1</v>
      </c>
      <c r="AP6" s="11" t="s">
        <v>17</v>
      </c>
      <c r="AQ6" s="114">
        <v>89350</v>
      </c>
      <c r="AR6" s="115">
        <v>3</v>
      </c>
      <c r="AS6" s="116">
        <v>1</v>
      </c>
      <c r="AT6" s="11" t="s">
        <v>17</v>
      </c>
      <c r="AU6" s="114">
        <v>102400</v>
      </c>
      <c r="AV6" s="115">
        <v>3</v>
      </c>
      <c r="AW6" s="116">
        <v>1</v>
      </c>
      <c r="AX6" s="11" t="s">
        <v>17</v>
      </c>
      <c r="AY6" s="114">
        <v>120620</v>
      </c>
      <c r="AZ6" s="115">
        <v>3</v>
      </c>
      <c r="BA6" s="116">
        <v>1</v>
      </c>
      <c r="BB6" s="11" t="s">
        <v>17</v>
      </c>
      <c r="BC6" s="114">
        <v>91250</v>
      </c>
      <c r="BD6" s="115">
        <v>3</v>
      </c>
      <c r="BE6" s="116">
        <v>1</v>
      </c>
      <c r="BF6" s="11" t="s">
        <v>17</v>
      </c>
      <c r="BG6" s="114">
        <v>106320</v>
      </c>
      <c r="BH6" s="115">
        <v>3</v>
      </c>
      <c r="BI6" s="116">
        <v>1</v>
      </c>
      <c r="BJ6" s="11" t="s">
        <v>17</v>
      </c>
      <c r="BK6" s="114">
        <v>83780</v>
      </c>
      <c r="BL6" s="115">
        <v>3</v>
      </c>
      <c r="BM6" s="116">
        <v>1</v>
      </c>
      <c r="BN6" s="11" t="s">
        <v>17</v>
      </c>
      <c r="BO6" s="114">
        <v>111800</v>
      </c>
      <c r="BP6" s="115">
        <v>3</v>
      </c>
      <c r="BQ6" s="116">
        <v>1</v>
      </c>
      <c r="BR6" s="11" t="s">
        <v>17</v>
      </c>
      <c r="BS6" s="114">
        <v>131190</v>
      </c>
      <c r="BT6" s="115">
        <v>3</v>
      </c>
      <c r="BU6" s="116">
        <v>1</v>
      </c>
      <c r="BV6" s="11" t="s">
        <v>17</v>
      </c>
      <c r="BW6" s="114">
        <v>81010</v>
      </c>
      <c r="BX6" s="115">
        <v>3</v>
      </c>
      <c r="BY6" s="116">
        <v>1</v>
      </c>
      <c r="BZ6" s="11" t="s">
        <v>17</v>
      </c>
      <c r="CA6" s="114">
        <v>91840</v>
      </c>
      <c r="CB6" s="115">
        <v>3</v>
      </c>
      <c r="CC6" s="116">
        <v>1</v>
      </c>
      <c r="CD6" s="11" t="s">
        <v>17</v>
      </c>
      <c r="CE6" s="114">
        <v>96640</v>
      </c>
      <c r="CF6" s="115">
        <v>3</v>
      </c>
      <c r="CG6" s="116">
        <v>1</v>
      </c>
      <c r="CH6" s="11" t="s">
        <v>17</v>
      </c>
      <c r="CI6" s="114">
        <v>115310</v>
      </c>
      <c r="CJ6" s="115">
        <v>3</v>
      </c>
      <c r="CK6" s="116">
        <v>1</v>
      </c>
      <c r="CL6" s="11" t="s">
        <v>17</v>
      </c>
      <c r="CM6" s="114">
        <v>152920</v>
      </c>
      <c r="CN6" s="115">
        <v>3</v>
      </c>
      <c r="CO6" s="116">
        <v>1</v>
      </c>
      <c r="CP6" s="11" t="s">
        <v>17</v>
      </c>
      <c r="CQ6" s="114">
        <v>213020</v>
      </c>
      <c r="CR6" s="115">
        <v>3</v>
      </c>
      <c r="CS6" s="116">
        <v>1</v>
      </c>
      <c r="CT6" s="11" t="s">
        <v>17</v>
      </c>
      <c r="CU6" s="114">
        <v>189160</v>
      </c>
      <c r="CV6" s="115">
        <v>3</v>
      </c>
      <c r="CW6" s="116">
        <v>1</v>
      </c>
      <c r="CX6" s="37" t="s">
        <v>17</v>
      </c>
      <c r="CY6" s="114">
        <v>133970</v>
      </c>
      <c r="CZ6" s="115">
        <v>3</v>
      </c>
      <c r="DA6" s="116">
        <v>1</v>
      </c>
      <c r="DC6" s="302" t="s">
        <v>3</v>
      </c>
      <c r="DD6" s="303" t="s">
        <v>694</v>
      </c>
      <c r="DE6" s="304" t="s">
        <v>694</v>
      </c>
      <c r="DF6" s="304" t="s">
        <v>694</v>
      </c>
      <c r="DG6" s="332" t="s">
        <v>694</v>
      </c>
      <c r="DH6" s="304" t="s">
        <v>694</v>
      </c>
      <c r="DI6" s="332" t="s">
        <v>694</v>
      </c>
      <c r="DJ6" s="305" t="s">
        <v>694</v>
      </c>
    </row>
    <row r="7" spans="1:114" x14ac:dyDescent="0.25">
      <c r="B7" s="11" t="s">
        <v>18</v>
      </c>
      <c r="C7" s="114">
        <v>70560</v>
      </c>
      <c r="D7" s="115">
        <v>3</v>
      </c>
      <c r="E7" s="116">
        <v>1</v>
      </c>
      <c r="F7" s="11" t="s">
        <v>18</v>
      </c>
      <c r="G7" s="114">
        <v>90590</v>
      </c>
      <c r="H7" s="115">
        <v>3</v>
      </c>
      <c r="I7" s="116">
        <v>1</v>
      </c>
      <c r="J7" s="11" t="s">
        <v>18</v>
      </c>
      <c r="K7" s="114">
        <v>175450</v>
      </c>
      <c r="L7" s="115">
        <v>3</v>
      </c>
      <c r="M7" s="116">
        <v>1</v>
      </c>
      <c r="N7" s="11" t="s">
        <v>18</v>
      </c>
      <c r="O7" s="114">
        <v>80820</v>
      </c>
      <c r="P7" s="115">
        <v>3</v>
      </c>
      <c r="Q7" s="116">
        <v>1</v>
      </c>
      <c r="R7" s="11" t="s">
        <v>18</v>
      </c>
      <c r="S7" s="114">
        <v>121920</v>
      </c>
      <c r="T7" s="115">
        <v>3</v>
      </c>
      <c r="U7" s="116">
        <v>1</v>
      </c>
      <c r="V7" s="11" t="s">
        <v>18</v>
      </c>
      <c r="W7" s="114">
        <v>93810</v>
      </c>
      <c r="X7" s="115">
        <v>3</v>
      </c>
      <c r="Y7" s="116">
        <v>1</v>
      </c>
      <c r="Z7" s="11" t="s">
        <v>18</v>
      </c>
      <c r="AA7" s="114">
        <v>78340</v>
      </c>
      <c r="AB7" s="115">
        <v>3</v>
      </c>
      <c r="AC7" s="116">
        <v>1</v>
      </c>
      <c r="AD7" s="11" t="s">
        <v>18</v>
      </c>
      <c r="AE7" s="114">
        <v>64870</v>
      </c>
      <c r="AF7" s="115">
        <v>3</v>
      </c>
      <c r="AG7" s="116">
        <v>1</v>
      </c>
      <c r="AH7" s="11" t="s">
        <v>18</v>
      </c>
      <c r="AI7" s="114">
        <v>75020</v>
      </c>
      <c r="AJ7" s="115">
        <v>3</v>
      </c>
      <c r="AK7" s="116">
        <v>1</v>
      </c>
      <c r="AL7" s="11" t="s">
        <v>18</v>
      </c>
      <c r="AM7" s="114">
        <v>114430</v>
      </c>
      <c r="AN7" s="115">
        <v>3</v>
      </c>
      <c r="AO7" s="116">
        <v>1</v>
      </c>
      <c r="AP7" s="11" t="s">
        <v>18</v>
      </c>
      <c r="AQ7" s="114">
        <v>78600</v>
      </c>
      <c r="AR7" s="115">
        <v>3</v>
      </c>
      <c r="AS7" s="116">
        <v>1</v>
      </c>
      <c r="AT7" s="11" t="s">
        <v>18</v>
      </c>
      <c r="AU7" s="114">
        <v>119070</v>
      </c>
      <c r="AV7" s="115">
        <v>3</v>
      </c>
      <c r="AW7" s="116">
        <v>1</v>
      </c>
      <c r="AX7" s="11" t="s">
        <v>18</v>
      </c>
      <c r="AY7" s="114">
        <v>98720</v>
      </c>
      <c r="AZ7" s="115">
        <v>3</v>
      </c>
      <c r="BA7" s="116">
        <v>1</v>
      </c>
      <c r="BB7" s="11" t="s">
        <v>18</v>
      </c>
      <c r="BC7" s="114">
        <v>84380</v>
      </c>
      <c r="BD7" s="115">
        <v>3</v>
      </c>
      <c r="BE7" s="116">
        <v>1</v>
      </c>
      <c r="BF7" s="11" t="s">
        <v>18</v>
      </c>
      <c r="BG7" s="114">
        <v>144890</v>
      </c>
      <c r="BH7" s="115">
        <v>3</v>
      </c>
      <c r="BI7" s="116">
        <v>1</v>
      </c>
      <c r="BJ7" s="11" t="s">
        <v>18</v>
      </c>
      <c r="BK7" s="114">
        <v>115340</v>
      </c>
      <c r="BL7" s="115">
        <v>3</v>
      </c>
      <c r="BM7" s="116">
        <v>1</v>
      </c>
      <c r="BN7" s="11" t="s">
        <v>18</v>
      </c>
      <c r="BO7" s="114">
        <v>84440</v>
      </c>
      <c r="BP7" s="115">
        <v>3</v>
      </c>
      <c r="BQ7" s="116">
        <v>1</v>
      </c>
      <c r="BR7" s="11" t="s">
        <v>18</v>
      </c>
      <c r="BS7" s="114">
        <v>80320</v>
      </c>
      <c r="BT7" s="115">
        <v>3</v>
      </c>
      <c r="BU7" s="116">
        <v>1</v>
      </c>
      <c r="BV7" s="11" t="s">
        <v>18</v>
      </c>
      <c r="BW7" s="114">
        <v>72870</v>
      </c>
      <c r="BX7" s="115">
        <v>3</v>
      </c>
      <c r="BY7" s="116">
        <v>1</v>
      </c>
      <c r="BZ7" s="11" t="s">
        <v>18</v>
      </c>
      <c r="CA7" s="114">
        <v>95880</v>
      </c>
      <c r="CB7" s="115">
        <v>3</v>
      </c>
      <c r="CC7" s="116">
        <v>1</v>
      </c>
      <c r="CD7" s="11" t="s">
        <v>18</v>
      </c>
      <c r="CE7" s="114">
        <v>129750</v>
      </c>
      <c r="CF7" s="115">
        <v>3</v>
      </c>
      <c r="CG7" s="116">
        <v>1</v>
      </c>
      <c r="CH7" s="11" t="s">
        <v>18</v>
      </c>
      <c r="CI7" s="114">
        <v>265070</v>
      </c>
      <c r="CJ7" s="115">
        <v>3</v>
      </c>
      <c r="CK7" s="116">
        <v>1</v>
      </c>
      <c r="CL7" s="11" t="s">
        <v>18</v>
      </c>
      <c r="CM7" s="114">
        <v>222710</v>
      </c>
      <c r="CN7" s="115">
        <v>3</v>
      </c>
      <c r="CO7" s="116">
        <v>1</v>
      </c>
      <c r="CP7" s="11" t="s">
        <v>18</v>
      </c>
      <c r="CQ7" s="114">
        <v>110790</v>
      </c>
      <c r="CR7" s="115">
        <v>3</v>
      </c>
      <c r="CS7" s="116">
        <v>1</v>
      </c>
      <c r="CT7" s="11" t="s">
        <v>18</v>
      </c>
      <c r="CU7" s="114">
        <v>300910</v>
      </c>
      <c r="CV7" s="115">
        <v>3</v>
      </c>
      <c r="CW7" s="116">
        <v>1</v>
      </c>
      <c r="CX7" s="37" t="s">
        <v>18</v>
      </c>
      <c r="CY7" s="114">
        <v>179810</v>
      </c>
      <c r="CZ7" s="115">
        <v>3</v>
      </c>
      <c r="DA7" s="116">
        <v>1</v>
      </c>
      <c r="DC7" s="302" t="s">
        <v>5</v>
      </c>
      <c r="DD7" s="303" t="s">
        <v>694</v>
      </c>
      <c r="DE7" s="304" t="s">
        <v>694</v>
      </c>
      <c r="DF7" s="304" t="s">
        <v>694</v>
      </c>
      <c r="DG7" s="332" t="s">
        <v>694</v>
      </c>
      <c r="DH7" s="304" t="s">
        <v>694</v>
      </c>
      <c r="DI7" s="332" t="s">
        <v>694</v>
      </c>
      <c r="DJ7" s="305" t="s">
        <v>694</v>
      </c>
    </row>
    <row r="8" spans="1:114" ht="15.75" thickBot="1" x14ac:dyDescent="0.3">
      <c r="B8" s="11" t="s">
        <v>19</v>
      </c>
      <c r="C8" s="114">
        <v>77850</v>
      </c>
      <c r="D8" s="115">
        <v>3</v>
      </c>
      <c r="E8" s="116">
        <v>1</v>
      </c>
      <c r="F8" s="11" t="s">
        <v>19</v>
      </c>
      <c r="G8" s="114">
        <v>108880</v>
      </c>
      <c r="H8" s="115">
        <v>3</v>
      </c>
      <c r="I8" s="116">
        <v>1</v>
      </c>
      <c r="J8" s="11" t="s">
        <v>19</v>
      </c>
      <c r="K8" s="114">
        <v>102000</v>
      </c>
      <c r="L8" s="115">
        <v>3</v>
      </c>
      <c r="M8" s="116">
        <v>1</v>
      </c>
      <c r="N8" s="11" t="s">
        <v>19</v>
      </c>
      <c r="O8" s="114">
        <v>82850</v>
      </c>
      <c r="P8" s="115">
        <v>3</v>
      </c>
      <c r="Q8" s="116">
        <v>1</v>
      </c>
      <c r="R8" s="11" t="s">
        <v>19</v>
      </c>
      <c r="S8" s="114">
        <v>130470</v>
      </c>
      <c r="T8" s="115">
        <v>3</v>
      </c>
      <c r="U8" s="116">
        <v>1</v>
      </c>
      <c r="V8" s="11" t="s">
        <v>19</v>
      </c>
      <c r="W8" s="114">
        <v>116010</v>
      </c>
      <c r="X8" s="115">
        <v>3</v>
      </c>
      <c r="Y8" s="116">
        <v>1</v>
      </c>
      <c r="Z8" s="11" t="s">
        <v>19</v>
      </c>
      <c r="AA8" s="114">
        <v>93520</v>
      </c>
      <c r="AB8" s="115">
        <v>3</v>
      </c>
      <c r="AC8" s="116">
        <v>1</v>
      </c>
      <c r="AD8" s="11" t="s">
        <v>19</v>
      </c>
      <c r="AE8" s="114">
        <v>84010</v>
      </c>
      <c r="AF8" s="115">
        <v>3</v>
      </c>
      <c r="AG8" s="116">
        <v>1</v>
      </c>
      <c r="AH8" s="11" t="s">
        <v>19</v>
      </c>
      <c r="AI8" s="114">
        <v>87840</v>
      </c>
      <c r="AJ8" s="115">
        <v>3</v>
      </c>
      <c r="AK8" s="116">
        <v>1</v>
      </c>
      <c r="AL8" s="11" t="s">
        <v>19</v>
      </c>
      <c r="AM8" s="114">
        <v>103310</v>
      </c>
      <c r="AN8" s="115">
        <v>3</v>
      </c>
      <c r="AO8" s="116">
        <v>1</v>
      </c>
      <c r="AP8" s="11" t="s">
        <v>19</v>
      </c>
      <c r="AQ8" s="114">
        <v>106070</v>
      </c>
      <c r="AR8" s="115">
        <v>3</v>
      </c>
      <c r="AS8" s="116">
        <v>1</v>
      </c>
      <c r="AT8" s="11" t="s">
        <v>19</v>
      </c>
      <c r="AU8" s="114">
        <v>71630</v>
      </c>
      <c r="AV8" s="115">
        <v>3</v>
      </c>
      <c r="AW8" s="116">
        <v>1</v>
      </c>
      <c r="AX8" s="11" t="s">
        <v>19</v>
      </c>
      <c r="AY8" s="114">
        <v>56260</v>
      </c>
      <c r="AZ8" s="115">
        <v>3</v>
      </c>
      <c r="BA8" s="116">
        <v>1</v>
      </c>
      <c r="BB8" s="11" t="s">
        <v>19</v>
      </c>
      <c r="BC8" s="114">
        <v>112700</v>
      </c>
      <c r="BD8" s="115">
        <v>3</v>
      </c>
      <c r="BE8" s="116">
        <v>1</v>
      </c>
      <c r="BF8" s="11" t="s">
        <v>19</v>
      </c>
      <c r="BG8" s="114">
        <v>104890</v>
      </c>
      <c r="BH8" s="115">
        <v>3</v>
      </c>
      <c r="BI8" s="116">
        <v>1</v>
      </c>
      <c r="BJ8" s="11" t="s">
        <v>19</v>
      </c>
      <c r="BK8" s="114">
        <v>138710</v>
      </c>
      <c r="BL8" s="115">
        <v>3</v>
      </c>
      <c r="BM8" s="116">
        <v>1</v>
      </c>
      <c r="BN8" s="11" t="s">
        <v>19</v>
      </c>
      <c r="BO8" s="114">
        <v>90420</v>
      </c>
      <c r="BP8" s="115">
        <v>3</v>
      </c>
      <c r="BQ8" s="116">
        <v>1</v>
      </c>
      <c r="BR8" s="11" t="s">
        <v>19</v>
      </c>
      <c r="BS8" s="114">
        <v>120000</v>
      </c>
      <c r="BT8" s="115">
        <v>3</v>
      </c>
      <c r="BU8" s="116">
        <v>1</v>
      </c>
      <c r="BV8" s="11" t="s">
        <v>19</v>
      </c>
      <c r="BW8" s="114">
        <v>131990</v>
      </c>
      <c r="BX8" s="115">
        <v>3</v>
      </c>
      <c r="BY8" s="116">
        <v>1</v>
      </c>
      <c r="BZ8" s="11" t="s">
        <v>19</v>
      </c>
      <c r="CA8" s="114">
        <v>123010</v>
      </c>
      <c r="CB8" s="115">
        <v>3</v>
      </c>
      <c r="CC8" s="116">
        <v>1</v>
      </c>
      <c r="CD8" s="11" t="s">
        <v>19</v>
      </c>
      <c r="CE8" s="114">
        <v>241220</v>
      </c>
      <c r="CF8" s="115">
        <v>3</v>
      </c>
      <c r="CG8" s="116">
        <v>1</v>
      </c>
      <c r="CH8" s="11" t="s">
        <v>19</v>
      </c>
      <c r="CI8" s="114">
        <v>146330</v>
      </c>
      <c r="CJ8" s="115">
        <v>3</v>
      </c>
      <c r="CK8" s="116">
        <v>1</v>
      </c>
      <c r="CL8" s="11" t="s">
        <v>19</v>
      </c>
      <c r="CM8" s="114">
        <v>137010</v>
      </c>
      <c r="CN8" s="115">
        <v>3</v>
      </c>
      <c r="CO8" s="116">
        <v>1</v>
      </c>
      <c r="CP8" s="11" t="s">
        <v>19</v>
      </c>
      <c r="CQ8" s="114">
        <v>133920</v>
      </c>
      <c r="CR8" s="115">
        <v>3</v>
      </c>
      <c r="CS8" s="116">
        <v>1</v>
      </c>
      <c r="CT8" s="11" t="s">
        <v>19</v>
      </c>
      <c r="CU8" s="114">
        <v>107320</v>
      </c>
      <c r="CV8" s="115">
        <v>3</v>
      </c>
      <c r="CW8" s="116">
        <v>1</v>
      </c>
      <c r="CX8" s="73" t="s">
        <v>19</v>
      </c>
      <c r="CY8" s="48">
        <v>181400</v>
      </c>
      <c r="CZ8" s="49">
        <v>3</v>
      </c>
      <c r="DA8" s="50">
        <v>1</v>
      </c>
      <c r="DC8" s="302" t="s">
        <v>4</v>
      </c>
      <c r="DD8" s="303" t="s">
        <v>694</v>
      </c>
      <c r="DE8" s="304" t="s">
        <v>694</v>
      </c>
      <c r="DF8" s="304" t="s">
        <v>694</v>
      </c>
      <c r="DG8" s="332" t="s">
        <v>694</v>
      </c>
      <c r="DH8" s="304" t="s">
        <v>694</v>
      </c>
      <c r="DI8" s="332" t="s">
        <v>694</v>
      </c>
      <c r="DJ8" s="305" t="s">
        <v>694</v>
      </c>
    </row>
    <row r="9" spans="1:114" x14ac:dyDescent="0.25">
      <c r="B9" s="11" t="s">
        <v>20</v>
      </c>
      <c r="C9" s="114">
        <v>70630</v>
      </c>
      <c r="D9" s="115">
        <v>3</v>
      </c>
      <c r="E9" s="116">
        <v>1</v>
      </c>
      <c r="F9" s="11" t="s">
        <v>20</v>
      </c>
      <c r="G9" s="114">
        <v>60510</v>
      </c>
      <c r="H9" s="115">
        <v>3</v>
      </c>
      <c r="I9" s="116">
        <v>1</v>
      </c>
      <c r="J9" s="11" t="s">
        <v>20</v>
      </c>
      <c r="K9" s="114">
        <v>70930</v>
      </c>
      <c r="L9" s="115">
        <v>3</v>
      </c>
      <c r="M9" s="116">
        <v>1</v>
      </c>
      <c r="N9" s="11" t="s">
        <v>20</v>
      </c>
      <c r="O9" s="114">
        <v>84070</v>
      </c>
      <c r="P9" s="115">
        <v>3</v>
      </c>
      <c r="Q9" s="116">
        <v>1</v>
      </c>
      <c r="R9" s="11" t="s">
        <v>20</v>
      </c>
      <c r="S9" s="114">
        <v>96970</v>
      </c>
      <c r="T9" s="115">
        <v>3</v>
      </c>
      <c r="U9" s="116">
        <v>1</v>
      </c>
      <c r="V9" s="11" t="s">
        <v>20</v>
      </c>
      <c r="W9" s="114">
        <v>111980</v>
      </c>
      <c r="X9" s="115">
        <v>3</v>
      </c>
      <c r="Y9" s="116">
        <v>1</v>
      </c>
      <c r="Z9" s="11" t="s">
        <v>20</v>
      </c>
      <c r="AA9" s="114">
        <v>124140</v>
      </c>
      <c r="AB9" s="115">
        <v>3</v>
      </c>
      <c r="AC9" s="116">
        <v>1</v>
      </c>
      <c r="AD9" s="11" t="s">
        <v>20</v>
      </c>
      <c r="AE9" s="114">
        <v>94430</v>
      </c>
      <c r="AF9" s="115">
        <v>3</v>
      </c>
      <c r="AG9" s="116">
        <v>1</v>
      </c>
      <c r="AH9" s="11" t="s">
        <v>20</v>
      </c>
      <c r="AI9" s="114">
        <v>76690</v>
      </c>
      <c r="AJ9" s="115">
        <v>3</v>
      </c>
      <c r="AK9" s="116">
        <v>1</v>
      </c>
      <c r="AL9" s="11" t="s">
        <v>20</v>
      </c>
      <c r="AM9" s="114">
        <v>160190</v>
      </c>
      <c r="AN9" s="115">
        <v>3</v>
      </c>
      <c r="AO9" s="116">
        <v>1</v>
      </c>
      <c r="AP9" s="11" t="s">
        <v>20</v>
      </c>
      <c r="AQ9" s="114">
        <v>90680</v>
      </c>
      <c r="AR9" s="115">
        <v>3</v>
      </c>
      <c r="AS9" s="116">
        <v>1</v>
      </c>
      <c r="AT9" s="11" t="s">
        <v>20</v>
      </c>
      <c r="AU9" s="114">
        <v>88980</v>
      </c>
      <c r="AV9" s="115">
        <v>3</v>
      </c>
      <c r="AW9" s="116">
        <v>1</v>
      </c>
      <c r="AX9" s="11" t="s">
        <v>20</v>
      </c>
      <c r="AY9" s="114">
        <v>60220</v>
      </c>
      <c r="AZ9" s="115">
        <v>3</v>
      </c>
      <c r="BA9" s="116">
        <v>1</v>
      </c>
      <c r="BB9" s="11" t="s">
        <v>20</v>
      </c>
      <c r="BC9" s="114">
        <v>102890</v>
      </c>
      <c r="BD9" s="115">
        <v>3</v>
      </c>
      <c r="BE9" s="116">
        <v>1</v>
      </c>
      <c r="BF9" s="11" t="s">
        <v>20</v>
      </c>
      <c r="BG9" s="114">
        <v>135340</v>
      </c>
      <c r="BH9" s="115">
        <v>3</v>
      </c>
      <c r="BI9" s="116">
        <v>1</v>
      </c>
      <c r="BJ9" s="11" t="s">
        <v>20</v>
      </c>
      <c r="BK9" s="114">
        <v>142280</v>
      </c>
      <c r="BL9" s="115">
        <v>3</v>
      </c>
      <c r="BM9" s="116">
        <v>1</v>
      </c>
      <c r="BN9" s="11" t="s">
        <v>20</v>
      </c>
      <c r="BO9" s="114">
        <v>85450</v>
      </c>
      <c r="BP9" s="115">
        <v>3</v>
      </c>
      <c r="BQ9" s="116">
        <v>1</v>
      </c>
      <c r="BR9" s="11" t="s">
        <v>20</v>
      </c>
      <c r="BS9" s="114">
        <v>99190</v>
      </c>
      <c r="BT9" s="115">
        <v>3</v>
      </c>
      <c r="BU9" s="116">
        <v>1</v>
      </c>
      <c r="BV9" s="11" t="s">
        <v>20</v>
      </c>
      <c r="BW9" s="114">
        <v>120500</v>
      </c>
      <c r="BX9" s="115">
        <v>3</v>
      </c>
      <c r="BY9" s="116">
        <v>1</v>
      </c>
      <c r="BZ9" s="11" t="s">
        <v>20</v>
      </c>
      <c r="CA9" s="175">
        <v>90280</v>
      </c>
      <c r="CB9" s="176">
        <v>3</v>
      </c>
      <c r="CC9" s="177">
        <v>1</v>
      </c>
      <c r="CD9" s="11" t="s">
        <v>20</v>
      </c>
      <c r="CE9" s="175">
        <v>110240</v>
      </c>
      <c r="CF9" s="176">
        <v>3</v>
      </c>
      <c r="CG9" s="177">
        <v>1</v>
      </c>
      <c r="CH9" s="11" t="s">
        <v>20</v>
      </c>
      <c r="CI9" s="175">
        <v>166830</v>
      </c>
      <c r="CJ9" s="176">
        <v>3</v>
      </c>
      <c r="CK9" s="116">
        <v>1</v>
      </c>
      <c r="CL9" s="11" t="s">
        <v>20</v>
      </c>
      <c r="CM9" s="114">
        <v>274040</v>
      </c>
      <c r="CN9" s="115">
        <v>3</v>
      </c>
      <c r="CO9" s="116">
        <v>1</v>
      </c>
      <c r="CP9" s="11" t="s">
        <v>20</v>
      </c>
      <c r="CQ9" s="114">
        <v>93170</v>
      </c>
      <c r="CR9" s="115">
        <v>3</v>
      </c>
      <c r="CS9" s="116">
        <v>1</v>
      </c>
      <c r="CT9" s="11" t="s">
        <v>20</v>
      </c>
      <c r="CU9" s="114">
        <v>124400</v>
      </c>
      <c r="CV9" s="115">
        <v>3</v>
      </c>
      <c r="CW9" s="116">
        <v>1</v>
      </c>
      <c r="CX9" s="86"/>
      <c r="CY9" s="87"/>
      <c r="CZ9" s="87"/>
      <c r="DA9" s="88"/>
      <c r="DC9" s="302" t="s">
        <v>3177</v>
      </c>
      <c r="DD9" s="303" t="s">
        <v>694</v>
      </c>
      <c r="DE9" s="304" t="s">
        <v>694</v>
      </c>
      <c r="DF9" s="304" t="s">
        <v>694</v>
      </c>
      <c r="DG9" s="332" t="s">
        <v>694</v>
      </c>
      <c r="DH9" s="304" t="s">
        <v>694</v>
      </c>
      <c r="DI9" s="332" t="s">
        <v>694</v>
      </c>
      <c r="DJ9" s="305" t="s">
        <v>694</v>
      </c>
    </row>
    <row r="10" spans="1:114" x14ac:dyDescent="0.25">
      <c r="B10" s="11" t="s">
        <v>21</v>
      </c>
      <c r="C10" s="114">
        <v>81940</v>
      </c>
      <c r="D10" s="115">
        <v>3</v>
      </c>
      <c r="E10" s="116">
        <v>1</v>
      </c>
      <c r="F10" s="11" t="s">
        <v>21</v>
      </c>
      <c r="G10" s="114">
        <v>73700</v>
      </c>
      <c r="H10" s="115">
        <v>3</v>
      </c>
      <c r="I10" s="116">
        <v>1</v>
      </c>
      <c r="J10" s="11" t="s">
        <v>21</v>
      </c>
      <c r="K10" s="114">
        <v>88380</v>
      </c>
      <c r="L10" s="115">
        <v>3</v>
      </c>
      <c r="M10" s="116">
        <v>1</v>
      </c>
      <c r="N10" s="11" t="s">
        <v>21</v>
      </c>
      <c r="O10" s="114">
        <v>118230</v>
      </c>
      <c r="P10" s="115">
        <v>3</v>
      </c>
      <c r="Q10" s="116">
        <v>1</v>
      </c>
      <c r="R10" s="11" t="s">
        <v>21</v>
      </c>
      <c r="S10" s="114">
        <v>81470</v>
      </c>
      <c r="T10" s="115">
        <v>3</v>
      </c>
      <c r="U10" s="116">
        <v>1</v>
      </c>
      <c r="V10" s="11" t="s">
        <v>21</v>
      </c>
      <c r="W10" s="114">
        <v>110840</v>
      </c>
      <c r="X10" s="115">
        <v>3</v>
      </c>
      <c r="Y10" s="116">
        <v>1</v>
      </c>
      <c r="Z10" s="11" t="s">
        <v>21</v>
      </c>
      <c r="AA10" s="114">
        <v>84600</v>
      </c>
      <c r="AB10" s="115">
        <v>3</v>
      </c>
      <c r="AC10" s="116">
        <v>1</v>
      </c>
      <c r="AD10" s="11" t="s">
        <v>21</v>
      </c>
      <c r="AE10" s="114">
        <v>89880</v>
      </c>
      <c r="AF10" s="115">
        <v>3</v>
      </c>
      <c r="AG10" s="116">
        <v>1</v>
      </c>
      <c r="AH10" s="11" t="s">
        <v>21</v>
      </c>
      <c r="AI10" s="114">
        <v>119730</v>
      </c>
      <c r="AJ10" s="115">
        <v>3</v>
      </c>
      <c r="AK10" s="116">
        <v>1</v>
      </c>
      <c r="AL10" s="11" t="s">
        <v>21</v>
      </c>
      <c r="AM10" s="114">
        <v>123360</v>
      </c>
      <c r="AN10" s="115">
        <v>3</v>
      </c>
      <c r="AO10" s="116">
        <v>1</v>
      </c>
      <c r="AP10" s="11" t="s">
        <v>21</v>
      </c>
      <c r="AQ10" s="114">
        <v>106090</v>
      </c>
      <c r="AR10" s="115">
        <v>3</v>
      </c>
      <c r="AS10" s="116">
        <v>1</v>
      </c>
      <c r="AT10" s="11" t="s">
        <v>21</v>
      </c>
      <c r="AU10" s="114">
        <v>92590</v>
      </c>
      <c r="AV10" s="115">
        <v>3</v>
      </c>
      <c r="AW10" s="116">
        <v>1</v>
      </c>
      <c r="AX10" s="11" t="s">
        <v>21</v>
      </c>
      <c r="AY10" s="114">
        <v>73600</v>
      </c>
      <c r="AZ10" s="115">
        <v>3</v>
      </c>
      <c r="BA10" s="116">
        <v>1</v>
      </c>
      <c r="BB10" s="11" t="s">
        <v>21</v>
      </c>
      <c r="BC10" s="114">
        <v>91070</v>
      </c>
      <c r="BD10" s="115">
        <v>3</v>
      </c>
      <c r="BE10" s="116">
        <v>1</v>
      </c>
      <c r="BF10" s="11" t="s">
        <v>21</v>
      </c>
      <c r="BG10" s="114">
        <v>120590</v>
      </c>
      <c r="BH10" s="115">
        <v>3</v>
      </c>
      <c r="BI10" s="116">
        <v>1</v>
      </c>
      <c r="BJ10" s="11" t="s">
        <v>21</v>
      </c>
      <c r="BK10" s="114">
        <v>126020</v>
      </c>
      <c r="BL10" s="115">
        <v>3</v>
      </c>
      <c r="BM10" s="116">
        <v>1</v>
      </c>
      <c r="BN10" s="11" t="s">
        <v>21</v>
      </c>
      <c r="BO10" s="114">
        <v>122840</v>
      </c>
      <c r="BP10" s="115">
        <v>3</v>
      </c>
      <c r="BQ10" s="116">
        <v>1</v>
      </c>
      <c r="BR10" s="11" t="s">
        <v>21</v>
      </c>
      <c r="BS10" s="114">
        <v>137560</v>
      </c>
      <c r="BT10" s="115">
        <v>3</v>
      </c>
      <c r="BU10" s="116">
        <v>1</v>
      </c>
      <c r="BV10" s="11" t="s">
        <v>21</v>
      </c>
      <c r="BW10" s="114">
        <v>68280</v>
      </c>
      <c r="BX10" s="115">
        <v>3</v>
      </c>
      <c r="BY10" s="116">
        <v>1</v>
      </c>
      <c r="BZ10" s="11" t="s">
        <v>21</v>
      </c>
      <c r="CA10" s="114">
        <v>88710</v>
      </c>
      <c r="CB10" s="115">
        <v>3</v>
      </c>
      <c r="CC10" s="116">
        <v>1</v>
      </c>
      <c r="CD10" s="11" t="s">
        <v>21</v>
      </c>
      <c r="CE10" s="114">
        <v>206790</v>
      </c>
      <c r="CF10" s="115">
        <v>3</v>
      </c>
      <c r="CG10" s="116">
        <v>1</v>
      </c>
      <c r="CH10" s="11" t="s">
        <v>21</v>
      </c>
      <c r="CI10" s="114">
        <v>228600</v>
      </c>
      <c r="CJ10" s="115">
        <v>3</v>
      </c>
      <c r="CK10" s="116">
        <v>1</v>
      </c>
      <c r="CL10" s="11" t="s">
        <v>21</v>
      </c>
      <c r="CM10" s="114">
        <v>322840</v>
      </c>
      <c r="CN10" s="115">
        <v>3</v>
      </c>
      <c r="CO10" s="116">
        <v>1</v>
      </c>
      <c r="CP10" s="11" t="s">
        <v>21</v>
      </c>
      <c r="CQ10" s="114">
        <v>156610</v>
      </c>
      <c r="CR10" s="115">
        <v>3</v>
      </c>
      <c r="CS10" s="116">
        <v>1</v>
      </c>
      <c r="CT10" s="11" t="s">
        <v>21</v>
      </c>
      <c r="CU10" s="114">
        <v>71730</v>
      </c>
      <c r="CV10" s="115">
        <v>3</v>
      </c>
      <c r="CW10" s="116">
        <v>1</v>
      </c>
      <c r="CX10" s="86"/>
      <c r="CY10" s="87"/>
      <c r="CZ10" s="87"/>
      <c r="DA10" s="88"/>
      <c r="DC10" s="302" t="s">
        <v>2559</v>
      </c>
      <c r="DD10" s="303" t="s">
        <v>694</v>
      </c>
      <c r="DE10" s="304" t="s">
        <v>694</v>
      </c>
      <c r="DF10" s="304" t="s">
        <v>694</v>
      </c>
      <c r="DG10" s="332" t="s">
        <v>694</v>
      </c>
      <c r="DH10" s="304" t="s">
        <v>694</v>
      </c>
      <c r="DI10" s="332" t="s">
        <v>694</v>
      </c>
      <c r="DJ10" s="305" t="s">
        <v>694</v>
      </c>
    </row>
    <row r="11" spans="1:114" x14ac:dyDescent="0.25">
      <c r="B11" s="11" t="s">
        <v>22</v>
      </c>
      <c r="C11" s="114">
        <v>113430</v>
      </c>
      <c r="D11" s="115">
        <v>3</v>
      </c>
      <c r="E11" s="116">
        <v>1</v>
      </c>
      <c r="F11" s="11" t="s">
        <v>22</v>
      </c>
      <c r="G11" s="114">
        <v>80660</v>
      </c>
      <c r="H11" s="115">
        <v>3</v>
      </c>
      <c r="I11" s="116">
        <v>1</v>
      </c>
      <c r="J11" s="11" t="s">
        <v>22</v>
      </c>
      <c r="K11" s="114">
        <v>66320</v>
      </c>
      <c r="L11" s="115">
        <v>3</v>
      </c>
      <c r="M11" s="116">
        <v>1</v>
      </c>
      <c r="N11" s="11" t="s">
        <v>22</v>
      </c>
      <c r="O11" s="114">
        <v>103900</v>
      </c>
      <c r="P11" s="115">
        <v>3</v>
      </c>
      <c r="Q11" s="116">
        <v>1</v>
      </c>
      <c r="R11" s="11" t="s">
        <v>22</v>
      </c>
      <c r="S11" s="114">
        <v>95250</v>
      </c>
      <c r="T11" s="115">
        <v>3</v>
      </c>
      <c r="U11" s="116">
        <v>1</v>
      </c>
      <c r="V11" s="11" t="s">
        <v>22</v>
      </c>
      <c r="W11" s="114">
        <v>112420</v>
      </c>
      <c r="X11" s="115">
        <v>3</v>
      </c>
      <c r="Y11" s="116">
        <v>1</v>
      </c>
      <c r="Z11" s="11" t="s">
        <v>22</v>
      </c>
      <c r="AA11" s="114">
        <v>82220</v>
      </c>
      <c r="AB11" s="115">
        <v>3</v>
      </c>
      <c r="AC11" s="116">
        <v>1</v>
      </c>
      <c r="AD11" s="11" t="s">
        <v>22</v>
      </c>
      <c r="AE11" s="114">
        <v>105250</v>
      </c>
      <c r="AF11" s="115">
        <v>3</v>
      </c>
      <c r="AG11" s="116">
        <v>1</v>
      </c>
      <c r="AH11" s="11" t="s">
        <v>22</v>
      </c>
      <c r="AI11" s="114">
        <v>208600</v>
      </c>
      <c r="AJ11" s="115">
        <v>3</v>
      </c>
      <c r="AK11" s="116">
        <v>1</v>
      </c>
      <c r="AL11" s="11" t="s">
        <v>22</v>
      </c>
      <c r="AM11" s="114">
        <v>107480</v>
      </c>
      <c r="AN11" s="115">
        <v>3</v>
      </c>
      <c r="AO11" s="116">
        <v>1</v>
      </c>
      <c r="AP11" s="11" t="s">
        <v>22</v>
      </c>
      <c r="AQ11" s="114">
        <v>95490</v>
      </c>
      <c r="AR11" s="115">
        <v>3</v>
      </c>
      <c r="AS11" s="116">
        <v>1</v>
      </c>
      <c r="AT11" s="11" t="s">
        <v>22</v>
      </c>
      <c r="AU11" s="114">
        <v>121320</v>
      </c>
      <c r="AV11" s="115">
        <v>3</v>
      </c>
      <c r="AW11" s="116">
        <v>1</v>
      </c>
      <c r="AX11" s="11" t="s">
        <v>22</v>
      </c>
      <c r="AY11" s="114">
        <v>110410</v>
      </c>
      <c r="AZ11" s="115">
        <v>3</v>
      </c>
      <c r="BA11" s="116">
        <v>1</v>
      </c>
      <c r="BB11" s="11" t="s">
        <v>22</v>
      </c>
      <c r="BC11" s="114">
        <v>151790</v>
      </c>
      <c r="BD11" s="115">
        <v>3</v>
      </c>
      <c r="BE11" s="116">
        <v>1</v>
      </c>
      <c r="BF11" s="11" t="s">
        <v>22</v>
      </c>
      <c r="BG11" s="114">
        <v>130490</v>
      </c>
      <c r="BH11" s="115">
        <v>3</v>
      </c>
      <c r="BI11" s="116">
        <v>1</v>
      </c>
      <c r="BJ11" s="11" t="s">
        <v>22</v>
      </c>
      <c r="BK11" s="114">
        <v>167860</v>
      </c>
      <c r="BL11" s="115">
        <v>3</v>
      </c>
      <c r="BM11" s="116">
        <v>1</v>
      </c>
      <c r="BN11" s="11" t="s">
        <v>22</v>
      </c>
      <c r="BO11" s="114">
        <v>141130</v>
      </c>
      <c r="BP11" s="115">
        <v>3</v>
      </c>
      <c r="BQ11" s="116">
        <v>1</v>
      </c>
      <c r="BR11" s="11" t="s">
        <v>22</v>
      </c>
      <c r="BS11" s="114">
        <v>110430</v>
      </c>
      <c r="BT11" s="115">
        <v>3</v>
      </c>
      <c r="BU11" s="116">
        <v>1</v>
      </c>
      <c r="BV11" s="11" t="s">
        <v>22</v>
      </c>
      <c r="BW11" s="114">
        <v>139070</v>
      </c>
      <c r="BX11" s="115">
        <v>3</v>
      </c>
      <c r="BY11" s="116">
        <v>1</v>
      </c>
      <c r="BZ11" s="11" t="s">
        <v>22</v>
      </c>
      <c r="CA11" s="114">
        <v>146300</v>
      </c>
      <c r="CB11" s="115">
        <v>3</v>
      </c>
      <c r="CC11" s="116">
        <v>1</v>
      </c>
      <c r="CD11" s="11" t="s">
        <v>22</v>
      </c>
      <c r="CE11" s="114">
        <v>262000</v>
      </c>
      <c r="CF11" s="115">
        <v>3</v>
      </c>
      <c r="CG11" s="116">
        <v>1</v>
      </c>
      <c r="CH11" s="11" t="s">
        <v>22</v>
      </c>
      <c r="CI11" s="114">
        <v>200700</v>
      </c>
      <c r="CJ11" s="115">
        <v>3</v>
      </c>
      <c r="CK11" s="116">
        <v>1</v>
      </c>
      <c r="CL11" s="11" t="s">
        <v>22</v>
      </c>
      <c r="CM11" s="114">
        <v>174020</v>
      </c>
      <c r="CN11" s="115">
        <v>3</v>
      </c>
      <c r="CO11" s="116">
        <v>1</v>
      </c>
      <c r="CP11" s="11" t="s">
        <v>22</v>
      </c>
      <c r="CQ11" s="114">
        <v>176510</v>
      </c>
      <c r="CR11" s="115">
        <v>3</v>
      </c>
      <c r="CS11" s="116">
        <v>1</v>
      </c>
      <c r="CT11" s="11" t="s">
        <v>22</v>
      </c>
      <c r="CU11" s="114">
        <v>73590</v>
      </c>
      <c r="CV11" s="115">
        <v>3</v>
      </c>
      <c r="CW11" s="116">
        <v>1</v>
      </c>
      <c r="CX11" s="86"/>
      <c r="CY11" s="87"/>
      <c r="CZ11" s="87"/>
      <c r="DA11" s="88"/>
      <c r="DC11" s="302" t="s">
        <v>3178</v>
      </c>
      <c r="DD11" s="303" t="s">
        <v>694</v>
      </c>
      <c r="DE11" s="304" t="s">
        <v>694</v>
      </c>
      <c r="DF11" s="304" t="s">
        <v>694</v>
      </c>
      <c r="DG11" s="332" t="s">
        <v>694</v>
      </c>
      <c r="DH11" s="304" t="s">
        <v>694</v>
      </c>
      <c r="DI11" s="332" t="s">
        <v>694</v>
      </c>
      <c r="DJ11" s="305" t="s">
        <v>694</v>
      </c>
    </row>
    <row r="12" spans="1:114" ht="15.75" thickBot="1" x14ac:dyDescent="0.3">
      <c r="B12" s="11" t="s">
        <v>23</v>
      </c>
      <c r="C12" s="114">
        <v>104650</v>
      </c>
      <c r="D12" s="115">
        <v>3</v>
      </c>
      <c r="E12" s="116">
        <v>1</v>
      </c>
      <c r="F12" s="11" t="s">
        <v>23</v>
      </c>
      <c r="G12" s="114">
        <v>88060</v>
      </c>
      <c r="H12" s="115">
        <v>3</v>
      </c>
      <c r="I12" s="116">
        <v>1</v>
      </c>
      <c r="J12" s="11" t="s">
        <v>23</v>
      </c>
      <c r="K12" s="114">
        <v>56850</v>
      </c>
      <c r="L12" s="115">
        <v>3</v>
      </c>
      <c r="M12" s="116">
        <v>1</v>
      </c>
      <c r="N12" s="11" t="s">
        <v>23</v>
      </c>
      <c r="O12" s="114">
        <v>110410</v>
      </c>
      <c r="P12" s="115">
        <v>3</v>
      </c>
      <c r="Q12" s="116">
        <v>1</v>
      </c>
      <c r="R12" s="11" t="s">
        <v>23</v>
      </c>
      <c r="S12" s="114">
        <v>100030</v>
      </c>
      <c r="T12" s="115">
        <v>3</v>
      </c>
      <c r="U12" s="116">
        <v>1</v>
      </c>
      <c r="V12" s="11" t="s">
        <v>23</v>
      </c>
      <c r="W12" s="114">
        <v>116040</v>
      </c>
      <c r="X12" s="115">
        <v>3</v>
      </c>
      <c r="Y12" s="116">
        <v>1</v>
      </c>
      <c r="Z12" s="11" t="s">
        <v>23</v>
      </c>
      <c r="AA12" s="114">
        <v>98840</v>
      </c>
      <c r="AB12" s="115">
        <v>3</v>
      </c>
      <c r="AC12" s="116">
        <v>1</v>
      </c>
      <c r="AD12" s="11" t="s">
        <v>23</v>
      </c>
      <c r="AE12" s="114">
        <v>103290</v>
      </c>
      <c r="AF12" s="115">
        <v>3</v>
      </c>
      <c r="AG12" s="116">
        <v>1</v>
      </c>
      <c r="AH12" s="11" t="s">
        <v>23</v>
      </c>
      <c r="AI12" s="114">
        <v>80680</v>
      </c>
      <c r="AJ12" s="115">
        <v>3</v>
      </c>
      <c r="AK12" s="116">
        <v>1</v>
      </c>
      <c r="AL12" s="11" t="s">
        <v>23</v>
      </c>
      <c r="AM12" s="114">
        <v>107220</v>
      </c>
      <c r="AN12" s="115">
        <v>3</v>
      </c>
      <c r="AO12" s="116">
        <v>1</v>
      </c>
      <c r="AP12" s="11" t="s">
        <v>23</v>
      </c>
      <c r="AQ12" s="114">
        <v>121500</v>
      </c>
      <c r="AR12" s="115">
        <v>3</v>
      </c>
      <c r="AS12" s="116">
        <v>1</v>
      </c>
      <c r="AT12" s="11" t="s">
        <v>23</v>
      </c>
      <c r="AU12" s="114">
        <v>100540</v>
      </c>
      <c r="AV12" s="115">
        <v>3</v>
      </c>
      <c r="AW12" s="116">
        <v>1</v>
      </c>
      <c r="AX12" s="11" t="s">
        <v>23</v>
      </c>
      <c r="AY12" s="114">
        <v>74570</v>
      </c>
      <c r="AZ12" s="115">
        <v>3</v>
      </c>
      <c r="BA12" s="116">
        <v>1</v>
      </c>
      <c r="BB12" s="11" t="s">
        <v>23</v>
      </c>
      <c r="BC12" s="114">
        <v>108980</v>
      </c>
      <c r="BD12" s="115">
        <v>3</v>
      </c>
      <c r="BE12" s="116">
        <v>1</v>
      </c>
      <c r="BF12" s="11" t="s">
        <v>23</v>
      </c>
      <c r="BG12" s="114">
        <v>125270</v>
      </c>
      <c r="BH12" s="115">
        <v>3</v>
      </c>
      <c r="BI12" s="116">
        <v>1</v>
      </c>
      <c r="BJ12" s="11" t="s">
        <v>23</v>
      </c>
      <c r="BK12" s="114">
        <v>122200</v>
      </c>
      <c r="BL12" s="115">
        <v>3</v>
      </c>
      <c r="BM12" s="116">
        <v>1</v>
      </c>
      <c r="BN12" s="11" t="s">
        <v>23</v>
      </c>
      <c r="BO12" s="114">
        <v>81170</v>
      </c>
      <c r="BP12" s="115">
        <v>3</v>
      </c>
      <c r="BQ12" s="116">
        <v>1</v>
      </c>
      <c r="BR12" s="11" t="s">
        <v>23</v>
      </c>
      <c r="BS12" s="114">
        <v>158250</v>
      </c>
      <c r="BT12" s="115">
        <v>3</v>
      </c>
      <c r="BU12" s="116">
        <v>1</v>
      </c>
      <c r="BV12" s="11" t="s">
        <v>23</v>
      </c>
      <c r="BW12" s="114">
        <v>104380</v>
      </c>
      <c r="BX12" s="115">
        <v>3</v>
      </c>
      <c r="BY12" s="116">
        <v>1</v>
      </c>
      <c r="BZ12" s="11" t="s">
        <v>23</v>
      </c>
      <c r="CA12" s="114">
        <v>62280</v>
      </c>
      <c r="CB12" s="115">
        <v>3</v>
      </c>
      <c r="CC12" s="116">
        <v>1</v>
      </c>
      <c r="CD12" s="11" t="s">
        <v>23</v>
      </c>
      <c r="CE12" s="114">
        <v>166430</v>
      </c>
      <c r="CF12" s="115">
        <v>3</v>
      </c>
      <c r="CG12" s="116">
        <v>1</v>
      </c>
      <c r="CH12" s="11" t="s">
        <v>23</v>
      </c>
      <c r="CI12" s="114">
        <v>244210</v>
      </c>
      <c r="CJ12" s="115">
        <v>3</v>
      </c>
      <c r="CK12" s="116">
        <v>1</v>
      </c>
      <c r="CL12" s="11" t="s">
        <v>23</v>
      </c>
      <c r="CM12" s="114">
        <v>180030</v>
      </c>
      <c r="CN12" s="115">
        <v>3</v>
      </c>
      <c r="CO12" s="116">
        <v>1</v>
      </c>
      <c r="CP12" s="11" t="s">
        <v>23</v>
      </c>
      <c r="CQ12" s="114">
        <v>162390</v>
      </c>
      <c r="CR12" s="115">
        <v>3</v>
      </c>
      <c r="CS12" s="116">
        <v>1</v>
      </c>
      <c r="CT12" s="11" t="s">
        <v>23</v>
      </c>
      <c r="CU12" s="114">
        <v>270510</v>
      </c>
      <c r="CV12" s="115">
        <v>3</v>
      </c>
      <c r="CW12" s="116">
        <v>1</v>
      </c>
      <c r="CX12" s="86"/>
      <c r="CY12" s="87"/>
      <c r="CZ12" s="87"/>
      <c r="DA12" s="88"/>
      <c r="DC12" s="306" t="s">
        <v>3179</v>
      </c>
      <c r="DD12" s="307" t="s">
        <v>694</v>
      </c>
      <c r="DE12" s="308" t="s">
        <v>694</v>
      </c>
      <c r="DF12" s="308" t="s">
        <v>694</v>
      </c>
      <c r="DG12" s="333" t="s">
        <v>694</v>
      </c>
      <c r="DH12" s="308" t="s">
        <v>694</v>
      </c>
      <c r="DI12" s="333" t="s">
        <v>694</v>
      </c>
      <c r="DJ12" s="309" t="s">
        <v>694</v>
      </c>
    </row>
    <row r="13" spans="1:114" x14ac:dyDescent="0.25">
      <c r="B13" s="11" t="s">
        <v>24</v>
      </c>
      <c r="C13" s="114">
        <v>110250</v>
      </c>
      <c r="D13" s="115">
        <v>3</v>
      </c>
      <c r="E13" s="116">
        <v>1</v>
      </c>
      <c r="F13" s="11" t="s">
        <v>24</v>
      </c>
      <c r="G13" s="114">
        <v>60630</v>
      </c>
      <c r="H13" s="115">
        <v>3</v>
      </c>
      <c r="I13" s="116">
        <v>1</v>
      </c>
      <c r="J13" s="11" t="s">
        <v>24</v>
      </c>
      <c r="K13" s="114">
        <v>59310</v>
      </c>
      <c r="L13" s="115">
        <v>3</v>
      </c>
      <c r="M13" s="116">
        <v>1</v>
      </c>
      <c r="N13" s="11" t="s">
        <v>24</v>
      </c>
      <c r="O13" s="114">
        <v>68540</v>
      </c>
      <c r="P13" s="115">
        <v>3</v>
      </c>
      <c r="Q13" s="116">
        <v>1</v>
      </c>
      <c r="R13" s="11" t="s">
        <v>24</v>
      </c>
      <c r="S13" s="114">
        <v>95840</v>
      </c>
      <c r="T13" s="115">
        <v>3</v>
      </c>
      <c r="U13" s="116">
        <v>1</v>
      </c>
      <c r="V13" s="11" t="s">
        <v>24</v>
      </c>
      <c r="W13" s="114">
        <v>117180</v>
      </c>
      <c r="X13" s="115">
        <v>3</v>
      </c>
      <c r="Y13" s="116">
        <v>1</v>
      </c>
      <c r="Z13" s="11" t="s">
        <v>24</v>
      </c>
      <c r="AA13" s="114">
        <v>136420</v>
      </c>
      <c r="AB13" s="115">
        <v>3</v>
      </c>
      <c r="AC13" s="116">
        <v>1</v>
      </c>
      <c r="AD13" s="11" t="s">
        <v>24</v>
      </c>
      <c r="AE13" s="114">
        <v>106210</v>
      </c>
      <c r="AF13" s="115">
        <v>3</v>
      </c>
      <c r="AG13" s="116">
        <v>1</v>
      </c>
      <c r="AH13" s="11" t="s">
        <v>24</v>
      </c>
      <c r="AI13" s="114">
        <v>106810</v>
      </c>
      <c r="AJ13" s="115">
        <v>3</v>
      </c>
      <c r="AK13" s="116">
        <v>1</v>
      </c>
      <c r="AL13" s="11" t="s">
        <v>24</v>
      </c>
      <c r="AM13" s="114">
        <v>116270</v>
      </c>
      <c r="AN13" s="115">
        <v>3</v>
      </c>
      <c r="AO13" s="116">
        <v>1</v>
      </c>
      <c r="AP13" s="11" t="s">
        <v>24</v>
      </c>
      <c r="AQ13" s="114">
        <v>97110</v>
      </c>
      <c r="AR13" s="115">
        <v>3</v>
      </c>
      <c r="AS13" s="116">
        <v>1</v>
      </c>
      <c r="AT13" s="11" t="s">
        <v>24</v>
      </c>
      <c r="AU13" s="114">
        <v>113000</v>
      </c>
      <c r="AV13" s="115">
        <v>3</v>
      </c>
      <c r="AW13" s="116">
        <v>1</v>
      </c>
      <c r="AX13" s="11" t="s">
        <v>24</v>
      </c>
      <c r="AY13" s="114">
        <v>92320</v>
      </c>
      <c r="AZ13" s="115">
        <v>3</v>
      </c>
      <c r="BA13" s="116">
        <v>1</v>
      </c>
      <c r="BB13" s="11" t="s">
        <v>24</v>
      </c>
      <c r="BC13" s="114">
        <v>98990</v>
      </c>
      <c r="BD13" s="115">
        <v>3</v>
      </c>
      <c r="BE13" s="116">
        <v>1</v>
      </c>
      <c r="BF13" s="11" t="s">
        <v>24</v>
      </c>
      <c r="BG13" s="114">
        <v>112060</v>
      </c>
      <c r="BH13" s="115">
        <v>3</v>
      </c>
      <c r="BI13" s="116">
        <v>1</v>
      </c>
      <c r="BJ13" s="11" t="s">
        <v>24</v>
      </c>
      <c r="BK13" s="114">
        <v>188450</v>
      </c>
      <c r="BL13" s="115">
        <v>3</v>
      </c>
      <c r="BM13" s="116">
        <v>1</v>
      </c>
      <c r="BN13" s="11" t="s">
        <v>24</v>
      </c>
      <c r="BO13" s="114">
        <v>102950</v>
      </c>
      <c r="BP13" s="115">
        <v>3</v>
      </c>
      <c r="BQ13" s="116">
        <v>1</v>
      </c>
      <c r="BR13" s="11" t="s">
        <v>24</v>
      </c>
      <c r="BS13" s="114">
        <v>127430</v>
      </c>
      <c r="BT13" s="115">
        <v>3</v>
      </c>
      <c r="BU13" s="116">
        <v>1</v>
      </c>
      <c r="BV13" s="11" t="s">
        <v>24</v>
      </c>
      <c r="BW13" s="114">
        <v>127920</v>
      </c>
      <c r="BX13" s="115">
        <v>3</v>
      </c>
      <c r="BY13" s="116">
        <v>1</v>
      </c>
      <c r="BZ13" s="11" t="s">
        <v>24</v>
      </c>
      <c r="CA13" s="114">
        <v>81990</v>
      </c>
      <c r="CB13" s="115">
        <v>3</v>
      </c>
      <c r="CC13" s="116">
        <v>1</v>
      </c>
      <c r="CD13" s="11" t="s">
        <v>24</v>
      </c>
      <c r="CE13" s="114">
        <v>118830</v>
      </c>
      <c r="CF13" s="115">
        <v>3</v>
      </c>
      <c r="CG13" s="116">
        <v>1</v>
      </c>
      <c r="CH13" s="11" t="s">
        <v>24</v>
      </c>
      <c r="CI13" s="114">
        <v>171050</v>
      </c>
      <c r="CJ13" s="115">
        <v>3</v>
      </c>
      <c r="CK13" s="116">
        <v>1</v>
      </c>
      <c r="CL13" s="11" t="s">
        <v>24</v>
      </c>
      <c r="CM13" s="114">
        <v>180740</v>
      </c>
      <c r="CN13" s="115">
        <v>3</v>
      </c>
      <c r="CO13" s="116">
        <v>1</v>
      </c>
      <c r="CP13" s="11" t="s">
        <v>24</v>
      </c>
      <c r="CQ13" s="114">
        <v>140650</v>
      </c>
      <c r="CR13" s="115">
        <v>3</v>
      </c>
      <c r="CS13" s="116">
        <v>1</v>
      </c>
      <c r="CT13" s="11" t="s">
        <v>24</v>
      </c>
      <c r="CU13" s="114">
        <v>1108740</v>
      </c>
      <c r="CV13" s="115">
        <v>3</v>
      </c>
      <c r="CW13" s="116">
        <v>1</v>
      </c>
      <c r="CX13" s="86"/>
      <c r="CY13" s="87"/>
      <c r="CZ13" s="87"/>
      <c r="DA13" s="88"/>
    </row>
    <row r="14" spans="1:114" x14ac:dyDescent="0.25">
      <c r="B14" s="11" t="s">
        <v>25</v>
      </c>
      <c r="C14" s="114">
        <v>110290</v>
      </c>
      <c r="D14" s="115">
        <v>3</v>
      </c>
      <c r="E14" s="116">
        <v>1</v>
      </c>
      <c r="F14" s="11" t="s">
        <v>25</v>
      </c>
      <c r="G14" s="114">
        <v>68730</v>
      </c>
      <c r="H14" s="115">
        <v>3</v>
      </c>
      <c r="I14" s="116">
        <v>1</v>
      </c>
      <c r="J14" s="11" t="s">
        <v>25</v>
      </c>
      <c r="K14" s="114">
        <v>68770</v>
      </c>
      <c r="L14" s="115">
        <v>3</v>
      </c>
      <c r="M14" s="116">
        <v>1</v>
      </c>
      <c r="N14" s="11" t="s">
        <v>25</v>
      </c>
      <c r="O14" s="114">
        <v>101700</v>
      </c>
      <c r="P14" s="115">
        <v>3</v>
      </c>
      <c r="Q14" s="116">
        <v>1</v>
      </c>
      <c r="R14" s="11" t="s">
        <v>25</v>
      </c>
      <c r="S14" s="114">
        <v>136700</v>
      </c>
      <c r="T14" s="115">
        <v>3</v>
      </c>
      <c r="U14" s="116">
        <v>1</v>
      </c>
      <c r="V14" s="11" t="s">
        <v>25</v>
      </c>
      <c r="W14" s="114">
        <v>222430</v>
      </c>
      <c r="X14" s="115">
        <v>3</v>
      </c>
      <c r="Y14" s="116">
        <v>1</v>
      </c>
      <c r="Z14" s="11" t="s">
        <v>25</v>
      </c>
      <c r="AA14" s="114">
        <v>115590</v>
      </c>
      <c r="AB14" s="115">
        <v>3</v>
      </c>
      <c r="AC14" s="116">
        <v>1</v>
      </c>
      <c r="AD14" s="11" t="s">
        <v>25</v>
      </c>
      <c r="AE14" s="114">
        <v>98760</v>
      </c>
      <c r="AF14" s="115">
        <v>3</v>
      </c>
      <c r="AG14" s="116">
        <v>1</v>
      </c>
      <c r="AH14" s="11" t="s">
        <v>25</v>
      </c>
      <c r="AI14" s="114">
        <v>103790</v>
      </c>
      <c r="AJ14" s="115">
        <v>3</v>
      </c>
      <c r="AK14" s="116">
        <v>1</v>
      </c>
      <c r="AL14" s="11" t="s">
        <v>25</v>
      </c>
      <c r="AM14" s="114">
        <v>122750</v>
      </c>
      <c r="AN14" s="115">
        <v>3</v>
      </c>
      <c r="AO14" s="116">
        <v>1</v>
      </c>
      <c r="AP14" s="11" t="s">
        <v>25</v>
      </c>
      <c r="AQ14" s="114">
        <v>122040</v>
      </c>
      <c r="AR14" s="115">
        <v>3</v>
      </c>
      <c r="AS14" s="116">
        <v>1</v>
      </c>
      <c r="AT14" s="11" t="s">
        <v>25</v>
      </c>
      <c r="AU14" s="114">
        <v>84480</v>
      </c>
      <c r="AV14" s="115">
        <v>3</v>
      </c>
      <c r="AW14" s="116">
        <v>1</v>
      </c>
      <c r="AX14" s="11" t="s">
        <v>25</v>
      </c>
      <c r="AY14" s="114">
        <v>96530</v>
      </c>
      <c r="AZ14" s="115">
        <v>3</v>
      </c>
      <c r="BA14" s="116">
        <v>1</v>
      </c>
      <c r="BB14" s="11" t="s">
        <v>25</v>
      </c>
      <c r="BC14" s="114">
        <v>87370</v>
      </c>
      <c r="BD14" s="115">
        <v>3</v>
      </c>
      <c r="BE14" s="116">
        <v>1</v>
      </c>
      <c r="BF14" s="11" t="s">
        <v>25</v>
      </c>
      <c r="BG14" s="114">
        <v>133530</v>
      </c>
      <c r="BH14" s="115">
        <v>3</v>
      </c>
      <c r="BI14" s="116">
        <v>1</v>
      </c>
      <c r="BJ14" s="11" t="s">
        <v>25</v>
      </c>
      <c r="BK14" s="114">
        <v>102870</v>
      </c>
      <c r="BL14" s="115">
        <v>3</v>
      </c>
      <c r="BM14" s="116">
        <v>1</v>
      </c>
      <c r="BN14" s="11" t="s">
        <v>25</v>
      </c>
      <c r="BO14" s="114">
        <v>106700</v>
      </c>
      <c r="BP14" s="115">
        <v>3</v>
      </c>
      <c r="BQ14" s="116">
        <v>1</v>
      </c>
      <c r="BR14" s="11" t="s">
        <v>25</v>
      </c>
      <c r="BS14" s="114">
        <v>61960</v>
      </c>
      <c r="BT14" s="115">
        <v>3</v>
      </c>
      <c r="BU14" s="116">
        <v>1</v>
      </c>
      <c r="BV14" s="11" t="s">
        <v>25</v>
      </c>
      <c r="BW14" s="114">
        <v>147650</v>
      </c>
      <c r="BX14" s="115">
        <v>3</v>
      </c>
      <c r="BY14" s="116">
        <v>1</v>
      </c>
      <c r="BZ14" s="11" t="s">
        <v>25</v>
      </c>
      <c r="CA14" s="114">
        <v>201670</v>
      </c>
      <c r="CB14" s="115">
        <v>3</v>
      </c>
      <c r="CC14" s="116">
        <v>1</v>
      </c>
      <c r="CD14" s="11" t="s">
        <v>25</v>
      </c>
      <c r="CE14" s="114">
        <v>149520</v>
      </c>
      <c r="CF14" s="115">
        <v>3</v>
      </c>
      <c r="CG14" s="116">
        <v>1</v>
      </c>
      <c r="CH14" s="11" t="s">
        <v>25</v>
      </c>
      <c r="CI14" s="114">
        <v>187310</v>
      </c>
      <c r="CJ14" s="115">
        <v>3</v>
      </c>
      <c r="CK14" s="116">
        <v>1</v>
      </c>
      <c r="CL14" s="11" t="s">
        <v>25</v>
      </c>
      <c r="CM14" s="114">
        <v>240240</v>
      </c>
      <c r="CN14" s="115">
        <v>3</v>
      </c>
      <c r="CO14" s="116">
        <v>1</v>
      </c>
      <c r="CP14" s="11" t="s">
        <v>25</v>
      </c>
      <c r="CQ14" s="114">
        <v>93040</v>
      </c>
      <c r="CR14" s="115">
        <v>3</v>
      </c>
      <c r="CS14" s="116">
        <v>1</v>
      </c>
      <c r="CT14" s="11" t="s">
        <v>25</v>
      </c>
      <c r="CU14" s="114">
        <v>123020</v>
      </c>
      <c r="CV14" s="115">
        <v>3</v>
      </c>
      <c r="CW14" s="116">
        <v>1</v>
      </c>
      <c r="CX14" s="86"/>
      <c r="CY14" s="87"/>
      <c r="CZ14" s="87"/>
      <c r="DA14" s="88"/>
    </row>
    <row r="15" spans="1:114" x14ac:dyDescent="0.25">
      <c r="B15" s="11" t="s">
        <v>26</v>
      </c>
      <c r="C15" s="114">
        <v>84420</v>
      </c>
      <c r="D15" s="115">
        <v>3</v>
      </c>
      <c r="E15" s="116">
        <v>1</v>
      </c>
      <c r="F15" s="11" t="s">
        <v>26</v>
      </c>
      <c r="G15" s="114">
        <v>80060</v>
      </c>
      <c r="H15" s="115">
        <v>3</v>
      </c>
      <c r="I15" s="116">
        <v>1</v>
      </c>
      <c r="J15" s="11" t="s">
        <v>26</v>
      </c>
      <c r="K15" s="114">
        <v>66380</v>
      </c>
      <c r="L15" s="115">
        <v>3</v>
      </c>
      <c r="M15" s="116">
        <v>1</v>
      </c>
      <c r="N15" s="11" t="s">
        <v>26</v>
      </c>
      <c r="O15" s="114">
        <v>105800</v>
      </c>
      <c r="P15" s="115">
        <v>3</v>
      </c>
      <c r="Q15" s="116">
        <v>1</v>
      </c>
      <c r="R15" s="11" t="s">
        <v>26</v>
      </c>
      <c r="S15" s="114">
        <v>94320</v>
      </c>
      <c r="T15" s="115">
        <v>3</v>
      </c>
      <c r="U15" s="116">
        <v>1</v>
      </c>
      <c r="V15" s="11" t="s">
        <v>26</v>
      </c>
      <c r="W15" s="114">
        <v>129360</v>
      </c>
      <c r="X15" s="115">
        <v>3</v>
      </c>
      <c r="Y15" s="116">
        <v>1</v>
      </c>
      <c r="Z15" s="11" t="s">
        <v>26</v>
      </c>
      <c r="AA15" s="114">
        <v>112910</v>
      </c>
      <c r="AB15" s="115">
        <v>3</v>
      </c>
      <c r="AC15" s="116">
        <v>1</v>
      </c>
      <c r="AD15" s="11" t="s">
        <v>26</v>
      </c>
      <c r="AE15" s="114">
        <v>95910</v>
      </c>
      <c r="AF15" s="115">
        <v>3</v>
      </c>
      <c r="AG15" s="116">
        <v>1</v>
      </c>
      <c r="AH15" s="11" t="s">
        <v>26</v>
      </c>
      <c r="AI15" s="114">
        <v>95750</v>
      </c>
      <c r="AJ15" s="115">
        <v>3</v>
      </c>
      <c r="AK15" s="116">
        <v>1</v>
      </c>
      <c r="AL15" s="11" t="s">
        <v>26</v>
      </c>
      <c r="AM15" s="114">
        <v>101330</v>
      </c>
      <c r="AN15" s="115">
        <v>3</v>
      </c>
      <c r="AO15" s="116">
        <v>1</v>
      </c>
      <c r="AP15" s="11" t="s">
        <v>26</v>
      </c>
      <c r="AQ15" s="114">
        <v>107010</v>
      </c>
      <c r="AR15" s="115">
        <v>3</v>
      </c>
      <c r="AS15" s="116">
        <v>1</v>
      </c>
      <c r="AT15" s="11" t="s">
        <v>26</v>
      </c>
      <c r="AU15" s="114">
        <v>111020</v>
      </c>
      <c r="AV15" s="115">
        <v>3</v>
      </c>
      <c r="AW15" s="116">
        <v>1</v>
      </c>
      <c r="AX15" s="11" t="s">
        <v>26</v>
      </c>
      <c r="AY15" s="114">
        <v>109490</v>
      </c>
      <c r="AZ15" s="115">
        <v>3</v>
      </c>
      <c r="BA15" s="116">
        <v>1</v>
      </c>
      <c r="BB15" s="11" t="s">
        <v>26</v>
      </c>
      <c r="BC15" s="114">
        <v>112010</v>
      </c>
      <c r="BD15" s="115">
        <v>3</v>
      </c>
      <c r="BE15" s="116">
        <v>1</v>
      </c>
      <c r="BF15" s="11" t="s">
        <v>26</v>
      </c>
      <c r="BG15" s="114">
        <v>149650</v>
      </c>
      <c r="BH15" s="115">
        <v>3</v>
      </c>
      <c r="BI15" s="116">
        <v>1</v>
      </c>
      <c r="BJ15" s="11" t="s">
        <v>26</v>
      </c>
      <c r="BK15" s="114">
        <v>117950</v>
      </c>
      <c r="BL15" s="115">
        <v>3</v>
      </c>
      <c r="BM15" s="116">
        <v>1</v>
      </c>
      <c r="BN15" s="11" t="s">
        <v>26</v>
      </c>
      <c r="BO15" s="114">
        <v>110010</v>
      </c>
      <c r="BP15" s="115">
        <v>3</v>
      </c>
      <c r="BQ15" s="116">
        <v>1</v>
      </c>
      <c r="BR15" s="11" t="s">
        <v>26</v>
      </c>
      <c r="BS15" s="114">
        <v>123770</v>
      </c>
      <c r="BT15" s="115">
        <v>3</v>
      </c>
      <c r="BU15" s="116">
        <v>1</v>
      </c>
      <c r="BV15" s="11" t="s">
        <v>26</v>
      </c>
      <c r="BW15" s="114">
        <v>133300</v>
      </c>
      <c r="BX15" s="115">
        <v>3</v>
      </c>
      <c r="BY15" s="116">
        <v>1</v>
      </c>
      <c r="BZ15" s="11" t="s">
        <v>26</v>
      </c>
      <c r="CA15" s="114">
        <v>120070</v>
      </c>
      <c r="CB15" s="115">
        <v>3</v>
      </c>
      <c r="CC15" s="116">
        <v>1</v>
      </c>
      <c r="CD15" s="11" t="s">
        <v>26</v>
      </c>
      <c r="CE15" s="114">
        <v>166890</v>
      </c>
      <c r="CF15" s="115">
        <v>3</v>
      </c>
      <c r="CG15" s="116">
        <v>1</v>
      </c>
      <c r="CH15" s="11" t="s">
        <v>26</v>
      </c>
      <c r="CI15" s="114">
        <v>199840</v>
      </c>
      <c r="CJ15" s="115">
        <v>3</v>
      </c>
      <c r="CK15" s="116">
        <v>1</v>
      </c>
      <c r="CL15" s="11" t="s">
        <v>26</v>
      </c>
      <c r="CM15" s="114">
        <v>165620</v>
      </c>
      <c r="CN15" s="115">
        <v>3</v>
      </c>
      <c r="CO15" s="116">
        <v>1</v>
      </c>
      <c r="CP15" s="11" t="s">
        <v>26</v>
      </c>
      <c r="CQ15" s="114">
        <v>183000</v>
      </c>
      <c r="CR15" s="115">
        <v>3</v>
      </c>
      <c r="CS15" s="116">
        <v>1</v>
      </c>
      <c r="CT15" s="11" t="s">
        <v>26</v>
      </c>
      <c r="CU15" s="114">
        <v>299890</v>
      </c>
      <c r="CV15" s="115">
        <v>3</v>
      </c>
      <c r="CW15" s="116">
        <v>1</v>
      </c>
      <c r="CX15" s="86"/>
      <c r="CY15" s="87"/>
      <c r="CZ15" s="87"/>
      <c r="DA15" s="88"/>
    </row>
    <row r="16" spans="1:114" x14ac:dyDescent="0.25">
      <c r="B16" s="11" t="s">
        <v>27</v>
      </c>
      <c r="C16" s="114">
        <v>100850</v>
      </c>
      <c r="D16" s="115">
        <v>3</v>
      </c>
      <c r="E16" s="116">
        <v>1</v>
      </c>
      <c r="F16" s="11" t="s">
        <v>27</v>
      </c>
      <c r="G16" s="114">
        <v>120970</v>
      </c>
      <c r="H16" s="115">
        <v>3</v>
      </c>
      <c r="I16" s="116">
        <v>1</v>
      </c>
      <c r="J16" s="11" t="s">
        <v>27</v>
      </c>
      <c r="K16" s="114">
        <v>97900</v>
      </c>
      <c r="L16" s="115">
        <v>3</v>
      </c>
      <c r="M16" s="116">
        <v>1</v>
      </c>
      <c r="N16" s="11" t="s">
        <v>27</v>
      </c>
      <c r="O16" s="114">
        <v>123480</v>
      </c>
      <c r="P16" s="115">
        <v>3</v>
      </c>
      <c r="Q16" s="116">
        <v>1</v>
      </c>
      <c r="R16" s="11" t="s">
        <v>27</v>
      </c>
      <c r="S16" s="114">
        <v>82490</v>
      </c>
      <c r="T16" s="115">
        <v>3</v>
      </c>
      <c r="U16" s="116">
        <v>1</v>
      </c>
      <c r="V16" s="11" t="s">
        <v>27</v>
      </c>
      <c r="W16" s="114">
        <v>93000</v>
      </c>
      <c r="X16" s="115">
        <v>3</v>
      </c>
      <c r="Y16" s="116">
        <v>1</v>
      </c>
      <c r="Z16" s="11" t="s">
        <v>27</v>
      </c>
      <c r="AA16" s="114">
        <v>102120</v>
      </c>
      <c r="AB16" s="115">
        <v>3</v>
      </c>
      <c r="AC16" s="116">
        <v>1</v>
      </c>
      <c r="AD16" s="11" t="s">
        <v>27</v>
      </c>
      <c r="AE16" s="114">
        <v>106980</v>
      </c>
      <c r="AF16" s="115">
        <v>3</v>
      </c>
      <c r="AG16" s="116">
        <v>1</v>
      </c>
      <c r="AH16" s="11" t="s">
        <v>27</v>
      </c>
      <c r="AI16" s="114">
        <v>103440</v>
      </c>
      <c r="AJ16" s="115">
        <v>3</v>
      </c>
      <c r="AK16" s="116">
        <v>1</v>
      </c>
      <c r="AL16" s="11" t="s">
        <v>27</v>
      </c>
      <c r="AM16" s="114">
        <v>123090</v>
      </c>
      <c r="AN16" s="115">
        <v>3</v>
      </c>
      <c r="AO16" s="116">
        <v>1</v>
      </c>
      <c r="AP16" s="11" t="s">
        <v>27</v>
      </c>
      <c r="AQ16" s="114">
        <v>74070</v>
      </c>
      <c r="AR16" s="115">
        <v>3</v>
      </c>
      <c r="AS16" s="116">
        <v>1</v>
      </c>
      <c r="AT16" s="11" t="s">
        <v>27</v>
      </c>
      <c r="AU16" s="114">
        <v>101580</v>
      </c>
      <c r="AV16" s="115">
        <v>3</v>
      </c>
      <c r="AW16" s="116">
        <v>1</v>
      </c>
      <c r="AX16" s="11" t="s">
        <v>27</v>
      </c>
      <c r="AY16" s="114">
        <v>103500</v>
      </c>
      <c r="AZ16" s="115">
        <v>3</v>
      </c>
      <c r="BA16" s="116">
        <v>1</v>
      </c>
      <c r="BB16" s="11" t="s">
        <v>27</v>
      </c>
      <c r="BC16" s="114">
        <v>85850</v>
      </c>
      <c r="BD16" s="115">
        <v>3</v>
      </c>
      <c r="BE16" s="116">
        <v>1</v>
      </c>
      <c r="BF16" s="11" t="s">
        <v>27</v>
      </c>
      <c r="BG16" s="114">
        <v>83480</v>
      </c>
      <c r="BH16" s="115">
        <v>3</v>
      </c>
      <c r="BI16" s="116">
        <v>1</v>
      </c>
      <c r="BJ16" s="11" t="s">
        <v>27</v>
      </c>
      <c r="BK16" s="114">
        <v>101450</v>
      </c>
      <c r="BL16" s="115">
        <v>3</v>
      </c>
      <c r="BM16" s="116">
        <v>1</v>
      </c>
      <c r="BN16" s="11" t="s">
        <v>27</v>
      </c>
      <c r="BO16" s="114">
        <v>117940</v>
      </c>
      <c r="BP16" s="115">
        <v>3</v>
      </c>
      <c r="BQ16" s="116">
        <v>1</v>
      </c>
      <c r="BR16" s="11" t="s">
        <v>27</v>
      </c>
      <c r="BS16" s="114">
        <v>127850</v>
      </c>
      <c r="BT16" s="115">
        <v>3</v>
      </c>
      <c r="BU16" s="116">
        <v>1</v>
      </c>
      <c r="BV16" s="11" t="s">
        <v>27</v>
      </c>
      <c r="BW16" s="114">
        <v>158400</v>
      </c>
      <c r="BX16" s="115">
        <v>3</v>
      </c>
      <c r="BY16" s="116">
        <v>1</v>
      </c>
      <c r="BZ16" s="11" t="s">
        <v>27</v>
      </c>
      <c r="CA16" s="114">
        <v>139770</v>
      </c>
      <c r="CB16" s="115">
        <v>3</v>
      </c>
      <c r="CC16" s="116">
        <v>1</v>
      </c>
      <c r="CD16" s="11" t="s">
        <v>27</v>
      </c>
      <c r="CE16" s="114">
        <v>197430</v>
      </c>
      <c r="CF16" s="115">
        <v>3</v>
      </c>
      <c r="CG16" s="116">
        <v>1</v>
      </c>
      <c r="CH16" s="11" t="s">
        <v>27</v>
      </c>
      <c r="CI16" s="114">
        <v>216640</v>
      </c>
      <c r="CJ16" s="115">
        <v>3</v>
      </c>
      <c r="CK16" s="116">
        <v>1</v>
      </c>
      <c r="CL16" s="11" t="s">
        <v>27</v>
      </c>
      <c r="CM16" s="114">
        <v>160120</v>
      </c>
      <c r="CN16" s="115">
        <v>3</v>
      </c>
      <c r="CO16" s="116">
        <v>1</v>
      </c>
      <c r="CP16" s="11" t="s">
        <v>27</v>
      </c>
      <c r="CQ16" s="114">
        <v>104410</v>
      </c>
      <c r="CR16" s="115">
        <v>3</v>
      </c>
      <c r="CS16" s="116">
        <v>1</v>
      </c>
      <c r="CT16" s="11" t="s">
        <v>27</v>
      </c>
      <c r="CU16" s="114">
        <v>102120</v>
      </c>
      <c r="CV16" s="115">
        <v>3</v>
      </c>
      <c r="CW16" s="116">
        <v>1</v>
      </c>
      <c r="CX16" s="86"/>
      <c r="CY16" s="87"/>
      <c r="CZ16" s="87"/>
      <c r="DA16" s="88"/>
    </row>
    <row r="17" spans="2:105" x14ac:dyDescent="0.25">
      <c r="B17" s="11" t="s">
        <v>28</v>
      </c>
      <c r="C17" s="114">
        <v>90280</v>
      </c>
      <c r="D17" s="115">
        <v>3</v>
      </c>
      <c r="E17" s="116">
        <v>1</v>
      </c>
      <c r="F17" s="11" t="s">
        <v>28</v>
      </c>
      <c r="G17" s="114">
        <v>100950</v>
      </c>
      <c r="H17" s="115">
        <v>3</v>
      </c>
      <c r="I17" s="116">
        <v>1</v>
      </c>
      <c r="J17" s="11" t="s">
        <v>28</v>
      </c>
      <c r="K17" s="114">
        <v>122390</v>
      </c>
      <c r="L17" s="115">
        <v>3</v>
      </c>
      <c r="M17" s="116">
        <v>1</v>
      </c>
      <c r="N17" s="11" t="s">
        <v>28</v>
      </c>
      <c r="O17" s="114">
        <v>97160</v>
      </c>
      <c r="P17" s="115">
        <v>3</v>
      </c>
      <c r="Q17" s="116">
        <v>1</v>
      </c>
      <c r="R17" s="11" t="s">
        <v>28</v>
      </c>
      <c r="S17" s="114">
        <v>118340</v>
      </c>
      <c r="T17" s="115">
        <v>3</v>
      </c>
      <c r="U17" s="116">
        <v>1</v>
      </c>
      <c r="V17" s="11" t="s">
        <v>28</v>
      </c>
      <c r="W17" s="114">
        <v>139530</v>
      </c>
      <c r="X17" s="115">
        <v>3</v>
      </c>
      <c r="Y17" s="116">
        <v>1</v>
      </c>
      <c r="Z17" s="11" t="s">
        <v>28</v>
      </c>
      <c r="AA17" s="114">
        <v>70110</v>
      </c>
      <c r="AB17" s="115">
        <v>3</v>
      </c>
      <c r="AC17" s="116">
        <v>1</v>
      </c>
      <c r="AD17" s="11" t="s">
        <v>28</v>
      </c>
      <c r="AE17" s="114">
        <v>77470</v>
      </c>
      <c r="AF17" s="115">
        <v>3</v>
      </c>
      <c r="AG17" s="116">
        <v>1</v>
      </c>
      <c r="AH17" s="11" t="s">
        <v>28</v>
      </c>
      <c r="AI17" s="114">
        <v>103170</v>
      </c>
      <c r="AJ17" s="115">
        <v>3</v>
      </c>
      <c r="AK17" s="116">
        <v>1</v>
      </c>
      <c r="AL17" s="11" t="s">
        <v>28</v>
      </c>
      <c r="AM17" s="114">
        <v>161780</v>
      </c>
      <c r="AN17" s="115">
        <v>3</v>
      </c>
      <c r="AO17" s="116">
        <v>1</v>
      </c>
      <c r="AP17" s="11" t="s">
        <v>28</v>
      </c>
      <c r="AQ17" s="114">
        <v>132320</v>
      </c>
      <c r="AR17" s="115">
        <v>3</v>
      </c>
      <c r="AS17" s="116">
        <v>1</v>
      </c>
      <c r="AT17" s="11" t="s">
        <v>28</v>
      </c>
      <c r="AU17" s="114">
        <v>84520</v>
      </c>
      <c r="AV17" s="115">
        <v>3</v>
      </c>
      <c r="AW17" s="116">
        <v>1</v>
      </c>
      <c r="AX17" s="11" t="s">
        <v>28</v>
      </c>
      <c r="AY17" s="114">
        <v>108340</v>
      </c>
      <c r="AZ17" s="115">
        <v>3</v>
      </c>
      <c r="BA17" s="116">
        <v>1</v>
      </c>
      <c r="BB17" s="11" t="s">
        <v>28</v>
      </c>
      <c r="BC17" s="114">
        <v>101120</v>
      </c>
      <c r="BD17" s="115">
        <v>3</v>
      </c>
      <c r="BE17" s="116">
        <v>1</v>
      </c>
      <c r="BF17" s="11" t="s">
        <v>28</v>
      </c>
      <c r="BG17" s="114">
        <v>83200</v>
      </c>
      <c r="BH17" s="115">
        <v>3</v>
      </c>
      <c r="BI17" s="116">
        <v>1</v>
      </c>
      <c r="BJ17" s="11" t="s">
        <v>28</v>
      </c>
      <c r="BK17" s="114">
        <v>78100</v>
      </c>
      <c r="BL17" s="115">
        <v>3</v>
      </c>
      <c r="BM17" s="116">
        <v>1</v>
      </c>
      <c r="BN17" s="11" t="s">
        <v>28</v>
      </c>
      <c r="BO17" s="114">
        <v>107330</v>
      </c>
      <c r="BP17" s="115">
        <v>3</v>
      </c>
      <c r="BQ17" s="116">
        <v>1</v>
      </c>
      <c r="BR17" s="11" t="s">
        <v>28</v>
      </c>
      <c r="BS17" s="114">
        <v>110630</v>
      </c>
      <c r="BT17" s="115">
        <v>3</v>
      </c>
      <c r="BU17" s="116">
        <v>1</v>
      </c>
      <c r="BV17" s="11" t="s">
        <v>28</v>
      </c>
      <c r="BW17" s="114">
        <v>132420</v>
      </c>
      <c r="BX17" s="115">
        <v>3</v>
      </c>
      <c r="BY17" s="116">
        <v>1</v>
      </c>
      <c r="BZ17" s="11" t="s">
        <v>28</v>
      </c>
      <c r="CA17" s="114">
        <v>114430</v>
      </c>
      <c r="CB17" s="115">
        <v>3</v>
      </c>
      <c r="CC17" s="116">
        <v>1</v>
      </c>
      <c r="CD17" s="11" t="s">
        <v>37</v>
      </c>
      <c r="CE17" s="114">
        <v>103850</v>
      </c>
      <c r="CF17" s="115">
        <v>3</v>
      </c>
      <c r="CG17" s="116">
        <v>1</v>
      </c>
      <c r="CH17" s="11" t="s">
        <v>28</v>
      </c>
      <c r="CI17" s="114">
        <v>208460</v>
      </c>
      <c r="CJ17" s="115">
        <v>3</v>
      </c>
      <c r="CK17" s="116">
        <v>1</v>
      </c>
      <c r="CL17" s="11" t="s">
        <v>28</v>
      </c>
      <c r="CM17" s="114">
        <v>300370</v>
      </c>
      <c r="CN17" s="115">
        <v>3</v>
      </c>
      <c r="CO17" s="116">
        <v>1</v>
      </c>
      <c r="CP17" s="11" t="s">
        <v>28</v>
      </c>
      <c r="CQ17" s="114">
        <v>132880</v>
      </c>
      <c r="CR17" s="115">
        <v>3</v>
      </c>
      <c r="CS17" s="116">
        <v>1</v>
      </c>
      <c r="CT17" s="11" t="s">
        <v>28</v>
      </c>
      <c r="CU17" s="114">
        <v>66770</v>
      </c>
      <c r="CV17" s="115">
        <v>3</v>
      </c>
      <c r="CW17" s="116">
        <v>1</v>
      </c>
      <c r="CX17" s="86"/>
      <c r="CY17" s="87"/>
      <c r="CZ17" s="87"/>
      <c r="DA17" s="88"/>
    </row>
    <row r="18" spans="2:105" x14ac:dyDescent="0.25">
      <c r="B18" s="11" t="s">
        <v>29</v>
      </c>
      <c r="C18" s="114">
        <v>85090</v>
      </c>
      <c r="D18" s="115">
        <v>3</v>
      </c>
      <c r="E18" s="116">
        <v>1</v>
      </c>
      <c r="F18" s="11" t="s">
        <v>29</v>
      </c>
      <c r="G18" s="114">
        <v>58030</v>
      </c>
      <c r="H18" s="115">
        <v>3</v>
      </c>
      <c r="I18" s="116">
        <v>1</v>
      </c>
      <c r="J18" s="11" t="s">
        <v>29</v>
      </c>
      <c r="K18" s="114">
        <v>163110</v>
      </c>
      <c r="L18" s="115">
        <v>3</v>
      </c>
      <c r="M18" s="116">
        <v>1</v>
      </c>
      <c r="N18" s="11" t="s">
        <v>29</v>
      </c>
      <c r="O18" s="114">
        <v>96020</v>
      </c>
      <c r="P18" s="115">
        <v>3</v>
      </c>
      <c r="Q18" s="116">
        <v>1</v>
      </c>
      <c r="R18" s="11" t="s">
        <v>29</v>
      </c>
      <c r="S18" s="114">
        <v>117670</v>
      </c>
      <c r="T18" s="115">
        <v>3</v>
      </c>
      <c r="U18" s="116">
        <v>1</v>
      </c>
      <c r="V18" s="11" t="s">
        <v>29</v>
      </c>
      <c r="W18" s="114">
        <v>151440</v>
      </c>
      <c r="X18" s="115">
        <v>3</v>
      </c>
      <c r="Y18" s="116">
        <v>1</v>
      </c>
      <c r="Z18" s="11" t="s">
        <v>29</v>
      </c>
      <c r="AA18" s="114">
        <v>157490</v>
      </c>
      <c r="AB18" s="115">
        <v>3</v>
      </c>
      <c r="AC18" s="116">
        <v>1</v>
      </c>
      <c r="AD18" s="11" t="s">
        <v>29</v>
      </c>
      <c r="AE18" s="114">
        <v>77540</v>
      </c>
      <c r="AF18" s="115">
        <v>3</v>
      </c>
      <c r="AG18" s="116">
        <v>1</v>
      </c>
      <c r="AH18" s="11" t="s">
        <v>29</v>
      </c>
      <c r="AI18" s="114">
        <v>91810</v>
      </c>
      <c r="AJ18" s="115">
        <v>3</v>
      </c>
      <c r="AK18" s="116">
        <v>1</v>
      </c>
      <c r="AL18" s="11" t="s">
        <v>29</v>
      </c>
      <c r="AM18" s="114">
        <v>110540</v>
      </c>
      <c r="AN18" s="115">
        <v>3</v>
      </c>
      <c r="AO18" s="116">
        <v>1</v>
      </c>
      <c r="AP18" s="11" t="s">
        <v>29</v>
      </c>
      <c r="AQ18" s="114">
        <v>114450</v>
      </c>
      <c r="AR18" s="115">
        <v>3</v>
      </c>
      <c r="AS18" s="116">
        <v>1</v>
      </c>
      <c r="AT18" s="11" t="s">
        <v>29</v>
      </c>
      <c r="AU18" s="114">
        <v>111350</v>
      </c>
      <c r="AV18" s="115">
        <v>3</v>
      </c>
      <c r="AW18" s="116">
        <v>1</v>
      </c>
      <c r="AX18" s="11" t="s">
        <v>29</v>
      </c>
      <c r="AY18" s="114">
        <v>103010</v>
      </c>
      <c r="AZ18" s="115">
        <v>3</v>
      </c>
      <c r="BA18" s="116">
        <v>1</v>
      </c>
      <c r="BB18" s="11" t="s">
        <v>29</v>
      </c>
      <c r="BC18" s="114">
        <v>128360</v>
      </c>
      <c r="BD18" s="115">
        <v>3</v>
      </c>
      <c r="BE18" s="116">
        <v>1</v>
      </c>
      <c r="BF18" s="11" t="s">
        <v>29</v>
      </c>
      <c r="BG18" s="114">
        <v>141280</v>
      </c>
      <c r="BH18" s="115">
        <v>3</v>
      </c>
      <c r="BI18" s="116">
        <v>1</v>
      </c>
      <c r="BJ18" s="11" t="s">
        <v>29</v>
      </c>
      <c r="BK18" s="114">
        <v>164940</v>
      </c>
      <c r="BL18" s="115">
        <v>3</v>
      </c>
      <c r="BM18" s="116">
        <v>1</v>
      </c>
      <c r="BN18" s="11" t="s">
        <v>29</v>
      </c>
      <c r="BO18" s="114">
        <v>66290</v>
      </c>
      <c r="BP18" s="115">
        <v>3</v>
      </c>
      <c r="BQ18" s="116">
        <v>1</v>
      </c>
      <c r="BR18" s="11" t="s">
        <v>29</v>
      </c>
      <c r="BS18" s="114">
        <v>120740</v>
      </c>
      <c r="BT18" s="115">
        <v>3</v>
      </c>
      <c r="BU18" s="116">
        <v>1</v>
      </c>
      <c r="BV18" s="11" t="s">
        <v>29</v>
      </c>
      <c r="BW18" s="114">
        <v>159510</v>
      </c>
      <c r="BX18" s="115">
        <v>3</v>
      </c>
      <c r="BY18" s="116">
        <v>1</v>
      </c>
      <c r="BZ18" s="11" t="s">
        <v>29</v>
      </c>
      <c r="CA18" s="114">
        <v>98880</v>
      </c>
      <c r="CB18" s="115">
        <v>3</v>
      </c>
      <c r="CC18" s="116">
        <v>1</v>
      </c>
      <c r="CD18" s="11" t="s">
        <v>38</v>
      </c>
      <c r="CE18" s="114">
        <v>224290</v>
      </c>
      <c r="CF18" s="115">
        <v>3</v>
      </c>
      <c r="CG18" s="116">
        <v>1</v>
      </c>
      <c r="CH18" s="11" t="s">
        <v>29</v>
      </c>
      <c r="CI18" s="114">
        <v>266840</v>
      </c>
      <c r="CJ18" s="115">
        <v>3</v>
      </c>
      <c r="CK18" s="116">
        <v>1</v>
      </c>
      <c r="CL18" s="11" t="s">
        <v>29</v>
      </c>
      <c r="CM18" s="114">
        <v>145830</v>
      </c>
      <c r="CN18" s="115">
        <v>3</v>
      </c>
      <c r="CO18" s="116">
        <v>1</v>
      </c>
      <c r="CP18" s="11" t="s">
        <v>29</v>
      </c>
      <c r="CQ18" s="114">
        <v>225460</v>
      </c>
      <c r="CR18" s="115">
        <v>3</v>
      </c>
      <c r="CS18" s="116">
        <v>1</v>
      </c>
      <c r="CT18" s="11" t="s">
        <v>29</v>
      </c>
      <c r="CU18" s="114">
        <v>137270</v>
      </c>
      <c r="CV18" s="115">
        <v>3</v>
      </c>
      <c r="CW18" s="116">
        <v>1</v>
      </c>
      <c r="CX18" s="86"/>
      <c r="CY18" s="87"/>
      <c r="CZ18" s="87"/>
      <c r="DA18" s="88"/>
    </row>
    <row r="19" spans="2:105" x14ac:dyDescent="0.25">
      <c r="B19" s="11" t="s">
        <v>37</v>
      </c>
      <c r="C19" s="114">
        <v>112350</v>
      </c>
      <c r="D19" s="115">
        <v>3</v>
      </c>
      <c r="E19" s="116">
        <v>1</v>
      </c>
      <c r="F19" s="11" t="s">
        <v>30</v>
      </c>
      <c r="G19" s="114">
        <v>122760</v>
      </c>
      <c r="H19" s="115">
        <v>3</v>
      </c>
      <c r="I19" s="116">
        <v>1</v>
      </c>
      <c r="J19" s="11" t="s">
        <v>37</v>
      </c>
      <c r="K19" s="114">
        <v>114390</v>
      </c>
      <c r="L19" s="115">
        <v>3</v>
      </c>
      <c r="M19" s="116">
        <v>1</v>
      </c>
      <c r="N19" s="11" t="s">
        <v>37</v>
      </c>
      <c r="O19" s="114">
        <v>84940</v>
      </c>
      <c r="P19" s="115">
        <v>3</v>
      </c>
      <c r="Q19" s="116">
        <v>1</v>
      </c>
      <c r="R19" s="11" t="s">
        <v>37</v>
      </c>
      <c r="S19" s="114">
        <v>95010</v>
      </c>
      <c r="T19" s="115">
        <v>3</v>
      </c>
      <c r="U19" s="116">
        <v>1</v>
      </c>
      <c r="V19" s="11" t="s">
        <v>30</v>
      </c>
      <c r="W19" s="114">
        <v>88520</v>
      </c>
      <c r="X19" s="115">
        <v>3</v>
      </c>
      <c r="Y19" s="116">
        <v>1</v>
      </c>
      <c r="Z19" s="11" t="s">
        <v>37</v>
      </c>
      <c r="AA19" s="114">
        <v>88730</v>
      </c>
      <c r="AB19" s="115">
        <v>3</v>
      </c>
      <c r="AC19" s="116">
        <v>1</v>
      </c>
      <c r="AD19" s="11" t="s">
        <v>37</v>
      </c>
      <c r="AE19" s="114">
        <v>78230</v>
      </c>
      <c r="AF19" s="115">
        <v>3</v>
      </c>
      <c r="AG19" s="116">
        <v>1</v>
      </c>
      <c r="AH19" s="11" t="s">
        <v>30</v>
      </c>
      <c r="AI19" s="114">
        <v>93950</v>
      </c>
      <c r="AJ19" s="115">
        <v>3</v>
      </c>
      <c r="AK19" s="116">
        <v>1</v>
      </c>
      <c r="AL19" s="29" t="s">
        <v>570</v>
      </c>
      <c r="AM19" s="114">
        <v>148480</v>
      </c>
      <c r="AN19" s="117">
        <v>3</v>
      </c>
      <c r="AO19" s="119"/>
      <c r="AP19" s="29" t="s">
        <v>591</v>
      </c>
      <c r="AQ19" s="114">
        <v>94300</v>
      </c>
      <c r="AR19" s="117">
        <v>3</v>
      </c>
      <c r="AS19" s="119"/>
      <c r="AT19" s="11" t="s">
        <v>37</v>
      </c>
      <c r="AU19" s="114">
        <v>140400</v>
      </c>
      <c r="AV19" s="115">
        <v>3</v>
      </c>
      <c r="AW19" s="116">
        <v>1</v>
      </c>
      <c r="AX19" s="11" t="s">
        <v>30</v>
      </c>
      <c r="AY19" s="114">
        <v>126270</v>
      </c>
      <c r="AZ19" s="115">
        <v>3</v>
      </c>
      <c r="BA19" s="116">
        <v>1</v>
      </c>
      <c r="BB19" s="11" t="s">
        <v>37</v>
      </c>
      <c r="BC19" s="114">
        <v>121560</v>
      </c>
      <c r="BD19" s="115">
        <v>3</v>
      </c>
      <c r="BE19" s="116">
        <v>1</v>
      </c>
      <c r="BF19" s="11" t="s">
        <v>30</v>
      </c>
      <c r="BG19" s="114">
        <v>120290</v>
      </c>
      <c r="BH19" s="115">
        <v>3</v>
      </c>
      <c r="BI19" s="116">
        <v>1</v>
      </c>
      <c r="BJ19" s="11" t="s">
        <v>37</v>
      </c>
      <c r="BK19" s="114">
        <v>141860</v>
      </c>
      <c r="BL19" s="115">
        <v>3</v>
      </c>
      <c r="BM19" s="116">
        <v>1</v>
      </c>
      <c r="BN19" s="11" t="s">
        <v>30</v>
      </c>
      <c r="BO19" s="114">
        <v>105720</v>
      </c>
      <c r="BP19" s="115">
        <v>3</v>
      </c>
      <c r="BQ19" s="116">
        <v>1</v>
      </c>
      <c r="BR19" s="11" t="s">
        <v>30</v>
      </c>
      <c r="BS19" s="114">
        <v>70920</v>
      </c>
      <c r="BT19" s="115">
        <v>3</v>
      </c>
      <c r="BU19" s="116">
        <v>1</v>
      </c>
      <c r="BV19" s="11" t="s">
        <v>37</v>
      </c>
      <c r="BW19" s="114">
        <v>106620</v>
      </c>
      <c r="BX19" s="115">
        <v>3</v>
      </c>
      <c r="BY19" s="116">
        <v>1</v>
      </c>
      <c r="BZ19" s="11" t="s">
        <v>30</v>
      </c>
      <c r="CA19" s="114">
        <v>130000</v>
      </c>
      <c r="CB19" s="115">
        <v>3</v>
      </c>
      <c r="CC19" s="116">
        <v>1</v>
      </c>
      <c r="CD19" s="11" t="s">
        <v>39</v>
      </c>
      <c r="CE19" s="114">
        <v>101410</v>
      </c>
      <c r="CF19" s="115">
        <v>3</v>
      </c>
      <c r="CG19" s="116">
        <v>1</v>
      </c>
      <c r="CH19" s="11" t="s">
        <v>52</v>
      </c>
      <c r="CI19" s="114">
        <v>154060</v>
      </c>
      <c r="CJ19" s="115">
        <v>3</v>
      </c>
      <c r="CK19" s="116">
        <v>1</v>
      </c>
      <c r="CL19" s="11" t="s">
        <v>30</v>
      </c>
      <c r="CM19" s="114">
        <v>208560</v>
      </c>
      <c r="CN19" s="115">
        <v>3</v>
      </c>
      <c r="CO19" s="116">
        <v>1</v>
      </c>
      <c r="CP19" s="11" t="s">
        <v>30</v>
      </c>
      <c r="CQ19" s="114">
        <v>145700</v>
      </c>
      <c r="CR19" s="115">
        <v>3</v>
      </c>
      <c r="CS19" s="116">
        <v>1</v>
      </c>
      <c r="CT19" s="11" t="s">
        <v>37</v>
      </c>
      <c r="CU19" s="114">
        <v>50560</v>
      </c>
      <c r="CV19" s="115">
        <v>3</v>
      </c>
      <c r="CW19" s="116">
        <v>1</v>
      </c>
      <c r="CX19" s="86"/>
      <c r="CY19" s="87"/>
      <c r="CZ19" s="87"/>
      <c r="DA19" s="88"/>
    </row>
    <row r="20" spans="2:105" ht="15.75" thickBot="1" x14ac:dyDescent="0.3">
      <c r="B20" s="11" t="s">
        <v>38</v>
      </c>
      <c r="C20" s="114">
        <v>92950</v>
      </c>
      <c r="D20" s="115">
        <v>3</v>
      </c>
      <c r="E20" s="116">
        <v>1</v>
      </c>
      <c r="F20" s="11" t="s">
        <v>31</v>
      </c>
      <c r="G20" s="114">
        <v>64380</v>
      </c>
      <c r="H20" s="115">
        <v>3</v>
      </c>
      <c r="I20" s="116">
        <v>1</v>
      </c>
      <c r="J20" s="11" t="s">
        <v>38</v>
      </c>
      <c r="K20" s="114">
        <v>92850</v>
      </c>
      <c r="L20" s="115">
        <v>3</v>
      </c>
      <c r="M20" s="116">
        <v>1</v>
      </c>
      <c r="N20" s="11" t="s">
        <v>38</v>
      </c>
      <c r="O20" s="114">
        <v>90650</v>
      </c>
      <c r="P20" s="115">
        <v>3</v>
      </c>
      <c r="Q20" s="116">
        <v>1</v>
      </c>
      <c r="R20" s="11" t="s">
        <v>38</v>
      </c>
      <c r="S20" s="114">
        <v>95690</v>
      </c>
      <c r="T20" s="115">
        <v>3</v>
      </c>
      <c r="U20" s="116">
        <v>1</v>
      </c>
      <c r="V20" s="11" t="s">
        <v>31</v>
      </c>
      <c r="W20" s="114">
        <v>77750</v>
      </c>
      <c r="X20" s="115">
        <v>3</v>
      </c>
      <c r="Y20" s="116">
        <v>1</v>
      </c>
      <c r="Z20" s="11" t="s">
        <v>38</v>
      </c>
      <c r="AA20" s="114">
        <v>80930</v>
      </c>
      <c r="AB20" s="115">
        <v>3</v>
      </c>
      <c r="AC20" s="116">
        <v>1</v>
      </c>
      <c r="AD20" s="11" t="s">
        <v>38</v>
      </c>
      <c r="AE20" s="114">
        <v>149010</v>
      </c>
      <c r="AF20" s="115">
        <v>3</v>
      </c>
      <c r="AG20" s="116">
        <v>1</v>
      </c>
      <c r="AH20" s="11" t="s">
        <v>31</v>
      </c>
      <c r="AI20" s="114">
        <v>73160</v>
      </c>
      <c r="AJ20" s="115">
        <v>3</v>
      </c>
      <c r="AK20" s="116">
        <v>1</v>
      </c>
      <c r="AL20" s="30" t="s">
        <v>571</v>
      </c>
      <c r="AM20" s="48">
        <v>122820</v>
      </c>
      <c r="AN20" s="118">
        <v>3</v>
      </c>
      <c r="AO20" s="120"/>
      <c r="AP20" s="30" t="s">
        <v>592</v>
      </c>
      <c r="AQ20" s="48">
        <v>112360</v>
      </c>
      <c r="AR20" s="118">
        <v>3</v>
      </c>
      <c r="AS20" s="120"/>
      <c r="AT20" s="11" t="s">
        <v>38</v>
      </c>
      <c r="AU20" s="114">
        <v>92470</v>
      </c>
      <c r="AV20" s="115">
        <v>3</v>
      </c>
      <c r="AW20" s="116">
        <v>1</v>
      </c>
      <c r="AX20" s="11" t="s">
        <v>31</v>
      </c>
      <c r="AY20" s="114">
        <v>77330</v>
      </c>
      <c r="AZ20" s="115">
        <v>3</v>
      </c>
      <c r="BA20" s="116">
        <v>1</v>
      </c>
      <c r="BB20" s="11" t="s">
        <v>38</v>
      </c>
      <c r="BC20" s="114">
        <v>132650</v>
      </c>
      <c r="BD20" s="115">
        <v>3</v>
      </c>
      <c r="BE20" s="116">
        <v>1</v>
      </c>
      <c r="BF20" s="11" t="s">
        <v>31</v>
      </c>
      <c r="BG20" s="114">
        <v>117460</v>
      </c>
      <c r="BH20" s="115">
        <v>3</v>
      </c>
      <c r="BI20" s="116">
        <v>1</v>
      </c>
      <c r="BJ20" s="11" t="s">
        <v>38</v>
      </c>
      <c r="BK20" s="114">
        <v>98070</v>
      </c>
      <c r="BL20" s="115">
        <v>3</v>
      </c>
      <c r="BM20" s="116">
        <v>1</v>
      </c>
      <c r="BN20" s="11" t="s">
        <v>31</v>
      </c>
      <c r="BO20" s="114">
        <v>145640</v>
      </c>
      <c r="BP20" s="115">
        <v>3</v>
      </c>
      <c r="BQ20" s="116">
        <v>1</v>
      </c>
      <c r="BR20" s="11" t="s">
        <v>31</v>
      </c>
      <c r="BS20" s="114">
        <v>91870</v>
      </c>
      <c r="BT20" s="115">
        <v>3</v>
      </c>
      <c r="BU20" s="116">
        <v>1</v>
      </c>
      <c r="BV20" s="11" t="s">
        <v>38</v>
      </c>
      <c r="BW20" s="114">
        <v>232660</v>
      </c>
      <c r="BX20" s="115">
        <v>3</v>
      </c>
      <c r="BY20" s="116">
        <v>1</v>
      </c>
      <c r="BZ20" s="11" t="s">
        <v>31</v>
      </c>
      <c r="CA20" s="114">
        <v>116280</v>
      </c>
      <c r="CB20" s="115">
        <v>3</v>
      </c>
      <c r="CC20" s="116">
        <v>1</v>
      </c>
      <c r="CD20" s="11" t="s">
        <v>40</v>
      </c>
      <c r="CE20" s="114">
        <v>114320</v>
      </c>
      <c r="CF20" s="115">
        <v>3</v>
      </c>
      <c r="CG20" s="116">
        <v>1</v>
      </c>
      <c r="CH20" s="11" t="s">
        <v>53</v>
      </c>
      <c r="CI20" s="114">
        <v>188130</v>
      </c>
      <c r="CJ20" s="115">
        <v>3</v>
      </c>
      <c r="CK20" s="116">
        <v>1</v>
      </c>
      <c r="CL20" s="11" t="s">
        <v>31</v>
      </c>
      <c r="CM20" s="114">
        <v>152380</v>
      </c>
      <c r="CN20" s="115">
        <v>3</v>
      </c>
      <c r="CO20" s="116">
        <v>1</v>
      </c>
      <c r="CP20" s="11" t="s">
        <v>31</v>
      </c>
      <c r="CQ20" s="114">
        <v>150820</v>
      </c>
      <c r="CR20" s="115">
        <v>3</v>
      </c>
      <c r="CS20" s="116">
        <v>1</v>
      </c>
      <c r="CT20" s="11" t="s">
        <v>38</v>
      </c>
      <c r="CU20" s="114">
        <v>135330</v>
      </c>
      <c r="CV20" s="115">
        <v>3</v>
      </c>
      <c r="CW20" s="116">
        <v>1</v>
      </c>
      <c r="CX20" s="86"/>
      <c r="CY20" s="87"/>
      <c r="CZ20" s="87"/>
      <c r="DA20" s="88"/>
    </row>
    <row r="21" spans="2:105" x14ac:dyDescent="0.25">
      <c r="B21" s="11" t="s">
        <v>39</v>
      </c>
      <c r="C21" s="114">
        <v>84810</v>
      </c>
      <c r="D21" s="115">
        <v>3</v>
      </c>
      <c r="E21" s="116">
        <v>1</v>
      </c>
      <c r="F21" s="11" t="s">
        <v>32</v>
      </c>
      <c r="G21" s="114">
        <v>100610</v>
      </c>
      <c r="H21" s="115">
        <v>3</v>
      </c>
      <c r="I21" s="116">
        <v>1</v>
      </c>
      <c r="J21" s="11" t="s">
        <v>39</v>
      </c>
      <c r="K21" s="114">
        <v>82400</v>
      </c>
      <c r="L21" s="115">
        <v>3</v>
      </c>
      <c r="M21" s="116">
        <v>1</v>
      </c>
      <c r="N21" s="11" t="s">
        <v>39</v>
      </c>
      <c r="O21" s="114">
        <v>86890</v>
      </c>
      <c r="P21" s="115">
        <v>3</v>
      </c>
      <c r="Q21" s="116">
        <v>1</v>
      </c>
      <c r="R21" s="11" t="s">
        <v>39</v>
      </c>
      <c r="S21" s="114">
        <v>135460</v>
      </c>
      <c r="T21" s="115">
        <v>3</v>
      </c>
      <c r="U21" s="116">
        <v>1</v>
      </c>
      <c r="V21" s="11" t="s">
        <v>32</v>
      </c>
      <c r="W21" s="114">
        <v>104570</v>
      </c>
      <c r="X21" s="115">
        <v>3</v>
      </c>
      <c r="Y21" s="116">
        <v>1</v>
      </c>
      <c r="Z21" s="11" t="s">
        <v>39</v>
      </c>
      <c r="AA21" s="114">
        <v>90940</v>
      </c>
      <c r="AB21" s="115">
        <v>3</v>
      </c>
      <c r="AC21" s="116">
        <v>1</v>
      </c>
      <c r="AD21" s="11" t="s">
        <v>39</v>
      </c>
      <c r="AE21" s="114">
        <v>103580</v>
      </c>
      <c r="AF21" s="115">
        <v>3</v>
      </c>
      <c r="AG21" s="116">
        <v>1</v>
      </c>
      <c r="AH21" s="11" t="s">
        <v>32</v>
      </c>
      <c r="AI21" s="114">
        <v>64870</v>
      </c>
      <c r="AJ21" s="115">
        <v>3</v>
      </c>
      <c r="AK21" s="116">
        <v>1</v>
      </c>
      <c r="AT21" s="11" t="s">
        <v>39</v>
      </c>
      <c r="AU21" s="114">
        <v>94180</v>
      </c>
      <c r="AV21" s="115">
        <v>3</v>
      </c>
      <c r="AW21" s="116">
        <v>1</v>
      </c>
      <c r="AX21" s="11" t="s">
        <v>32</v>
      </c>
      <c r="AY21" s="114">
        <v>83930</v>
      </c>
      <c r="AZ21" s="115">
        <v>3</v>
      </c>
      <c r="BA21" s="116">
        <v>1</v>
      </c>
      <c r="BB21" s="11" t="s">
        <v>39</v>
      </c>
      <c r="BC21" s="114">
        <v>158920</v>
      </c>
      <c r="BD21" s="115">
        <v>3</v>
      </c>
      <c r="BE21" s="116">
        <v>1</v>
      </c>
      <c r="BF21" s="11" t="s">
        <v>32</v>
      </c>
      <c r="BG21" s="114">
        <v>132550</v>
      </c>
      <c r="BH21" s="115">
        <v>3</v>
      </c>
      <c r="BI21" s="116">
        <v>1</v>
      </c>
      <c r="BJ21" s="11" t="s">
        <v>39</v>
      </c>
      <c r="BK21" s="114">
        <v>117600</v>
      </c>
      <c r="BL21" s="115">
        <v>3</v>
      </c>
      <c r="BM21" s="116">
        <v>1</v>
      </c>
      <c r="BN21" s="11" t="s">
        <v>32</v>
      </c>
      <c r="BO21" s="114">
        <v>109690</v>
      </c>
      <c r="BP21" s="115">
        <v>3</v>
      </c>
      <c r="BQ21" s="116">
        <v>1</v>
      </c>
      <c r="BR21" s="11" t="s">
        <v>32</v>
      </c>
      <c r="BS21" s="114">
        <v>113730</v>
      </c>
      <c r="BT21" s="115">
        <v>3</v>
      </c>
      <c r="BU21" s="116">
        <v>1</v>
      </c>
      <c r="BV21" s="11" t="s">
        <v>39</v>
      </c>
      <c r="BW21" s="114">
        <v>110710</v>
      </c>
      <c r="BX21" s="115">
        <v>3</v>
      </c>
      <c r="BY21" s="116">
        <v>1</v>
      </c>
      <c r="BZ21" s="11" t="s">
        <v>32</v>
      </c>
      <c r="CA21" s="114">
        <v>71020</v>
      </c>
      <c r="CB21" s="115">
        <v>3</v>
      </c>
      <c r="CC21" s="116">
        <v>1</v>
      </c>
      <c r="CD21" s="11" t="s">
        <v>41</v>
      </c>
      <c r="CE21" s="114">
        <v>105700</v>
      </c>
      <c r="CF21" s="115">
        <v>3</v>
      </c>
      <c r="CG21" s="116">
        <v>1</v>
      </c>
      <c r="CH21" s="11" t="s">
        <v>54</v>
      </c>
      <c r="CI21" s="114">
        <v>183640</v>
      </c>
      <c r="CJ21" s="115">
        <v>3</v>
      </c>
      <c r="CK21" s="116">
        <v>1</v>
      </c>
      <c r="CL21" s="11" t="s">
        <v>32</v>
      </c>
      <c r="CM21" s="114">
        <v>181150</v>
      </c>
      <c r="CN21" s="115">
        <v>3</v>
      </c>
      <c r="CO21" s="116">
        <v>1</v>
      </c>
      <c r="CP21" s="11" t="s">
        <v>32</v>
      </c>
      <c r="CQ21" s="114">
        <v>123590</v>
      </c>
      <c r="CR21" s="115">
        <v>3</v>
      </c>
      <c r="CS21" s="116">
        <v>1</v>
      </c>
      <c r="CT21" s="11" t="s">
        <v>39</v>
      </c>
      <c r="CU21" s="114">
        <v>90820</v>
      </c>
      <c r="CV21" s="115">
        <v>3</v>
      </c>
      <c r="CW21" s="116">
        <v>1</v>
      </c>
      <c r="CX21" s="86"/>
      <c r="CY21" s="87"/>
      <c r="CZ21" s="87"/>
      <c r="DA21" s="88"/>
    </row>
    <row r="22" spans="2:105" x14ac:dyDescent="0.25">
      <c r="B22" s="11" t="s">
        <v>40</v>
      </c>
      <c r="C22" s="114">
        <v>96030</v>
      </c>
      <c r="D22" s="115">
        <v>3</v>
      </c>
      <c r="E22" s="116">
        <v>1</v>
      </c>
      <c r="F22" s="11" t="s">
        <v>33</v>
      </c>
      <c r="G22" s="114">
        <v>46080</v>
      </c>
      <c r="H22" s="115">
        <v>3</v>
      </c>
      <c r="I22" s="116">
        <v>1</v>
      </c>
      <c r="J22" s="29" t="s">
        <v>545</v>
      </c>
      <c r="K22" s="114">
        <v>20400</v>
      </c>
      <c r="L22" s="117">
        <v>3</v>
      </c>
      <c r="M22" s="119"/>
      <c r="N22" s="29" t="s">
        <v>547</v>
      </c>
      <c r="O22" s="114">
        <v>60680</v>
      </c>
      <c r="P22" s="117">
        <v>3</v>
      </c>
      <c r="Q22" s="119"/>
      <c r="R22" s="29" t="s">
        <v>549</v>
      </c>
      <c r="S22" s="114">
        <v>100540</v>
      </c>
      <c r="T22" s="117">
        <v>3</v>
      </c>
      <c r="U22" s="119"/>
      <c r="V22" s="11" t="s">
        <v>33</v>
      </c>
      <c r="W22" s="114">
        <v>149990</v>
      </c>
      <c r="X22" s="115">
        <v>3</v>
      </c>
      <c r="Y22" s="116">
        <v>1</v>
      </c>
      <c r="Z22" s="11" t="s">
        <v>40</v>
      </c>
      <c r="AA22" s="114">
        <v>96680</v>
      </c>
      <c r="AB22" s="115">
        <v>3</v>
      </c>
      <c r="AC22" s="116">
        <v>1</v>
      </c>
      <c r="AD22" s="11" t="s">
        <v>40</v>
      </c>
      <c r="AE22" s="114">
        <v>102650</v>
      </c>
      <c r="AF22" s="115">
        <v>3</v>
      </c>
      <c r="AG22" s="116">
        <v>1</v>
      </c>
      <c r="AH22" s="11" t="s">
        <v>33</v>
      </c>
      <c r="AI22" s="114">
        <v>90330</v>
      </c>
      <c r="AJ22" s="115">
        <v>3</v>
      </c>
      <c r="AK22" s="116">
        <v>1</v>
      </c>
      <c r="AT22" s="11" t="s">
        <v>40</v>
      </c>
      <c r="AU22" s="114">
        <v>111740</v>
      </c>
      <c r="AV22" s="115">
        <v>3</v>
      </c>
      <c r="AW22" s="116">
        <v>1</v>
      </c>
      <c r="AX22" s="11" t="s">
        <v>33</v>
      </c>
      <c r="AY22" s="114">
        <v>80990</v>
      </c>
      <c r="AZ22" s="115">
        <v>3</v>
      </c>
      <c r="BA22" s="116">
        <v>1</v>
      </c>
      <c r="BB22" s="11" t="s">
        <v>40</v>
      </c>
      <c r="BC22" s="114">
        <v>130970</v>
      </c>
      <c r="BD22" s="115">
        <v>3</v>
      </c>
      <c r="BE22" s="116">
        <v>1</v>
      </c>
      <c r="BF22" s="11" t="s">
        <v>33</v>
      </c>
      <c r="BG22" s="114">
        <v>112780</v>
      </c>
      <c r="BH22" s="115">
        <v>3</v>
      </c>
      <c r="BI22" s="116">
        <v>1</v>
      </c>
      <c r="BJ22" s="11" t="s">
        <v>40</v>
      </c>
      <c r="BK22" s="114">
        <v>124590</v>
      </c>
      <c r="BL22" s="115">
        <v>3</v>
      </c>
      <c r="BM22" s="116">
        <v>1</v>
      </c>
      <c r="BN22" s="11" t="s">
        <v>33</v>
      </c>
      <c r="BO22" s="114">
        <v>109410</v>
      </c>
      <c r="BP22" s="115">
        <v>3</v>
      </c>
      <c r="BQ22" s="116">
        <v>1</v>
      </c>
      <c r="BR22" s="11" t="s">
        <v>33</v>
      </c>
      <c r="BS22" s="114">
        <v>102890</v>
      </c>
      <c r="BT22" s="115">
        <v>3</v>
      </c>
      <c r="BU22" s="116">
        <v>1</v>
      </c>
      <c r="BV22" s="11" t="s">
        <v>40</v>
      </c>
      <c r="BW22" s="114">
        <v>116220</v>
      </c>
      <c r="BX22" s="115">
        <v>3</v>
      </c>
      <c r="BY22" s="116">
        <v>1</v>
      </c>
      <c r="BZ22" s="11" t="s">
        <v>33</v>
      </c>
      <c r="CA22" s="114">
        <v>128730</v>
      </c>
      <c r="CB22" s="115">
        <v>3</v>
      </c>
      <c r="CC22" s="116">
        <v>1</v>
      </c>
      <c r="CD22" s="11" t="s">
        <v>42</v>
      </c>
      <c r="CE22" s="114">
        <v>275700</v>
      </c>
      <c r="CF22" s="115">
        <v>3</v>
      </c>
      <c r="CG22" s="116">
        <v>1</v>
      </c>
      <c r="CH22" s="11" t="s">
        <v>55</v>
      </c>
      <c r="CI22" s="114">
        <v>229230</v>
      </c>
      <c r="CJ22" s="115">
        <v>3</v>
      </c>
      <c r="CK22" s="116">
        <v>1</v>
      </c>
      <c r="CL22" s="11" t="s">
        <v>33</v>
      </c>
      <c r="CM22" s="114">
        <v>155490</v>
      </c>
      <c r="CN22" s="115">
        <v>3</v>
      </c>
      <c r="CO22" s="116">
        <v>1</v>
      </c>
      <c r="CP22" s="11" t="s">
        <v>33</v>
      </c>
      <c r="CQ22" s="114">
        <v>308620</v>
      </c>
      <c r="CR22" s="115">
        <v>3</v>
      </c>
      <c r="CS22" s="116">
        <v>1</v>
      </c>
      <c r="CT22" s="11" t="s">
        <v>40</v>
      </c>
      <c r="CU22" s="114">
        <v>218220</v>
      </c>
      <c r="CV22" s="115">
        <v>3</v>
      </c>
      <c r="CW22" s="116">
        <v>1</v>
      </c>
      <c r="CX22" s="86"/>
      <c r="CY22" s="87"/>
      <c r="CZ22" s="87"/>
      <c r="DA22" s="88"/>
    </row>
    <row r="23" spans="2:105" ht="15.75" thickBot="1" x14ac:dyDescent="0.3">
      <c r="B23" s="11" t="s">
        <v>41</v>
      </c>
      <c r="C23" s="114">
        <v>102740</v>
      </c>
      <c r="D23" s="115">
        <v>3</v>
      </c>
      <c r="E23" s="116">
        <v>1</v>
      </c>
      <c r="F23" s="11" t="s">
        <v>34</v>
      </c>
      <c r="G23" s="114">
        <v>59210</v>
      </c>
      <c r="H23" s="115">
        <v>3</v>
      </c>
      <c r="I23" s="116">
        <v>1</v>
      </c>
      <c r="J23" s="30" t="s">
        <v>546</v>
      </c>
      <c r="K23" s="48">
        <v>38660</v>
      </c>
      <c r="L23" s="118">
        <v>3</v>
      </c>
      <c r="M23" s="120"/>
      <c r="N23" s="30" t="s">
        <v>548</v>
      </c>
      <c r="O23" s="48">
        <v>20220</v>
      </c>
      <c r="P23" s="118">
        <v>3</v>
      </c>
      <c r="Q23" s="120"/>
      <c r="R23" s="29" t="s">
        <v>550</v>
      </c>
      <c r="S23" s="114">
        <v>100370</v>
      </c>
      <c r="T23" s="117">
        <v>3</v>
      </c>
      <c r="U23" s="119"/>
      <c r="V23" s="11" t="s">
        <v>34</v>
      </c>
      <c r="W23" s="114">
        <v>110620</v>
      </c>
      <c r="X23" s="115">
        <v>3</v>
      </c>
      <c r="Y23" s="116">
        <v>1</v>
      </c>
      <c r="Z23" s="11" t="s">
        <v>41</v>
      </c>
      <c r="AA23" s="114">
        <v>112010</v>
      </c>
      <c r="AB23" s="115">
        <v>3</v>
      </c>
      <c r="AC23" s="116">
        <v>1</v>
      </c>
      <c r="AD23" s="11" t="s">
        <v>41</v>
      </c>
      <c r="AE23" s="114">
        <v>79630</v>
      </c>
      <c r="AF23" s="115">
        <v>3</v>
      </c>
      <c r="AG23" s="116">
        <v>1</v>
      </c>
      <c r="AH23" s="11" t="s">
        <v>34</v>
      </c>
      <c r="AI23" s="114">
        <v>106270</v>
      </c>
      <c r="AJ23" s="115">
        <v>3</v>
      </c>
      <c r="AK23" s="116">
        <v>1</v>
      </c>
      <c r="AT23" s="11" t="s">
        <v>41</v>
      </c>
      <c r="AU23" s="114">
        <v>92340</v>
      </c>
      <c r="AV23" s="115">
        <v>3</v>
      </c>
      <c r="AW23" s="116">
        <v>1</v>
      </c>
      <c r="AX23" s="11" t="s">
        <v>34</v>
      </c>
      <c r="AY23" s="114">
        <v>109080</v>
      </c>
      <c r="AZ23" s="115">
        <v>3</v>
      </c>
      <c r="BA23" s="116">
        <v>1</v>
      </c>
      <c r="BB23" s="11" t="s">
        <v>41</v>
      </c>
      <c r="BC23" s="114">
        <v>126950</v>
      </c>
      <c r="BD23" s="115">
        <v>3</v>
      </c>
      <c r="BE23" s="116">
        <v>1</v>
      </c>
      <c r="BF23" s="11" t="s">
        <v>34</v>
      </c>
      <c r="BG23" s="114">
        <v>79340</v>
      </c>
      <c r="BH23" s="115">
        <v>3</v>
      </c>
      <c r="BI23" s="116">
        <v>1</v>
      </c>
      <c r="BJ23" s="11" t="s">
        <v>41</v>
      </c>
      <c r="BK23" s="114">
        <v>148710</v>
      </c>
      <c r="BL23" s="115">
        <v>3</v>
      </c>
      <c r="BM23" s="116">
        <v>1</v>
      </c>
      <c r="BN23" s="11" t="s">
        <v>34</v>
      </c>
      <c r="BO23" s="114">
        <v>127850</v>
      </c>
      <c r="BP23" s="115">
        <v>3</v>
      </c>
      <c r="BQ23" s="116">
        <v>1</v>
      </c>
      <c r="BR23" s="11" t="s">
        <v>34</v>
      </c>
      <c r="BS23" s="114">
        <v>153820</v>
      </c>
      <c r="BT23" s="115">
        <v>3</v>
      </c>
      <c r="BU23" s="116">
        <v>1</v>
      </c>
      <c r="BV23" s="11" t="s">
        <v>41</v>
      </c>
      <c r="BW23" s="114">
        <v>181000</v>
      </c>
      <c r="BX23" s="115">
        <v>3</v>
      </c>
      <c r="BY23" s="116">
        <v>1</v>
      </c>
      <c r="BZ23" s="11" t="s">
        <v>34</v>
      </c>
      <c r="CA23" s="114">
        <v>72190</v>
      </c>
      <c r="CB23" s="115">
        <v>3</v>
      </c>
      <c r="CC23" s="116">
        <v>1</v>
      </c>
      <c r="CD23" s="11" t="s">
        <v>43</v>
      </c>
      <c r="CE23" s="114">
        <v>161060</v>
      </c>
      <c r="CF23" s="115">
        <v>3</v>
      </c>
      <c r="CG23" s="116">
        <v>1</v>
      </c>
      <c r="CH23" s="11" t="s">
        <v>56</v>
      </c>
      <c r="CI23" s="114">
        <v>187430</v>
      </c>
      <c r="CJ23" s="115">
        <v>3</v>
      </c>
      <c r="CK23" s="116">
        <v>1</v>
      </c>
      <c r="CL23" s="11" t="s">
        <v>34</v>
      </c>
      <c r="CM23" s="114">
        <v>163670</v>
      </c>
      <c r="CN23" s="115">
        <v>3</v>
      </c>
      <c r="CO23" s="116">
        <v>1</v>
      </c>
      <c r="CP23" s="11" t="s">
        <v>34</v>
      </c>
      <c r="CQ23" s="114">
        <v>139620</v>
      </c>
      <c r="CR23" s="115">
        <v>3</v>
      </c>
      <c r="CS23" s="129"/>
      <c r="CT23" s="11" t="s">
        <v>41</v>
      </c>
      <c r="CU23" s="114">
        <v>137300</v>
      </c>
      <c r="CV23" s="115">
        <v>3</v>
      </c>
      <c r="CW23" s="116">
        <v>1</v>
      </c>
      <c r="CX23" s="86"/>
      <c r="CY23" s="87"/>
      <c r="CZ23" s="87"/>
      <c r="DA23" s="88"/>
    </row>
    <row r="24" spans="2:105" x14ac:dyDescent="0.25">
      <c r="B24" s="11" t="s">
        <v>42</v>
      </c>
      <c r="C24" s="114">
        <v>86540</v>
      </c>
      <c r="D24" s="115">
        <v>3</v>
      </c>
      <c r="E24" s="116">
        <v>1</v>
      </c>
      <c r="F24" s="11" t="s">
        <v>35</v>
      </c>
      <c r="G24" s="114">
        <v>72680</v>
      </c>
      <c r="H24" s="115">
        <v>3</v>
      </c>
      <c r="I24" s="116">
        <v>1</v>
      </c>
      <c r="R24" s="29" t="s">
        <v>551</v>
      </c>
      <c r="S24" s="114">
        <v>112560</v>
      </c>
      <c r="T24" s="117">
        <v>3</v>
      </c>
      <c r="U24" s="119"/>
      <c r="V24" s="11" t="s">
        <v>35</v>
      </c>
      <c r="W24" s="114">
        <v>105240</v>
      </c>
      <c r="X24" s="115">
        <v>3</v>
      </c>
      <c r="Y24" s="116">
        <v>1</v>
      </c>
      <c r="Z24" s="11" t="s">
        <v>42</v>
      </c>
      <c r="AA24" s="114">
        <v>114720</v>
      </c>
      <c r="AB24" s="115">
        <v>3</v>
      </c>
      <c r="AC24" s="116">
        <v>1</v>
      </c>
      <c r="AD24" s="11" t="s">
        <v>42</v>
      </c>
      <c r="AE24" s="114">
        <v>96310</v>
      </c>
      <c r="AF24" s="115">
        <v>3</v>
      </c>
      <c r="AG24" s="116">
        <v>1</v>
      </c>
      <c r="AH24" s="11" t="s">
        <v>35</v>
      </c>
      <c r="AI24" s="114">
        <v>78630</v>
      </c>
      <c r="AJ24" s="115">
        <v>3</v>
      </c>
      <c r="AK24" s="116">
        <v>1</v>
      </c>
      <c r="AT24" s="11" t="s">
        <v>42</v>
      </c>
      <c r="AU24" s="114">
        <v>91920</v>
      </c>
      <c r="AV24" s="115">
        <v>3</v>
      </c>
      <c r="AW24" s="116">
        <v>1</v>
      </c>
      <c r="AX24" s="29" t="s">
        <v>597</v>
      </c>
      <c r="AY24" s="114">
        <v>82060</v>
      </c>
      <c r="AZ24" s="117">
        <v>3</v>
      </c>
      <c r="BA24" s="119"/>
      <c r="BB24" s="11" t="s">
        <v>42</v>
      </c>
      <c r="BC24" s="114">
        <v>97250</v>
      </c>
      <c r="BD24" s="115">
        <v>3</v>
      </c>
      <c r="BE24" s="116">
        <v>1</v>
      </c>
      <c r="BF24" s="11" t="s">
        <v>35</v>
      </c>
      <c r="BG24" s="114">
        <v>109560</v>
      </c>
      <c r="BH24" s="115">
        <v>3</v>
      </c>
      <c r="BI24" s="116">
        <v>1</v>
      </c>
      <c r="BJ24" s="11" t="s">
        <v>42</v>
      </c>
      <c r="BK24" s="114">
        <v>104190</v>
      </c>
      <c r="BL24" s="115">
        <v>3</v>
      </c>
      <c r="BM24" s="116">
        <v>1</v>
      </c>
      <c r="BN24" s="11" t="s">
        <v>35</v>
      </c>
      <c r="BO24" s="114">
        <v>135310</v>
      </c>
      <c r="BP24" s="115">
        <v>3</v>
      </c>
      <c r="BQ24" s="116">
        <v>1</v>
      </c>
      <c r="BR24" s="11" t="s">
        <v>35</v>
      </c>
      <c r="BS24" s="114">
        <v>171940</v>
      </c>
      <c r="BT24" s="115">
        <v>3</v>
      </c>
      <c r="BU24" s="116">
        <v>1</v>
      </c>
      <c r="BV24" s="11" t="s">
        <v>42</v>
      </c>
      <c r="BW24" s="114">
        <v>92820</v>
      </c>
      <c r="BX24" s="115">
        <v>3</v>
      </c>
      <c r="BY24" s="116">
        <v>1</v>
      </c>
      <c r="BZ24" s="11" t="s">
        <v>35</v>
      </c>
      <c r="CA24" s="114">
        <v>65490</v>
      </c>
      <c r="CB24" s="115">
        <v>3</v>
      </c>
      <c r="CC24" s="116">
        <v>1</v>
      </c>
      <c r="CD24" s="11" t="s">
        <v>44</v>
      </c>
      <c r="CE24" s="114">
        <v>181350</v>
      </c>
      <c r="CF24" s="115">
        <v>3</v>
      </c>
      <c r="CG24" s="116">
        <v>1</v>
      </c>
      <c r="CH24" s="11" t="s">
        <v>57</v>
      </c>
      <c r="CI24" s="114">
        <v>190110</v>
      </c>
      <c r="CJ24" s="115">
        <v>3</v>
      </c>
      <c r="CK24" s="116">
        <v>1</v>
      </c>
      <c r="CL24" s="11" t="s">
        <v>35</v>
      </c>
      <c r="CM24" s="114">
        <v>310320</v>
      </c>
      <c r="CN24" s="115">
        <v>3</v>
      </c>
      <c r="CO24" s="116">
        <v>1</v>
      </c>
      <c r="CP24" s="11" t="s">
        <v>35</v>
      </c>
      <c r="CQ24" s="114">
        <v>123310</v>
      </c>
      <c r="CR24" s="115">
        <v>3</v>
      </c>
      <c r="CS24" s="129"/>
      <c r="CT24" s="11" t="s">
        <v>42</v>
      </c>
      <c r="CU24" s="114">
        <v>263250</v>
      </c>
      <c r="CV24" s="115">
        <v>3</v>
      </c>
      <c r="CW24" s="116">
        <v>1</v>
      </c>
      <c r="CX24" s="86"/>
      <c r="CY24" s="87"/>
      <c r="CZ24" s="87"/>
      <c r="DA24" s="88"/>
    </row>
    <row r="25" spans="2:105" ht="15.75" thickBot="1" x14ac:dyDescent="0.3">
      <c r="B25" s="11" t="s">
        <v>43</v>
      </c>
      <c r="C25" s="114">
        <v>100340</v>
      </c>
      <c r="D25" s="115">
        <v>3</v>
      </c>
      <c r="E25" s="116">
        <v>1</v>
      </c>
      <c r="F25" s="11" t="s">
        <v>36</v>
      </c>
      <c r="G25" s="114">
        <v>107290</v>
      </c>
      <c r="H25" s="115">
        <v>3</v>
      </c>
      <c r="I25" s="116">
        <v>1</v>
      </c>
      <c r="R25" s="29" t="s">
        <v>552</v>
      </c>
      <c r="S25" s="114">
        <v>97440</v>
      </c>
      <c r="T25" s="117">
        <v>3</v>
      </c>
      <c r="U25" s="119"/>
      <c r="V25" s="11" t="s">
        <v>36</v>
      </c>
      <c r="W25" s="114">
        <v>73610</v>
      </c>
      <c r="X25" s="115">
        <v>3</v>
      </c>
      <c r="Y25" s="116">
        <v>1</v>
      </c>
      <c r="Z25" s="11" t="s">
        <v>43</v>
      </c>
      <c r="AA25" s="114">
        <v>86090</v>
      </c>
      <c r="AB25" s="115">
        <v>3</v>
      </c>
      <c r="AC25" s="116">
        <v>1</v>
      </c>
      <c r="AD25" s="11" t="s">
        <v>43</v>
      </c>
      <c r="AE25" s="114">
        <v>103530</v>
      </c>
      <c r="AF25" s="115">
        <v>3</v>
      </c>
      <c r="AG25" s="116">
        <v>1</v>
      </c>
      <c r="AH25" s="11" t="s">
        <v>36</v>
      </c>
      <c r="AI25" s="114">
        <v>104310</v>
      </c>
      <c r="AJ25" s="115">
        <v>3</v>
      </c>
      <c r="AK25" s="116">
        <v>1</v>
      </c>
      <c r="AT25" s="11" t="s">
        <v>43</v>
      </c>
      <c r="AU25" s="114">
        <v>102910</v>
      </c>
      <c r="AV25" s="115">
        <v>3</v>
      </c>
      <c r="AW25" s="116">
        <v>1</v>
      </c>
      <c r="AX25" s="30" t="s">
        <v>598</v>
      </c>
      <c r="AY25" s="48">
        <v>120810</v>
      </c>
      <c r="AZ25" s="118">
        <v>3</v>
      </c>
      <c r="BA25" s="120"/>
      <c r="BB25" s="11" t="s">
        <v>43</v>
      </c>
      <c r="BC25" s="114">
        <v>133250</v>
      </c>
      <c r="BD25" s="115">
        <v>3</v>
      </c>
      <c r="BE25" s="116">
        <v>1</v>
      </c>
      <c r="BF25" s="11" t="s">
        <v>36</v>
      </c>
      <c r="BG25" s="114">
        <v>117950</v>
      </c>
      <c r="BH25" s="115">
        <v>3</v>
      </c>
      <c r="BI25" s="116">
        <v>1</v>
      </c>
      <c r="BJ25" s="11" t="s">
        <v>43</v>
      </c>
      <c r="BK25" s="114">
        <v>161160</v>
      </c>
      <c r="BL25" s="115">
        <v>3</v>
      </c>
      <c r="BM25" s="116">
        <v>1</v>
      </c>
      <c r="BN25" s="11" t="s">
        <v>36</v>
      </c>
      <c r="BO25" s="114">
        <v>129960</v>
      </c>
      <c r="BP25" s="115">
        <v>3</v>
      </c>
      <c r="BQ25" s="116">
        <v>1</v>
      </c>
      <c r="BR25" s="11" t="s">
        <v>36</v>
      </c>
      <c r="BS25" s="114">
        <v>147950</v>
      </c>
      <c r="BT25" s="115">
        <v>3</v>
      </c>
      <c r="BU25" s="116">
        <v>1</v>
      </c>
      <c r="BV25" s="11" t="s">
        <v>43</v>
      </c>
      <c r="BW25" s="114">
        <v>70980</v>
      </c>
      <c r="BX25" s="115">
        <v>3</v>
      </c>
      <c r="BY25" s="116">
        <v>1</v>
      </c>
      <c r="BZ25" s="11" t="s">
        <v>36</v>
      </c>
      <c r="CA25" s="114">
        <v>135120</v>
      </c>
      <c r="CB25" s="115">
        <v>3</v>
      </c>
      <c r="CC25" s="116">
        <v>1</v>
      </c>
      <c r="CD25" s="11" t="s">
        <v>45</v>
      </c>
      <c r="CE25" s="114">
        <v>107280</v>
      </c>
      <c r="CF25" s="115">
        <v>3</v>
      </c>
      <c r="CG25" s="116">
        <v>1</v>
      </c>
      <c r="CH25" s="11" t="s">
        <v>700</v>
      </c>
      <c r="CI25" s="114">
        <v>252390</v>
      </c>
      <c r="CJ25" s="115">
        <v>3</v>
      </c>
      <c r="CK25" s="116">
        <v>1</v>
      </c>
      <c r="CL25" s="11" t="s">
        <v>36</v>
      </c>
      <c r="CM25" s="114">
        <v>199170</v>
      </c>
      <c r="CN25" s="115">
        <v>3</v>
      </c>
      <c r="CO25" s="116">
        <v>1</v>
      </c>
      <c r="CP25" s="29" t="s">
        <v>3397</v>
      </c>
      <c r="CQ25" s="114">
        <v>108320</v>
      </c>
      <c r="CR25" s="117">
        <v>3</v>
      </c>
      <c r="CS25" s="119"/>
      <c r="CT25" s="11" t="s">
        <v>43</v>
      </c>
      <c r="CU25" s="114">
        <v>6760</v>
      </c>
      <c r="CV25" s="115">
        <v>3</v>
      </c>
      <c r="CW25" s="116">
        <v>1</v>
      </c>
      <c r="CX25" s="86"/>
      <c r="CY25" s="87"/>
      <c r="CZ25" s="87"/>
      <c r="DA25" s="88"/>
    </row>
    <row r="26" spans="2:105" x14ac:dyDescent="0.25">
      <c r="B26" s="11" t="s">
        <v>44</v>
      </c>
      <c r="C26" s="114">
        <v>86470</v>
      </c>
      <c r="D26" s="115">
        <v>3</v>
      </c>
      <c r="E26" s="116">
        <v>1</v>
      </c>
      <c r="F26" s="11" t="s">
        <v>574</v>
      </c>
      <c r="G26" s="114">
        <v>82630</v>
      </c>
      <c r="H26" s="115">
        <v>3</v>
      </c>
      <c r="I26" s="116">
        <v>1</v>
      </c>
      <c r="R26" s="29" t="s">
        <v>553</v>
      </c>
      <c r="S26" s="114">
        <v>67220</v>
      </c>
      <c r="T26" s="117">
        <v>3</v>
      </c>
      <c r="U26" s="119"/>
      <c r="V26" s="11" t="s">
        <v>574</v>
      </c>
      <c r="W26" s="114">
        <v>73130</v>
      </c>
      <c r="X26" s="115">
        <v>3</v>
      </c>
      <c r="Y26" s="116">
        <v>1</v>
      </c>
      <c r="Z26" s="11" t="s">
        <v>44</v>
      </c>
      <c r="AA26" s="114">
        <v>98420</v>
      </c>
      <c r="AB26" s="115">
        <v>3</v>
      </c>
      <c r="AC26" s="116">
        <v>1</v>
      </c>
      <c r="AD26" s="11" t="s">
        <v>44</v>
      </c>
      <c r="AE26" s="114">
        <v>86940</v>
      </c>
      <c r="AF26" s="115">
        <v>3</v>
      </c>
      <c r="AG26" s="116">
        <v>1</v>
      </c>
      <c r="AH26" s="11" t="s">
        <v>574</v>
      </c>
      <c r="AI26" s="114">
        <v>78360</v>
      </c>
      <c r="AJ26" s="115">
        <v>3</v>
      </c>
      <c r="AK26" s="116">
        <v>1</v>
      </c>
      <c r="AT26" s="11" t="s">
        <v>44</v>
      </c>
      <c r="AU26" s="114">
        <v>104380</v>
      </c>
      <c r="AV26" s="115">
        <v>3</v>
      </c>
      <c r="AW26" s="116">
        <v>1</v>
      </c>
      <c r="BB26" s="11" t="s">
        <v>44</v>
      </c>
      <c r="BC26" s="114">
        <v>145880</v>
      </c>
      <c r="BD26" s="115">
        <v>3</v>
      </c>
      <c r="BE26" s="116">
        <v>1</v>
      </c>
      <c r="BF26" s="11" t="s">
        <v>574</v>
      </c>
      <c r="BG26" s="114">
        <v>116310</v>
      </c>
      <c r="BH26" s="115">
        <v>3</v>
      </c>
      <c r="BI26" s="116">
        <v>1</v>
      </c>
      <c r="BJ26" s="11" t="s">
        <v>44</v>
      </c>
      <c r="BK26" s="114">
        <v>132080</v>
      </c>
      <c r="BL26" s="115">
        <v>3</v>
      </c>
      <c r="BM26" s="116">
        <v>1</v>
      </c>
      <c r="BN26" s="11" t="s">
        <v>574</v>
      </c>
      <c r="BO26" s="114">
        <v>94160</v>
      </c>
      <c r="BP26" s="115">
        <v>3</v>
      </c>
      <c r="BQ26" s="116">
        <v>1</v>
      </c>
      <c r="BR26" s="11" t="s">
        <v>574</v>
      </c>
      <c r="BS26" s="114">
        <v>113270</v>
      </c>
      <c r="BT26" s="115">
        <v>3</v>
      </c>
      <c r="BU26" s="116">
        <v>1</v>
      </c>
      <c r="BV26" s="11" t="s">
        <v>44</v>
      </c>
      <c r="BW26" s="114">
        <v>174690</v>
      </c>
      <c r="BX26" s="115">
        <v>3</v>
      </c>
      <c r="BY26" s="116">
        <v>1</v>
      </c>
      <c r="BZ26" s="11" t="s">
        <v>574</v>
      </c>
      <c r="CA26" s="114">
        <v>148850</v>
      </c>
      <c r="CB26" s="115">
        <v>3</v>
      </c>
      <c r="CC26" s="116">
        <v>1</v>
      </c>
      <c r="CD26" s="11" t="s">
        <v>46</v>
      </c>
      <c r="CE26" s="114">
        <v>208810</v>
      </c>
      <c r="CF26" s="115">
        <v>3</v>
      </c>
      <c r="CG26" s="116">
        <v>1</v>
      </c>
      <c r="CH26" s="11" t="s">
        <v>701</v>
      </c>
      <c r="CI26" s="114">
        <v>195680</v>
      </c>
      <c r="CJ26" s="115">
        <v>3</v>
      </c>
      <c r="CK26" s="116">
        <v>1</v>
      </c>
      <c r="CL26" s="11" t="s">
        <v>574</v>
      </c>
      <c r="CM26" s="114">
        <v>153400</v>
      </c>
      <c r="CN26" s="115">
        <v>3</v>
      </c>
      <c r="CO26" s="116">
        <v>1</v>
      </c>
      <c r="CP26" s="29" t="s">
        <v>3398</v>
      </c>
      <c r="CQ26" s="114">
        <v>24380</v>
      </c>
      <c r="CR26" s="117">
        <v>3</v>
      </c>
      <c r="CS26" s="119"/>
      <c r="CT26" s="11" t="s">
        <v>44</v>
      </c>
      <c r="CU26" s="114">
        <v>125630</v>
      </c>
      <c r="CV26" s="115">
        <v>3</v>
      </c>
      <c r="CW26" s="116">
        <v>1</v>
      </c>
      <c r="CX26" s="86"/>
      <c r="CY26" s="87"/>
      <c r="CZ26" s="87"/>
      <c r="DA26" s="88"/>
    </row>
    <row r="27" spans="2:105" ht="15.75" thickBot="1" x14ac:dyDescent="0.3">
      <c r="B27" s="11" t="s">
        <v>45</v>
      </c>
      <c r="C27" s="114">
        <v>57980</v>
      </c>
      <c r="D27" s="115">
        <v>3</v>
      </c>
      <c r="E27" s="116">
        <v>1</v>
      </c>
      <c r="F27" s="11" t="s">
        <v>575</v>
      </c>
      <c r="G27" s="114">
        <v>62120</v>
      </c>
      <c r="H27" s="115">
        <v>3</v>
      </c>
      <c r="I27" s="116">
        <v>1</v>
      </c>
      <c r="R27" s="29" t="s">
        <v>554</v>
      </c>
      <c r="S27" s="114">
        <v>103410</v>
      </c>
      <c r="T27" s="117">
        <v>3</v>
      </c>
      <c r="U27" s="119"/>
      <c r="V27" s="11" t="s">
        <v>575</v>
      </c>
      <c r="W27" s="114">
        <v>83690</v>
      </c>
      <c r="X27" s="115">
        <v>3</v>
      </c>
      <c r="Y27" s="116">
        <v>1</v>
      </c>
      <c r="Z27" s="11" t="s">
        <v>45</v>
      </c>
      <c r="AA27" s="114">
        <v>142720</v>
      </c>
      <c r="AB27" s="115">
        <v>3</v>
      </c>
      <c r="AC27" s="116">
        <v>1</v>
      </c>
      <c r="AD27" s="11" t="s">
        <v>45</v>
      </c>
      <c r="AE27" s="114">
        <v>116690</v>
      </c>
      <c r="AF27" s="115">
        <v>3</v>
      </c>
      <c r="AG27" s="116">
        <v>1</v>
      </c>
      <c r="AH27" s="11" t="s">
        <v>575</v>
      </c>
      <c r="AI27" s="114">
        <v>104660</v>
      </c>
      <c r="AJ27" s="115">
        <v>3</v>
      </c>
      <c r="AK27" s="116">
        <v>1</v>
      </c>
      <c r="AT27" s="11" t="s">
        <v>45</v>
      </c>
      <c r="AU27" s="114">
        <v>106770</v>
      </c>
      <c r="AV27" s="115">
        <v>3</v>
      </c>
      <c r="AW27" s="116">
        <v>1</v>
      </c>
      <c r="BB27" s="11" t="s">
        <v>45</v>
      </c>
      <c r="BC27" s="114">
        <v>85730</v>
      </c>
      <c r="BD27" s="115">
        <v>3</v>
      </c>
      <c r="BE27" s="116">
        <v>1</v>
      </c>
      <c r="BF27" s="11" t="s">
        <v>575</v>
      </c>
      <c r="BG27" s="114">
        <v>151260</v>
      </c>
      <c r="BH27" s="115">
        <v>3</v>
      </c>
      <c r="BI27" s="116">
        <v>1</v>
      </c>
      <c r="BJ27" s="11" t="s">
        <v>45</v>
      </c>
      <c r="BK27" s="114">
        <v>139150</v>
      </c>
      <c r="BL27" s="115">
        <v>3</v>
      </c>
      <c r="BM27" s="116">
        <v>1</v>
      </c>
      <c r="BN27" s="11" t="s">
        <v>575</v>
      </c>
      <c r="BO27" s="114">
        <v>127980</v>
      </c>
      <c r="BP27" s="115">
        <v>3</v>
      </c>
      <c r="BQ27" s="116">
        <v>1</v>
      </c>
      <c r="BR27" s="11" t="s">
        <v>575</v>
      </c>
      <c r="BS27" s="114">
        <v>160940</v>
      </c>
      <c r="BT27" s="115">
        <v>3</v>
      </c>
      <c r="BU27" s="116">
        <v>1</v>
      </c>
      <c r="BV27" s="11" t="s">
        <v>45</v>
      </c>
      <c r="BW27" s="114">
        <v>152940</v>
      </c>
      <c r="BX27" s="115">
        <v>3</v>
      </c>
      <c r="BY27" s="116">
        <v>1</v>
      </c>
      <c r="BZ27" s="11" t="s">
        <v>575</v>
      </c>
      <c r="CA27" s="114">
        <v>107060</v>
      </c>
      <c r="CB27" s="115">
        <v>3</v>
      </c>
      <c r="CC27" s="116">
        <v>1</v>
      </c>
      <c r="CD27" s="11" t="s">
        <v>47</v>
      </c>
      <c r="CE27" s="114">
        <v>146680</v>
      </c>
      <c r="CF27" s="115">
        <v>3</v>
      </c>
      <c r="CG27" s="116">
        <v>1</v>
      </c>
      <c r="CH27" s="11" t="s">
        <v>702</v>
      </c>
      <c r="CI27" s="114">
        <v>227340</v>
      </c>
      <c r="CJ27" s="115">
        <v>3</v>
      </c>
      <c r="CK27" s="116">
        <v>1</v>
      </c>
      <c r="CL27" s="11" t="s">
        <v>575</v>
      </c>
      <c r="CM27" s="114">
        <v>219910</v>
      </c>
      <c r="CN27" s="115">
        <v>3</v>
      </c>
      <c r="CO27" s="116">
        <v>1</v>
      </c>
      <c r="CP27" s="30" t="s">
        <v>3399</v>
      </c>
      <c r="CQ27" s="48">
        <v>53350</v>
      </c>
      <c r="CR27" s="118">
        <v>3</v>
      </c>
      <c r="CS27" s="120"/>
      <c r="CT27" s="11" t="s">
        <v>45</v>
      </c>
      <c r="CU27" s="114">
        <v>86300</v>
      </c>
      <c r="CV27" s="115">
        <v>3</v>
      </c>
      <c r="CW27" s="116">
        <v>1</v>
      </c>
      <c r="CX27" s="86"/>
      <c r="CY27" s="87"/>
      <c r="CZ27" s="87"/>
      <c r="DA27" s="88"/>
    </row>
    <row r="28" spans="2:105" x14ac:dyDescent="0.25">
      <c r="B28" s="11" t="s">
        <v>46</v>
      </c>
      <c r="C28" s="114">
        <v>79390</v>
      </c>
      <c r="D28" s="115">
        <v>3</v>
      </c>
      <c r="E28" s="116">
        <v>1</v>
      </c>
      <c r="F28" s="11" t="s">
        <v>576</v>
      </c>
      <c r="G28" s="114">
        <v>160280</v>
      </c>
      <c r="H28" s="115">
        <v>3</v>
      </c>
      <c r="I28" s="116">
        <v>1</v>
      </c>
      <c r="R28" s="29" t="s">
        <v>555</v>
      </c>
      <c r="S28" s="114">
        <v>346390</v>
      </c>
      <c r="T28" s="117">
        <v>3</v>
      </c>
      <c r="U28" s="119"/>
      <c r="V28" s="11" t="s">
        <v>576</v>
      </c>
      <c r="W28" s="114">
        <v>106100</v>
      </c>
      <c r="X28" s="115">
        <v>3</v>
      </c>
      <c r="Y28" s="116">
        <v>1</v>
      </c>
      <c r="Z28" s="11" t="s">
        <v>46</v>
      </c>
      <c r="AA28" s="114">
        <v>101140</v>
      </c>
      <c r="AB28" s="115">
        <v>3</v>
      </c>
      <c r="AC28" s="116">
        <v>1</v>
      </c>
      <c r="AD28" s="11" t="s">
        <v>46</v>
      </c>
      <c r="AE28" s="114">
        <v>113620</v>
      </c>
      <c r="AF28" s="115">
        <v>3</v>
      </c>
      <c r="AG28" s="116">
        <v>1</v>
      </c>
      <c r="AH28" s="11" t="s">
        <v>576</v>
      </c>
      <c r="AI28" s="114">
        <v>100760</v>
      </c>
      <c r="AJ28" s="115">
        <v>3</v>
      </c>
      <c r="AK28" s="116">
        <v>1</v>
      </c>
      <c r="AT28" s="11" t="s">
        <v>46</v>
      </c>
      <c r="AU28" s="114">
        <v>104280</v>
      </c>
      <c r="AV28" s="115">
        <v>3</v>
      </c>
      <c r="AW28" s="116">
        <v>1</v>
      </c>
      <c r="BB28" s="11" t="s">
        <v>46</v>
      </c>
      <c r="BC28" s="114">
        <v>97030</v>
      </c>
      <c r="BD28" s="115">
        <v>3</v>
      </c>
      <c r="BE28" s="116">
        <v>1</v>
      </c>
      <c r="BF28" s="11" t="s">
        <v>576</v>
      </c>
      <c r="BG28" s="114">
        <v>126260</v>
      </c>
      <c r="BH28" s="115">
        <v>3</v>
      </c>
      <c r="BI28" s="116">
        <v>1</v>
      </c>
      <c r="BJ28" s="11" t="s">
        <v>46</v>
      </c>
      <c r="BK28" s="114">
        <v>130920</v>
      </c>
      <c r="BL28" s="115">
        <v>3</v>
      </c>
      <c r="BM28" s="116">
        <v>1</v>
      </c>
      <c r="BN28" s="11" t="s">
        <v>576</v>
      </c>
      <c r="BO28" s="114">
        <v>173900</v>
      </c>
      <c r="BP28" s="115">
        <v>3</v>
      </c>
      <c r="BQ28" s="116">
        <v>1</v>
      </c>
      <c r="BR28" s="29" t="s">
        <v>614</v>
      </c>
      <c r="BS28" s="114">
        <v>132870</v>
      </c>
      <c r="BT28" s="117">
        <v>3</v>
      </c>
      <c r="BU28" s="119"/>
      <c r="BV28" s="11" t="s">
        <v>46</v>
      </c>
      <c r="BW28" s="114">
        <v>68130</v>
      </c>
      <c r="BX28" s="115">
        <v>3</v>
      </c>
      <c r="BY28" s="116">
        <v>1</v>
      </c>
      <c r="BZ28" s="11" t="s">
        <v>576</v>
      </c>
      <c r="CA28" s="114">
        <v>159960</v>
      </c>
      <c r="CB28" s="115">
        <v>3</v>
      </c>
      <c r="CC28" s="116">
        <v>1</v>
      </c>
      <c r="CD28" s="11" t="s">
        <v>48</v>
      </c>
      <c r="CE28" s="114">
        <v>94460</v>
      </c>
      <c r="CF28" s="115">
        <v>3</v>
      </c>
      <c r="CG28" s="116">
        <v>1</v>
      </c>
      <c r="CH28" s="11" t="s">
        <v>703</v>
      </c>
      <c r="CI28" s="114">
        <v>197780</v>
      </c>
      <c r="CJ28" s="115">
        <v>3</v>
      </c>
      <c r="CK28" s="116">
        <v>1</v>
      </c>
      <c r="CL28" s="11" t="s">
        <v>576</v>
      </c>
      <c r="CM28" s="114">
        <v>339750</v>
      </c>
      <c r="CN28" s="115">
        <v>3</v>
      </c>
      <c r="CO28" s="116">
        <v>1</v>
      </c>
      <c r="CT28" s="11" t="s">
        <v>46</v>
      </c>
      <c r="CU28" s="114">
        <v>94910</v>
      </c>
      <c r="CV28" s="115">
        <v>3</v>
      </c>
      <c r="CW28" s="116">
        <v>1</v>
      </c>
      <c r="CX28" s="86"/>
      <c r="CY28" s="87"/>
      <c r="CZ28" s="87"/>
      <c r="DA28" s="88"/>
    </row>
    <row r="29" spans="2:105" x14ac:dyDescent="0.25">
      <c r="B29" s="11" t="s">
        <v>47</v>
      </c>
      <c r="C29" s="114">
        <v>94170</v>
      </c>
      <c r="D29" s="115">
        <v>3</v>
      </c>
      <c r="E29" s="116">
        <v>1</v>
      </c>
      <c r="F29" s="29" t="s">
        <v>543</v>
      </c>
      <c r="G29" s="114">
        <v>97270</v>
      </c>
      <c r="H29" s="117">
        <v>3</v>
      </c>
      <c r="I29" s="119"/>
      <c r="R29" s="29" t="s">
        <v>556</v>
      </c>
      <c r="S29" s="114">
        <v>49420</v>
      </c>
      <c r="T29" s="117">
        <v>3</v>
      </c>
      <c r="U29" s="119"/>
      <c r="V29" s="11" t="s">
        <v>580</v>
      </c>
      <c r="W29" s="114">
        <v>124320</v>
      </c>
      <c r="X29" s="115">
        <v>3</v>
      </c>
      <c r="Y29" s="116">
        <v>1</v>
      </c>
      <c r="Z29" s="11" t="s">
        <v>47</v>
      </c>
      <c r="AA29" s="114">
        <v>95540</v>
      </c>
      <c r="AB29" s="115">
        <v>3</v>
      </c>
      <c r="AC29" s="116">
        <v>1</v>
      </c>
      <c r="AD29" s="11" t="s">
        <v>47</v>
      </c>
      <c r="AE29" s="114">
        <v>120540</v>
      </c>
      <c r="AF29" s="115">
        <v>3</v>
      </c>
      <c r="AG29" s="116">
        <v>1</v>
      </c>
      <c r="AH29" s="29" t="s">
        <v>567</v>
      </c>
      <c r="AI29" s="114">
        <v>105600</v>
      </c>
      <c r="AJ29" s="117">
        <v>3</v>
      </c>
      <c r="AK29" s="119"/>
      <c r="AT29" s="11" t="s">
        <v>47</v>
      </c>
      <c r="AU29" s="114">
        <v>105570</v>
      </c>
      <c r="AV29" s="115">
        <v>3</v>
      </c>
      <c r="AW29" s="116">
        <v>1</v>
      </c>
      <c r="BB29" s="11" t="s">
        <v>47</v>
      </c>
      <c r="BC29" s="114">
        <v>100340</v>
      </c>
      <c r="BD29" s="115">
        <v>3</v>
      </c>
      <c r="BE29" s="116">
        <v>1</v>
      </c>
      <c r="BF29" s="36" t="s">
        <v>623</v>
      </c>
      <c r="BG29" s="114">
        <v>134390</v>
      </c>
      <c r="BH29" s="115">
        <v>3</v>
      </c>
      <c r="BI29" s="116">
        <v>1</v>
      </c>
      <c r="BJ29" s="11" t="s">
        <v>47</v>
      </c>
      <c r="BK29" s="114">
        <v>200150</v>
      </c>
      <c r="BL29" s="115">
        <v>3</v>
      </c>
      <c r="BM29" s="116">
        <v>1</v>
      </c>
      <c r="BN29" s="29" t="s">
        <v>610</v>
      </c>
      <c r="BO29" s="114">
        <v>251750</v>
      </c>
      <c r="BP29" s="117">
        <v>3</v>
      </c>
      <c r="BQ29" s="119"/>
      <c r="BR29" s="29" t="s">
        <v>615</v>
      </c>
      <c r="BS29" s="114">
        <v>164520</v>
      </c>
      <c r="BT29" s="117">
        <v>3</v>
      </c>
      <c r="BU29" s="119"/>
      <c r="BV29" s="11" t="s">
        <v>47</v>
      </c>
      <c r="BW29" s="114">
        <v>121300</v>
      </c>
      <c r="BX29" s="115">
        <v>3</v>
      </c>
      <c r="BY29" s="116">
        <v>1</v>
      </c>
      <c r="BZ29" s="29" t="s">
        <v>1960</v>
      </c>
      <c r="CA29" s="114">
        <v>59890</v>
      </c>
      <c r="CB29" s="117">
        <v>3</v>
      </c>
      <c r="CC29" s="119"/>
      <c r="CD29" s="11" t="s">
        <v>49</v>
      </c>
      <c r="CE29" s="114">
        <v>205540</v>
      </c>
      <c r="CF29" s="115">
        <v>3</v>
      </c>
      <c r="CG29" s="116">
        <v>1</v>
      </c>
      <c r="CH29" s="11" t="s">
        <v>704</v>
      </c>
      <c r="CI29" s="114">
        <v>165300</v>
      </c>
      <c r="CJ29" s="115">
        <v>3</v>
      </c>
      <c r="CK29" s="116">
        <v>1</v>
      </c>
      <c r="CL29" s="29" t="s">
        <v>3252</v>
      </c>
      <c r="CM29" s="114">
        <v>103880</v>
      </c>
      <c r="CN29" s="117">
        <v>3</v>
      </c>
      <c r="CO29" s="119"/>
      <c r="CT29" s="11" t="s">
        <v>47</v>
      </c>
      <c r="CU29" s="114">
        <v>132020</v>
      </c>
      <c r="CV29" s="115">
        <v>3</v>
      </c>
      <c r="CW29" s="116">
        <v>1</v>
      </c>
    </row>
    <row r="30" spans="2:105" ht="15.75" thickBot="1" x14ac:dyDescent="0.3">
      <c r="B30" s="11" t="s">
        <v>48</v>
      </c>
      <c r="C30" s="114">
        <v>123860</v>
      </c>
      <c r="D30" s="115">
        <v>3</v>
      </c>
      <c r="E30" s="116">
        <v>1</v>
      </c>
      <c r="F30" s="30" t="s">
        <v>544</v>
      </c>
      <c r="G30" s="48">
        <v>273640</v>
      </c>
      <c r="H30" s="118">
        <v>3</v>
      </c>
      <c r="I30" s="120"/>
      <c r="R30" s="29" t="s">
        <v>557</v>
      </c>
      <c r="S30" s="114">
        <v>32960</v>
      </c>
      <c r="T30" s="117">
        <v>3</v>
      </c>
      <c r="U30" s="119"/>
      <c r="V30" s="11" t="s">
        <v>581</v>
      </c>
      <c r="W30" s="114">
        <v>119000</v>
      </c>
      <c r="X30" s="115">
        <v>3</v>
      </c>
      <c r="Y30" s="116">
        <v>1</v>
      </c>
      <c r="Z30" s="11" t="s">
        <v>48</v>
      </c>
      <c r="AA30" s="114">
        <v>67250</v>
      </c>
      <c r="AB30" s="115">
        <v>3</v>
      </c>
      <c r="AC30" s="116">
        <v>1</v>
      </c>
      <c r="AD30" s="11" t="s">
        <v>48</v>
      </c>
      <c r="AE30" s="114">
        <v>91360</v>
      </c>
      <c r="AF30" s="115">
        <v>3</v>
      </c>
      <c r="AG30" s="116">
        <v>1</v>
      </c>
      <c r="AH30" s="29" t="s">
        <v>568</v>
      </c>
      <c r="AI30" s="114">
        <v>88860</v>
      </c>
      <c r="AJ30" s="117">
        <v>3</v>
      </c>
      <c r="AK30" s="119"/>
      <c r="AT30" s="11" t="s">
        <v>48</v>
      </c>
      <c r="AU30" s="114">
        <v>104620</v>
      </c>
      <c r="AV30" s="115">
        <v>3</v>
      </c>
      <c r="AW30" s="116">
        <v>1</v>
      </c>
      <c r="BB30" s="11" t="s">
        <v>48</v>
      </c>
      <c r="BC30" s="114">
        <v>76580</v>
      </c>
      <c r="BD30" s="115">
        <v>3</v>
      </c>
      <c r="BE30" s="116">
        <v>1</v>
      </c>
      <c r="BF30" s="36" t="s">
        <v>624</v>
      </c>
      <c r="BG30" s="114">
        <v>118950</v>
      </c>
      <c r="BH30" s="115">
        <v>3</v>
      </c>
      <c r="BI30" s="116">
        <v>1</v>
      </c>
      <c r="BJ30" s="11" t="s">
        <v>48</v>
      </c>
      <c r="BK30" s="114">
        <v>120340</v>
      </c>
      <c r="BL30" s="115">
        <v>3</v>
      </c>
      <c r="BM30" s="116">
        <v>1</v>
      </c>
      <c r="BN30" s="29" t="s">
        <v>611</v>
      </c>
      <c r="BO30" s="114">
        <v>152130</v>
      </c>
      <c r="BP30" s="117">
        <v>3</v>
      </c>
      <c r="BQ30" s="119"/>
      <c r="BR30" s="30" t="s">
        <v>616</v>
      </c>
      <c r="BS30" s="48">
        <v>108780</v>
      </c>
      <c r="BT30" s="118">
        <v>3</v>
      </c>
      <c r="BU30" s="120"/>
      <c r="BV30" s="11" t="s">
        <v>48</v>
      </c>
      <c r="BW30" s="114">
        <v>117190</v>
      </c>
      <c r="BX30" s="115">
        <v>3</v>
      </c>
      <c r="BY30" s="116">
        <v>1</v>
      </c>
      <c r="BZ30" s="29" t="s">
        <v>2575</v>
      </c>
      <c r="CA30" s="114">
        <v>31600</v>
      </c>
      <c r="CB30" s="117">
        <v>3</v>
      </c>
      <c r="CC30" s="119"/>
      <c r="CD30" s="29" t="s">
        <v>2577</v>
      </c>
      <c r="CE30" s="114">
        <v>267410</v>
      </c>
      <c r="CF30" s="117">
        <v>3</v>
      </c>
      <c r="CG30" s="119"/>
      <c r="CH30" s="11" t="s">
        <v>705</v>
      </c>
      <c r="CI30" s="114">
        <v>200260</v>
      </c>
      <c r="CJ30" s="115">
        <v>3</v>
      </c>
      <c r="CK30" s="116">
        <v>1</v>
      </c>
      <c r="CL30" s="29" t="s">
        <v>3253</v>
      </c>
      <c r="CM30" s="114">
        <v>165370</v>
      </c>
      <c r="CN30" s="117">
        <v>3</v>
      </c>
      <c r="CO30" s="119"/>
      <c r="CT30" s="11" t="s">
        <v>48</v>
      </c>
      <c r="CU30" s="114">
        <v>247860</v>
      </c>
      <c r="CV30" s="115">
        <v>3</v>
      </c>
      <c r="CW30" s="116">
        <v>1</v>
      </c>
    </row>
    <row r="31" spans="2:105" ht="15.75" thickBot="1" x14ac:dyDescent="0.3">
      <c r="B31" s="11" t="s">
        <v>49</v>
      </c>
      <c r="C31" s="114">
        <v>81100</v>
      </c>
      <c r="D31" s="115">
        <v>3</v>
      </c>
      <c r="E31" s="116">
        <v>1</v>
      </c>
      <c r="R31" s="29" t="s">
        <v>558</v>
      </c>
      <c r="S31" s="114">
        <v>118420</v>
      </c>
      <c r="T31" s="117">
        <v>3</v>
      </c>
      <c r="U31" s="119"/>
      <c r="V31" s="11" t="s">
        <v>582</v>
      </c>
      <c r="W31" s="114">
        <v>120270</v>
      </c>
      <c r="X31" s="115">
        <v>3</v>
      </c>
      <c r="Y31" s="116">
        <v>1</v>
      </c>
      <c r="Z31" s="11" t="s">
        <v>49</v>
      </c>
      <c r="AA31" s="114">
        <v>89430</v>
      </c>
      <c r="AB31" s="115">
        <v>3</v>
      </c>
      <c r="AC31" s="116">
        <v>1</v>
      </c>
      <c r="AD31" s="11" t="s">
        <v>49</v>
      </c>
      <c r="AE31" s="114">
        <v>88260</v>
      </c>
      <c r="AF31" s="115">
        <v>3</v>
      </c>
      <c r="AG31" s="116">
        <v>1</v>
      </c>
      <c r="AH31" s="30" t="s">
        <v>569</v>
      </c>
      <c r="AI31" s="48">
        <v>93900</v>
      </c>
      <c r="AJ31" s="118">
        <v>3</v>
      </c>
      <c r="AK31" s="120"/>
      <c r="AT31" s="11" t="s">
        <v>49</v>
      </c>
      <c r="AU31" s="114">
        <v>98080</v>
      </c>
      <c r="AV31" s="115">
        <v>3</v>
      </c>
      <c r="AW31" s="116">
        <v>1</v>
      </c>
      <c r="BB31" s="11" t="s">
        <v>49</v>
      </c>
      <c r="BC31" s="114">
        <v>122780</v>
      </c>
      <c r="BD31" s="115">
        <v>3</v>
      </c>
      <c r="BE31" s="116">
        <v>1</v>
      </c>
      <c r="BF31" s="36" t="s">
        <v>625</v>
      </c>
      <c r="BG31" s="114">
        <v>107570</v>
      </c>
      <c r="BH31" s="115">
        <v>3</v>
      </c>
      <c r="BI31" s="116">
        <v>1</v>
      </c>
      <c r="BJ31" s="11" t="s">
        <v>49</v>
      </c>
      <c r="BK31" s="114">
        <v>274220</v>
      </c>
      <c r="BL31" s="115">
        <v>3</v>
      </c>
      <c r="BM31" s="116">
        <v>1</v>
      </c>
      <c r="BN31" s="29" t="s">
        <v>612</v>
      </c>
      <c r="BO31" s="114">
        <v>135950</v>
      </c>
      <c r="BP31" s="117">
        <v>3</v>
      </c>
      <c r="BQ31" s="119"/>
      <c r="BV31" s="11" t="s">
        <v>49</v>
      </c>
      <c r="BW31" s="114">
        <v>121220</v>
      </c>
      <c r="BX31" s="115">
        <v>3</v>
      </c>
      <c r="BY31" s="116">
        <v>1</v>
      </c>
      <c r="BZ31" s="30" t="s">
        <v>2576</v>
      </c>
      <c r="CA31" s="48">
        <v>31060</v>
      </c>
      <c r="CB31" s="118">
        <v>3</v>
      </c>
      <c r="CC31" s="120"/>
      <c r="CD31" s="29" t="s">
        <v>2578</v>
      </c>
      <c r="CE31" s="114">
        <v>177020</v>
      </c>
      <c r="CF31" s="117">
        <v>3</v>
      </c>
      <c r="CG31" s="119"/>
      <c r="CH31" s="11" t="s">
        <v>706</v>
      </c>
      <c r="CI31" s="114">
        <v>168640</v>
      </c>
      <c r="CJ31" s="115">
        <v>3</v>
      </c>
      <c r="CK31" s="116">
        <v>1</v>
      </c>
      <c r="CL31" s="30" t="s">
        <v>3254</v>
      </c>
      <c r="CM31" s="48">
        <v>285040</v>
      </c>
      <c r="CN31" s="118">
        <v>3</v>
      </c>
      <c r="CO31" s="120"/>
      <c r="CT31" s="11" t="s">
        <v>49</v>
      </c>
      <c r="CU31" s="114">
        <v>120730</v>
      </c>
      <c r="CV31" s="115">
        <v>3</v>
      </c>
      <c r="CW31" s="116">
        <v>1</v>
      </c>
    </row>
    <row r="32" spans="2:105" ht="15.75" thickBot="1" x14ac:dyDescent="0.3">
      <c r="B32" s="11" t="s">
        <v>50</v>
      </c>
      <c r="C32" s="114">
        <v>102730</v>
      </c>
      <c r="D32" s="115">
        <v>3</v>
      </c>
      <c r="E32" s="116">
        <v>1</v>
      </c>
      <c r="R32" s="30" t="s">
        <v>559</v>
      </c>
      <c r="S32" s="48">
        <v>92810</v>
      </c>
      <c r="T32" s="118">
        <v>3</v>
      </c>
      <c r="U32" s="120"/>
      <c r="V32" s="11" t="s">
        <v>583</v>
      </c>
      <c r="W32" s="114">
        <v>144500</v>
      </c>
      <c r="X32" s="115">
        <v>3</v>
      </c>
      <c r="Y32" s="116">
        <v>1</v>
      </c>
      <c r="Z32" s="11" t="s">
        <v>50</v>
      </c>
      <c r="AA32" s="114">
        <v>99550</v>
      </c>
      <c r="AB32" s="115">
        <v>3</v>
      </c>
      <c r="AC32" s="116">
        <v>1</v>
      </c>
      <c r="AD32" s="11" t="s">
        <v>50</v>
      </c>
      <c r="AE32" s="114">
        <v>121790</v>
      </c>
      <c r="AF32" s="115">
        <v>3</v>
      </c>
      <c r="AG32" s="116">
        <v>1</v>
      </c>
      <c r="AT32" s="11" t="s">
        <v>50</v>
      </c>
      <c r="AU32" s="114">
        <v>120480</v>
      </c>
      <c r="AV32" s="115">
        <v>3</v>
      </c>
      <c r="AW32" s="116">
        <v>1</v>
      </c>
      <c r="BB32" s="11" t="s">
        <v>50</v>
      </c>
      <c r="BC32" s="114">
        <v>140740</v>
      </c>
      <c r="BD32" s="115">
        <v>3</v>
      </c>
      <c r="BE32" s="116">
        <v>1</v>
      </c>
      <c r="BF32" s="36" t="s">
        <v>626</v>
      </c>
      <c r="BG32" s="114">
        <v>160580</v>
      </c>
      <c r="BH32" s="115">
        <v>3</v>
      </c>
      <c r="BI32" s="116">
        <v>1</v>
      </c>
      <c r="BJ32" s="11" t="s">
        <v>50</v>
      </c>
      <c r="BK32" s="114">
        <v>115490</v>
      </c>
      <c r="BL32" s="115">
        <v>3</v>
      </c>
      <c r="BM32" s="116">
        <v>1</v>
      </c>
      <c r="BN32" s="30" t="s">
        <v>613</v>
      </c>
      <c r="BO32" s="48">
        <v>96820</v>
      </c>
      <c r="BP32" s="118">
        <v>3</v>
      </c>
      <c r="BQ32" s="120"/>
      <c r="BV32" s="11" t="s">
        <v>50</v>
      </c>
      <c r="BW32" s="114">
        <v>115390</v>
      </c>
      <c r="BX32" s="115">
        <v>3</v>
      </c>
      <c r="BY32" s="116">
        <v>1</v>
      </c>
      <c r="CD32" s="30" t="s">
        <v>2600</v>
      </c>
      <c r="CE32" s="48">
        <v>138200</v>
      </c>
      <c r="CF32" s="118">
        <v>3</v>
      </c>
      <c r="CG32" s="120"/>
      <c r="CH32" s="11" t="s">
        <v>707</v>
      </c>
      <c r="CI32" s="114">
        <v>195710</v>
      </c>
      <c r="CJ32" s="115">
        <v>3</v>
      </c>
      <c r="CK32" s="116">
        <v>1</v>
      </c>
      <c r="CT32" s="11" t="s">
        <v>50</v>
      </c>
      <c r="CU32" s="114">
        <v>201050</v>
      </c>
      <c r="CV32" s="115">
        <v>3</v>
      </c>
      <c r="CW32" s="116">
        <v>1</v>
      </c>
    </row>
    <row r="33" spans="2:101" x14ac:dyDescent="0.25">
      <c r="B33" s="11" t="s">
        <v>51</v>
      </c>
      <c r="C33" s="114">
        <v>110290</v>
      </c>
      <c r="D33" s="115">
        <v>3</v>
      </c>
      <c r="E33" s="116">
        <v>1</v>
      </c>
      <c r="V33" s="11" t="s">
        <v>584</v>
      </c>
      <c r="W33" s="114">
        <v>99090</v>
      </c>
      <c r="X33" s="115">
        <v>3</v>
      </c>
      <c r="Y33" s="116">
        <v>1</v>
      </c>
      <c r="Z33" s="11" t="s">
        <v>51</v>
      </c>
      <c r="AA33" s="114">
        <v>66530</v>
      </c>
      <c r="AB33" s="115">
        <v>3</v>
      </c>
      <c r="AC33" s="116">
        <v>1</v>
      </c>
      <c r="AD33" s="11" t="s">
        <v>51</v>
      </c>
      <c r="AE33" s="114">
        <v>101130</v>
      </c>
      <c r="AF33" s="115">
        <v>3</v>
      </c>
      <c r="AG33" s="116">
        <v>1</v>
      </c>
      <c r="AT33" s="11" t="s">
        <v>51</v>
      </c>
      <c r="AU33" s="114">
        <v>105310</v>
      </c>
      <c r="AV33" s="115">
        <v>3</v>
      </c>
      <c r="AW33" s="116">
        <v>1</v>
      </c>
      <c r="BB33" s="11" t="s">
        <v>51</v>
      </c>
      <c r="BC33" s="114">
        <v>142310</v>
      </c>
      <c r="BD33" s="115">
        <v>3</v>
      </c>
      <c r="BE33" s="116">
        <v>1</v>
      </c>
      <c r="BF33" s="29" t="s">
        <v>603</v>
      </c>
      <c r="BG33" s="114">
        <v>213780</v>
      </c>
      <c r="BH33" s="117">
        <v>3</v>
      </c>
      <c r="BI33" s="119"/>
      <c r="BJ33" s="11" t="s">
        <v>51</v>
      </c>
      <c r="BK33" s="114">
        <v>123970</v>
      </c>
      <c r="BL33" s="115">
        <v>3</v>
      </c>
      <c r="BM33" s="116">
        <v>1</v>
      </c>
      <c r="BV33" s="11" t="s">
        <v>51</v>
      </c>
      <c r="BW33" s="114">
        <v>175170</v>
      </c>
      <c r="BX33" s="115">
        <v>3</v>
      </c>
      <c r="BY33" s="116">
        <v>1</v>
      </c>
      <c r="CH33" s="11" t="s">
        <v>708</v>
      </c>
      <c r="CI33" s="114">
        <v>349230</v>
      </c>
      <c r="CJ33" s="115">
        <v>3</v>
      </c>
      <c r="CK33" s="116">
        <v>1</v>
      </c>
      <c r="CT33" s="11" t="s">
        <v>51</v>
      </c>
      <c r="CU33" s="114">
        <v>137350</v>
      </c>
      <c r="CV33" s="115">
        <v>3</v>
      </c>
      <c r="CW33" s="116">
        <v>1</v>
      </c>
    </row>
    <row r="34" spans="2:101" x14ac:dyDescent="0.25">
      <c r="B34" s="11" t="s">
        <v>58</v>
      </c>
      <c r="C34" s="114">
        <v>108110</v>
      </c>
      <c r="D34" s="115">
        <v>3</v>
      </c>
      <c r="E34" s="116">
        <v>1</v>
      </c>
      <c r="V34" s="29" t="s">
        <v>560</v>
      </c>
      <c r="W34" s="114">
        <v>47080</v>
      </c>
      <c r="X34" s="117">
        <v>3</v>
      </c>
      <c r="Y34" s="119"/>
      <c r="Z34" s="11" t="s">
        <v>58</v>
      </c>
      <c r="AA34" s="114">
        <v>111180</v>
      </c>
      <c r="AB34" s="115">
        <v>3</v>
      </c>
      <c r="AC34" s="116">
        <v>1</v>
      </c>
      <c r="AD34" s="29" t="s">
        <v>565</v>
      </c>
      <c r="AE34" s="114">
        <v>70190</v>
      </c>
      <c r="AF34" s="117">
        <v>3</v>
      </c>
      <c r="AG34" s="119"/>
      <c r="AT34" s="29" t="s">
        <v>594</v>
      </c>
      <c r="AU34" s="114">
        <v>120780</v>
      </c>
      <c r="AV34" s="117">
        <v>3</v>
      </c>
      <c r="AW34" s="119"/>
      <c r="BB34" s="36" t="s">
        <v>623</v>
      </c>
      <c r="BC34" s="114">
        <v>160840</v>
      </c>
      <c r="BD34" s="115">
        <v>3</v>
      </c>
      <c r="BE34" s="116">
        <v>1</v>
      </c>
      <c r="BF34" s="29" t="s">
        <v>604</v>
      </c>
      <c r="BG34" s="114">
        <v>184630</v>
      </c>
      <c r="BH34" s="117">
        <v>3</v>
      </c>
      <c r="BI34" s="119"/>
      <c r="BJ34" s="36" t="s">
        <v>623</v>
      </c>
      <c r="BK34" s="114">
        <v>196490</v>
      </c>
      <c r="BL34" s="115">
        <v>3</v>
      </c>
      <c r="BM34" s="116">
        <v>1</v>
      </c>
      <c r="BV34" s="11" t="s">
        <v>58</v>
      </c>
      <c r="BW34" s="114">
        <v>131660</v>
      </c>
      <c r="BX34" s="115">
        <v>3</v>
      </c>
      <c r="BY34" s="116">
        <v>1</v>
      </c>
      <c r="CH34" s="29" t="s">
        <v>3185</v>
      </c>
      <c r="CI34" s="114">
        <v>219920</v>
      </c>
      <c r="CJ34" s="117">
        <v>3</v>
      </c>
      <c r="CK34" s="119"/>
      <c r="CT34" s="38" t="s">
        <v>52</v>
      </c>
      <c r="CU34" s="134">
        <v>184280</v>
      </c>
      <c r="CV34" s="152">
        <v>3</v>
      </c>
      <c r="CW34" s="153">
        <v>1</v>
      </c>
    </row>
    <row r="35" spans="2:101" ht="15.75" thickBot="1" x14ac:dyDescent="0.3">
      <c r="B35" s="11" t="s">
        <v>59</v>
      </c>
      <c r="C35" s="114">
        <v>84090</v>
      </c>
      <c r="D35" s="115">
        <v>3</v>
      </c>
      <c r="E35" s="116">
        <v>1</v>
      </c>
      <c r="V35" s="29" t="s">
        <v>561</v>
      </c>
      <c r="W35" s="114">
        <v>75030</v>
      </c>
      <c r="X35" s="117">
        <v>3</v>
      </c>
      <c r="Y35" s="119"/>
      <c r="Z35" s="11" t="s">
        <v>59</v>
      </c>
      <c r="AA35" s="114">
        <v>78060</v>
      </c>
      <c r="AB35" s="115">
        <v>3</v>
      </c>
      <c r="AC35" s="116">
        <v>1</v>
      </c>
      <c r="AD35" s="30" t="s">
        <v>566</v>
      </c>
      <c r="AE35" s="48">
        <v>73350</v>
      </c>
      <c r="AF35" s="118">
        <v>3</v>
      </c>
      <c r="AG35" s="120"/>
      <c r="AT35" s="30" t="s">
        <v>595</v>
      </c>
      <c r="AU35" s="48">
        <v>119390</v>
      </c>
      <c r="AV35" s="118">
        <v>3</v>
      </c>
      <c r="AW35" s="120"/>
      <c r="BB35" s="36" t="s">
        <v>624</v>
      </c>
      <c r="BC35" s="114">
        <v>112720</v>
      </c>
      <c r="BD35" s="115">
        <v>3</v>
      </c>
      <c r="BE35" s="116">
        <v>1</v>
      </c>
      <c r="BF35" s="30" t="s">
        <v>605</v>
      </c>
      <c r="BG35" s="48">
        <v>164910</v>
      </c>
      <c r="BH35" s="118">
        <v>3</v>
      </c>
      <c r="BI35" s="120"/>
      <c r="BJ35" s="36" t="s">
        <v>624</v>
      </c>
      <c r="BK35" s="114">
        <v>125660</v>
      </c>
      <c r="BL35" s="115">
        <v>3</v>
      </c>
      <c r="BM35" s="116">
        <v>1</v>
      </c>
      <c r="BV35" s="11" t="s">
        <v>59</v>
      </c>
      <c r="BW35" s="114">
        <v>111370</v>
      </c>
      <c r="BX35" s="115">
        <v>3</v>
      </c>
      <c r="BY35" s="116">
        <v>1</v>
      </c>
      <c r="CH35" s="29" t="s">
        <v>3180</v>
      </c>
      <c r="CI35" s="114">
        <v>171290</v>
      </c>
      <c r="CJ35" s="117">
        <v>3</v>
      </c>
      <c r="CK35" s="119"/>
      <c r="CT35" s="11" t="s">
        <v>58</v>
      </c>
      <c r="CU35" s="114">
        <v>121960</v>
      </c>
      <c r="CV35" s="115">
        <v>3</v>
      </c>
      <c r="CW35" s="116">
        <v>1</v>
      </c>
    </row>
    <row r="36" spans="2:101" ht="15.75" thickBot="1" x14ac:dyDescent="0.3">
      <c r="B36" s="11" t="s">
        <v>60</v>
      </c>
      <c r="C36" s="114">
        <v>101330</v>
      </c>
      <c r="D36" s="115">
        <v>3</v>
      </c>
      <c r="E36" s="116">
        <v>1</v>
      </c>
      <c r="V36" s="30" t="s">
        <v>562</v>
      </c>
      <c r="W36" s="48">
        <v>57580</v>
      </c>
      <c r="X36" s="118">
        <v>3</v>
      </c>
      <c r="Y36" s="120"/>
      <c r="Z36" s="11" t="s">
        <v>60</v>
      </c>
      <c r="AA36" s="114">
        <v>125350</v>
      </c>
      <c r="AB36" s="115">
        <v>3</v>
      </c>
      <c r="AC36" s="116">
        <v>1</v>
      </c>
      <c r="BB36" s="36" t="s">
        <v>625</v>
      </c>
      <c r="BC36" s="114">
        <v>99170</v>
      </c>
      <c r="BD36" s="115">
        <v>3</v>
      </c>
      <c r="BE36" s="116">
        <v>1</v>
      </c>
      <c r="BJ36" s="36" t="s">
        <v>625</v>
      </c>
      <c r="BK36" s="114">
        <v>143460</v>
      </c>
      <c r="BL36" s="115">
        <v>3</v>
      </c>
      <c r="BM36" s="116">
        <v>1</v>
      </c>
      <c r="BV36" s="11" t="s">
        <v>60</v>
      </c>
      <c r="BW36" s="114">
        <v>141120</v>
      </c>
      <c r="BX36" s="115">
        <v>3</v>
      </c>
      <c r="BY36" s="116">
        <v>1</v>
      </c>
      <c r="CH36" s="30" t="s">
        <v>3181</v>
      </c>
      <c r="CI36" s="48">
        <v>290550</v>
      </c>
      <c r="CJ36" s="118">
        <v>3</v>
      </c>
      <c r="CK36" s="120"/>
      <c r="CT36" s="11" t="s">
        <v>59</v>
      </c>
      <c r="CU36" s="114">
        <v>93590</v>
      </c>
      <c r="CV36" s="115">
        <v>3</v>
      </c>
      <c r="CW36" s="116">
        <v>1</v>
      </c>
    </row>
    <row r="37" spans="2:101" x14ac:dyDescent="0.25">
      <c r="B37" s="11" t="s">
        <v>61</v>
      </c>
      <c r="C37" s="114">
        <v>50640</v>
      </c>
      <c r="D37" s="115">
        <v>3</v>
      </c>
      <c r="E37" s="116">
        <v>1</v>
      </c>
      <c r="Z37" s="29" t="s">
        <v>563</v>
      </c>
      <c r="AA37" s="114">
        <v>144360</v>
      </c>
      <c r="AB37" s="117">
        <v>3</v>
      </c>
      <c r="AC37" s="119"/>
      <c r="BB37" s="36" t="s">
        <v>626</v>
      </c>
      <c r="BC37" s="114">
        <v>166190</v>
      </c>
      <c r="BD37" s="115">
        <v>3</v>
      </c>
      <c r="BE37" s="116">
        <v>1</v>
      </c>
      <c r="BJ37" s="36" t="s">
        <v>626</v>
      </c>
      <c r="BK37" s="114">
        <v>99740</v>
      </c>
      <c r="BL37" s="115">
        <v>3</v>
      </c>
      <c r="BM37" s="116">
        <v>1</v>
      </c>
      <c r="BV37" s="11" t="s">
        <v>61</v>
      </c>
      <c r="BW37" s="114">
        <v>92430</v>
      </c>
      <c r="BX37" s="115">
        <v>3</v>
      </c>
      <c r="BY37" s="116">
        <v>1</v>
      </c>
      <c r="CT37" s="11" t="s">
        <v>60</v>
      </c>
      <c r="CU37" s="114">
        <v>164560</v>
      </c>
      <c r="CV37" s="115">
        <v>3</v>
      </c>
      <c r="CW37" s="116">
        <v>1</v>
      </c>
    </row>
    <row r="38" spans="2:101" ht="15.75" thickBot="1" x14ac:dyDescent="0.3">
      <c r="B38" s="11" t="s">
        <v>62</v>
      </c>
      <c r="C38" s="114">
        <v>74070</v>
      </c>
      <c r="D38" s="115">
        <v>3</v>
      </c>
      <c r="E38" s="116">
        <v>1</v>
      </c>
      <c r="Z38" s="30" t="s">
        <v>564</v>
      </c>
      <c r="AA38" s="48">
        <v>97520</v>
      </c>
      <c r="AB38" s="118">
        <v>3</v>
      </c>
      <c r="AC38" s="120"/>
      <c r="BB38" s="29" t="s">
        <v>600</v>
      </c>
      <c r="BC38" s="114">
        <v>104820</v>
      </c>
      <c r="BD38" s="117">
        <v>3</v>
      </c>
      <c r="BE38" s="119"/>
      <c r="BJ38" s="29" t="s">
        <v>607</v>
      </c>
      <c r="BK38" s="114">
        <v>91930</v>
      </c>
      <c r="BL38" s="117">
        <v>3</v>
      </c>
      <c r="BM38" s="119"/>
      <c r="BV38" s="11" t="s">
        <v>62</v>
      </c>
      <c r="BW38" s="114">
        <v>125210</v>
      </c>
      <c r="BX38" s="115">
        <v>3</v>
      </c>
      <c r="BY38" s="116">
        <v>1</v>
      </c>
      <c r="CT38" s="11" t="s">
        <v>61</v>
      </c>
      <c r="CU38" s="114">
        <v>188370</v>
      </c>
      <c r="CV38" s="115">
        <v>3</v>
      </c>
      <c r="CW38" s="116">
        <v>1</v>
      </c>
    </row>
    <row r="39" spans="2:101" ht="15.75" thickBot="1" x14ac:dyDescent="0.3">
      <c r="B39" s="11" t="s">
        <v>63</v>
      </c>
      <c r="C39" s="114">
        <v>106670</v>
      </c>
      <c r="D39" s="115">
        <v>3</v>
      </c>
      <c r="E39" s="116">
        <v>1</v>
      </c>
      <c r="BB39" s="30" t="s">
        <v>601</v>
      </c>
      <c r="BC39" s="48">
        <v>94320</v>
      </c>
      <c r="BD39" s="118">
        <v>3</v>
      </c>
      <c r="BE39" s="120"/>
      <c r="BJ39" s="30" t="s">
        <v>608</v>
      </c>
      <c r="BK39" s="48">
        <v>73120</v>
      </c>
      <c r="BL39" s="118">
        <v>3</v>
      </c>
      <c r="BM39" s="120"/>
      <c r="BV39" s="11" t="s">
        <v>63</v>
      </c>
      <c r="BW39" s="114">
        <v>88640</v>
      </c>
      <c r="BX39" s="115">
        <v>3</v>
      </c>
      <c r="BY39" s="116">
        <v>1</v>
      </c>
      <c r="CT39" s="11" t="s">
        <v>62</v>
      </c>
      <c r="CU39" s="114">
        <v>113250</v>
      </c>
      <c r="CV39" s="115">
        <v>3</v>
      </c>
      <c r="CW39" s="116">
        <v>1</v>
      </c>
    </row>
    <row r="40" spans="2:101" x14ac:dyDescent="0.25">
      <c r="B40" s="11" t="s">
        <v>64</v>
      </c>
      <c r="C40" s="114">
        <v>96550</v>
      </c>
      <c r="D40" s="115">
        <v>3</v>
      </c>
      <c r="E40" s="116">
        <v>1</v>
      </c>
      <c r="BV40" s="11" t="s">
        <v>64</v>
      </c>
      <c r="BW40" s="114">
        <v>99360</v>
      </c>
      <c r="BX40" s="115">
        <v>3</v>
      </c>
      <c r="BY40" s="116">
        <v>1</v>
      </c>
      <c r="CT40" s="11" t="s">
        <v>63</v>
      </c>
      <c r="CU40" s="114">
        <v>326790</v>
      </c>
      <c r="CV40" s="115">
        <v>3</v>
      </c>
      <c r="CW40" s="116">
        <v>1</v>
      </c>
    </row>
    <row r="41" spans="2:101" x14ac:dyDescent="0.25">
      <c r="B41" s="11" t="s">
        <v>65</v>
      </c>
      <c r="C41" s="114">
        <v>92980</v>
      </c>
      <c r="D41" s="115">
        <v>3</v>
      </c>
      <c r="E41" s="116">
        <v>1</v>
      </c>
      <c r="BV41" s="11" t="s">
        <v>65</v>
      </c>
      <c r="BW41" s="114">
        <v>143530</v>
      </c>
      <c r="BX41" s="115">
        <v>3</v>
      </c>
      <c r="BY41" s="116">
        <v>1</v>
      </c>
      <c r="CT41" s="11" t="s">
        <v>64</v>
      </c>
      <c r="CU41" s="114">
        <v>111480</v>
      </c>
      <c r="CV41" s="115">
        <v>3</v>
      </c>
      <c r="CW41" s="116">
        <v>1</v>
      </c>
    </row>
    <row r="42" spans="2:101" x14ac:dyDescent="0.25">
      <c r="B42" s="11" t="s">
        <v>66</v>
      </c>
      <c r="C42" s="114">
        <v>77180</v>
      </c>
      <c r="D42" s="115">
        <v>3</v>
      </c>
      <c r="E42" s="116">
        <v>1</v>
      </c>
      <c r="BV42" s="11" t="s">
        <v>66</v>
      </c>
      <c r="BW42" s="114">
        <v>130670</v>
      </c>
      <c r="BX42" s="115">
        <v>3</v>
      </c>
      <c r="BY42" s="116">
        <v>1</v>
      </c>
      <c r="CT42" s="11" t="s">
        <v>65</v>
      </c>
      <c r="CU42" s="114">
        <v>185980</v>
      </c>
      <c r="CV42" s="115">
        <v>3</v>
      </c>
      <c r="CW42" s="116">
        <v>1</v>
      </c>
    </row>
    <row r="43" spans="2:101" x14ac:dyDescent="0.25">
      <c r="B43" s="11" t="s">
        <v>67</v>
      </c>
      <c r="C43" s="114">
        <v>100500</v>
      </c>
      <c r="D43" s="115">
        <v>3</v>
      </c>
      <c r="E43" s="116">
        <v>1</v>
      </c>
      <c r="BV43" s="11" t="s">
        <v>67</v>
      </c>
      <c r="BW43" s="114">
        <v>115030</v>
      </c>
      <c r="BX43" s="115">
        <v>3</v>
      </c>
      <c r="BY43" s="116">
        <v>1</v>
      </c>
      <c r="CT43" s="11" t="s">
        <v>66</v>
      </c>
      <c r="CU43" s="114">
        <v>124140</v>
      </c>
      <c r="CV43" s="115">
        <v>3</v>
      </c>
      <c r="CW43" s="116">
        <v>1</v>
      </c>
    </row>
    <row r="44" spans="2:101" x14ac:dyDescent="0.25">
      <c r="B44" s="11" t="s">
        <v>68</v>
      </c>
      <c r="C44" s="114">
        <v>112800</v>
      </c>
      <c r="D44" s="115">
        <v>3</v>
      </c>
      <c r="E44" s="116">
        <v>1</v>
      </c>
      <c r="BV44" s="11" t="s">
        <v>68</v>
      </c>
      <c r="BW44" s="114">
        <v>125310</v>
      </c>
      <c r="BX44" s="115">
        <v>3</v>
      </c>
      <c r="BY44" s="116">
        <v>1</v>
      </c>
      <c r="CT44" s="11" t="s">
        <v>67</v>
      </c>
      <c r="CU44" s="114">
        <v>176000</v>
      </c>
      <c r="CV44" s="115">
        <v>3</v>
      </c>
      <c r="CW44" s="116">
        <v>1</v>
      </c>
    </row>
    <row r="45" spans="2:101" x14ac:dyDescent="0.25">
      <c r="B45" s="11" t="s">
        <v>69</v>
      </c>
      <c r="C45" s="114">
        <v>76770</v>
      </c>
      <c r="D45" s="115">
        <v>3</v>
      </c>
      <c r="E45" s="116">
        <v>1</v>
      </c>
      <c r="BV45" s="11" t="s">
        <v>69</v>
      </c>
      <c r="BW45" s="114">
        <v>100930</v>
      </c>
      <c r="BX45" s="115">
        <v>3</v>
      </c>
      <c r="BY45" s="116">
        <v>1</v>
      </c>
      <c r="CT45" s="11" t="s">
        <v>68</v>
      </c>
      <c r="CU45" s="114">
        <v>192580</v>
      </c>
      <c r="CV45" s="115">
        <v>3</v>
      </c>
      <c r="CW45" s="116">
        <v>1</v>
      </c>
    </row>
    <row r="46" spans="2:101" x14ac:dyDescent="0.25">
      <c r="B46" s="11" t="s">
        <v>70</v>
      </c>
      <c r="C46" s="114">
        <v>107010</v>
      </c>
      <c r="D46" s="115">
        <v>3</v>
      </c>
      <c r="E46" s="116">
        <v>1</v>
      </c>
      <c r="BV46" s="11" t="s">
        <v>70</v>
      </c>
      <c r="BW46" s="114">
        <v>167210</v>
      </c>
      <c r="BX46" s="115">
        <v>3</v>
      </c>
      <c r="BY46" s="116">
        <v>1</v>
      </c>
      <c r="CT46" s="11" t="s">
        <v>69</v>
      </c>
      <c r="CU46" s="114">
        <v>110690</v>
      </c>
      <c r="CV46" s="115">
        <v>3</v>
      </c>
      <c r="CW46" s="116">
        <v>1</v>
      </c>
    </row>
    <row r="47" spans="2:101" x14ac:dyDescent="0.25">
      <c r="B47" s="11" t="s">
        <v>71</v>
      </c>
      <c r="C47" s="114">
        <v>98620</v>
      </c>
      <c r="D47" s="115">
        <v>3</v>
      </c>
      <c r="E47" s="116">
        <v>1</v>
      </c>
      <c r="BV47" s="11" t="s">
        <v>71</v>
      </c>
      <c r="BW47" s="114">
        <v>168320</v>
      </c>
      <c r="BX47" s="115">
        <v>3</v>
      </c>
      <c r="BY47" s="116">
        <v>1</v>
      </c>
      <c r="CT47" s="11" t="s">
        <v>70</v>
      </c>
      <c r="CU47" s="114">
        <v>147220</v>
      </c>
      <c r="CV47" s="115">
        <v>3</v>
      </c>
      <c r="CW47" s="116">
        <v>1</v>
      </c>
    </row>
    <row r="48" spans="2:101" x14ac:dyDescent="0.25">
      <c r="B48" s="11" t="s">
        <v>72</v>
      </c>
      <c r="C48" s="114">
        <v>99100</v>
      </c>
      <c r="D48" s="115">
        <v>3</v>
      </c>
      <c r="E48" s="116">
        <v>1</v>
      </c>
      <c r="BV48" s="11" t="s">
        <v>72</v>
      </c>
      <c r="BW48" s="114">
        <v>139670</v>
      </c>
      <c r="BX48" s="115">
        <v>3</v>
      </c>
      <c r="BY48" s="116">
        <v>1</v>
      </c>
      <c r="CT48" s="11" t="s">
        <v>71</v>
      </c>
      <c r="CU48" s="114">
        <v>387880</v>
      </c>
      <c r="CV48" s="115">
        <v>3</v>
      </c>
      <c r="CW48" s="116">
        <v>1</v>
      </c>
    </row>
    <row r="49" spans="2:101" x14ac:dyDescent="0.25">
      <c r="B49" s="29" t="s">
        <v>541</v>
      </c>
      <c r="C49" s="114">
        <v>161070</v>
      </c>
      <c r="D49" s="117">
        <v>3</v>
      </c>
      <c r="E49" s="119"/>
      <c r="BV49" s="11" t="s">
        <v>79</v>
      </c>
      <c r="BW49" s="114">
        <v>106390</v>
      </c>
      <c r="BX49" s="115">
        <v>3</v>
      </c>
      <c r="BY49" s="116">
        <v>1</v>
      </c>
      <c r="CT49" s="11" t="s">
        <v>79</v>
      </c>
      <c r="CU49" s="114">
        <v>133640</v>
      </c>
      <c r="CV49" s="115">
        <v>3</v>
      </c>
      <c r="CW49" s="116">
        <v>1</v>
      </c>
    </row>
    <row r="50" spans="2:101" ht="15.75" thickBot="1" x14ac:dyDescent="0.3">
      <c r="B50" s="30" t="s">
        <v>542</v>
      </c>
      <c r="C50" s="48">
        <v>98120</v>
      </c>
      <c r="D50" s="118">
        <v>3</v>
      </c>
      <c r="E50" s="120"/>
      <c r="BV50" s="11" t="s">
        <v>80</v>
      </c>
      <c r="BW50" s="114">
        <v>121330</v>
      </c>
      <c r="BX50" s="115">
        <v>3</v>
      </c>
      <c r="BY50" s="116">
        <v>1</v>
      </c>
      <c r="CT50" s="11" t="s">
        <v>80</v>
      </c>
      <c r="CU50" s="114">
        <v>242480</v>
      </c>
      <c r="CV50" s="115">
        <v>3</v>
      </c>
      <c r="CW50" s="116">
        <v>1</v>
      </c>
    </row>
    <row r="51" spans="2:101" x14ac:dyDescent="0.25">
      <c r="BV51" s="11" t="s">
        <v>81</v>
      </c>
      <c r="BW51" s="114">
        <v>77860</v>
      </c>
      <c r="BX51" s="115">
        <v>3</v>
      </c>
      <c r="BY51" s="116">
        <v>1</v>
      </c>
      <c r="CT51" s="11" t="s">
        <v>81</v>
      </c>
      <c r="CU51" s="114">
        <v>211500</v>
      </c>
      <c r="CV51" s="115">
        <v>3</v>
      </c>
      <c r="CW51" s="116">
        <v>1</v>
      </c>
    </row>
    <row r="52" spans="2:101" x14ac:dyDescent="0.25">
      <c r="BV52" s="11" t="s">
        <v>82</v>
      </c>
      <c r="BW52" s="114">
        <v>180170</v>
      </c>
      <c r="BX52" s="115">
        <v>3</v>
      </c>
      <c r="BY52" s="116">
        <v>1</v>
      </c>
      <c r="CT52" s="11" t="s">
        <v>82</v>
      </c>
      <c r="CU52" s="114">
        <v>418060</v>
      </c>
      <c r="CV52" s="115">
        <v>3</v>
      </c>
      <c r="CW52" s="116">
        <v>1</v>
      </c>
    </row>
    <row r="53" spans="2:101" x14ac:dyDescent="0.25">
      <c r="BV53" s="11" t="s">
        <v>83</v>
      </c>
      <c r="BW53" s="114">
        <v>134640</v>
      </c>
      <c r="BX53" s="115">
        <v>3</v>
      </c>
      <c r="BY53" s="116">
        <v>1</v>
      </c>
      <c r="CT53" s="11" t="s">
        <v>83</v>
      </c>
      <c r="CU53" s="114">
        <v>176220</v>
      </c>
      <c r="CV53" s="115">
        <v>3</v>
      </c>
      <c r="CW53" s="116">
        <v>1</v>
      </c>
    </row>
    <row r="54" spans="2:101" x14ac:dyDescent="0.25">
      <c r="BV54" s="11" t="s">
        <v>84</v>
      </c>
      <c r="BW54" s="114">
        <v>119070</v>
      </c>
      <c r="BX54" s="115">
        <v>3</v>
      </c>
      <c r="BY54" s="116">
        <v>1</v>
      </c>
      <c r="CT54" s="11" t="s">
        <v>84</v>
      </c>
      <c r="CU54" s="114">
        <v>184430</v>
      </c>
      <c r="CV54" s="115">
        <v>3</v>
      </c>
      <c r="CW54" s="116">
        <v>1</v>
      </c>
    </row>
    <row r="55" spans="2:101" x14ac:dyDescent="0.25">
      <c r="BV55" s="11" t="s">
        <v>85</v>
      </c>
      <c r="BW55" s="114">
        <v>168530</v>
      </c>
      <c r="BX55" s="115">
        <v>3</v>
      </c>
      <c r="BY55" s="116">
        <v>1</v>
      </c>
      <c r="CT55" s="11" t="s">
        <v>85</v>
      </c>
      <c r="CU55" s="114">
        <v>320570</v>
      </c>
      <c r="CV55" s="115">
        <v>3</v>
      </c>
      <c r="CW55" s="116">
        <v>1</v>
      </c>
    </row>
    <row r="56" spans="2:101" x14ac:dyDescent="0.25">
      <c r="BV56" s="11" t="s">
        <v>86</v>
      </c>
      <c r="BW56" s="114">
        <v>261380</v>
      </c>
      <c r="BX56" s="115">
        <v>3</v>
      </c>
      <c r="BY56" s="116">
        <v>1</v>
      </c>
      <c r="CT56" s="11" t="s">
        <v>86</v>
      </c>
      <c r="CU56" s="114">
        <v>214050</v>
      </c>
      <c r="CV56" s="115">
        <v>3</v>
      </c>
      <c r="CW56" s="116">
        <v>1</v>
      </c>
    </row>
    <row r="57" spans="2:101" x14ac:dyDescent="0.25">
      <c r="BV57" s="11" t="s">
        <v>87</v>
      </c>
      <c r="BW57" s="114">
        <v>171450</v>
      </c>
      <c r="BX57" s="115">
        <v>3</v>
      </c>
      <c r="BY57" s="116">
        <v>1</v>
      </c>
      <c r="CT57" s="11" t="s">
        <v>87</v>
      </c>
      <c r="CU57" s="114">
        <v>330790</v>
      </c>
      <c r="CV57" s="115">
        <v>3</v>
      </c>
      <c r="CW57" s="116">
        <v>1</v>
      </c>
    </row>
    <row r="58" spans="2:101" x14ac:dyDescent="0.25">
      <c r="BV58" s="11" t="s">
        <v>88</v>
      </c>
      <c r="BW58" s="114">
        <v>163400</v>
      </c>
      <c r="BX58" s="115">
        <v>3</v>
      </c>
      <c r="BY58" s="116">
        <v>1</v>
      </c>
      <c r="CT58" s="11" t="s">
        <v>88</v>
      </c>
      <c r="CU58" s="114">
        <v>175130</v>
      </c>
      <c r="CV58" s="115">
        <v>3</v>
      </c>
      <c r="CW58" s="116">
        <v>1</v>
      </c>
    </row>
    <row r="59" spans="2:101" x14ac:dyDescent="0.25">
      <c r="BV59" s="11" t="s">
        <v>89</v>
      </c>
      <c r="BW59" s="114">
        <v>141680</v>
      </c>
      <c r="BX59" s="115">
        <v>3</v>
      </c>
      <c r="BY59" s="116">
        <v>1</v>
      </c>
      <c r="CT59" s="11" t="s">
        <v>89</v>
      </c>
      <c r="CU59" s="114">
        <v>276600</v>
      </c>
      <c r="CV59" s="115">
        <v>3</v>
      </c>
      <c r="CW59" s="116">
        <v>1</v>
      </c>
    </row>
    <row r="60" spans="2:101" x14ac:dyDescent="0.25">
      <c r="BV60" s="11" t="s">
        <v>90</v>
      </c>
      <c r="BW60" s="114">
        <v>76490</v>
      </c>
      <c r="BX60" s="115">
        <v>3</v>
      </c>
      <c r="BY60" s="116">
        <v>1</v>
      </c>
      <c r="CT60" s="11" t="s">
        <v>90</v>
      </c>
      <c r="CU60" s="114">
        <v>217130</v>
      </c>
      <c r="CV60" s="115">
        <v>3</v>
      </c>
      <c r="CW60" s="116">
        <v>1</v>
      </c>
    </row>
    <row r="61" spans="2:101" x14ac:dyDescent="0.25">
      <c r="BV61" s="11" t="s">
        <v>91</v>
      </c>
      <c r="BW61" s="114">
        <v>167910</v>
      </c>
      <c r="BX61" s="115">
        <v>3</v>
      </c>
      <c r="BY61" s="116">
        <v>1</v>
      </c>
      <c r="CT61" s="11" t="s">
        <v>91</v>
      </c>
      <c r="CU61" s="114">
        <v>245720</v>
      </c>
      <c r="CV61" s="115">
        <v>3</v>
      </c>
      <c r="CW61" s="116">
        <v>1</v>
      </c>
    </row>
    <row r="62" spans="2:101" x14ac:dyDescent="0.25">
      <c r="BV62" s="11" t="s">
        <v>92</v>
      </c>
      <c r="BW62" s="114">
        <v>203480</v>
      </c>
      <c r="BX62" s="115">
        <v>3</v>
      </c>
      <c r="BY62" s="116">
        <v>1</v>
      </c>
      <c r="CT62" s="11" t="s">
        <v>92</v>
      </c>
      <c r="CU62" s="114">
        <v>148720</v>
      </c>
      <c r="CV62" s="115">
        <v>3</v>
      </c>
      <c r="CW62" s="116">
        <v>1</v>
      </c>
    </row>
    <row r="63" spans="2:101" x14ac:dyDescent="0.25">
      <c r="BV63" s="11" t="s">
        <v>93</v>
      </c>
      <c r="BW63" s="114">
        <v>257320</v>
      </c>
      <c r="BX63" s="115">
        <v>3</v>
      </c>
      <c r="BY63" s="116">
        <v>1</v>
      </c>
      <c r="CT63" s="11" t="s">
        <v>93</v>
      </c>
      <c r="CU63" s="114">
        <v>244290</v>
      </c>
      <c r="CV63" s="115">
        <v>3</v>
      </c>
      <c r="CW63" s="116">
        <v>1</v>
      </c>
    </row>
    <row r="64" spans="2:101" x14ac:dyDescent="0.25">
      <c r="BV64" s="11" t="s">
        <v>100</v>
      </c>
      <c r="BW64" s="114">
        <v>172240</v>
      </c>
      <c r="BX64" s="115">
        <v>3</v>
      </c>
      <c r="BY64" s="116">
        <v>1</v>
      </c>
      <c r="CT64" s="11" t="s">
        <v>94</v>
      </c>
      <c r="CU64" s="114">
        <v>193680</v>
      </c>
      <c r="CV64" s="115">
        <v>3</v>
      </c>
      <c r="CW64" s="116">
        <v>1</v>
      </c>
    </row>
    <row r="65" spans="74:101" x14ac:dyDescent="0.25">
      <c r="BV65" s="11" t="s">
        <v>101</v>
      </c>
      <c r="BW65" s="114">
        <v>166940</v>
      </c>
      <c r="BX65" s="115">
        <v>3</v>
      </c>
      <c r="BY65" s="116">
        <v>1</v>
      </c>
      <c r="CT65" s="11" t="s">
        <v>100</v>
      </c>
      <c r="CU65" s="114">
        <v>220300</v>
      </c>
      <c r="CV65" s="115">
        <v>3</v>
      </c>
      <c r="CW65" s="116">
        <v>1</v>
      </c>
    </row>
    <row r="66" spans="74:101" x14ac:dyDescent="0.25">
      <c r="BV66" s="11" t="s">
        <v>102</v>
      </c>
      <c r="BW66" s="114">
        <v>194260</v>
      </c>
      <c r="BX66" s="115">
        <v>3</v>
      </c>
      <c r="BY66" s="116">
        <v>1</v>
      </c>
      <c r="CT66" s="11" t="s">
        <v>101</v>
      </c>
      <c r="CU66" s="114">
        <v>364740</v>
      </c>
      <c r="CV66" s="115">
        <v>3</v>
      </c>
      <c r="CW66" s="116">
        <v>1</v>
      </c>
    </row>
    <row r="67" spans="74:101" x14ac:dyDescent="0.25">
      <c r="BV67" s="11" t="s">
        <v>103</v>
      </c>
      <c r="BW67" s="114">
        <v>202270</v>
      </c>
      <c r="BX67" s="115">
        <v>3</v>
      </c>
      <c r="BY67" s="116">
        <v>1</v>
      </c>
      <c r="CT67" s="11" t="s">
        <v>102</v>
      </c>
      <c r="CU67" s="114">
        <v>160960</v>
      </c>
      <c r="CV67" s="115">
        <v>3</v>
      </c>
      <c r="CW67" s="116">
        <v>1</v>
      </c>
    </row>
    <row r="68" spans="74:101" x14ac:dyDescent="0.25">
      <c r="BV68" s="11" t="s">
        <v>104</v>
      </c>
      <c r="BW68" s="114">
        <v>203510</v>
      </c>
      <c r="BX68" s="115">
        <v>3</v>
      </c>
      <c r="BY68" s="116">
        <v>1</v>
      </c>
      <c r="CT68" s="11" t="s">
        <v>103</v>
      </c>
      <c r="CU68" s="114">
        <v>180410</v>
      </c>
      <c r="CV68" s="115">
        <v>3</v>
      </c>
      <c r="CW68" s="116">
        <v>1</v>
      </c>
    </row>
    <row r="69" spans="74:101" x14ac:dyDescent="0.25">
      <c r="BV69" s="11" t="s">
        <v>105</v>
      </c>
      <c r="BW69" s="114">
        <v>201510</v>
      </c>
      <c r="BX69" s="115">
        <v>3</v>
      </c>
      <c r="BY69" s="116">
        <v>1</v>
      </c>
      <c r="CT69" s="11" t="s">
        <v>104</v>
      </c>
      <c r="CU69" s="114">
        <v>252390</v>
      </c>
      <c r="CV69" s="115">
        <v>3</v>
      </c>
      <c r="CW69" s="116">
        <v>1</v>
      </c>
    </row>
    <row r="70" spans="74:101" x14ac:dyDescent="0.25">
      <c r="BV70" s="11" t="s">
        <v>106</v>
      </c>
      <c r="BW70" s="114">
        <v>186050</v>
      </c>
      <c r="BX70" s="115">
        <v>3</v>
      </c>
      <c r="BY70" s="116">
        <v>1</v>
      </c>
      <c r="CT70" s="11" t="s">
        <v>105</v>
      </c>
      <c r="CU70" s="114">
        <v>309780</v>
      </c>
      <c r="CV70" s="115">
        <v>3</v>
      </c>
      <c r="CW70" s="116">
        <v>1</v>
      </c>
    </row>
    <row r="71" spans="74:101" x14ac:dyDescent="0.25">
      <c r="BV71" s="29" t="s">
        <v>620</v>
      </c>
      <c r="BW71" s="114">
        <v>116490</v>
      </c>
      <c r="BX71" s="117">
        <v>3</v>
      </c>
      <c r="BY71" s="119"/>
      <c r="CT71" s="11" t="s">
        <v>106</v>
      </c>
      <c r="CU71" s="114">
        <v>155010</v>
      </c>
      <c r="CV71" s="115">
        <v>3</v>
      </c>
      <c r="CW71" s="116">
        <v>1</v>
      </c>
    </row>
    <row r="72" spans="74:101" x14ac:dyDescent="0.25">
      <c r="BV72" s="29" t="s">
        <v>621</v>
      </c>
      <c r="BW72" s="114">
        <v>192420</v>
      </c>
      <c r="BX72" s="117">
        <v>3</v>
      </c>
      <c r="BY72" s="119"/>
      <c r="CT72" s="11" t="s">
        <v>107</v>
      </c>
      <c r="CU72" s="114">
        <v>163430</v>
      </c>
      <c r="CV72" s="115">
        <v>3</v>
      </c>
      <c r="CW72" s="116">
        <v>1</v>
      </c>
    </row>
    <row r="73" spans="74:101" x14ac:dyDescent="0.25">
      <c r="BV73" s="29" t="s">
        <v>622</v>
      </c>
      <c r="BW73" s="114">
        <v>193340</v>
      </c>
      <c r="BX73" s="117">
        <v>3</v>
      </c>
      <c r="BY73" s="119"/>
      <c r="CT73" s="11" t="s">
        <v>108</v>
      </c>
      <c r="CU73" s="114">
        <v>230700</v>
      </c>
      <c r="CV73" s="115">
        <v>3</v>
      </c>
      <c r="CW73" s="116">
        <v>1</v>
      </c>
    </row>
    <row r="74" spans="74:101" x14ac:dyDescent="0.25">
      <c r="BV74" s="64" t="s">
        <v>1958</v>
      </c>
      <c r="BW74" s="134">
        <v>66050</v>
      </c>
      <c r="BX74" s="184">
        <v>3</v>
      </c>
      <c r="BY74" s="167"/>
      <c r="CT74" s="11" t="s">
        <v>109</v>
      </c>
      <c r="CU74" s="114">
        <v>270500</v>
      </c>
      <c r="CV74" s="115">
        <v>3</v>
      </c>
      <c r="CW74" s="116">
        <v>1</v>
      </c>
    </row>
    <row r="75" spans="74:101" ht="15.75" thickBot="1" x14ac:dyDescent="0.3">
      <c r="BV75" s="30" t="s">
        <v>1959</v>
      </c>
      <c r="BW75" s="48">
        <v>119570</v>
      </c>
      <c r="BX75" s="118">
        <v>3</v>
      </c>
      <c r="BY75" s="120"/>
      <c r="CT75" s="11" t="s">
        <v>110</v>
      </c>
      <c r="CU75" s="114">
        <v>236700</v>
      </c>
      <c r="CV75" s="115">
        <v>3</v>
      </c>
      <c r="CW75" s="116">
        <v>1</v>
      </c>
    </row>
    <row r="76" spans="74:101" x14ac:dyDescent="0.25">
      <c r="CT76" s="11" t="s">
        <v>111</v>
      </c>
      <c r="CU76" s="114">
        <v>158960</v>
      </c>
      <c r="CV76" s="115">
        <v>3</v>
      </c>
      <c r="CW76" s="116">
        <v>1</v>
      </c>
    </row>
    <row r="77" spans="74:101" x14ac:dyDescent="0.25">
      <c r="CT77" s="11" t="s">
        <v>112</v>
      </c>
      <c r="CU77" s="114">
        <v>184040</v>
      </c>
      <c r="CV77" s="115">
        <v>3</v>
      </c>
      <c r="CW77" s="116">
        <v>1</v>
      </c>
    </row>
    <row r="78" spans="74:101" x14ac:dyDescent="0.25">
      <c r="CT78" s="11" t="s">
        <v>113</v>
      </c>
      <c r="CU78" s="114">
        <v>263930</v>
      </c>
      <c r="CV78" s="115">
        <v>3</v>
      </c>
      <c r="CW78" s="116">
        <v>1</v>
      </c>
    </row>
    <row r="79" spans="74:101" x14ac:dyDescent="0.25">
      <c r="CT79" s="11" t="s">
        <v>114</v>
      </c>
      <c r="CU79" s="114">
        <v>115700</v>
      </c>
      <c r="CV79" s="115">
        <v>3</v>
      </c>
      <c r="CW79" s="116">
        <v>1</v>
      </c>
    </row>
    <row r="80" spans="74:101" x14ac:dyDescent="0.25">
      <c r="CT80" s="11" t="s">
        <v>123</v>
      </c>
      <c r="CU80" s="114">
        <v>89540</v>
      </c>
      <c r="CV80" s="115">
        <v>3</v>
      </c>
      <c r="CW80" s="116">
        <v>1</v>
      </c>
    </row>
    <row r="81" spans="98:101" x14ac:dyDescent="0.25">
      <c r="CT81" s="11" t="s">
        <v>124</v>
      </c>
      <c r="CU81" s="114">
        <v>254120</v>
      </c>
      <c r="CV81" s="115">
        <v>3</v>
      </c>
      <c r="CW81" s="116">
        <v>1</v>
      </c>
    </row>
    <row r="82" spans="98:101" x14ac:dyDescent="0.25">
      <c r="CT82" s="11" t="s">
        <v>125</v>
      </c>
      <c r="CU82" s="114">
        <v>138890</v>
      </c>
      <c r="CV82" s="115">
        <v>3</v>
      </c>
      <c r="CW82" s="116">
        <v>1</v>
      </c>
    </row>
    <row r="83" spans="98:101" x14ac:dyDescent="0.25">
      <c r="CT83" s="11" t="s">
        <v>126</v>
      </c>
      <c r="CU83" s="114">
        <v>181990</v>
      </c>
      <c r="CV83" s="115">
        <v>3</v>
      </c>
      <c r="CW83" s="116">
        <v>1</v>
      </c>
    </row>
    <row r="84" spans="98:101" x14ac:dyDescent="0.25">
      <c r="CT84" s="11" t="s">
        <v>127</v>
      </c>
      <c r="CU84" s="114">
        <v>223570</v>
      </c>
      <c r="CV84" s="115">
        <v>3</v>
      </c>
      <c r="CW84" s="116">
        <v>1</v>
      </c>
    </row>
  </sheetData>
  <customSheetViews>
    <customSheetView guid="{AAD390AF-2B1D-4F21-A08A-4E26942AA992}">
      <pane xSplit="1" ySplit="3" topLeftCell="BG4" activePane="bottomRight" state="frozen"/>
      <selection pane="bottomRight" activeCell="CE4" sqref="CE4:CG4"/>
      <pageMargins left="0.7" right="0.7" top="0.75" bottom="0.75" header="0.3" footer="0.3"/>
      <pageSetup paperSize="9" orientation="portrait" r:id="rId1"/>
    </customSheetView>
  </customSheetViews>
  <mergeCells count="61">
    <mergeCell ref="DH2:DH3"/>
    <mergeCell ref="DJ2:DJ3"/>
    <mergeCell ref="DC1:DJ1"/>
    <mergeCell ref="CL2:CL3"/>
    <mergeCell ref="CM2:CO2"/>
    <mergeCell ref="CX2:CX3"/>
    <mergeCell ref="CY2:DA2"/>
    <mergeCell ref="CP2:CP3"/>
    <mergeCell ref="CQ2:CS2"/>
    <mergeCell ref="DI2:DI3"/>
    <mergeCell ref="CH2:CH3"/>
    <mergeCell ref="CI2:CK2"/>
    <mergeCell ref="DG2:DG3"/>
    <mergeCell ref="DF2:DF3"/>
    <mergeCell ref="DE2:DE3"/>
    <mergeCell ref="DD2:DD3"/>
    <mergeCell ref="DC2:DC3"/>
    <mergeCell ref="CT2:CT3"/>
    <mergeCell ref="CU2:CW2"/>
    <mergeCell ref="CD2:CD3"/>
    <mergeCell ref="CE2:CG2"/>
    <mergeCell ref="BZ2:BZ3"/>
    <mergeCell ref="CA2:CC2"/>
    <mergeCell ref="BG2:BI2"/>
    <mergeCell ref="BV2:BV3"/>
    <mergeCell ref="BW2:BY2"/>
    <mergeCell ref="BJ2:BJ3"/>
    <mergeCell ref="BK2:BM2"/>
    <mergeCell ref="BN2:BN3"/>
    <mergeCell ref="BO2:BQ2"/>
    <mergeCell ref="BR2:BR3"/>
    <mergeCell ref="BS2:BU2"/>
    <mergeCell ref="BC2:BE2"/>
    <mergeCell ref="AL2:AL3"/>
    <mergeCell ref="AM2:AO2"/>
    <mergeCell ref="AP2:AP3"/>
    <mergeCell ref="AQ2:AS2"/>
    <mergeCell ref="AT2:AT3"/>
    <mergeCell ref="AU2:AW2"/>
    <mergeCell ref="AX2:AX3"/>
    <mergeCell ref="AH2:AH3"/>
    <mergeCell ref="BF2:BF3"/>
    <mergeCell ref="B2:B3"/>
    <mergeCell ref="C2:E2"/>
    <mergeCell ref="F2:F3"/>
    <mergeCell ref="G2:I2"/>
    <mergeCell ref="J2:J3"/>
    <mergeCell ref="K2:M2"/>
    <mergeCell ref="AI2:AK2"/>
    <mergeCell ref="N2:N3"/>
    <mergeCell ref="O2:Q2"/>
    <mergeCell ref="R2:R3"/>
    <mergeCell ref="S2:U2"/>
    <mergeCell ref="V2:V3"/>
    <mergeCell ref="AY2:BA2"/>
    <mergeCell ref="BB2:BB3"/>
    <mergeCell ref="W2:Y2"/>
    <mergeCell ref="Z2:Z3"/>
    <mergeCell ref="AA2:AC2"/>
    <mergeCell ref="AD2:AD3"/>
    <mergeCell ref="AE2:AG2"/>
  </mergeCells>
  <conditionalFormatting sqref="DD4:DJ12">
    <cfRule type="expression" dxfId="11" priority="1">
      <formula>DD4="X"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00B050"/>
  </sheetPr>
  <dimension ref="A1:BI49"/>
  <sheetViews>
    <sheetView workbookViewId="0">
      <pane xSplit="1" ySplit="3" topLeftCell="A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bestFit="1" customWidth="1"/>
    <col min="2" max="2" width="6.5703125" bestFit="1" customWidth="1"/>
    <col min="3" max="3" width="11.42578125" customWidth="1"/>
    <col min="4" max="4" width="5.28515625" bestFit="1" customWidth="1"/>
    <col min="5" max="5" width="5.7109375" bestFit="1" customWidth="1"/>
    <col min="6" max="6" width="6.5703125" bestFit="1" customWidth="1"/>
    <col min="8" max="8" width="5.28515625" bestFit="1" customWidth="1"/>
    <col min="9" max="9" width="5.7109375" bestFit="1" customWidth="1"/>
    <col min="10" max="10" width="6.5703125" bestFit="1" customWidth="1"/>
    <col min="12" max="12" width="5.28515625" bestFit="1" customWidth="1"/>
    <col min="13" max="13" width="5.7109375" bestFit="1" customWidth="1"/>
    <col min="14" max="14" width="6.5703125" bestFit="1" customWidth="1"/>
    <col min="16" max="16" width="5.28515625" bestFit="1" customWidth="1"/>
    <col min="17" max="17" width="5.7109375" bestFit="1" customWidth="1"/>
    <col min="18" max="18" width="6.5703125" bestFit="1" customWidth="1"/>
    <col min="20" max="20" width="5.28515625" bestFit="1" customWidth="1"/>
    <col min="21" max="21" width="5.7109375" bestFit="1" customWidth="1"/>
    <col min="22" max="22" width="6.5703125" bestFit="1" customWidth="1"/>
    <col min="24" max="24" width="5.28515625" bestFit="1" customWidth="1"/>
    <col min="25" max="25" width="5.7109375" bestFit="1" customWidth="1"/>
    <col min="26" max="26" width="6.5703125" customWidth="1"/>
    <col min="28" max="28" width="5.28515625" bestFit="1" customWidth="1"/>
    <col min="29" max="29" width="5.7109375" bestFit="1" customWidth="1"/>
    <col min="30" max="30" width="6.5703125" customWidth="1"/>
    <col min="32" max="32" width="5.28515625" bestFit="1" customWidth="1"/>
    <col min="33" max="33" width="5.7109375" bestFit="1" customWidth="1"/>
    <col min="34" max="34" width="6.5703125" customWidth="1"/>
    <col min="36" max="36" width="5.28515625" bestFit="1" customWidth="1"/>
    <col min="37" max="37" width="5.7109375" bestFit="1" customWidth="1"/>
    <col min="38" max="38" width="6.5703125" customWidth="1"/>
    <col min="40" max="40" width="5.28515625" bestFit="1" customWidth="1"/>
    <col min="41" max="41" width="5.7109375" bestFit="1" customWidth="1"/>
    <col min="42" max="42" width="6.5703125" customWidth="1"/>
    <col min="44" max="44" width="5.28515625" bestFit="1" customWidth="1"/>
    <col min="45" max="45" width="5.7109375" bestFit="1" customWidth="1"/>
    <col min="46" max="46" width="6.5703125" customWidth="1"/>
    <col min="48" max="48" width="5.28515625" bestFit="1" customWidth="1"/>
    <col min="49" max="49" width="5.7109375" bestFit="1" customWidth="1"/>
    <col min="50" max="50" width="6.5703125" customWidth="1"/>
    <col min="52" max="52" width="5.28515625" bestFit="1" customWidth="1"/>
    <col min="53" max="53" width="5.7109375" bestFit="1" customWidth="1"/>
    <col min="54" max="54" width="6.5703125" customWidth="1"/>
    <col min="56" max="56" width="5.28515625" bestFit="1" customWidth="1"/>
    <col min="57" max="57" width="5.7109375" bestFit="1" customWidth="1"/>
    <col min="58" max="58" width="6.5703125" customWidth="1"/>
    <col min="60" max="60" width="5.28515625" bestFit="1" customWidth="1"/>
    <col min="61" max="61" width="5.7109375" bestFit="1" customWidth="1"/>
  </cols>
  <sheetData>
    <row r="1" spans="1:61" ht="15.75" thickBot="1" x14ac:dyDescent="0.3">
      <c r="A1" s="99" t="s">
        <v>2601</v>
      </c>
      <c r="B1" s="26" t="s">
        <v>10</v>
      </c>
      <c r="C1" s="25">
        <f>SUM(C$4:C$1048576)</f>
        <v>2895500</v>
      </c>
      <c r="D1" s="23">
        <f>SUM(D$4:D$1048576)</f>
        <v>108</v>
      </c>
      <c r="E1" s="24">
        <f>COUNTA(E$4:E$1048576)</f>
        <v>36</v>
      </c>
      <c r="F1" s="26" t="s">
        <v>10</v>
      </c>
      <c r="G1" s="25">
        <f>SUM(G$4:G$1048576)</f>
        <v>3202770</v>
      </c>
      <c r="H1" s="23">
        <f>SUM(H$4:H$1048576)</f>
        <v>108</v>
      </c>
      <c r="I1" s="24">
        <f>COUNTA(I$4:I$1048576)</f>
        <v>36</v>
      </c>
      <c r="J1" s="26" t="s">
        <v>10</v>
      </c>
      <c r="K1" s="25">
        <f>SUM(K$4:K$1048576)</f>
        <v>4042220</v>
      </c>
      <c r="L1" s="23">
        <f>SUM(L$4:L$1048576)</f>
        <v>108</v>
      </c>
      <c r="M1" s="24">
        <f>COUNTA(M$4:M$1048576)</f>
        <v>36</v>
      </c>
      <c r="N1" s="26" t="s">
        <v>10</v>
      </c>
      <c r="O1" s="25">
        <f>SUM(O$4:O$1048576)</f>
        <v>3437490</v>
      </c>
      <c r="P1" s="23">
        <f>SUM(P$4:P$1048576)</f>
        <v>108</v>
      </c>
      <c r="Q1" s="24">
        <f>COUNTA(Q$4:Q$1048576)</f>
        <v>36</v>
      </c>
      <c r="R1" s="26" t="s">
        <v>10</v>
      </c>
      <c r="S1" s="25">
        <f>SUM(S$4:S$1048576)</f>
        <v>3765550</v>
      </c>
      <c r="T1" s="23">
        <f>SUM(T$4:T$1048576)</f>
        <v>108</v>
      </c>
      <c r="U1" s="24">
        <f>COUNTA(U$4:U$1048576)</f>
        <v>36</v>
      </c>
      <c r="V1" s="26" t="s">
        <v>10</v>
      </c>
      <c r="W1" s="25">
        <f>SUM(W$4:W$1048576)</f>
        <v>3508180</v>
      </c>
      <c r="X1" s="23">
        <f>SUM(X$4:X$1048576)</f>
        <v>108</v>
      </c>
      <c r="Y1" s="24">
        <f>COUNTA(Y$4:Y$1048576)</f>
        <v>36</v>
      </c>
      <c r="Z1" s="26" t="s">
        <v>10</v>
      </c>
      <c r="AA1" s="25">
        <f>SUM(AA$4:AA$1048576)</f>
        <v>3976270</v>
      </c>
      <c r="AB1" s="23">
        <f>SUM(AB$4:AB$1048576)</f>
        <v>108</v>
      </c>
      <c r="AC1" s="24">
        <f>COUNTA(AC$4:AC$1048576)</f>
        <v>36</v>
      </c>
      <c r="AD1" s="26" t="s">
        <v>10</v>
      </c>
      <c r="AE1" s="25">
        <f>SUM(AE$4:AE$1048576)</f>
        <v>4054990</v>
      </c>
      <c r="AF1" s="23">
        <f>SUM(AF$4:AF$1048576)</f>
        <v>108</v>
      </c>
      <c r="AG1" s="24">
        <f>COUNTA(AG$4:AG$1048576)</f>
        <v>36</v>
      </c>
      <c r="AH1" s="26" t="s">
        <v>10</v>
      </c>
      <c r="AI1" s="25">
        <f>SUM(AI$4:AI$1048576)</f>
        <v>3535430</v>
      </c>
      <c r="AJ1" s="23">
        <f>SUM(AJ$4:AJ$1048576)</f>
        <v>78</v>
      </c>
      <c r="AK1" s="24">
        <f>COUNTA(AK$4:AK$1048576)</f>
        <v>26</v>
      </c>
      <c r="AL1" s="26" t="s">
        <v>10</v>
      </c>
      <c r="AM1" s="25">
        <f>SUM(AM$4:AM$1048576)</f>
        <v>2892990</v>
      </c>
      <c r="AN1" s="23">
        <f>SUM(AN$4:AN$1048576)</f>
        <v>78</v>
      </c>
      <c r="AO1" s="24">
        <f>COUNTA(AO$4:AO$1048576)</f>
        <v>26</v>
      </c>
      <c r="AP1" s="26" t="s">
        <v>10</v>
      </c>
      <c r="AQ1" s="25">
        <f>SUM(AQ$4:AQ$1048576)</f>
        <v>3220250</v>
      </c>
      <c r="AR1" s="23">
        <f>SUM(AR$4:AR$1048576)</f>
        <v>78</v>
      </c>
      <c r="AS1" s="24">
        <f>COUNTA(AS$4:AS$1048576)</f>
        <v>26</v>
      </c>
      <c r="AT1" s="26" t="s">
        <v>10</v>
      </c>
      <c r="AU1" s="25">
        <f>SUM(AU$4:AU$1048576)</f>
        <v>4743500</v>
      </c>
      <c r="AV1" s="23">
        <f>SUM(AV$4:AV$1048576)</f>
        <v>78</v>
      </c>
      <c r="AW1" s="24">
        <f>COUNTA(AW$4:AW$1048576)</f>
        <v>26</v>
      </c>
      <c r="AX1" s="26" t="s">
        <v>10</v>
      </c>
      <c r="AY1" s="25">
        <f>SUM(AY$4:AY$1048576)</f>
        <v>2483210</v>
      </c>
      <c r="AZ1" s="23">
        <f>SUM(AZ$4:AZ$1048576)</f>
        <v>45</v>
      </c>
      <c r="BA1" s="24">
        <f>COUNTA(BA$4:BA$1048576)</f>
        <v>15</v>
      </c>
      <c r="BB1" s="26" t="s">
        <v>10</v>
      </c>
      <c r="BC1" s="25">
        <f>SUM(BC$4:BC$1048576)</f>
        <v>6008710</v>
      </c>
      <c r="BD1" s="23">
        <f>SUM(BD$4:BD$1048576)</f>
        <v>138</v>
      </c>
      <c r="BE1" s="24">
        <f>COUNTA(BE$4:BE$1048576)</f>
        <v>46</v>
      </c>
      <c r="BF1" s="26" t="s">
        <v>10</v>
      </c>
      <c r="BG1" s="25">
        <f>SUM(BG$4:BG$1048576)</f>
        <v>401880</v>
      </c>
      <c r="BH1" s="23">
        <f>SUM(BH$4:BH$1048576)</f>
        <v>15</v>
      </c>
      <c r="BI1" s="24">
        <f>COUNTA(BI$4:BI$1048576)</f>
        <v>5</v>
      </c>
    </row>
    <row r="2" spans="1:61" x14ac:dyDescent="0.25">
      <c r="A2" s="100" t="str">
        <f>TEXT(SUMIF($B3:$XFD3,"Score",$B1:$XFD1),"00 000 000")&amp;" Points"</f>
        <v>52 168 940 Points</v>
      </c>
      <c r="B2" s="504" t="s">
        <v>9</v>
      </c>
      <c r="C2" s="501" t="s">
        <v>627</v>
      </c>
      <c r="D2" s="502"/>
      <c r="E2" s="503"/>
      <c r="F2" s="504" t="s">
        <v>9</v>
      </c>
      <c r="G2" s="501" t="s">
        <v>660</v>
      </c>
      <c r="H2" s="502"/>
      <c r="I2" s="503"/>
      <c r="J2" s="504" t="s">
        <v>9</v>
      </c>
      <c r="K2" s="501" t="s">
        <v>661</v>
      </c>
      <c r="L2" s="502"/>
      <c r="M2" s="503"/>
      <c r="N2" s="504" t="s">
        <v>9</v>
      </c>
      <c r="O2" s="501" t="s">
        <v>662</v>
      </c>
      <c r="P2" s="502"/>
      <c r="Q2" s="503"/>
      <c r="R2" s="504" t="s">
        <v>9</v>
      </c>
      <c r="S2" s="501" t="s">
        <v>663</v>
      </c>
      <c r="T2" s="502"/>
      <c r="U2" s="503"/>
      <c r="V2" s="504" t="s">
        <v>9</v>
      </c>
      <c r="W2" s="501" t="s">
        <v>664</v>
      </c>
      <c r="X2" s="502"/>
      <c r="Y2" s="503"/>
      <c r="Z2" s="504" t="s">
        <v>9</v>
      </c>
      <c r="AA2" s="501" t="s">
        <v>665</v>
      </c>
      <c r="AB2" s="502"/>
      <c r="AC2" s="503"/>
      <c r="AD2" s="504" t="s">
        <v>9</v>
      </c>
      <c r="AE2" s="501" t="s">
        <v>666</v>
      </c>
      <c r="AF2" s="502"/>
      <c r="AG2" s="503"/>
      <c r="AH2" s="504" t="s">
        <v>9</v>
      </c>
      <c r="AI2" s="501" t="s">
        <v>667</v>
      </c>
      <c r="AJ2" s="502"/>
      <c r="AK2" s="503"/>
      <c r="AL2" s="504" t="s">
        <v>9</v>
      </c>
      <c r="AM2" s="501" t="s">
        <v>669</v>
      </c>
      <c r="AN2" s="502"/>
      <c r="AO2" s="503"/>
      <c r="AP2" s="504" t="s">
        <v>9</v>
      </c>
      <c r="AQ2" s="501" t="s">
        <v>670</v>
      </c>
      <c r="AR2" s="502"/>
      <c r="AS2" s="503"/>
      <c r="AT2" s="504" t="s">
        <v>9</v>
      </c>
      <c r="AU2" s="501" t="s">
        <v>671</v>
      </c>
      <c r="AV2" s="502"/>
      <c r="AW2" s="503"/>
      <c r="AX2" s="504" t="s">
        <v>9</v>
      </c>
      <c r="AY2" s="501" t="s">
        <v>672</v>
      </c>
      <c r="AZ2" s="502"/>
      <c r="BA2" s="503"/>
      <c r="BB2" s="504" t="s">
        <v>9</v>
      </c>
      <c r="BC2" s="501" t="s">
        <v>3057</v>
      </c>
      <c r="BD2" s="502"/>
      <c r="BE2" s="503"/>
      <c r="BF2" s="536" t="s">
        <v>9</v>
      </c>
      <c r="BG2" s="538" t="s">
        <v>673</v>
      </c>
      <c r="BH2" s="539"/>
      <c r="BI2" s="540"/>
    </row>
    <row r="3" spans="1:61" ht="15.75" thickBot="1" x14ac:dyDescent="0.3">
      <c r="A3" s="101" t="str">
        <f>TEXT(SUMIF($B3:$XFD3,"Stars",$B1:$XFD1),"0 000")&amp;" Stars &amp; "&amp;TEXT(SUMIF($B3:$XFD3,"Eagle",$B1:$XFD1),"000")&amp;" Feathers"</f>
        <v>1 374 Stars &amp; 458 Feathers</v>
      </c>
      <c r="B3" s="505"/>
      <c r="C3" s="5" t="s">
        <v>12</v>
      </c>
      <c r="D3" s="21" t="s">
        <v>13</v>
      </c>
      <c r="E3" s="22" t="s">
        <v>14</v>
      </c>
      <c r="F3" s="505"/>
      <c r="G3" s="5" t="s">
        <v>12</v>
      </c>
      <c r="H3" s="21" t="s">
        <v>13</v>
      </c>
      <c r="I3" s="22" t="s">
        <v>14</v>
      </c>
      <c r="J3" s="505"/>
      <c r="K3" s="5" t="s">
        <v>12</v>
      </c>
      <c r="L3" s="21" t="s">
        <v>13</v>
      </c>
      <c r="M3" s="22" t="s">
        <v>14</v>
      </c>
      <c r="N3" s="505"/>
      <c r="O3" s="5" t="s">
        <v>12</v>
      </c>
      <c r="P3" s="21" t="s">
        <v>13</v>
      </c>
      <c r="Q3" s="22" t="s">
        <v>14</v>
      </c>
      <c r="R3" s="505"/>
      <c r="S3" s="5" t="s">
        <v>12</v>
      </c>
      <c r="T3" s="21" t="s">
        <v>13</v>
      </c>
      <c r="U3" s="22" t="s">
        <v>14</v>
      </c>
      <c r="V3" s="505"/>
      <c r="W3" s="5" t="s">
        <v>12</v>
      </c>
      <c r="X3" s="21" t="s">
        <v>13</v>
      </c>
      <c r="Y3" s="22" t="s">
        <v>14</v>
      </c>
      <c r="Z3" s="505"/>
      <c r="AA3" s="5" t="s">
        <v>12</v>
      </c>
      <c r="AB3" s="21" t="s">
        <v>13</v>
      </c>
      <c r="AC3" s="22" t="s">
        <v>14</v>
      </c>
      <c r="AD3" s="505"/>
      <c r="AE3" s="5" t="s">
        <v>12</v>
      </c>
      <c r="AF3" s="21" t="s">
        <v>13</v>
      </c>
      <c r="AG3" s="22" t="s">
        <v>14</v>
      </c>
      <c r="AH3" s="505"/>
      <c r="AI3" s="5" t="s">
        <v>12</v>
      </c>
      <c r="AJ3" s="21" t="s">
        <v>13</v>
      </c>
      <c r="AK3" s="22" t="s">
        <v>14</v>
      </c>
      <c r="AL3" s="505"/>
      <c r="AM3" s="5" t="s">
        <v>12</v>
      </c>
      <c r="AN3" s="21" t="s">
        <v>13</v>
      </c>
      <c r="AO3" s="22" t="s">
        <v>14</v>
      </c>
      <c r="AP3" s="505"/>
      <c r="AQ3" s="5" t="s">
        <v>12</v>
      </c>
      <c r="AR3" s="21" t="s">
        <v>13</v>
      </c>
      <c r="AS3" s="22" t="s">
        <v>14</v>
      </c>
      <c r="AT3" s="505"/>
      <c r="AU3" s="5" t="s">
        <v>12</v>
      </c>
      <c r="AV3" s="21" t="s">
        <v>13</v>
      </c>
      <c r="AW3" s="22" t="s">
        <v>14</v>
      </c>
      <c r="AX3" s="505"/>
      <c r="AY3" s="5" t="s">
        <v>12</v>
      </c>
      <c r="AZ3" s="21" t="s">
        <v>13</v>
      </c>
      <c r="BA3" s="22" t="s">
        <v>14</v>
      </c>
      <c r="BB3" s="505"/>
      <c r="BC3" s="5" t="s">
        <v>12</v>
      </c>
      <c r="BD3" s="21" t="s">
        <v>13</v>
      </c>
      <c r="BE3" s="22" t="s">
        <v>14</v>
      </c>
      <c r="BF3" s="537"/>
      <c r="BG3" s="149" t="s">
        <v>12</v>
      </c>
      <c r="BH3" s="150" t="s">
        <v>13</v>
      </c>
      <c r="BI3" s="151" t="s">
        <v>14</v>
      </c>
    </row>
    <row r="4" spans="1:61" x14ac:dyDescent="0.25">
      <c r="B4" s="15" t="s">
        <v>628</v>
      </c>
      <c r="C4" s="111">
        <v>61080</v>
      </c>
      <c r="D4" s="112">
        <v>3</v>
      </c>
      <c r="E4" s="113">
        <v>1</v>
      </c>
      <c r="F4" s="15" t="s">
        <v>628</v>
      </c>
      <c r="G4" s="111">
        <v>80520</v>
      </c>
      <c r="H4" s="112">
        <v>3</v>
      </c>
      <c r="I4" s="113">
        <v>1</v>
      </c>
      <c r="J4" s="15" t="s">
        <v>628</v>
      </c>
      <c r="K4" s="111">
        <v>134060</v>
      </c>
      <c r="L4" s="112">
        <v>3</v>
      </c>
      <c r="M4" s="113">
        <v>1</v>
      </c>
      <c r="N4" s="15" t="s">
        <v>628</v>
      </c>
      <c r="O4" s="111">
        <v>88800</v>
      </c>
      <c r="P4" s="112">
        <v>3</v>
      </c>
      <c r="Q4" s="113">
        <v>1</v>
      </c>
      <c r="R4" s="15" t="s">
        <v>628</v>
      </c>
      <c r="S4" s="111">
        <v>100540</v>
      </c>
      <c r="T4" s="112">
        <v>3</v>
      </c>
      <c r="U4" s="113">
        <v>1</v>
      </c>
      <c r="V4" s="15" t="s">
        <v>628</v>
      </c>
      <c r="W4" s="111">
        <v>104590</v>
      </c>
      <c r="X4" s="112">
        <v>3</v>
      </c>
      <c r="Y4" s="113">
        <v>1</v>
      </c>
      <c r="Z4" s="15" t="s">
        <v>628</v>
      </c>
      <c r="AA4" s="111">
        <v>75880</v>
      </c>
      <c r="AB4" s="112">
        <v>3</v>
      </c>
      <c r="AC4" s="113">
        <v>1</v>
      </c>
      <c r="AD4" s="15" t="s">
        <v>628</v>
      </c>
      <c r="AE4" s="111">
        <v>122200</v>
      </c>
      <c r="AF4" s="112">
        <v>3</v>
      </c>
      <c r="AG4" s="113">
        <v>1</v>
      </c>
      <c r="AH4" s="15" t="s">
        <v>628</v>
      </c>
      <c r="AI4" s="111">
        <v>47490</v>
      </c>
      <c r="AJ4" s="112">
        <v>3</v>
      </c>
      <c r="AK4" s="113">
        <v>1</v>
      </c>
      <c r="AL4" s="15" t="s">
        <v>628</v>
      </c>
      <c r="AM4" s="111">
        <v>57910</v>
      </c>
      <c r="AN4" s="112">
        <v>3</v>
      </c>
      <c r="AO4" s="113">
        <v>1</v>
      </c>
      <c r="AP4" s="15" t="s">
        <v>628</v>
      </c>
      <c r="AQ4" s="111">
        <v>65340</v>
      </c>
      <c r="AR4" s="112">
        <v>3</v>
      </c>
      <c r="AS4" s="113">
        <v>1</v>
      </c>
      <c r="AT4" s="15" t="s">
        <v>628</v>
      </c>
      <c r="AU4" s="111">
        <v>108010</v>
      </c>
      <c r="AV4" s="112">
        <v>3</v>
      </c>
      <c r="AW4" s="113">
        <v>1</v>
      </c>
      <c r="AX4" s="15" t="s">
        <v>628</v>
      </c>
      <c r="AY4" s="111">
        <v>80000</v>
      </c>
      <c r="AZ4" s="112">
        <v>3</v>
      </c>
      <c r="BA4" s="113">
        <v>1</v>
      </c>
      <c r="BB4" s="15" t="s">
        <v>628</v>
      </c>
      <c r="BC4" s="111">
        <v>95640</v>
      </c>
      <c r="BD4" s="112">
        <v>3</v>
      </c>
      <c r="BE4" s="113">
        <v>1</v>
      </c>
      <c r="BF4" s="145" t="s">
        <v>628</v>
      </c>
      <c r="BG4" s="111">
        <v>59610</v>
      </c>
      <c r="BH4" s="112">
        <v>3</v>
      </c>
      <c r="BI4" s="113">
        <v>1</v>
      </c>
    </row>
    <row r="5" spans="1:61" x14ac:dyDescent="0.25">
      <c r="B5" s="11" t="s">
        <v>629</v>
      </c>
      <c r="C5" s="114">
        <v>47040</v>
      </c>
      <c r="D5" s="115">
        <v>3</v>
      </c>
      <c r="E5" s="116">
        <v>1</v>
      </c>
      <c r="F5" s="11" t="s">
        <v>629</v>
      </c>
      <c r="G5" s="114">
        <v>95390</v>
      </c>
      <c r="H5" s="115">
        <v>3</v>
      </c>
      <c r="I5" s="116">
        <v>1</v>
      </c>
      <c r="J5" s="11" t="s">
        <v>629</v>
      </c>
      <c r="K5" s="114">
        <v>113410</v>
      </c>
      <c r="L5" s="115">
        <v>3</v>
      </c>
      <c r="M5" s="116">
        <v>1</v>
      </c>
      <c r="N5" s="11" t="s">
        <v>629</v>
      </c>
      <c r="O5" s="114">
        <v>106240</v>
      </c>
      <c r="P5" s="115">
        <v>3</v>
      </c>
      <c r="Q5" s="116">
        <v>1</v>
      </c>
      <c r="R5" s="11" t="s">
        <v>629</v>
      </c>
      <c r="S5" s="114">
        <v>96350</v>
      </c>
      <c r="T5" s="115">
        <v>3</v>
      </c>
      <c r="U5" s="116">
        <v>1</v>
      </c>
      <c r="V5" s="11" t="s">
        <v>629</v>
      </c>
      <c r="W5" s="114">
        <v>101260</v>
      </c>
      <c r="X5" s="115">
        <v>3</v>
      </c>
      <c r="Y5" s="116">
        <v>1</v>
      </c>
      <c r="Z5" s="11" t="s">
        <v>629</v>
      </c>
      <c r="AA5" s="114">
        <v>75030</v>
      </c>
      <c r="AB5" s="115">
        <v>3</v>
      </c>
      <c r="AC5" s="116">
        <v>1</v>
      </c>
      <c r="AD5" s="11" t="s">
        <v>629</v>
      </c>
      <c r="AE5" s="114">
        <v>60500</v>
      </c>
      <c r="AF5" s="115">
        <v>3</v>
      </c>
      <c r="AG5" s="116">
        <v>1</v>
      </c>
      <c r="AH5" s="11" t="s">
        <v>629</v>
      </c>
      <c r="AI5" s="114">
        <v>136870</v>
      </c>
      <c r="AJ5" s="115">
        <v>3</v>
      </c>
      <c r="AK5" s="116">
        <v>1</v>
      </c>
      <c r="AL5" s="11" t="s">
        <v>629</v>
      </c>
      <c r="AM5" s="114">
        <v>145420</v>
      </c>
      <c r="AN5" s="115">
        <v>3</v>
      </c>
      <c r="AO5" s="116">
        <v>1</v>
      </c>
      <c r="AP5" s="11" t="s">
        <v>629</v>
      </c>
      <c r="AQ5" s="114">
        <v>111700</v>
      </c>
      <c r="AR5" s="115">
        <v>3</v>
      </c>
      <c r="AS5" s="116">
        <v>1</v>
      </c>
      <c r="AT5" s="11" t="s">
        <v>629</v>
      </c>
      <c r="AU5" s="114">
        <v>102300</v>
      </c>
      <c r="AV5" s="115">
        <v>3</v>
      </c>
      <c r="AW5" s="116">
        <v>1</v>
      </c>
      <c r="AX5" s="11" t="s">
        <v>629</v>
      </c>
      <c r="AY5" s="114">
        <v>125560</v>
      </c>
      <c r="AZ5" s="115">
        <v>3</v>
      </c>
      <c r="BA5" s="116">
        <v>1</v>
      </c>
      <c r="BB5" s="11" t="s">
        <v>629</v>
      </c>
      <c r="BC5" s="114">
        <v>82170</v>
      </c>
      <c r="BD5" s="115">
        <v>3</v>
      </c>
      <c r="BE5" s="116">
        <v>1</v>
      </c>
      <c r="BF5" s="146" t="s">
        <v>629</v>
      </c>
      <c r="BG5" s="114">
        <v>66950</v>
      </c>
      <c r="BH5" s="115">
        <v>3</v>
      </c>
      <c r="BI5" s="116">
        <v>1</v>
      </c>
    </row>
    <row r="6" spans="1:61" x14ac:dyDescent="0.25">
      <c r="B6" s="11" t="s">
        <v>630</v>
      </c>
      <c r="C6" s="114">
        <v>58480</v>
      </c>
      <c r="D6" s="115">
        <v>3</v>
      </c>
      <c r="E6" s="116">
        <v>1</v>
      </c>
      <c r="F6" s="11" t="s">
        <v>630</v>
      </c>
      <c r="G6" s="114">
        <v>58630</v>
      </c>
      <c r="H6" s="115">
        <v>3</v>
      </c>
      <c r="I6" s="116">
        <v>1</v>
      </c>
      <c r="J6" s="11" t="s">
        <v>630</v>
      </c>
      <c r="K6" s="114">
        <v>101740</v>
      </c>
      <c r="L6" s="115">
        <v>3</v>
      </c>
      <c r="M6" s="116">
        <v>1</v>
      </c>
      <c r="N6" s="11" t="s">
        <v>630</v>
      </c>
      <c r="O6" s="114">
        <v>99160</v>
      </c>
      <c r="P6" s="115">
        <v>3</v>
      </c>
      <c r="Q6" s="116">
        <v>1</v>
      </c>
      <c r="R6" s="11" t="s">
        <v>630</v>
      </c>
      <c r="S6" s="114">
        <v>90100</v>
      </c>
      <c r="T6" s="115">
        <v>3</v>
      </c>
      <c r="U6" s="116">
        <v>1</v>
      </c>
      <c r="V6" s="11" t="s">
        <v>630</v>
      </c>
      <c r="W6" s="114">
        <v>97020</v>
      </c>
      <c r="X6" s="115">
        <v>3</v>
      </c>
      <c r="Y6" s="116">
        <v>1</v>
      </c>
      <c r="Z6" s="11" t="s">
        <v>630</v>
      </c>
      <c r="AA6" s="114">
        <v>96010</v>
      </c>
      <c r="AB6" s="115">
        <v>3</v>
      </c>
      <c r="AC6" s="116">
        <v>1</v>
      </c>
      <c r="AD6" s="11" t="s">
        <v>630</v>
      </c>
      <c r="AE6" s="114">
        <v>107640</v>
      </c>
      <c r="AF6" s="115">
        <v>3</v>
      </c>
      <c r="AG6" s="116">
        <v>1</v>
      </c>
      <c r="AH6" s="11" t="s">
        <v>630</v>
      </c>
      <c r="AI6" s="114">
        <v>83470</v>
      </c>
      <c r="AJ6" s="115">
        <v>3</v>
      </c>
      <c r="AK6" s="116">
        <v>1</v>
      </c>
      <c r="AL6" s="11" t="s">
        <v>630</v>
      </c>
      <c r="AM6" s="114">
        <v>139230</v>
      </c>
      <c r="AN6" s="115">
        <v>3</v>
      </c>
      <c r="AO6" s="116">
        <v>1</v>
      </c>
      <c r="AP6" s="11" t="s">
        <v>630</v>
      </c>
      <c r="AQ6" s="114">
        <v>87420</v>
      </c>
      <c r="AR6" s="115">
        <v>3</v>
      </c>
      <c r="AS6" s="116">
        <v>1</v>
      </c>
      <c r="AT6" s="11" t="s">
        <v>630</v>
      </c>
      <c r="AU6" s="114">
        <v>108580</v>
      </c>
      <c r="AV6" s="115">
        <v>3</v>
      </c>
      <c r="AW6" s="116">
        <v>1</v>
      </c>
      <c r="AX6" s="11" t="s">
        <v>630</v>
      </c>
      <c r="AY6" s="114">
        <v>176450</v>
      </c>
      <c r="AZ6" s="115">
        <v>3</v>
      </c>
      <c r="BA6" s="116">
        <v>1</v>
      </c>
      <c r="BB6" s="11" t="s">
        <v>630</v>
      </c>
      <c r="BC6" s="114">
        <v>95910</v>
      </c>
      <c r="BD6" s="115">
        <v>3</v>
      </c>
      <c r="BE6" s="116">
        <v>1</v>
      </c>
      <c r="BF6" s="146" t="s">
        <v>630</v>
      </c>
      <c r="BG6" s="114">
        <v>96320</v>
      </c>
      <c r="BH6" s="115">
        <v>3</v>
      </c>
      <c r="BI6" s="116">
        <v>1</v>
      </c>
    </row>
    <row r="7" spans="1:61" x14ac:dyDescent="0.25">
      <c r="B7" s="11" t="s">
        <v>631</v>
      </c>
      <c r="C7" s="114">
        <v>64790</v>
      </c>
      <c r="D7" s="115">
        <v>3</v>
      </c>
      <c r="E7" s="116">
        <v>1</v>
      </c>
      <c r="F7" s="11" t="s">
        <v>631</v>
      </c>
      <c r="G7" s="114">
        <v>100400</v>
      </c>
      <c r="H7" s="115">
        <v>3</v>
      </c>
      <c r="I7" s="116">
        <v>1</v>
      </c>
      <c r="J7" s="11" t="s">
        <v>631</v>
      </c>
      <c r="K7" s="114">
        <v>116390</v>
      </c>
      <c r="L7" s="115">
        <v>3</v>
      </c>
      <c r="M7" s="116">
        <v>1</v>
      </c>
      <c r="N7" s="11" t="s">
        <v>631</v>
      </c>
      <c r="O7" s="114">
        <v>107880</v>
      </c>
      <c r="P7" s="115">
        <v>3</v>
      </c>
      <c r="Q7" s="116">
        <v>1</v>
      </c>
      <c r="R7" s="11" t="s">
        <v>631</v>
      </c>
      <c r="S7" s="114">
        <v>118190</v>
      </c>
      <c r="T7" s="115">
        <v>3</v>
      </c>
      <c r="U7" s="116">
        <v>1</v>
      </c>
      <c r="V7" s="11" t="s">
        <v>631</v>
      </c>
      <c r="W7" s="114">
        <v>76870</v>
      </c>
      <c r="X7" s="115">
        <v>3</v>
      </c>
      <c r="Y7" s="116">
        <v>1</v>
      </c>
      <c r="Z7" s="11" t="s">
        <v>631</v>
      </c>
      <c r="AA7" s="114">
        <v>93780</v>
      </c>
      <c r="AB7" s="115">
        <v>3</v>
      </c>
      <c r="AC7" s="116">
        <v>1</v>
      </c>
      <c r="AD7" s="11" t="s">
        <v>631</v>
      </c>
      <c r="AE7" s="114">
        <v>115740</v>
      </c>
      <c r="AF7" s="115">
        <v>3</v>
      </c>
      <c r="AG7" s="116">
        <v>1</v>
      </c>
      <c r="AH7" s="11" t="s">
        <v>631</v>
      </c>
      <c r="AI7" s="114">
        <v>152500</v>
      </c>
      <c r="AJ7" s="115">
        <v>3</v>
      </c>
      <c r="AK7" s="116">
        <v>1</v>
      </c>
      <c r="AL7" s="11" t="s">
        <v>631</v>
      </c>
      <c r="AM7" s="114">
        <v>137940</v>
      </c>
      <c r="AN7" s="115">
        <v>3</v>
      </c>
      <c r="AO7" s="116">
        <v>1</v>
      </c>
      <c r="AP7" s="11" t="s">
        <v>631</v>
      </c>
      <c r="AQ7" s="114">
        <v>82170</v>
      </c>
      <c r="AR7" s="115">
        <v>3</v>
      </c>
      <c r="AS7" s="116">
        <v>1</v>
      </c>
      <c r="AT7" s="11" t="s">
        <v>631</v>
      </c>
      <c r="AU7" s="114">
        <v>124500</v>
      </c>
      <c r="AV7" s="115">
        <v>3</v>
      </c>
      <c r="AW7" s="116">
        <v>1</v>
      </c>
      <c r="AX7" s="11" t="s">
        <v>631</v>
      </c>
      <c r="AY7" s="114">
        <v>206180</v>
      </c>
      <c r="AZ7" s="115">
        <v>3</v>
      </c>
      <c r="BA7" s="116">
        <v>1</v>
      </c>
      <c r="BB7" s="11" t="s">
        <v>631</v>
      </c>
      <c r="BC7" s="114">
        <v>78700</v>
      </c>
      <c r="BD7" s="115">
        <v>3</v>
      </c>
      <c r="BE7" s="116">
        <v>1</v>
      </c>
      <c r="BF7" s="147" t="s">
        <v>631</v>
      </c>
      <c r="BG7" s="134">
        <v>89230</v>
      </c>
      <c r="BH7" s="152">
        <v>3</v>
      </c>
      <c r="BI7" s="153">
        <v>1</v>
      </c>
    </row>
    <row r="8" spans="1:61" ht="15.75" thickBot="1" x14ac:dyDescent="0.3">
      <c r="B8" s="11" t="s">
        <v>632</v>
      </c>
      <c r="C8" s="114">
        <v>62960</v>
      </c>
      <c r="D8" s="115">
        <v>3</v>
      </c>
      <c r="E8" s="116">
        <v>1</v>
      </c>
      <c r="F8" s="11" t="s">
        <v>632</v>
      </c>
      <c r="G8" s="114">
        <v>95140</v>
      </c>
      <c r="H8" s="115">
        <v>3</v>
      </c>
      <c r="I8" s="116">
        <v>1</v>
      </c>
      <c r="J8" s="11" t="s">
        <v>632</v>
      </c>
      <c r="K8" s="114">
        <v>102240</v>
      </c>
      <c r="L8" s="115">
        <v>3</v>
      </c>
      <c r="M8" s="116">
        <v>1</v>
      </c>
      <c r="N8" s="11" t="s">
        <v>632</v>
      </c>
      <c r="O8" s="114">
        <v>104380</v>
      </c>
      <c r="P8" s="115">
        <v>3</v>
      </c>
      <c r="Q8" s="116">
        <v>1</v>
      </c>
      <c r="R8" s="11" t="s">
        <v>632</v>
      </c>
      <c r="S8" s="114">
        <v>105510</v>
      </c>
      <c r="T8" s="115">
        <v>3</v>
      </c>
      <c r="U8" s="116">
        <v>1</v>
      </c>
      <c r="V8" s="11" t="s">
        <v>632</v>
      </c>
      <c r="W8" s="114">
        <v>71700</v>
      </c>
      <c r="X8" s="115">
        <v>3</v>
      </c>
      <c r="Y8" s="116">
        <v>1</v>
      </c>
      <c r="Z8" s="11" t="s">
        <v>632</v>
      </c>
      <c r="AA8" s="114">
        <v>74360</v>
      </c>
      <c r="AB8" s="115">
        <v>3</v>
      </c>
      <c r="AC8" s="116">
        <v>1</v>
      </c>
      <c r="AD8" s="11" t="s">
        <v>632</v>
      </c>
      <c r="AE8" s="114">
        <v>129090</v>
      </c>
      <c r="AF8" s="115">
        <v>3</v>
      </c>
      <c r="AG8" s="116">
        <v>1</v>
      </c>
      <c r="AH8" s="11" t="s">
        <v>632</v>
      </c>
      <c r="AI8" s="114">
        <v>98320</v>
      </c>
      <c r="AJ8" s="115">
        <v>3</v>
      </c>
      <c r="AK8" s="116">
        <v>1</v>
      </c>
      <c r="AL8" s="11" t="s">
        <v>632</v>
      </c>
      <c r="AM8" s="114">
        <v>77720</v>
      </c>
      <c r="AN8" s="115">
        <v>3</v>
      </c>
      <c r="AO8" s="116">
        <v>1</v>
      </c>
      <c r="AP8" s="11" t="s">
        <v>632</v>
      </c>
      <c r="AQ8" s="114">
        <v>91820</v>
      </c>
      <c r="AR8" s="115">
        <v>3</v>
      </c>
      <c r="AS8" s="116">
        <v>1</v>
      </c>
      <c r="AT8" s="11" t="s">
        <v>632</v>
      </c>
      <c r="AU8" s="114">
        <v>181660</v>
      </c>
      <c r="AV8" s="115">
        <v>3</v>
      </c>
      <c r="AW8" s="116">
        <v>1</v>
      </c>
      <c r="AX8" s="11" t="s">
        <v>632</v>
      </c>
      <c r="AY8" s="114">
        <v>182530</v>
      </c>
      <c r="AZ8" s="115">
        <v>3</v>
      </c>
      <c r="BA8" s="116">
        <v>1</v>
      </c>
      <c r="BB8" s="11" t="s">
        <v>632</v>
      </c>
      <c r="BC8" s="114">
        <v>101990</v>
      </c>
      <c r="BD8" s="115">
        <v>3</v>
      </c>
      <c r="BE8" s="116">
        <v>1</v>
      </c>
      <c r="BF8" s="148" t="s">
        <v>632</v>
      </c>
      <c r="BG8" s="48">
        <v>89770</v>
      </c>
      <c r="BH8" s="49">
        <v>3</v>
      </c>
      <c r="BI8" s="50">
        <v>1</v>
      </c>
    </row>
    <row r="9" spans="1:61" x14ac:dyDescent="0.25">
      <c r="B9" s="11" t="s">
        <v>633</v>
      </c>
      <c r="C9" s="114">
        <v>80380</v>
      </c>
      <c r="D9" s="115">
        <v>3</v>
      </c>
      <c r="E9" s="116">
        <v>1</v>
      </c>
      <c r="F9" s="11" t="s">
        <v>633</v>
      </c>
      <c r="G9" s="114">
        <v>73110</v>
      </c>
      <c r="H9" s="115">
        <v>3</v>
      </c>
      <c r="I9" s="116">
        <v>1</v>
      </c>
      <c r="J9" s="11" t="s">
        <v>633</v>
      </c>
      <c r="K9" s="114">
        <v>95180</v>
      </c>
      <c r="L9" s="115">
        <v>3</v>
      </c>
      <c r="M9" s="116">
        <v>1</v>
      </c>
      <c r="N9" s="11" t="s">
        <v>633</v>
      </c>
      <c r="O9" s="114">
        <v>107540</v>
      </c>
      <c r="P9" s="115">
        <v>3</v>
      </c>
      <c r="Q9" s="116">
        <v>1</v>
      </c>
      <c r="R9" s="11" t="s">
        <v>633</v>
      </c>
      <c r="S9" s="114">
        <v>143380</v>
      </c>
      <c r="T9" s="115">
        <v>3</v>
      </c>
      <c r="U9" s="116">
        <v>1</v>
      </c>
      <c r="V9" s="11" t="s">
        <v>633</v>
      </c>
      <c r="W9" s="114">
        <v>132900</v>
      </c>
      <c r="X9" s="115">
        <v>3</v>
      </c>
      <c r="Y9" s="116">
        <v>1</v>
      </c>
      <c r="Z9" s="11" t="s">
        <v>633</v>
      </c>
      <c r="AA9" s="114">
        <v>77710</v>
      </c>
      <c r="AB9" s="115">
        <v>3</v>
      </c>
      <c r="AC9" s="116">
        <v>1</v>
      </c>
      <c r="AD9" s="11" t="s">
        <v>633</v>
      </c>
      <c r="AE9" s="114">
        <v>106580</v>
      </c>
      <c r="AF9" s="115">
        <v>3</v>
      </c>
      <c r="AG9" s="116">
        <v>1</v>
      </c>
      <c r="AH9" s="11" t="s">
        <v>633</v>
      </c>
      <c r="AI9" s="114">
        <v>119010</v>
      </c>
      <c r="AJ9" s="115">
        <v>3</v>
      </c>
      <c r="AK9" s="116">
        <v>1</v>
      </c>
      <c r="AL9" s="11" t="s">
        <v>633</v>
      </c>
      <c r="AM9" s="114">
        <v>131520</v>
      </c>
      <c r="AN9" s="115">
        <v>3</v>
      </c>
      <c r="AO9" s="116">
        <v>1</v>
      </c>
      <c r="AP9" s="11" t="s">
        <v>633</v>
      </c>
      <c r="AQ9" s="114">
        <v>127680</v>
      </c>
      <c r="AR9" s="115">
        <v>3</v>
      </c>
      <c r="AS9" s="116">
        <v>1</v>
      </c>
      <c r="AT9" s="11" t="s">
        <v>633</v>
      </c>
      <c r="AU9" s="114">
        <v>109890</v>
      </c>
      <c r="AV9" s="115">
        <v>3</v>
      </c>
      <c r="AW9" s="116">
        <v>1</v>
      </c>
      <c r="AX9" s="11" t="s">
        <v>633</v>
      </c>
      <c r="AY9" s="114">
        <v>188940</v>
      </c>
      <c r="AZ9" s="115">
        <v>3</v>
      </c>
      <c r="BA9" s="116">
        <v>1</v>
      </c>
      <c r="BB9" s="11" t="s">
        <v>633</v>
      </c>
      <c r="BC9" s="114">
        <v>98270</v>
      </c>
      <c r="BD9" s="115">
        <v>3</v>
      </c>
      <c r="BE9" s="116">
        <v>1</v>
      </c>
      <c r="BF9" s="42"/>
      <c r="BG9" s="42"/>
    </row>
    <row r="10" spans="1:61" x14ac:dyDescent="0.25">
      <c r="B10" s="11" t="s">
        <v>634</v>
      </c>
      <c r="C10" s="114">
        <v>70950</v>
      </c>
      <c r="D10" s="115">
        <v>3</v>
      </c>
      <c r="E10" s="116">
        <v>1</v>
      </c>
      <c r="F10" s="11" t="s">
        <v>634</v>
      </c>
      <c r="G10" s="114">
        <v>102760</v>
      </c>
      <c r="H10" s="115">
        <v>3</v>
      </c>
      <c r="I10" s="116">
        <v>1</v>
      </c>
      <c r="J10" s="11" t="s">
        <v>634</v>
      </c>
      <c r="K10" s="114">
        <v>110210</v>
      </c>
      <c r="L10" s="115">
        <v>3</v>
      </c>
      <c r="M10" s="116">
        <v>1</v>
      </c>
      <c r="N10" s="11" t="s">
        <v>634</v>
      </c>
      <c r="O10" s="114">
        <v>110200</v>
      </c>
      <c r="P10" s="115">
        <v>3</v>
      </c>
      <c r="Q10" s="116">
        <v>1</v>
      </c>
      <c r="R10" s="11" t="s">
        <v>634</v>
      </c>
      <c r="S10" s="114">
        <v>110270</v>
      </c>
      <c r="T10" s="115">
        <v>3</v>
      </c>
      <c r="U10" s="116">
        <v>1</v>
      </c>
      <c r="V10" s="11" t="s">
        <v>634</v>
      </c>
      <c r="W10" s="114">
        <v>84390</v>
      </c>
      <c r="X10" s="115">
        <v>3</v>
      </c>
      <c r="Y10" s="116">
        <v>1</v>
      </c>
      <c r="Z10" s="11" t="s">
        <v>634</v>
      </c>
      <c r="AA10" s="114">
        <v>124910</v>
      </c>
      <c r="AB10" s="115">
        <v>3</v>
      </c>
      <c r="AC10" s="116">
        <v>1</v>
      </c>
      <c r="AD10" s="11" t="s">
        <v>634</v>
      </c>
      <c r="AE10" s="114">
        <v>109020</v>
      </c>
      <c r="AF10" s="115">
        <v>3</v>
      </c>
      <c r="AG10" s="116">
        <v>1</v>
      </c>
      <c r="AH10" s="11" t="s">
        <v>634</v>
      </c>
      <c r="AI10" s="114">
        <v>110740</v>
      </c>
      <c r="AJ10" s="115">
        <v>3</v>
      </c>
      <c r="AK10" s="116">
        <v>1</v>
      </c>
      <c r="AL10" s="11" t="s">
        <v>634</v>
      </c>
      <c r="AM10" s="114">
        <v>108980</v>
      </c>
      <c r="AN10" s="115">
        <v>3</v>
      </c>
      <c r="AO10" s="116">
        <v>1</v>
      </c>
      <c r="AP10" s="11" t="s">
        <v>634</v>
      </c>
      <c r="AQ10" s="114">
        <v>141310</v>
      </c>
      <c r="AR10" s="115">
        <v>3</v>
      </c>
      <c r="AS10" s="116">
        <v>1</v>
      </c>
      <c r="AT10" s="11" t="s">
        <v>634</v>
      </c>
      <c r="AU10" s="114">
        <v>125150</v>
      </c>
      <c r="AV10" s="115">
        <v>3</v>
      </c>
      <c r="AW10" s="116">
        <v>1</v>
      </c>
      <c r="AX10" s="11" t="s">
        <v>634</v>
      </c>
      <c r="AY10" s="114">
        <v>114860</v>
      </c>
      <c r="AZ10" s="115">
        <v>3</v>
      </c>
      <c r="BA10" s="116">
        <v>1</v>
      </c>
      <c r="BB10" s="11" t="s">
        <v>634</v>
      </c>
      <c r="BC10" s="114">
        <v>124620</v>
      </c>
      <c r="BD10" s="115">
        <v>3</v>
      </c>
      <c r="BE10" s="116">
        <v>1</v>
      </c>
      <c r="BF10" s="42"/>
      <c r="BG10" s="42"/>
    </row>
    <row r="11" spans="1:61" x14ac:dyDescent="0.25">
      <c r="B11" s="11" t="s">
        <v>635</v>
      </c>
      <c r="C11" s="114">
        <v>120160</v>
      </c>
      <c r="D11" s="115">
        <v>3</v>
      </c>
      <c r="E11" s="116">
        <v>1</v>
      </c>
      <c r="F11" s="11" t="s">
        <v>635</v>
      </c>
      <c r="G11" s="114">
        <v>132580</v>
      </c>
      <c r="H11" s="115">
        <v>3</v>
      </c>
      <c r="I11" s="116">
        <v>1</v>
      </c>
      <c r="J11" s="11" t="s">
        <v>635</v>
      </c>
      <c r="K11" s="114">
        <v>76250</v>
      </c>
      <c r="L11" s="115">
        <v>3</v>
      </c>
      <c r="M11" s="116">
        <v>1</v>
      </c>
      <c r="N11" s="11" t="s">
        <v>635</v>
      </c>
      <c r="O11" s="114">
        <v>104670</v>
      </c>
      <c r="P11" s="115">
        <v>3</v>
      </c>
      <c r="Q11" s="116">
        <v>1</v>
      </c>
      <c r="R11" s="11" t="s">
        <v>635</v>
      </c>
      <c r="S11" s="114">
        <v>111350</v>
      </c>
      <c r="T11" s="115">
        <v>3</v>
      </c>
      <c r="U11" s="116">
        <v>1</v>
      </c>
      <c r="V11" s="11" t="s">
        <v>635</v>
      </c>
      <c r="W11" s="114">
        <v>96200</v>
      </c>
      <c r="X11" s="115">
        <v>3</v>
      </c>
      <c r="Y11" s="116">
        <v>1</v>
      </c>
      <c r="Z11" s="11" t="s">
        <v>635</v>
      </c>
      <c r="AA11" s="114">
        <v>119970</v>
      </c>
      <c r="AB11" s="115">
        <v>3</v>
      </c>
      <c r="AC11" s="116">
        <v>1</v>
      </c>
      <c r="AD11" s="11" t="s">
        <v>635</v>
      </c>
      <c r="AE11" s="114">
        <v>81070</v>
      </c>
      <c r="AF11" s="115">
        <v>3</v>
      </c>
      <c r="AG11" s="116">
        <v>1</v>
      </c>
      <c r="AH11" s="11" t="s">
        <v>635</v>
      </c>
      <c r="AI11" s="114">
        <v>110590</v>
      </c>
      <c r="AJ11" s="115">
        <v>3</v>
      </c>
      <c r="AK11" s="116">
        <v>1</v>
      </c>
      <c r="AL11" s="11" t="s">
        <v>635</v>
      </c>
      <c r="AM11" s="114">
        <v>119200</v>
      </c>
      <c r="AN11" s="115">
        <v>3</v>
      </c>
      <c r="AO11" s="116">
        <v>1</v>
      </c>
      <c r="AP11" s="11" t="s">
        <v>635</v>
      </c>
      <c r="AQ11" s="114">
        <v>82720</v>
      </c>
      <c r="AR11" s="115">
        <v>3</v>
      </c>
      <c r="AS11" s="116">
        <v>1</v>
      </c>
      <c r="AT11" s="11" t="s">
        <v>635</v>
      </c>
      <c r="AU11" s="114">
        <v>234820</v>
      </c>
      <c r="AV11" s="115">
        <v>3</v>
      </c>
      <c r="AW11" s="116">
        <v>1</v>
      </c>
      <c r="AX11" s="11" t="s">
        <v>635</v>
      </c>
      <c r="AY11" s="114">
        <v>177160</v>
      </c>
      <c r="AZ11" s="115">
        <v>3</v>
      </c>
      <c r="BA11" s="116">
        <v>1</v>
      </c>
      <c r="BB11" s="11" t="s">
        <v>635</v>
      </c>
      <c r="BC11" s="114">
        <v>95720</v>
      </c>
      <c r="BD11" s="115">
        <v>3</v>
      </c>
      <c r="BE11" s="116">
        <v>1</v>
      </c>
      <c r="BF11" s="42"/>
      <c r="BG11" s="42"/>
    </row>
    <row r="12" spans="1:61" x14ac:dyDescent="0.25">
      <c r="B12" s="11" t="s">
        <v>636</v>
      </c>
      <c r="C12" s="114">
        <v>89430</v>
      </c>
      <c r="D12" s="115">
        <v>3</v>
      </c>
      <c r="E12" s="116">
        <v>1</v>
      </c>
      <c r="F12" s="11" t="s">
        <v>636</v>
      </c>
      <c r="G12" s="114">
        <v>87800</v>
      </c>
      <c r="H12" s="115">
        <v>3</v>
      </c>
      <c r="I12" s="116">
        <v>1</v>
      </c>
      <c r="J12" s="11" t="s">
        <v>636</v>
      </c>
      <c r="K12" s="114">
        <v>88130</v>
      </c>
      <c r="L12" s="115">
        <v>3</v>
      </c>
      <c r="M12" s="116">
        <v>1</v>
      </c>
      <c r="N12" s="11" t="s">
        <v>636</v>
      </c>
      <c r="O12" s="114">
        <v>133820</v>
      </c>
      <c r="P12" s="115">
        <v>3</v>
      </c>
      <c r="Q12" s="116">
        <v>1</v>
      </c>
      <c r="R12" s="11" t="s">
        <v>636</v>
      </c>
      <c r="S12" s="114">
        <v>105270</v>
      </c>
      <c r="T12" s="115">
        <v>3</v>
      </c>
      <c r="U12" s="116">
        <v>1</v>
      </c>
      <c r="V12" s="11" t="s">
        <v>636</v>
      </c>
      <c r="W12" s="114">
        <v>110450</v>
      </c>
      <c r="X12" s="115">
        <v>3</v>
      </c>
      <c r="Y12" s="116">
        <v>1</v>
      </c>
      <c r="Z12" s="11" t="s">
        <v>636</v>
      </c>
      <c r="AA12" s="114">
        <v>66840</v>
      </c>
      <c r="AB12" s="115">
        <v>3</v>
      </c>
      <c r="AC12" s="116">
        <v>1</v>
      </c>
      <c r="AD12" s="11" t="s">
        <v>636</v>
      </c>
      <c r="AE12" s="114">
        <v>184430</v>
      </c>
      <c r="AF12" s="115">
        <v>3</v>
      </c>
      <c r="AG12" s="116">
        <v>1</v>
      </c>
      <c r="AH12" s="11" t="s">
        <v>636</v>
      </c>
      <c r="AI12" s="114">
        <v>123420</v>
      </c>
      <c r="AJ12" s="115">
        <v>3</v>
      </c>
      <c r="AK12" s="116">
        <v>1</v>
      </c>
      <c r="AL12" s="11" t="s">
        <v>636</v>
      </c>
      <c r="AM12" s="114">
        <v>121950</v>
      </c>
      <c r="AN12" s="115">
        <v>3</v>
      </c>
      <c r="AO12" s="116">
        <v>1</v>
      </c>
      <c r="AP12" s="11" t="s">
        <v>636</v>
      </c>
      <c r="AQ12" s="114">
        <v>84220</v>
      </c>
      <c r="AR12" s="115">
        <v>3</v>
      </c>
      <c r="AS12" s="116">
        <v>1</v>
      </c>
      <c r="AT12" s="11" t="s">
        <v>636</v>
      </c>
      <c r="AU12" s="114">
        <v>172870</v>
      </c>
      <c r="AV12" s="115">
        <v>3</v>
      </c>
      <c r="AW12" s="116">
        <v>1</v>
      </c>
      <c r="AX12" s="11" t="s">
        <v>636</v>
      </c>
      <c r="AY12" s="114">
        <v>191270</v>
      </c>
      <c r="AZ12" s="115">
        <v>3</v>
      </c>
      <c r="BA12" s="116">
        <v>1</v>
      </c>
      <c r="BB12" s="11" t="s">
        <v>636</v>
      </c>
      <c r="BC12" s="114">
        <v>120740</v>
      </c>
      <c r="BD12" s="115">
        <v>3</v>
      </c>
      <c r="BE12" s="116">
        <v>1</v>
      </c>
      <c r="BF12" s="42"/>
      <c r="BG12" s="42"/>
    </row>
    <row r="13" spans="1:61" x14ac:dyDescent="0.25">
      <c r="B13" s="11" t="s">
        <v>637</v>
      </c>
      <c r="C13" s="114">
        <v>85400</v>
      </c>
      <c r="D13" s="115">
        <v>3</v>
      </c>
      <c r="E13" s="116">
        <v>1</v>
      </c>
      <c r="F13" s="11" t="s">
        <v>637</v>
      </c>
      <c r="G13" s="114">
        <v>89280</v>
      </c>
      <c r="H13" s="115">
        <v>3</v>
      </c>
      <c r="I13" s="116">
        <v>1</v>
      </c>
      <c r="J13" s="11" t="s">
        <v>637</v>
      </c>
      <c r="K13" s="114">
        <v>74090</v>
      </c>
      <c r="L13" s="115">
        <v>3</v>
      </c>
      <c r="M13" s="116">
        <v>1</v>
      </c>
      <c r="N13" s="11" t="s">
        <v>637</v>
      </c>
      <c r="O13" s="114">
        <v>111780</v>
      </c>
      <c r="P13" s="115">
        <v>3</v>
      </c>
      <c r="Q13" s="116">
        <v>1</v>
      </c>
      <c r="R13" s="11" t="s">
        <v>637</v>
      </c>
      <c r="S13" s="114">
        <v>97920</v>
      </c>
      <c r="T13" s="115">
        <v>3</v>
      </c>
      <c r="U13" s="116">
        <v>1</v>
      </c>
      <c r="V13" s="11" t="s">
        <v>637</v>
      </c>
      <c r="W13" s="114">
        <v>76290</v>
      </c>
      <c r="X13" s="115">
        <v>3</v>
      </c>
      <c r="Y13" s="116">
        <v>1</v>
      </c>
      <c r="Z13" s="11" t="s">
        <v>637</v>
      </c>
      <c r="AA13" s="114">
        <v>157320</v>
      </c>
      <c r="AB13" s="115">
        <v>3</v>
      </c>
      <c r="AC13" s="116">
        <v>1</v>
      </c>
      <c r="AD13" s="11" t="s">
        <v>637</v>
      </c>
      <c r="AE13" s="114">
        <v>143830</v>
      </c>
      <c r="AF13" s="115">
        <v>3</v>
      </c>
      <c r="AG13" s="116">
        <v>1</v>
      </c>
      <c r="AH13" s="11" t="s">
        <v>637</v>
      </c>
      <c r="AI13" s="114">
        <v>121930</v>
      </c>
      <c r="AJ13" s="115">
        <v>3</v>
      </c>
      <c r="AK13" s="116">
        <v>1</v>
      </c>
      <c r="AL13" s="11" t="s">
        <v>637</v>
      </c>
      <c r="AM13" s="114">
        <v>92840</v>
      </c>
      <c r="AN13" s="115">
        <v>3</v>
      </c>
      <c r="AO13" s="116">
        <v>1</v>
      </c>
      <c r="AP13" s="11" t="s">
        <v>637</v>
      </c>
      <c r="AQ13" s="114">
        <v>132610</v>
      </c>
      <c r="AR13" s="115">
        <v>3</v>
      </c>
      <c r="AS13" s="116">
        <v>1</v>
      </c>
      <c r="AT13" s="11" t="s">
        <v>637</v>
      </c>
      <c r="AU13" s="114">
        <v>160220</v>
      </c>
      <c r="AV13" s="115">
        <v>3</v>
      </c>
      <c r="AW13" s="116">
        <v>1</v>
      </c>
      <c r="AX13" s="11" t="s">
        <v>637</v>
      </c>
      <c r="AY13" s="114">
        <v>168500</v>
      </c>
      <c r="AZ13" s="115">
        <v>3</v>
      </c>
      <c r="BA13" s="116">
        <v>1</v>
      </c>
      <c r="BB13" s="11" t="s">
        <v>637</v>
      </c>
      <c r="BC13" s="114">
        <v>115470</v>
      </c>
      <c r="BD13" s="115">
        <v>3</v>
      </c>
      <c r="BE13" s="116">
        <v>1</v>
      </c>
      <c r="BF13" s="42"/>
      <c r="BG13" s="42"/>
    </row>
    <row r="14" spans="1:61" x14ac:dyDescent="0.25">
      <c r="B14" s="11" t="s">
        <v>638</v>
      </c>
      <c r="C14" s="114">
        <v>90020</v>
      </c>
      <c r="D14" s="115">
        <v>3</v>
      </c>
      <c r="E14" s="116">
        <v>1</v>
      </c>
      <c r="F14" s="11" t="s">
        <v>638</v>
      </c>
      <c r="G14" s="114">
        <v>47890</v>
      </c>
      <c r="H14" s="115">
        <v>3</v>
      </c>
      <c r="I14" s="116">
        <v>1</v>
      </c>
      <c r="J14" s="11" t="s">
        <v>638</v>
      </c>
      <c r="K14" s="114">
        <v>110240</v>
      </c>
      <c r="L14" s="115">
        <v>3</v>
      </c>
      <c r="M14" s="116">
        <v>1</v>
      </c>
      <c r="N14" s="11" t="s">
        <v>638</v>
      </c>
      <c r="O14" s="114">
        <v>97030</v>
      </c>
      <c r="P14" s="115">
        <v>3</v>
      </c>
      <c r="Q14" s="116">
        <v>1</v>
      </c>
      <c r="R14" s="11" t="s">
        <v>638</v>
      </c>
      <c r="S14" s="114">
        <v>87130</v>
      </c>
      <c r="T14" s="115">
        <v>3</v>
      </c>
      <c r="U14" s="116">
        <v>1</v>
      </c>
      <c r="V14" s="11" t="s">
        <v>638</v>
      </c>
      <c r="W14" s="114">
        <v>87520</v>
      </c>
      <c r="X14" s="115">
        <v>3</v>
      </c>
      <c r="Y14" s="116">
        <v>1</v>
      </c>
      <c r="Z14" s="11" t="s">
        <v>638</v>
      </c>
      <c r="AA14" s="114">
        <v>92650</v>
      </c>
      <c r="AB14" s="115">
        <v>3</v>
      </c>
      <c r="AC14" s="116">
        <v>1</v>
      </c>
      <c r="AD14" s="11" t="s">
        <v>638</v>
      </c>
      <c r="AE14" s="114">
        <v>111200</v>
      </c>
      <c r="AF14" s="115">
        <v>3</v>
      </c>
      <c r="AG14" s="116">
        <v>1</v>
      </c>
      <c r="AH14" s="11" t="s">
        <v>638</v>
      </c>
      <c r="AI14" s="114">
        <v>128040</v>
      </c>
      <c r="AJ14" s="115">
        <v>3</v>
      </c>
      <c r="AK14" s="116">
        <v>1</v>
      </c>
      <c r="AL14" s="11" t="s">
        <v>638</v>
      </c>
      <c r="AM14" s="114">
        <v>134950</v>
      </c>
      <c r="AN14" s="115">
        <v>3</v>
      </c>
      <c r="AO14" s="116">
        <v>1</v>
      </c>
      <c r="AP14" s="11" t="s">
        <v>638</v>
      </c>
      <c r="AQ14" s="114">
        <v>107710</v>
      </c>
      <c r="AR14" s="115">
        <v>3</v>
      </c>
      <c r="AS14" s="116">
        <v>1</v>
      </c>
      <c r="AT14" s="11" t="s">
        <v>638</v>
      </c>
      <c r="AU14" s="114">
        <v>154260</v>
      </c>
      <c r="AV14" s="115">
        <v>3</v>
      </c>
      <c r="AW14" s="116">
        <v>1</v>
      </c>
      <c r="AX14" s="11" t="s">
        <v>638</v>
      </c>
      <c r="AY14" s="114">
        <v>102530</v>
      </c>
      <c r="AZ14" s="115">
        <v>3</v>
      </c>
      <c r="BA14" s="116">
        <v>1</v>
      </c>
      <c r="BB14" s="11" t="s">
        <v>638</v>
      </c>
      <c r="BC14" s="114">
        <v>69600</v>
      </c>
      <c r="BD14" s="115">
        <v>3</v>
      </c>
      <c r="BE14" s="116">
        <v>1</v>
      </c>
      <c r="BF14" s="42"/>
      <c r="BG14" s="42"/>
    </row>
    <row r="15" spans="1:61" x14ac:dyDescent="0.25">
      <c r="B15" s="11" t="s">
        <v>639</v>
      </c>
      <c r="C15" s="114">
        <v>85990</v>
      </c>
      <c r="D15" s="115">
        <v>3</v>
      </c>
      <c r="E15" s="116">
        <v>1</v>
      </c>
      <c r="F15" s="11" t="s">
        <v>639</v>
      </c>
      <c r="G15" s="114">
        <v>106320</v>
      </c>
      <c r="H15" s="115">
        <v>3</v>
      </c>
      <c r="I15" s="116">
        <v>1</v>
      </c>
      <c r="J15" s="11" t="s">
        <v>639</v>
      </c>
      <c r="K15" s="114">
        <v>137700</v>
      </c>
      <c r="L15" s="115">
        <v>3</v>
      </c>
      <c r="M15" s="116">
        <v>1</v>
      </c>
      <c r="N15" s="11" t="s">
        <v>639</v>
      </c>
      <c r="O15" s="114">
        <v>102550</v>
      </c>
      <c r="P15" s="115">
        <v>3</v>
      </c>
      <c r="Q15" s="116">
        <v>1</v>
      </c>
      <c r="R15" s="11" t="s">
        <v>639</v>
      </c>
      <c r="S15" s="114">
        <v>96680</v>
      </c>
      <c r="T15" s="115">
        <v>3</v>
      </c>
      <c r="U15" s="116">
        <v>1</v>
      </c>
      <c r="V15" s="11" t="s">
        <v>639</v>
      </c>
      <c r="W15" s="114">
        <v>111450</v>
      </c>
      <c r="X15" s="115">
        <v>3</v>
      </c>
      <c r="Y15" s="116">
        <v>1</v>
      </c>
      <c r="Z15" s="11" t="s">
        <v>639</v>
      </c>
      <c r="AA15" s="114">
        <v>165550</v>
      </c>
      <c r="AB15" s="115">
        <v>3</v>
      </c>
      <c r="AC15" s="116">
        <v>1</v>
      </c>
      <c r="AD15" s="11" t="s">
        <v>639</v>
      </c>
      <c r="AE15" s="114">
        <v>66220</v>
      </c>
      <c r="AF15" s="115">
        <v>3</v>
      </c>
      <c r="AG15" s="116">
        <v>1</v>
      </c>
      <c r="AH15" s="11" t="s">
        <v>639</v>
      </c>
      <c r="AI15" s="114">
        <v>143910</v>
      </c>
      <c r="AJ15" s="115">
        <v>3</v>
      </c>
      <c r="AK15" s="116">
        <v>1</v>
      </c>
      <c r="AL15" s="11" t="s">
        <v>639</v>
      </c>
      <c r="AM15" s="114">
        <v>92150</v>
      </c>
      <c r="AN15" s="115">
        <v>3</v>
      </c>
      <c r="AO15" s="116">
        <v>1</v>
      </c>
      <c r="AP15" s="11" t="s">
        <v>639</v>
      </c>
      <c r="AQ15" s="114">
        <v>90280</v>
      </c>
      <c r="AR15" s="115">
        <v>3</v>
      </c>
      <c r="AS15" s="116">
        <v>1</v>
      </c>
      <c r="AT15" s="11" t="s">
        <v>639</v>
      </c>
      <c r="AU15" s="114">
        <v>191670</v>
      </c>
      <c r="AV15" s="115">
        <v>3</v>
      </c>
      <c r="AW15" s="116">
        <v>1</v>
      </c>
      <c r="AX15" s="11" t="s">
        <v>639</v>
      </c>
      <c r="AY15" s="114">
        <v>171800</v>
      </c>
      <c r="AZ15" s="115">
        <v>3</v>
      </c>
      <c r="BA15" s="116">
        <v>1</v>
      </c>
      <c r="BB15" s="11" t="s">
        <v>639</v>
      </c>
      <c r="BC15" s="114">
        <v>87620</v>
      </c>
      <c r="BD15" s="115">
        <v>3</v>
      </c>
      <c r="BE15" s="116">
        <v>1</v>
      </c>
      <c r="BF15" s="42"/>
      <c r="BG15" s="42"/>
    </row>
    <row r="16" spans="1:61" x14ac:dyDescent="0.25">
      <c r="B16" s="11" t="s">
        <v>640</v>
      </c>
      <c r="C16" s="114">
        <v>94600</v>
      </c>
      <c r="D16" s="115">
        <v>3</v>
      </c>
      <c r="E16" s="116">
        <v>1</v>
      </c>
      <c r="F16" s="11" t="s">
        <v>640</v>
      </c>
      <c r="G16" s="114">
        <v>94690</v>
      </c>
      <c r="H16" s="115">
        <v>3</v>
      </c>
      <c r="I16" s="116">
        <v>1</v>
      </c>
      <c r="J16" s="11" t="s">
        <v>640</v>
      </c>
      <c r="K16" s="114">
        <v>115410</v>
      </c>
      <c r="L16" s="115">
        <v>3</v>
      </c>
      <c r="M16" s="116">
        <v>1</v>
      </c>
      <c r="N16" s="11" t="s">
        <v>640</v>
      </c>
      <c r="O16" s="114">
        <v>72180</v>
      </c>
      <c r="P16" s="115">
        <v>3</v>
      </c>
      <c r="Q16" s="116">
        <v>1</v>
      </c>
      <c r="R16" s="11" t="s">
        <v>640</v>
      </c>
      <c r="S16" s="114">
        <v>94540</v>
      </c>
      <c r="T16" s="115">
        <v>3</v>
      </c>
      <c r="U16" s="116">
        <v>1</v>
      </c>
      <c r="V16" s="11" t="s">
        <v>640</v>
      </c>
      <c r="W16" s="114">
        <v>90820</v>
      </c>
      <c r="X16" s="115">
        <v>3</v>
      </c>
      <c r="Y16" s="116">
        <v>1</v>
      </c>
      <c r="Z16" s="11" t="s">
        <v>640</v>
      </c>
      <c r="AA16" s="114">
        <v>105480</v>
      </c>
      <c r="AB16" s="115">
        <v>3</v>
      </c>
      <c r="AC16" s="116">
        <v>1</v>
      </c>
      <c r="AD16" s="11" t="s">
        <v>640</v>
      </c>
      <c r="AE16" s="114">
        <v>166550</v>
      </c>
      <c r="AF16" s="115">
        <v>3</v>
      </c>
      <c r="AG16" s="116">
        <v>1</v>
      </c>
      <c r="AH16" s="11" t="s">
        <v>640</v>
      </c>
      <c r="AI16" s="114">
        <v>159340</v>
      </c>
      <c r="AJ16" s="115">
        <v>3</v>
      </c>
      <c r="AK16" s="116">
        <v>1</v>
      </c>
      <c r="AL16" s="11" t="s">
        <v>640</v>
      </c>
      <c r="AM16" s="114">
        <v>129180</v>
      </c>
      <c r="AN16" s="115">
        <v>3</v>
      </c>
      <c r="AO16" s="116">
        <v>1</v>
      </c>
      <c r="AP16" s="11" t="s">
        <v>640</v>
      </c>
      <c r="AQ16" s="114">
        <v>150430</v>
      </c>
      <c r="AR16" s="115">
        <v>3</v>
      </c>
      <c r="AS16" s="116">
        <v>1</v>
      </c>
      <c r="AT16" s="11" t="s">
        <v>640</v>
      </c>
      <c r="AU16" s="114">
        <v>170800</v>
      </c>
      <c r="AV16" s="115">
        <v>3</v>
      </c>
      <c r="AW16" s="116">
        <v>1</v>
      </c>
      <c r="AX16" s="11" t="s">
        <v>640</v>
      </c>
      <c r="AY16" s="114">
        <v>177300</v>
      </c>
      <c r="AZ16" s="115">
        <v>3</v>
      </c>
      <c r="BA16" s="116">
        <v>1</v>
      </c>
      <c r="BB16" s="11" t="s">
        <v>640</v>
      </c>
      <c r="BC16" s="114">
        <v>82810</v>
      </c>
      <c r="BD16" s="115">
        <v>3</v>
      </c>
      <c r="BE16" s="116">
        <v>1</v>
      </c>
      <c r="BF16" s="42"/>
      <c r="BG16" s="42"/>
    </row>
    <row r="17" spans="2:59" x14ac:dyDescent="0.25">
      <c r="B17" s="11" t="s">
        <v>641</v>
      </c>
      <c r="C17" s="114">
        <v>88850</v>
      </c>
      <c r="D17" s="115">
        <v>3</v>
      </c>
      <c r="E17" s="116">
        <v>1</v>
      </c>
      <c r="F17" s="11" t="s">
        <v>641</v>
      </c>
      <c r="G17" s="114">
        <v>85220</v>
      </c>
      <c r="H17" s="115">
        <v>3</v>
      </c>
      <c r="I17" s="116">
        <v>1</v>
      </c>
      <c r="J17" s="11" t="s">
        <v>641</v>
      </c>
      <c r="K17" s="114">
        <v>138300</v>
      </c>
      <c r="L17" s="115">
        <v>3</v>
      </c>
      <c r="M17" s="116">
        <v>1</v>
      </c>
      <c r="N17" s="11" t="s">
        <v>641</v>
      </c>
      <c r="O17" s="114">
        <v>81970</v>
      </c>
      <c r="P17" s="115">
        <v>3</v>
      </c>
      <c r="Q17" s="116">
        <v>1</v>
      </c>
      <c r="R17" s="11" t="s">
        <v>641</v>
      </c>
      <c r="S17" s="114">
        <v>90460</v>
      </c>
      <c r="T17" s="115">
        <v>3</v>
      </c>
      <c r="U17" s="116">
        <v>1</v>
      </c>
      <c r="V17" s="11" t="s">
        <v>641</v>
      </c>
      <c r="W17" s="114">
        <v>103600</v>
      </c>
      <c r="X17" s="115">
        <v>3</v>
      </c>
      <c r="Y17" s="116">
        <v>1</v>
      </c>
      <c r="Z17" s="11" t="s">
        <v>641</v>
      </c>
      <c r="AA17" s="114">
        <v>134120</v>
      </c>
      <c r="AB17" s="115">
        <v>3</v>
      </c>
      <c r="AC17" s="116">
        <v>1</v>
      </c>
      <c r="AD17" s="11" t="s">
        <v>641</v>
      </c>
      <c r="AE17" s="114">
        <v>84560</v>
      </c>
      <c r="AF17" s="115">
        <v>3</v>
      </c>
      <c r="AG17" s="116">
        <v>1</v>
      </c>
      <c r="AH17" s="11" t="s">
        <v>641</v>
      </c>
      <c r="AI17" s="114">
        <v>170850</v>
      </c>
      <c r="AJ17" s="115">
        <v>3</v>
      </c>
      <c r="AK17" s="116">
        <v>1</v>
      </c>
      <c r="AL17" s="11" t="s">
        <v>641</v>
      </c>
      <c r="AM17" s="114">
        <v>136170</v>
      </c>
      <c r="AN17" s="115">
        <v>3</v>
      </c>
      <c r="AO17" s="116">
        <v>1</v>
      </c>
      <c r="AP17" s="11" t="s">
        <v>641</v>
      </c>
      <c r="AQ17" s="114">
        <v>103260</v>
      </c>
      <c r="AR17" s="115">
        <v>3</v>
      </c>
      <c r="AS17" s="116">
        <v>1</v>
      </c>
      <c r="AT17" s="11" t="s">
        <v>641</v>
      </c>
      <c r="AU17" s="114">
        <v>217730</v>
      </c>
      <c r="AV17" s="115">
        <v>3</v>
      </c>
      <c r="AW17" s="116">
        <v>1</v>
      </c>
      <c r="AX17" s="11" t="s">
        <v>641</v>
      </c>
      <c r="AY17" s="114">
        <v>229460</v>
      </c>
      <c r="AZ17" s="115">
        <v>3</v>
      </c>
      <c r="BA17" s="116">
        <v>1</v>
      </c>
      <c r="BB17" s="11" t="s">
        <v>641</v>
      </c>
      <c r="BC17" s="114">
        <v>97340</v>
      </c>
      <c r="BD17" s="115">
        <v>3</v>
      </c>
      <c r="BE17" s="116">
        <v>1</v>
      </c>
      <c r="BF17" s="42"/>
      <c r="BG17" s="42"/>
    </row>
    <row r="18" spans="2:59" ht="15.75" thickBot="1" x14ac:dyDescent="0.3">
      <c r="B18" s="11" t="s">
        <v>642</v>
      </c>
      <c r="C18" s="114">
        <v>77870</v>
      </c>
      <c r="D18" s="115">
        <v>3</v>
      </c>
      <c r="E18" s="116">
        <v>1</v>
      </c>
      <c r="F18" s="11" t="s">
        <v>642</v>
      </c>
      <c r="G18" s="114">
        <v>114550</v>
      </c>
      <c r="H18" s="115">
        <v>3</v>
      </c>
      <c r="I18" s="116">
        <v>1</v>
      </c>
      <c r="J18" s="11" t="s">
        <v>642</v>
      </c>
      <c r="K18" s="114">
        <v>140910</v>
      </c>
      <c r="L18" s="115">
        <v>3</v>
      </c>
      <c r="M18" s="116">
        <v>1</v>
      </c>
      <c r="N18" s="11" t="s">
        <v>642</v>
      </c>
      <c r="O18" s="114">
        <v>95430</v>
      </c>
      <c r="P18" s="115">
        <v>3</v>
      </c>
      <c r="Q18" s="116">
        <v>1</v>
      </c>
      <c r="R18" s="11" t="s">
        <v>642</v>
      </c>
      <c r="S18" s="114">
        <v>112790</v>
      </c>
      <c r="T18" s="115">
        <v>3</v>
      </c>
      <c r="U18" s="116">
        <v>1</v>
      </c>
      <c r="V18" s="11" t="s">
        <v>642</v>
      </c>
      <c r="W18" s="114">
        <v>83980</v>
      </c>
      <c r="X18" s="115">
        <v>3</v>
      </c>
      <c r="Y18" s="116">
        <v>1</v>
      </c>
      <c r="Z18" s="11" t="s">
        <v>642</v>
      </c>
      <c r="AA18" s="114">
        <v>114160</v>
      </c>
      <c r="AB18" s="115">
        <v>3</v>
      </c>
      <c r="AC18" s="116">
        <v>1</v>
      </c>
      <c r="AD18" s="11" t="s">
        <v>642</v>
      </c>
      <c r="AE18" s="114">
        <v>88580</v>
      </c>
      <c r="AF18" s="115">
        <v>3</v>
      </c>
      <c r="AG18" s="116">
        <v>1</v>
      </c>
      <c r="AH18" s="11" t="s">
        <v>642</v>
      </c>
      <c r="AI18" s="114">
        <v>114730</v>
      </c>
      <c r="AJ18" s="115">
        <v>3</v>
      </c>
      <c r="AK18" s="116">
        <v>1</v>
      </c>
      <c r="AL18" s="11" t="s">
        <v>642</v>
      </c>
      <c r="AM18" s="114">
        <v>135730</v>
      </c>
      <c r="AN18" s="115">
        <v>3</v>
      </c>
      <c r="AO18" s="116">
        <v>1</v>
      </c>
      <c r="AP18" s="11" t="s">
        <v>642</v>
      </c>
      <c r="AQ18" s="114">
        <v>106180</v>
      </c>
      <c r="AR18" s="115">
        <v>3</v>
      </c>
      <c r="AS18" s="116">
        <v>1</v>
      </c>
      <c r="AT18" s="11" t="s">
        <v>642</v>
      </c>
      <c r="AU18" s="114">
        <v>175300</v>
      </c>
      <c r="AV18" s="115">
        <v>3</v>
      </c>
      <c r="AW18" s="116">
        <v>1</v>
      </c>
      <c r="AX18" s="38" t="s">
        <v>642</v>
      </c>
      <c r="AY18" s="134">
        <v>190670</v>
      </c>
      <c r="AZ18" s="152">
        <v>3</v>
      </c>
      <c r="BA18" s="153">
        <v>1</v>
      </c>
      <c r="BB18" s="11" t="s">
        <v>642</v>
      </c>
      <c r="BC18" s="114">
        <v>107400</v>
      </c>
      <c r="BD18" s="115">
        <v>3</v>
      </c>
      <c r="BE18" s="116">
        <v>1</v>
      </c>
      <c r="BF18" s="42"/>
      <c r="BG18" s="42"/>
    </row>
    <row r="19" spans="2:59" x14ac:dyDescent="0.25">
      <c r="B19" s="11" t="s">
        <v>643</v>
      </c>
      <c r="C19" s="114">
        <v>99630</v>
      </c>
      <c r="D19" s="115">
        <v>3</v>
      </c>
      <c r="E19" s="116">
        <v>1</v>
      </c>
      <c r="F19" s="11" t="s">
        <v>643</v>
      </c>
      <c r="G19" s="114">
        <v>56250</v>
      </c>
      <c r="H19" s="115">
        <v>3</v>
      </c>
      <c r="I19" s="116">
        <v>1</v>
      </c>
      <c r="J19" s="11" t="s">
        <v>643</v>
      </c>
      <c r="K19" s="114">
        <v>81910</v>
      </c>
      <c r="L19" s="115">
        <v>3</v>
      </c>
      <c r="M19" s="116">
        <v>1</v>
      </c>
      <c r="N19" s="11" t="s">
        <v>643</v>
      </c>
      <c r="O19" s="114">
        <v>96300</v>
      </c>
      <c r="P19" s="115">
        <v>3</v>
      </c>
      <c r="Q19" s="116">
        <v>1</v>
      </c>
      <c r="R19" s="11" t="s">
        <v>643</v>
      </c>
      <c r="S19" s="114">
        <v>72820</v>
      </c>
      <c r="T19" s="115">
        <v>3</v>
      </c>
      <c r="U19" s="116">
        <v>1</v>
      </c>
      <c r="V19" s="11" t="s">
        <v>643</v>
      </c>
      <c r="W19" s="114">
        <v>83210</v>
      </c>
      <c r="X19" s="115">
        <v>3</v>
      </c>
      <c r="Y19" s="116">
        <v>1</v>
      </c>
      <c r="Z19" s="11" t="s">
        <v>643</v>
      </c>
      <c r="AA19" s="114">
        <v>96960</v>
      </c>
      <c r="AB19" s="115">
        <v>3</v>
      </c>
      <c r="AC19" s="116">
        <v>1</v>
      </c>
      <c r="AD19" s="11" t="s">
        <v>643</v>
      </c>
      <c r="AE19" s="114">
        <v>98990</v>
      </c>
      <c r="AF19" s="115">
        <v>3</v>
      </c>
      <c r="AG19" s="116">
        <v>1</v>
      </c>
      <c r="AH19" s="11" t="s">
        <v>643</v>
      </c>
      <c r="AI19" s="114">
        <v>176630</v>
      </c>
      <c r="AJ19" s="115">
        <v>3</v>
      </c>
      <c r="AK19" s="116">
        <v>1</v>
      </c>
      <c r="AL19" s="11" t="s">
        <v>643</v>
      </c>
      <c r="AM19" s="114">
        <v>86110</v>
      </c>
      <c r="AN19" s="115">
        <v>3</v>
      </c>
      <c r="AO19" s="116">
        <v>1</v>
      </c>
      <c r="AP19" s="11" t="s">
        <v>643</v>
      </c>
      <c r="AQ19" s="114">
        <v>155380</v>
      </c>
      <c r="AR19" s="115">
        <v>3</v>
      </c>
      <c r="AS19" s="116">
        <v>1</v>
      </c>
      <c r="AT19" s="11" t="s">
        <v>643</v>
      </c>
      <c r="AU19" s="114">
        <v>248210</v>
      </c>
      <c r="AV19" s="115">
        <v>3</v>
      </c>
      <c r="AW19" s="116">
        <v>1</v>
      </c>
      <c r="AX19" s="39"/>
      <c r="AY19" s="40"/>
      <c r="AZ19" s="40"/>
      <c r="BA19" s="40"/>
      <c r="BB19" s="11" t="s">
        <v>643</v>
      </c>
      <c r="BC19" s="114">
        <v>98260</v>
      </c>
      <c r="BD19" s="115">
        <v>3</v>
      </c>
      <c r="BE19" s="116">
        <v>1</v>
      </c>
      <c r="BF19" s="42"/>
      <c r="BG19" s="42"/>
    </row>
    <row r="20" spans="2:59" x14ac:dyDescent="0.25">
      <c r="B20" s="11" t="s">
        <v>644</v>
      </c>
      <c r="C20" s="114">
        <v>90110</v>
      </c>
      <c r="D20" s="115">
        <v>3</v>
      </c>
      <c r="E20" s="116">
        <v>1</v>
      </c>
      <c r="F20" s="11" t="s">
        <v>644</v>
      </c>
      <c r="G20" s="114">
        <v>104670</v>
      </c>
      <c r="H20" s="115">
        <v>3</v>
      </c>
      <c r="I20" s="116">
        <v>1</v>
      </c>
      <c r="J20" s="11" t="s">
        <v>644</v>
      </c>
      <c r="K20" s="114">
        <v>102270</v>
      </c>
      <c r="L20" s="115">
        <v>3</v>
      </c>
      <c r="M20" s="116">
        <v>1</v>
      </c>
      <c r="N20" s="11" t="s">
        <v>644</v>
      </c>
      <c r="O20" s="114">
        <v>106340</v>
      </c>
      <c r="P20" s="115">
        <v>3</v>
      </c>
      <c r="Q20" s="116">
        <v>1</v>
      </c>
      <c r="R20" s="11" t="s">
        <v>644</v>
      </c>
      <c r="S20" s="114">
        <v>132200</v>
      </c>
      <c r="T20" s="115">
        <v>3</v>
      </c>
      <c r="U20" s="116">
        <v>1</v>
      </c>
      <c r="V20" s="11" t="s">
        <v>644</v>
      </c>
      <c r="W20" s="114">
        <v>78420</v>
      </c>
      <c r="X20" s="115">
        <v>3</v>
      </c>
      <c r="Y20" s="116">
        <v>1</v>
      </c>
      <c r="Z20" s="11" t="s">
        <v>644</v>
      </c>
      <c r="AA20" s="114">
        <v>97430</v>
      </c>
      <c r="AB20" s="115">
        <v>3</v>
      </c>
      <c r="AC20" s="116">
        <v>1</v>
      </c>
      <c r="AD20" s="11" t="s">
        <v>644</v>
      </c>
      <c r="AE20" s="114">
        <v>86640</v>
      </c>
      <c r="AF20" s="115">
        <v>3</v>
      </c>
      <c r="AG20" s="116">
        <v>1</v>
      </c>
      <c r="AH20" s="11" t="s">
        <v>644</v>
      </c>
      <c r="AI20" s="114">
        <v>135610</v>
      </c>
      <c r="AJ20" s="115">
        <v>3</v>
      </c>
      <c r="AK20" s="116">
        <v>1</v>
      </c>
      <c r="AL20" s="11" t="s">
        <v>644</v>
      </c>
      <c r="AM20" s="114">
        <v>160590</v>
      </c>
      <c r="AN20" s="115">
        <v>3</v>
      </c>
      <c r="AO20" s="116">
        <v>1</v>
      </c>
      <c r="AP20" s="11" t="s">
        <v>644</v>
      </c>
      <c r="AQ20" s="114">
        <v>134710</v>
      </c>
      <c r="AR20" s="115">
        <v>3</v>
      </c>
      <c r="AS20" s="116">
        <v>1</v>
      </c>
      <c r="AT20" s="11" t="s">
        <v>644</v>
      </c>
      <c r="AU20" s="114">
        <v>180450</v>
      </c>
      <c r="AV20" s="115">
        <v>3</v>
      </c>
      <c r="AW20" s="116">
        <v>1</v>
      </c>
      <c r="AX20" s="41"/>
      <c r="AY20" s="42"/>
      <c r="AZ20" s="42"/>
      <c r="BA20" s="42"/>
      <c r="BB20" s="11" t="s">
        <v>644</v>
      </c>
      <c r="BC20" s="114">
        <v>118710</v>
      </c>
      <c r="BD20" s="115">
        <v>3</v>
      </c>
      <c r="BE20" s="116">
        <v>1</v>
      </c>
    </row>
    <row r="21" spans="2:59" x14ac:dyDescent="0.25">
      <c r="B21" s="11" t="s">
        <v>645</v>
      </c>
      <c r="C21" s="114">
        <v>90630</v>
      </c>
      <c r="D21" s="115">
        <v>3</v>
      </c>
      <c r="E21" s="116">
        <v>1</v>
      </c>
      <c r="F21" s="11" t="s">
        <v>645</v>
      </c>
      <c r="G21" s="114">
        <v>71010</v>
      </c>
      <c r="H21" s="115">
        <v>3</v>
      </c>
      <c r="I21" s="116">
        <v>1</v>
      </c>
      <c r="J21" s="11" t="s">
        <v>645</v>
      </c>
      <c r="K21" s="114">
        <v>143980</v>
      </c>
      <c r="L21" s="115">
        <v>3</v>
      </c>
      <c r="M21" s="116">
        <v>1</v>
      </c>
      <c r="N21" s="11" t="s">
        <v>645</v>
      </c>
      <c r="O21" s="114">
        <v>68720</v>
      </c>
      <c r="P21" s="115">
        <v>3</v>
      </c>
      <c r="Q21" s="116">
        <v>1</v>
      </c>
      <c r="R21" s="11" t="s">
        <v>645</v>
      </c>
      <c r="S21" s="114">
        <v>128100</v>
      </c>
      <c r="T21" s="115">
        <v>3</v>
      </c>
      <c r="U21" s="116">
        <v>1</v>
      </c>
      <c r="V21" s="11" t="s">
        <v>645</v>
      </c>
      <c r="W21" s="114">
        <v>90390</v>
      </c>
      <c r="X21" s="115">
        <v>3</v>
      </c>
      <c r="Y21" s="116">
        <v>1</v>
      </c>
      <c r="Z21" s="11" t="s">
        <v>645</v>
      </c>
      <c r="AA21" s="114">
        <v>105380</v>
      </c>
      <c r="AB21" s="115">
        <v>3</v>
      </c>
      <c r="AC21" s="116">
        <v>1</v>
      </c>
      <c r="AD21" s="11" t="s">
        <v>645</v>
      </c>
      <c r="AE21" s="114">
        <v>99870</v>
      </c>
      <c r="AF21" s="115">
        <v>3</v>
      </c>
      <c r="AG21" s="116">
        <v>1</v>
      </c>
      <c r="AH21" s="11" t="s">
        <v>645</v>
      </c>
      <c r="AI21" s="114">
        <v>152980</v>
      </c>
      <c r="AJ21" s="115">
        <v>3</v>
      </c>
      <c r="AK21" s="116">
        <v>1</v>
      </c>
      <c r="AL21" s="11" t="s">
        <v>645</v>
      </c>
      <c r="AM21" s="114">
        <v>120820</v>
      </c>
      <c r="AN21" s="115">
        <v>3</v>
      </c>
      <c r="AO21" s="116">
        <v>1</v>
      </c>
      <c r="AP21" s="11" t="s">
        <v>645</v>
      </c>
      <c r="AQ21" s="114">
        <v>76780</v>
      </c>
      <c r="AR21" s="115">
        <v>3</v>
      </c>
      <c r="AS21" s="116">
        <v>1</v>
      </c>
      <c r="AT21" s="11" t="s">
        <v>645</v>
      </c>
      <c r="AU21" s="114">
        <v>190100</v>
      </c>
      <c r="AV21" s="115">
        <v>3</v>
      </c>
      <c r="AW21" s="116">
        <v>1</v>
      </c>
      <c r="AX21" s="41"/>
      <c r="AY21" s="42"/>
      <c r="AZ21" s="42"/>
      <c r="BA21" s="42"/>
      <c r="BB21" s="11" t="s">
        <v>645</v>
      </c>
      <c r="BC21" s="114">
        <v>112390</v>
      </c>
      <c r="BD21" s="115">
        <v>3</v>
      </c>
      <c r="BE21" s="116">
        <v>1</v>
      </c>
    </row>
    <row r="22" spans="2:59" x14ac:dyDescent="0.25">
      <c r="B22" s="11" t="s">
        <v>646</v>
      </c>
      <c r="C22" s="114">
        <v>75750</v>
      </c>
      <c r="D22" s="115">
        <v>3</v>
      </c>
      <c r="E22" s="116">
        <v>1</v>
      </c>
      <c r="F22" s="11" t="s">
        <v>646</v>
      </c>
      <c r="G22" s="114">
        <v>99540</v>
      </c>
      <c r="H22" s="115">
        <v>3</v>
      </c>
      <c r="I22" s="116">
        <v>1</v>
      </c>
      <c r="J22" s="11" t="s">
        <v>646</v>
      </c>
      <c r="K22" s="114">
        <v>109250</v>
      </c>
      <c r="L22" s="115">
        <v>3</v>
      </c>
      <c r="M22" s="116">
        <v>1</v>
      </c>
      <c r="N22" s="11" t="s">
        <v>646</v>
      </c>
      <c r="O22" s="114">
        <v>85730</v>
      </c>
      <c r="P22" s="115">
        <v>3</v>
      </c>
      <c r="Q22" s="116">
        <v>1</v>
      </c>
      <c r="R22" s="11" t="s">
        <v>646</v>
      </c>
      <c r="S22" s="114">
        <v>104760</v>
      </c>
      <c r="T22" s="115">
        <v>3</v>
      </c>
      <c r="U22" s="116">
        <v>1</v>
      </c>
      <c r="V22" s="11" t="s">
        <v>646</v>
      </c>
      <c r="W22" s="114">
        <v>91900</v>
      </c>
      <c r="X22" s="115">
        <v>3</v>
      </c>
      <c r="Y22" s="116">
        <v>1</v>
      </c>
      <c r="Z22" s="11" t="s">
        <v>646</v>
      </c>
      <c r="AA22" s="114">
        <v>116350</v>
      </c>
      <c r="AB22" s="115">
        <v>3</v>
      </c>
      <c r="AC22" s="116">
        <v>1</v>
      </c>
      <c r="AD22" s="11" t="s">
        <v>646</v>
      </c>
      <c r="AE22" s="114">
        <v>75680</v>
      </c>
      <c r="AF22" s="115">
        <v>3</v>
      </c>
      <c r="AG22" s="116">
        <v>1</v>
      </c>
      <c r="AH22" s="11" t="s">
        <v>646</v>
      </c>
      <c r="AI22" s="114">
        <v>139820</v>
      </c>
      <c r="AJ22" s="115">
        <v>3</v>
      </c>
      <c r="AK22" s="116">
        <v>1</v>
      </c>
      <c r="AL22" s="11" t="s">
        <v>646</v>
      </c>
      <c r="AM22" s="114">
        <v>122510</v>
      </c>
      <c r="AN22" s="115">
        <v>3</v>
      </c>
      <c r="AO22" s="116">
        <v>1</v>
      </c>
      <c r="AP22" s="11" t="s">
        <v>646</v>
      </c>
      <c r="AQ22" s="114">
        <v>117530</v>
      </c>
      <c r="AR22" s="115">
        <v>3</v>
      </c>
      <c r="AS22" s="116">
        <v>1</v>
      </c>
      <c r="AT22" s="11" t="s">
        <v>646</v>
      </c>
      <c r="AU22" s="114">
        <v>194970</v>
      </c>
      <c r="AV22" s="115">
        <v>3</v>
      </c>
      <c r="AW22" s="116">
        <v>1</v>
      </c>
      <c r="AX22" s="41"/>
      <c r="AY22" s="42"/>
      <c r="AZ22" s="42"/>
      <c r="BA22" s="42"/>
      <c r="BB22" s="11" t="s">
        <v>646</v>
      </c>
      <c r="BC22" s="114">
        <v>62770</v>
      </c>
      <c r="BD22" s="115">
        <v>3</v>
      </c>
      <c r="BE22" s="116">
        <v>1</v>
      </c>
    </row>
    <row r="23" spans="2:59" x14ac:dyDescent="0.25">
      <c r="B23" s="11" t="s">
        <v>647</v>
      </c>
      <c r="C23" s="114">
        <v>53030</v>
      </c>
      <c r="D23" s="115">
        <v>3</v>
      </c>
      <c r="E23" s="116">
        <v>1</v>
      </c>
      <c r="F23" s="11" t="s">
        <v>647</v>
      </c>
      <c r="G23" s="114">
        <v>70600</v>
      </c>
      <c r="H23" s="115">
        <v>3</v>
      </c>
      <c r="I23" s="116">
        <v>1</v>
      </c>
      <c r="J23" s="11" t="s">
        <v>647</v>
      </c>
      <c r="K23" s="114">
        <v>105470</v>
      </c>
      <c r="L23" s="115">
        <v>3</v>
      </c>
      <c r="M23" s="116">
        <v>1</v>
      </c>
      <c r="N23" s="11" t="s">
        <v>647</v>
      </c>
      <c r="O23" s="114">
        <v>78960</v>
      </c>
      <c r="P23" s="115">
        <v>3</v>
      </c>
      <c r="Q23" s="116">
        <v>1</v>
      </c>
      <c r="R23" s="11" t="s">
        <v>647</v>
      </c>
      <c r="S23" s="114">
        <v>113500</v>
      </c>
      <c r="T23" s="115">
        <v>3</v>
      </c>
      <c r="U23" s="116">
        <v>1</v>
      </c>
      <c r="V23" s="11" t="s">
        <v>647</v>
      </c>
      <c r="W23" s="114">
        <v>95700</v>
      </c>
      <c r="X23" s="115">
        <v>3</v>
      </c>
      <c r="Y23" s="116">
        <v>1</v>
      </c>
      <c r="Z23" s="11" t="s">
        <v>647</v>
      </c>
      <c r="AA23" s="114">
        <v>90390</v>
      </c>
      <c r="AB23" s="115">
        <v>3</v>
      </c>
      <c r="AC23" s="116">
        <v>1</v>
      </c>
      <c r="AD23" s="11" t="s">
        <v>647</v>
      </c>
      <c r="AE23" s="114">
        <v>127970</v>
      </c>
      <c r="AF23" s="115">
        <v>3</v>
      </c>
      <c r="AG23" s="116">
        <v>1</v>
      </c>
      <c r="AH23" s="11" t="s">
        <v>647</v>
      </c>
      <c r="AI23" s="114">
        <v>158840</v>
      </c>
      <c r="AJ23" s="115">
        <v>3</v>
      </c>
      <c r="AK23" s="116">
        <v>1</v>
      </c>
      <c r="AL23" s="11" t="s">
        <v>647</v>
      </c>
      <c r="AM23" s="114">
        <v>113550</v>
      </c>
      <c r="AN23" s="115">
        <v>3</v>
      </c>
      <c r="AO23" s="116">
        <v>1</v>
      </c>
      <c r="AP23" s="11" t="s">
        <v>647</v>
      </c>
      <c r="AQ23" s="114">
        <v>181150</v>
      </c>
      <c r="AR23" s="115">
        <v>3</v>
      </c>
      <c r="AS23" s="116">
        <v>1</v>
      </c>
      <c r="AT23" s="11" t="s">
        <v>647</v>
      </c>
      <c r="AU23" s="114">
        <v>351690</v>
      </c>
      <c r="AV23" s="115">
        <v>3</v>
      </c>
      <c r="AW23" s="116">
        <v>1</v>
      </c>
      <c r="AX23" s="41"/>
      <c r="AY23" s="42"/>
      <c r="AZ23" s="42"/>
      <c r="BA23" s="42"/>
      <c r="BB23" s="38" t="s">
        <v>647</v>
      </c>
      <c r="BC23" s="134">
        <v>96980</v>
      </c>
      <c r="BD23" s="152">
        <v>3</v>
      </c>
      <c r="BE23" s="153">
        <v>1</v>
      </c>
    </row>
    <row r="24" spans="2:59" x14ac:dyDescent="0.25">
      <c r="B24" s="11" t="s">
        <v>648</v>
      </c>
      <c r="C24" s="114">
        <v>85010</v>
      </c>
      <c r="D24" s="115">
        <v>3</v>
      </c>
      <c r="E24" s="116">
        <v>1</v>
      </c>
      <c r="F24" s="11" t="s">
        <v>648</v>
      </c>
      <c r="G24" s="114">
        <v>78520</v>
      </c>
      <c r="H24" s="115">
        <v>3</v>
      </c>
      <c r="I24" s="116">
        <v>1</v>
      </c>
      <c r="J24" s="11" t="s">
        <v>648</v>
      </c>
      <c r="K24" s="114">
        <v>103510</v>
      </c>
      <c r="L24" s="115">
        <v>3</v>
      </c>
      <c r="M24" s="116">
        <v>1</v>
      </c>
      <c r="N24" s="11" t="s">
        <v>648</v>
      </c>
      <c r="O24" s="114">
        <v>77750</v>
      </c>
      <c r="P24" s="115">
        <v>3</v>
      </c>
      <c r="Q24" s="116">
        <v>1</v>
      </c>
      <c r="R24" s="11" t="s">
        <v>648</v>
      </c>
      <c r="S24" s="114">
        <v>91190</v>
      </c>
      <c r="T24" s="115">
        <v>3</v>
      </c>
      <c r="U24" s="116">
        <v>1</v>
      </c>
      <c r="V24" s="11" t="s">
        <v>648</v>
      </c>
      <c r="W24" s="114">
        <v>173040</v>
      </c>
      <c r="X24" s="115">
        <v>3</v>
      </c>
      <c r="Y24" s="116">
        <v>1</v>
      </c>
      <c r="Z24" s="11" t="s">
        <v>648</v>
      </c>
      <c r="AA24" s="114">
        <v>109810</v>
      </c>
      <c r="AB24" s="115">
        <v>3</v>
      </c>
      <c r="AC24" s="116">
        <v>1</v>
      </c>
      <c r="AD24" s="11" t="s">
        <v>648</v>
      </c>
      <c r="AE24" s="114">
        <v>85780</v>
      </c>
      <c r="AF24" s="115">
        <v>3</v>
      </c>
      <c r="AG24" s="116">
        <v>1</v>
      </c>
      <c r="AH24" s="37" t="s">
        <v>623</v>
      </c>
      <c r="AI24" s="114">
        <v>104360</v>
      </c>
      <c r="AJ24" s="115">
        <v>3</v>
      </c>
      <c r="AK24" s="116">
        <v>1</v>
      </c>
      <c r="AL24" s="37" t="s">
        <v>623</v>
      </c>
      <c r="AM24" s="114">
        <v>89400</v>
      </c>
      <c r="AN24" s="115">
        <v>3</v>
      </c>
      <c r="AO24" s="116">
        <v>1</v>
      </c>
      <c r="AP24" s="37" t="s">
        <v>623</v>
      </c>
      <c r="AQ24" s="114">
        <v>103120</v>
      </c>
      <c r="AR24" s="115">
        <v>3</v>
      </c>
      <c r="AS24" s="116">
        <v>1</v>
      </c>
      <c r="AT24" s="37" t="s">
        <v>623</v>
      </c>
      <c r="AU24" s="114">
        <v>193010</v>
      </c>
      <c r="AV24" s="115">
        <v>3</v>
      </c>
      <c r="AW24" s="116">
        <v>1</v>
      </c>
      <c r="AX24" s="41"/>
      <c r="AY24" s="42"/>
      <c r="AZ24" s="42"/>
      <c r="BA24" s="42"/>
      <c r="BB24" s="321" t="s">
        <v>648</v>
      </c>
      <c r="BC24" s="329">
        <v>138910</v>
      </c>
      <c r="BD24" s="115">
        <v>3</v>
      </c>
      <c r="BE24" s="116">
        <v>1</v>
      </c>
    </row>
    <row r="25" spans="2:59" x14ac:dyDescent="0.25">
      <c r="B25" s="11" t="s">
        <v>649</v>
      </c>
      <c r="C25" s="114">
        <v>62780</v>
      </c>
      <c r="D25" s="115">
        <v>3</v>
      </c>
      <c r="E25" s="116">
        <v>1</v>
      </c>
      <c r="F25" s="11" t="s">
        <v>649</v>
      </c>
      <c r="G25" s="114">
        <v>111210</v>
      </c>
      <c r="H25" s="115">
        <v>3</v>
      </c>
      <c r="I25" s="116">
        <v>1</v>
      </c>
      <c r="J25" s="11" t="s">
        <v>649</v>
      </c>
      <c r="K25" s="114">
        <v>130630</v>
      </c>
      <c r="L25" s="115">
        <v>3</v>
      </c>
      <c r="M25" s="116">
        <v>1</v>
      </c>
      <c r="N25" s="11" t="s">
        <v>649</v>
      </c>
      <c r="O25" s="114">
        <v>89730</v>
      </c>
      <c r="P25" s="115">
        <v>3</v>
      </c>
      <c r="Q25" s="116">
        <v>1</v>
      </c>
      <c r="R25" s="11" t="s">
        <v>649</v>
      </c>
      <c r="S25" s="114">
        <v>88680</v>
      </c>
      <c r="T25" s="115">
        <v>3</v>
      </c>
      <c r="U25" s="116">
        <v>1</v>
      </c>
      <c r="V25" s="11" t="s">
        <v>649</v>
      </c>
      <c r="W25" s="114">
        <v>88970</v>
      </c>
      <c r="X25" s="115">
        <v>3</v>
      </c>
      <c r="Y25" s="116">
        <v>1</v>
      </c>
      <c r="Z25" s="11" t="s">
        <v>649</v>
      </c>
      <c r="AA25" s="114">
        <v>114620</v>
      </c>
      <c r="AB25" s="115">
        <v>3</v>
      </c>
      <c r="AC25" s="116">
        <v>1</v>
      </c>
      <c r="AD25" s="11" t="s">
        <v>649</v>
      </c>
      <c r="AE25" s="114">
        <v>125920</v>
      </c>
      <c r="AF25" s="115">
        <v>3</v>
      </c>
      <c r="AG25" s="116">
        <v>1</v>
      </c>
      <c r="AH25" s="37" t="s">
        <v>624</v>
      </c>
      <c r="AI25" s="114">
        <v>149170</v>
      </c>
      <c r="AJ25" s="115">
        <v>3</v>
      </c>
      <c r="AK25" s="116">
        <v>1</v>
      </c>
      <c r="AL25" s="37" t="s">
        <v>624</v>
      </c>
      <c r="AM25" s="114">
        <v>103190</v>
      </c>
      <c r="AN25" s="115">
        <v>3</v>
      </c>
      <c r="AO25" s="116">
        <v>1</v>
      </c>
      <c r="AP25" s="37" t="s">
        <v>624</v>
      </c>
      <c r="AQ25" s="114">
        <v>169380</v>
      </c>
      <c r="AR25" s="115">
        <v>3</v>
      </c>
      <c r="AS25" s="116">
        <v>1</v>
      </c>
      <c r="AT25" s="37" t="s">
        <v>624</v>
      </c>
      <c r="AU25" s="114">
        <v>192250</v>
      </c>
      <c r="AV25" s="115">
        <v>3</v>
      </c>
      <c r="AW25" s="116">
        <v>1</v>
      </c>
      <c r="AX25" s="41"/>
      <c r="AY25" s="42"/>
      <c r="AZ25" s="42"/>
      <c r="BA25" s="42"/>
      <c r="BB25" s="321" t="s">
        <v>649</v>
      </c>
      <c r="BC25" s="329">
        <v>100780</v>
      </c>
      <c r="BD25" s="115">
        <v>3</v>
      </c>
      <c r="BE25" s="116">
        <v>1</v>
      </c>
    </row>
    <row r="26" spans="2:59" x14ac:dyDescent="0.25">
      <c r="B26" s="11" t="s">
        <v>650</v>
      </c>
      <c r="C26" s="114">
        <v>112910</v>
      </c>
      <c r="D26" s="115">
        <v>3</v>
      </c>
      <c r="E26" s="116">
        <v>1</v>
      </c>
      <c r="F26" s="11" t="s">
        <v>650</v>
      </c>
      <c r="G26" s="114">
        <v>119110</v>
      </c>
      <c r="H26" s="115">
        <v>3</v>
      </c>
      <c r="I26" s="116">
        <v>1</v>
      </c>
      <c r="J26" s="11" t="s">
        <v>650</v>
      </c>
      <c r="K26" s="114">
        <v>110990</v>
      </c>
      <c r="L26" s="115">
        <v>3</v>
      </c>
      <c r="M26" s="116">
        <v>1</v>
      </c>
      <c r="N26" s="11" t="s">
        <v>650</v>
      </c>
      <c r="O26" s="114">
        <v>92270</v>
      </c>
      <c r="P26" s="115">
        <v>3</v>
      </c>
      <c r="Q26" s="116">
        <v>1</v>
      </c>
      <c r="R26" s="11" t="s">
        <v>650</v>
      </c>
      <c r="S26" s="114">
        <v>122590</v>
      </c>
      <c r="T26" s="115">
        <v>3</v>
      </c>
      <c r="U26" s="116">
        <v>1</v>
      </c>
      <c r="V26" s="11" t="s">
        <v>650</v>
      </c>
      <c r="W26" s="114">
        <v>92770</v>
      </c>
      <c r="X26" s="115">
        <v>3</v>
      </c>
      <c r="Y26" s="116">
        <v>1</v>
      </c>
      <c r="Z26" s="11" t="s">
        <v>650</v>
      </c>
      <c r="AA26" s="114">
        <v>173310</v>
      </c>
      <c r="AB26" s="115">
        <v>3</v>
      </c>
      <c r="AC26" s="116">
        <v>1</v>
      </c>
      <c r="AD26" s="11" t="s">
        <v>650</v>
      </c>
      <c r="AE26" s="114">
        <v>95950</v>
      </c>
      <c r="AF26" s="115">
        <v>3</v>
      </c>
      <c r="AG26" s="116">
        <v>1</v>
      </c>
      <c r="AH26" s="37" t="s">
        <v>625</v>
      </c>
      <c r="AI26" s="114">
        <v>133710</v>
      </c>
      <c r="AJ26" s="115">
        <v>3</v>
      </c>
      <c r="AK26" s="116">
        <v>1</v>
      </c>
      <c r="AL26" s="37" t="s">
        <v>625</v>
      </c>
      <c r="AM26" s="114">
        <v>71020</v>
      </c>
      <c r="AN26" s="115">
        <v>3</v>
      </c>
      <c r="AO26" s="116">
        <v>1</v>
      </c>
      <c r="AP26" s="37" t="s">
        <v>625</v>
      </c>
      <c r="AQ26" s="114">
        <v>166420</v>
      </c>
      <c r="AR26" s="115">
        <v>3</v>
      </c>
      <c r="AS26" s="116">
        <v>1</v>
      </c>
      <c r="AT26" s="37" t="s">
        <v>625</v>
      </c>
      <c r="AU26" s="114">
        <v>193690</v>
      </c>
      <c r="AV26" s="115">
        <v>3</v>
      </c>
      <c r="AW26" s="116">
        <v>1</v>
      </c>
      <c r="AX26" s="41"/>
      <c r="AY26" s="42"/>
      <c r="AZ26" s="42"/>
      <c r="BA26" s="42"/>
      <c r="BB26" s="321" t="s">
        <v>650</v>
      </c>
      <c r="BC26" s="329">
        <v>136340</v>
      </c>
      <c r="BD26" s="115">
        <v>3</v>
      </c>
      <c r="BE26" s="116">
        <v>1</v>
      </c>
    </row>
    <row r="27" spans="2:59" x14ac:dyDescent="0.25">
      <c r="B27" s="11" t="s">
        <v>651</v>
      </c>
      <c r="C27" s="114">
        <v>81960</v>
      </c>
      <c r="D27" s="115">
        <v>3</v>
      </c>
      <c r="E27" s="116">
        <v>1</v>
      </c>
      <c r="F27" s="11" t="s">
        <v>651</v>
      </c>
      <c r="G27" s="114">
        <v>59220</v>
      </c>
      <c r="H27" s="115">
        <v>3</v>
      </c>
      <c r="I27" s="116">
        <v>1</v>
      </c>
      <c r="J27" s="11" t="s">
        <v>651</v>
      </c>
      <c r="K27" s="114">
        <v>101380</v>
      </c>
      <c r="L27" s="115">
        <v>3</v>
      </c>
      <c r="M27" s="116">
        <v>1</v>
      </c>
      <c r="N27" s="11" t="s">
        <v>651</v>
      </c>
      <c r="O27" s="114">
        <v>89400</v>
      </c>
      <c r="P27" s="115">
        <v>3</v>
      </c>
      <c r="Q27" s="116">
        <v>1</v>
      </c>
      <c r="R27" s="11" t="s">
        <v>651</v>
      </c>
      <c r="S27" s="114">
        <v>115990</v>
      </c>
      <c r="T27" s="115">
        <v>3</v>
      </c>
      <c r="U27" s="116">
        <v>1</v>
      </c>
      <c r="V27" s="11" t="s">
        <v>651</v>
      </c>
      <c r="W27" s="114">
        <v>93870</v>
      </c>
      <c r="X27" s="115">
        <v>3</v>
      </c>
      <c r="Y27" s="116">
        <v>1</v>
      </c>
      <c r="Z27" s="11" t="s">
        <v>651</v>
      </c>
      <c r="AA27" s="114">
        <v>85690</v>
      </c>
      <c r="AB27" s="115">
        <v>3</v>
      </c>
      <c r="AC27" s="116">
        <v>1</v>
      </c>
      <c r="AD27" s="11" t="s">
        <v>651</v>
      </c>
      <c r="AE27" s="114">
        <v>85650</v>
      </c>
      <c r="AF27" s="115">
        <v>3</v>
      </c>
      <c r="AG27" s="116">
        <v>1</v>
      </c>
      <c r="AH27" s="37" t="s">
        <v>626</v>
      </c>
      <c r="AI27" s="114">
        <v>190130</v>
      </c>
      <c r="AJ27" s="115">
        <v>3</v>
      </c>
      <c r="AK27" s="116">
        <v>1</v>
      </c>
      <c r="AL27" s="37" t="s">
        <v>626</v>
      </c>
      <c r="AM27" s="114">
        <v>143450</v>
      </c>
      <c r="AN27" s="115">
        <v>3</v>
      </c>
      <c r="AO27" s="116">
        <v>1</v>
      </c>
      <c r="AP27" s="37" t="s">
        <v>626</v>
      </c>
      <c r="AQ27" s="114">
        <v>158960</v>
      </c>
      <c r="AR27" s="115">
        <v>3</v>
      </c>
      <c r="AS27" s="116">
        <v>1</v>
      </c>
      <c r="AT27" s="37" t="s">
        <v>626</v>
      </c>
      <c r="AU27" s="114">
        <v>172070</v>
      </c>
      <c r="AV27" s="115">
        <v>3</v>
      </c>
      <c r="AW27" s="116">
        <v>1</v>
      </c>
      <c r="AX27" s="41"/>
      <c r="AY27" s="42"/>
      <c r="AZ27" s="42"/>
      <c r="BA27" s="42"/>
      <c r="BB27" s="321" t="s">
        <v>651</v>
      </c>
      <c r="BC27" s="329">
        <v>162130</v>
      </c>
      <c r="BD27" s="115">
        <v>3</v>
      </c>
      <c r="BE27" s="116">
        <v>1</v>
      </c>
    </row>
    <row r="28" spans="2:59" x14ac:dyDescent="0.25">
      <c r="B28" s="11" t="s">
        <v>652</v>
      </c>
      <c r="C28" s="114">
        <v>68710</v>
      </c>
      <c r="D28" s="115">
        <v>3</v>
      </c>
      <c r="E28" s="116">
        <v>1</v>
      </c>
      <c r="F28" s="11" t="s">
        <v>652</v>
      </c>
      <c r="G28" s="114">
        <v>80870</v>
      </c>
      <c r="H28" s="115">
        <v>3</v>
      </c>
      <c r="I28" s="116">
        <v>1</v>
      </c>
      <c r="J28" s="11" t="s">
        <v>652</v>
      </c>
      <c r="K28" s="114">
        <v>90800</v>
      </c>
      <c r="L28" s="115">
        <v>3</v>
      </c>
      <c r="M28" s="116">
        <v>1</v>
      </c>
      <c r="N28" s="11" t="s">
        <v>652</v>
      </c>
      <c r="O28" s="114">
        <v>122600</v>
      </c>
      <c r="P28" s="115">
        <v>3</v>
      </c>
      <c r="Q28" s="116">
        <v>1</v>
      </c>
      <c r="R28" s="11" t="s">
        <v>652</v>
      </c>
      <c r="S28" s="114">
        <v>97210</v>
      </c>
      <c r="T28" s="115">
        <v>3</v>
      </c>
      <c r="U28" s="116">
        <v>1</v>
      </c>
      <c r="V28" s="11" t="s">
        <v>652</v>
      </c>
      <c r="W28" s="114">
        <v>66020</v>
      </c>
      <c r="X28" s="115">
        <v>3</v>
      </c>
      <c r="Y28" s="116">
        <v>1</v>
      </c>
      <c r="Z28" s="11" t="s">
        <v>652</v>
      </c>
      <c r="AA28" s="114">
        <v>91720</v>
      </c>
      <c r="AB28" s="115">
        <v>3</v>
      </c>
      <c r="AC28" s="116">
        <v>1</v>
      </c>
      <c r="AD28" s="11" t="s">
        <v>652</v>
      </c>
      <c r="AE28" s="114">
        <v>86790</v>
      </c>
      <c r="AF28" s="115">
        <v>3</v>
      </c>
      <c r="AG28" s="116">
        <v>1</v>
      </c>
      <c r="AH28" s="37" t="s">
        <v>668</v>
      </c>
      <c r="AI28" s="114">
        <v>189930</v>
      </c>
      <c r="AJ28" s="117">
        <v>3</v>
      </c>
      <c r="AK28" s="116">
        <v>1</v>
      </c>
      <c r="AL28" s="37" t="s">
        <v>668</v>
      </c>
      <c r="AM28" s="114">
        <v>68320</v>
      </c>
      <c r="AN28" s="117">
        <v>3</v>
      </c>
      <c r="AO28" s="116">
        <v>1</v>
      </c>
      <c r="AP28" s="37" t="s">
        <v>668</v>
      </c>
      <c r="AQ28" s="114">
        <v>212820</v>
      </c>
      <c r="AR28" s="117">
        <v>3</v>
      </c>
      <c r="AS28" s="116">
        <v>1</v>
      </c>
      <c r="AT28" s="37" t="s">
        <v>668</v>
      </c>
      <c r="AU28" s="114">
        <v>271010</v>
      </c>
      <c r="AV28" s="117">
        <v>3</v>
      </c>
      <c r="AW28" s="116">
        <v>1</v>
      </c>
      <c r="AX28" s="41"/>
      <c r="AY28" s="42"/>
      <c r="AZ28" s="42"/>
      <c r="BA28" s="42"/>
      <c r="BB28" s="321" t="s">
        <v>652</v>
      </c>
      <c r="BC28" s="329">
        <v>123700</v>
      </c>
      <c r="BD28" s="115">
        <v>3</v>
      </c>
      <c r="BE28" s="116">
        <v>1</v>
      </c>
    </row>
    <row r="29" spans="2:59" ht="15.75" thickBot="1" x14ac:dyDescent="0.3">
      <c r="B29" s="11" t="s">
        <v>653</v>
      </c>
      <c r="C29" s="114">
        <v>60100</v>
      </c>
      <c r="D29" s="115">
        <v>3</v>
      </c>
      <c r="E29" s="116">
        <v>1</v>
      </c>
      <c r="F29" s="11" t="s">
        <v>653</v>
      </c>
      <c r="G29" s="114">
        <v>73420</v>
      </c>
      <c r="H29" s="115">
        <v>3</v>
      </c>
      <c r="I29" s="116">
        <v>1</v>
      </c>
      <c r="J29" s="11" t="s">
        <v>653</v>
      </c>
      <c r="K29" s="114">
        <v>76330</v>
      </c>
      <c r="L29" s="115">
        <v>3</v>
      </c>
      <c r="M29" s="116">
        <v>1</v>
      </c>
      <c r="N29" s="11" t="s">
        <v>653</v>
      </c>
      <c r="O29" s="114">
        <v>123410</v>
      </c>
      <c r="P29" s="115">
        <v>3</v>
      </c>
      <c r="Q29" s="116">
        <v>1</v>
      </c>
      <c r="R29" s="11" t="s">
        <v>653</v>
      </c>
      <c r="S29" s="114">
        <v>106480</v>
      </c>
      <c r="T29" s="115">
        <v>3</v>
      </c>
      <c r="U29" s="116">
        <v>1</v>
      </c>
      <c r="V29" s="11" t="s">
        <v>653</v>
      </c>
      <c r="W29" s="114">
        <v>98320</v>
      </c>
      <c r="X29" s="115">
        <v>3</v>
      </c>
      <c r="Y29" s="116">
        <v>1</v>
      </c>
      <c r="Z29" s="11" t="s">
        <v>653</v>
      </c>
      <c r="AA29" s="114">
        <v>80050</v>
      </c>
      <c r="AB29" s="115">
        <v>3</v>
      </c>
      <c r="AC29" s="116">
        <v>1</v>
      </c>
      <c r="AD29" s="11" t="s">
        <v>653</v>
      </c>
      <c r="AE29" s="114">
        <v>83380</v>
      </c>
      <c r="AF29" s="115">
        <v>3</v>
      </c>
      <c r="AG29" s="116">
        <v>1</v>
      </c>
      <c r="AH29" s="30" t="s">
        <v>658</v>
      </c>
      <c r="AI29" s="48">
        <v>183040</v>
      </c>
      <c r="AJ29" s="118">
        <v>3</v>
      </c>
      <c r="AK29" s="50">
        <v>1</v>
      </c>
      <c r="AL29" s="30" t="s">
        <v>658</v>
      </c>
      <c r="AM29" s="48">
        <v>53140</v>
      </c>
      <c r="AN29" s="118">
        <v>3</v>
      </c>
      <c r="AO29" s="50">
        <v>1</v>
      </c>
      <c r="AP29" s="30" t="s">
        <v>658</v>
      </c>
      <c r="AQ29" s="48">
        <v>179150</v>
      </c>
      <c r="AR29" s="118">
        <v>3</v>
      </c>
      <c r="AS29" s="50">
        <v>1</v>
      </c>
      <c r="AT29" s="30" t="s">
        <v>658</v>
      </c>
      <c r="AU29" s="48">
        <v>218290</v>
      </c>
      <c r="AV29" s="118">
        <v>3</v>
      </c>
      <c r="AW29" s="50">
        <v>1</v>
      </c>
      <c r="AX29" s="41"/>
      <c r="AY29" s="42"/>
      <c r="AZ29" s="42"/>
      <c r="BA29" s="42"/>
      <c r="BB29" s="321" t="s">
        <v>653</v>
      </c>
      <c r="BC29" s="329">
        <v>110830</v>
      </c>
      <c r="BD29" s="115">
        <v>3</v>
      </c>
      <c r="BE29" s="116">
        <v>1</v>
      </c>
    </row>
    <row r="30" spans="2:59" x14ac:dyDescent="0.25">
      <c r="B30" s="11" t="s">
        <v>654</v>
      </c>
      <c r="C30" s="114">
        <v>69790</v>
      </c>
      <c r="D30" s="115">
        <v>3</v>
      </c>
      <c r="E30" s="116">
        <v>1</v>
      </c>
      <c r="F30" s="11" t="s">
        <v>654</v>
      </c>
      <c r="G30" s="114">
        <v>69720</v>
      </c>
      <c r="H30" s="115">
        <v>3</v>
      </c>
      <c r="I30" s="116">
        <v>1</v>
      </c>
      <c r="J30" s="11" t="s">
        <v>654</v>
      </c>
      <c r="K30" s="114">
        <v>102710</v>
      </c>
      <c r="L30" s="115">
        <v>3</v>
      </c>
      <c r="M30" s="116">
        <v>1</v>
      </c>
      <c r="N30" s="11" t="s">
        <v>654</v>
      </c>
      <c r="O30" s="114">
        <v>72040</v>
      </c>
      <c r="P30" s="115">
        <v>3</v>
      </c>
      <c r="Q30" s="116">
        <v>1</v>
      </c>
      <c r="R30" s="11" t="s">
        <v>654</v>
      </c>
      <c r="S30" s="114">
        <v>86210</v>
      </c>
      <c r="T30" s="115">
        <v>3</v>
      </c>
      <c r="U30" s="116">
        <v>1</v>
      </c>
      <c r="V30" s="11" t="s">
        <v>654</v>
      </c>
      <c r="W30" s="114">
        <v>84740</v>
      </c>
      <c r="X30" s="115">
        <v>3</v>
      </c>
      <c r="Y30" s="116">
        <v>1</v>
      </c>
      <c r="Z30" s="11" t="s">
        <v>654</v>
      </c>
      <c r="AA30" s="114">
        <v>130770</v>
      </c>
      <c r="AB30" s="115">
        <v>3</v>
      </c>
      <c r="AC30" s="116">
        <v>1</v>
      </c>
      <c r="AD30" s="11" t="s">
        <v>654</v>
      </c>
      <c r="AE30" s="114">
        <v>124440</v>
      </c>
      <c r="AF30" s="115">
        <v>3</v>
      </c>
      <c r="AG30" s="116">
        <v>1</v>
      </c>
      <c r="BB30" s="321" t="s">
        <v>654</v>
      </c>
      <c r="BC30" s="329">
        <v>119070</v>
      </c>
      <c r="BD30" s="115">
        <v>3</v>
      </c>
      <c r="BE30" s="116">
        <v>1</v>
      </c>
    </row>
    <row r="31" spans="2:59" x14ac:dyDescent="0.25">
      <c r="B31" s="11" t="s">
        <v>655</v>
      </c>
      <c r="C31" s="114">
        <v>97930</v>
      </c>
      <c r="D31" s="115">
        <v>3</v>
      </c>
      <c r="E31" s="116">
        <v>1</v>
      </c>
      <c r="F31" s="11" t="s">
        <v>655</v>
      </c>
      <c r="G31" s="114">
        <v>56170</v>
      </c>
      <c r="H31" s="115">
        <v>3</v>
      </c>
      <c r="I31" s="116">
        <v>1</v>
      </c>
      <c r="J31" s="11" t="s">
        <v>655</v>
      </c>
      <c r="K31" s="114">
        <v>102270</v>
      </c>
      <c r="L31" s="115">
        <v>3</v>
      </c>
      <c r="M31" s="116">
        <v>1</v>
      </c>
      <c r="N31" s="11" t="s">
        <v>655</v>
      </c>
      <c r="O31" s="114">
        <v>74530</v>
      </c>
      <c r="P31" s="115">
        <v>3</v>
      </c>
      <c r="Q31" s="116">
        <v>1</v>
      </c>
      <c r="R31" s="11" t="s">
        <v>655</v>
      </c>
      <c r="S31" s="114">
        <v>105530</v>
      </c>
      <c r="T31" s="115">
        <v>3</v>
      </c>
      <c r="U31" s="116">
        <v>1</v>
      </c>
      <c r="V31" s="11" t="s">
        <v>655</v>
      </c>
      <c r="W31" s="114">
        <v>128880</v>
      </c>
      <c r="X31" s="115">
        <v>3</v>
      </c>
      <c r="Y31" s="116">
        <v>1</v>
      </c>
      <c r="Z31" s="11" t="s">
        <v>655</v>
      </c>
      <c r="AA31" s="114">
        <v>102100</v>
      </c>
      <c r="AB31" s="115">
        <v>3</v>
      </c>
      <c r="AC31" s="116">
        <v>1</v>
      </c>
      <c r="AD31" s="11" t="s">
        <v>655</v>
      </c>
      <c r="AE31" s="114">
        <v>84010</v>
      </c>
      <c r="AF31" s="115">
        <v>3</v>
      </c>
      <c r="AG31" s="116">
        <v>1</v>
      </c>
      <c r="BB31" s="321" t="s">
        <v>655</v>
      </c>
      <c r="BC31" s="329">
        <v>179700</v>
      </c>
      <c r="BD31" s="115">
        <v>3</v>
      </c>
      <c r="BE31" s="116">
        <v>1</v>
      </c>
    </row>
    <row r="32" spans="2:59" x14ac:dyDescent="0.25">
      <c r="B32" s="11" t="s">
        <v>656</v>
      </c>
      <c r="C32" s="114">
        <v>64030</v>
      </c>
      <c r="D32" s="115">
        <v>3</v>
      </c>
      <c r="E32" s="116">
        <v>1</v>
      </c>
      <c r="F32" s="11" t="s">
        <v>656</v>
      </c>
      <c r="G32" s="114">
        <v>102800</v>
      </c>
      <c r="H32" s="115">
        <v>3</v>
      </c>
      <c r="I32" s="116">
        <v>1</v>
      </c>
      <c r="J32" s="11" t="s">
        <v>656</v>
      </c>
      <c r="K32" s="114">
        <v>136830</v>
      </c>
      <c r="L32" s="115">
        <v>3</v>
      </c>
      <c r="M32" s="116">
        <v>1</v>
      </c>
      <c r="N32" s="11" t="s">
        <v>656</v>
      </c>
      <c r="O32" s="114">
        <v>101280</v>
      </c>
      <c r="P32" s="115">
        <v>3</v>
      </c>
      <c r="Q32" s="116">
        <v>1</v>
      </c>
      <c r="R32" s="11" t="s">
        <v>656</v>
      </c>
      <c r="S32" s="114">
        <v>108820</v>
      </c>
      <c r="T32" s="115">
        <v>3</v>
      </c>
      <c r="U32" s="116">
        <v>1</v>
      </c>
      <c r="V32" s="11" t="s">
        <v>656</v>
      </c>
      <c r="W32" s="114">
        <v>88240</v>
      </c>
      <c r="X32" s="115">
        <v>3</v>
      </c>
      <c r="Y32" s="116">
        <v>1</v>
      </c>
      <c r="Z32" s="11" t="s">
        <v>656</v>
      </c>
      <c r="AA32" s="114">
        <v>138130</v>
      </c>
      <c r="AB32" s="115">
        <v>3</v>
      </c>
      <c r="AC32" s="116">
        <v>1</v>
      </c>
      <c r="AD32" s="11" t="s">
        <v>656</v>
      </c>
      <c r="AE32" s="114">
        <v>77320</v>
      </c>
      <c r="AF32" s="115">
        <v>3</v>
      </c>
      <c r="AG32" s="116">
        <v>1</v>
      </c>
      <c r="BB32" s="321" t="s">
        <v>656</v>
      </c>
      <c r="BC32" s="329">
        <v>162940</v>
      </c>
      <c r="BD32" s="115">
        <v>3</v>
      </c>
      <c r="BE32" s="116">
        <v>1</v>
      </c>
    </row>
    <row r="33" spans="2:57" x14ac:dyDescent="0.25">
      <c r="B33" s="11" t="s">
        <v>657</v>
      </c>
      <c r="C33" s="114">
        <v>87400</v>
      </c>
      <c r="D33" s="115">
        <v>3</v>
      </c>
      <c r="E33" s="116">
        <v>1</v>
      </c>
      <c r="F33" s="11" t="s">
        <v>657</v>
      </c>
      <c r="G33" s="114">
        <v>73420</v>
      </c>
      <c r="H33" s="115">
        <v>3</v>
      </c>
      <c r="I33" s="116">
        <v>1</v>
      </c>
      <c r="J33" s="11" t="s">
        <v>657</v>
      </c>
      <c r="K33" s="114">
        <v>164600</v>
      </c>
      <c r="L33" s="115">
        <v>3</v>
      </c>
      <c r="M33" s="116">
        <v>1</v>
      </c>
      <c r="N33" s="11" t="s">
        <v>657</v>
      </c>
      <c r="O33" s="114">
        <v>50920</v>
      </c>
      <c r="P33" s="115">
        <v>3</v>
      </c>
      <c r="Q33" s="116">
        <v>1</v>
      </c>
      <c r="R33" s="11" t="s">
        <v>657</v>
      </c>
      <c r="S33" s="114">
        <v>57000</v>
      </c>
      <c r="T33" s="115">
        <v>3</v>
      </c>
      <c r="U33" s="116">
        <v>1</v>
      </c>
      <c r="V33" s="11" t="s">
        <v>657</v>
      </c>
      <c r="W33" s="114">
        <v>107100</v>
      </c>
      <c r="X33" s="115">
        <v>3</v>
      </c>
      <c r="Y33" s="116">
        <v>1</v>
      </c>
      <c r="Z33" s="11" t="s">
        <v>657</v>
      </c>
      <c r="AA33" s="114">
        <v>131640</v>
      </c>
      <c r="AB33" s="115">
        <v>3</v>
      </c>
      <c r="AC33" s="116">
        <v>1</v>
      </c>
      <c r="AD33" s="11" t="s">
        <v>657</v>
      </c>
      <c r="AE33" s="114">
        <v>161260</v>
      </c>
      <c r="AF33" s="115">
        <v>3</v>
      </c>
      <c r="AG33" s="116">
        <v>1</v>
      </c>
      <c r="BB33" s="321" t="s">
        <v>657</v>
      </c>
      <c r="BC33" s="329">
        <v>115750</v>
      </c>
      <c r="BD33" s="115">
        <v>3</v>
      </c>
      <c r="BE33" s="116">
        <v>1</v>
      </c>
    </row>
    <row r="34" spans="2:57" x14ac:dyDescent="0.25">
      <c r="B34" s="37" t="s">
        <v>623</v>
      </c>
      <c r="C34" s="114">
        <v>94320</v>
      </c>
      <c r="D34" s="115">
        <v>3</v>
      </c>
      <c r="E34" s="116">
        <v>1</v>
      </c>
      <c r="F34" s="37" t="s">
        <v>623</v>
      </c>
      <c r="G34" s="114">
        <v>99830</v>
      </c>
      <c r="H34" s="115">
        <v>3</v>
      </c>
      <c r="I34" s="116">
        <v>1</v>
      </c>
      <c r="J34" s="37" t="s">
        <v>623</v>
      </c>
      <c r="K34" s="114">
        <v>79650</v>
      </c>
      <c r="L34" s="115">
        <v>3</v>
      </c>
      <c r="M34" s="116">
        <v>1</v>
      </c>
      <c r="N34" s="37" t="s">
        <v>623</v>
      </c>
      <c r="O34" s="114">
        <v>107650</v>
      </c>
      <c r="P34" s="115">
        <v>3</v>
      </c>
      <c r="Q34" s="116">
        <v>1</v>
      </c>
      <c r="R34" s="37" t="s">
        <v>623</v>
      </c>
      <c r="S34" s="114">
        <v>104570</v>
      </c>
      <c r="T34" s="115">
        <v>3</v>
      </c>
      <c r="U34" s="116">
        <v>1</v>
      </c>
      <c r="V34" s="37" t="s">
        <v>623</v>
      </c>
      <c r="W34" s="114">
        <v>95350</v>
      </c>
      <c r="X34" s="115">
        <v>3</v>
      </c>
      <c r="Y34" s="116">
        <v>1</v>
      </c>
      <c r="Z34" s="37" t="s">
        <v>623</v>
      </c>
      <c r="AA34" s="114">
        <v>101760</v>
      </c>
      <c r="AB34" s="115">
        <v>3</v>
      </c>
      <c r="AC34" s="116">
        <v>1</v>
      </c>
      <c r="AD34" s="37" t="s">
        <v>623</v>
      </c>
      <c r="AE34" s="114">
        <v>128970</v>
      </c>
      <c r="AF34" s="115">
        <v>3</v>
      </c>
      <c r="AG34" s="116">
        <v>1</v>
      </c>
      <c r="BB34" s="321" t="s">
        <v>1325</v>
      </c>
      <c r="BC34" s="329">
        <v>215070</v>
      </c>
      <c r="BD34" s="115">
        <v>3</v>
      </c>
      <c r="BE34" s="116">
        <v>1</v>
      </c>
    </row>
    <row r="35" spans="2:57" x14ac:dyDescent="0.25">
      <c r="B35" s="37" t="s">
        <v>624</v>
      </c>
      <c r="C35" s="114">
        <v>80410</v>
      </c>
      <c r="D35" s="115">
        <v>3</v>
      </c>
      <c r="E35" s="116">
        <v>1</v>
      </c>
      <c r="F35" s="37" t="s">
        <v>624</v>
      </c>
      <c r="G35" s="114">
        <v>63780</v>
      </c>
      <c r="H35" s="115">
        <v>3</v>
      </c>
      <c r="I35" s="116">
        <v>1</v>
      </c>
      <c r="J35" s="37" t="s">
        <v>624</v>
      </c>
      <c r="K35" s="114">
        <v>126850</v>
      </c>
      <c r="L35" s="115">
        <v>3</v>
      </c>
      <c r="M35" s="116">
        <v>1</v>
      </c>
      <c r="N35" s="37" t="s">
        <v>624</v>
      </c>
      <c r="O35" s="114">
        <v>84710</v>
      </c>
      <c r="P35" s="115">
        <v>3</v>
      </c>
      <c r="Q35" s="116">
        <v>1</v>
      </c>
      <c r="R35" s="37" t="s">
        <v>624</v>
      </c>
      <c r="S35" s="114">
        <v>92680</v>
      </c>
      <c r="T35" s="115">
        <v>3</v>
      </c>
      <c r="U35" s="116">
        <v>1</v>
      </c>
      <c r="V35" s="37" t="s">
        <v>624</v>
      </c>
      <c r="W35" s="114">
        <v>81890</v>
      </c>
      <c r="X35" s="115">
        <v>3</v>
      </c>
      <c r="Y35" s="116">
        <v>1</v>
      </c>
      <c r="Z35" s="37" t="s">
        <v>624</v>
      </c>
      <c r="AA35" s="114">
        <v>87920</v>
      </c>
      <c r="AB35" s="115">
        <v>3</v>
      </c>
      <c r="AC35" s="116">
        <v>1</v>
      </c>
      <c r="AD35" s="37" t="s">
        <v>624</v>
      </c>
      <c r="AE35" s="114">
        <v>150710</v>
      </c>
      <c r="AF35" s="115">
        <v>3</v>
      </c>
      <c r="AG35" s="116">
        <v>1</v>
      </c>
      <c r="BB35" s="321" t="s">
        <v>1326</v>
      </c>
      <c r="BC35" s="329">
        <v>161190</v>
      </c>
      <c r="BD35" s="115">
        <v>3</v>
      </c>
      <c r="BE35" s="116">
        <v>1</v>
      </c>
    </row>
    <row r="36" spans="2:57" x14ac:dyDescent="0.25">
      <c r="B36" s="37" t="s">
        <v>625</v>
      </c>
      <c r="C36" s="114">
        <v>97860</v>
      </c>
      <c r="D36" s="115">
        <v>3</v>
      </c>
      <c r="E36" s="116">
        <v>1</v>
      </c>
      <c r="F36" s="37" t="s">
        <v>625</v>
      </c>
      <c r="G36" s="114">
        <v>96910</v>
      </c>
      <c r="H36" s="115">
        <v>3</v>
      </c>
      <c r="I36" s="116">
        <v>1</v>
      </c>
      <c r="J36" s="37" t="s">
        <v>625</v>
      </c>
      <c r="K36" s="114">
        <v>102220</v>
      </c>
      <c r="L36" s="115">
        <v>3</v>
      </c>
      <c r="M36" s="116">
        <v>1</v>
      </c>
      <c r="N36" s="37" t="s">
        <v>625</v>
      </c>
      <c r="O36" s="114">
        <v>102470</v>
      </c>
      <c r="P36" s="115">
        <v>3</v>
      </c>
      <c r="Q36" s="116">
        <v>1</v>
      </c>
      <c r="R36" s="37" t="s">
        <v>625</v>
      </c>
      <c r="S36" s="114">
        <v>122920</v>
      </c>
      <c r="T36" s="115">
        <v>3</v>
      </c>
      <c r="U36" s="116">
        <v>1</v>
      </c>
      <c r="V36" s="37" t="s">
        <v>625</v>
      </c>
      <c r="W36" s="114">
        <v>80550</v>
      </c>
      <c r="X36" s="115">
        <v>3</v>
      </c>
      <c r="Y36" s="116">
        <v>1</v>
      </c>
      <c r="Z36" s="37" t="s">
        <v>625</v>
      </c>
      <c r="AA36" s="114">
        <v>106280</v>
      </c>
      <c r="AB36" s="115">
        <v>3</v>
      </c>
      <c r="AC36" s="116">
        <v>1</v>
      </c>
      <c r="AD36" s="37" t="s">
        <v>625</v>
      </c>
      <c r="AE36" s="114">
        <v>145590</v>
      </c>
      <c r="AF36" s="115">
        <v>3</v>
      </c>
      <c r="AG36" s="116">
        <v>1</v>
      </c>
      <c r="BB36" s="321" t="s">
        <v>1327</v>
      </c>
      <c r="BC36" s="329">
        <v>87550</v>
      </c>
      <c r="BD36" s="115">
        <v>3</v>
      </c>
      <c r="BE36" s="116">
        <v>1</v>
      </c>
    </row>
    <row r="37" spans="2:57" x14ac:dyDescent="0.25">
      <c r="B37" s="37" t="s">
        <v>626</v>
      </c>
      <c r="C37" s="114">
        <v>68340</v>
      </c>
      <c r="D37" s="115">
        <v>3</v>
      </c>
      <c r="E37" s="116">
        <v>1</v>
      </c>
      <c r="F37" s="37" t="s">
        <v>626</v>
      </c>
      <c r="G37" s="114">
        <v>105130</v>
      </c>
      <c r="H37" s="115">
        <v>3</v>
      </c>
      <c r="I37" s="116">
        <v>1</v>
      </c>
      <c r="J37" s="37" t="s">
        <v>626</v>
      </c>
      <c r="K37" s="114">
        <v>191210</v>
      </c>
      <c r="L37" s="115">
        <v>3</v>
      </c>
      <c r="M37" s="116">
        <v>1</v>
      </c>
      <c r="N37" s="37" t="s">
        <v>626</v>
      </c>
      <c r="O37" s="114">
        <v>112050</v>
      </c>
      <c r="P37" s="115">
        <v>3</v>
      </c>
      <c r="Q37" s="116">
        <v>1</v>
      </c>
      <c r="R37" s="37" t="s">
        <v>626</v>
      </c>
      <c r="S37" s="114">
        <v>142710</v>
      </c>
      <c r="T37" s="115">
        <v>3</v>
      </c>
      <c r="U37" s="116">
        <v>1</v>
      </c>
      <c r="V37" s="37" t="s">
        <v>626</v>
      </c>
      <c r="W37" s="114">
        <v>142720</v>
      </c>
      <c r="X37" s="115">
        <v>3</v>
      </c>
      <c r="Y37" s="116">
        <v>1</v>
      </c>
      <c r="Z37" s="37" t="s">
        <v>626</v>
      </c>
      <c r="AA37" s="114">
        <v>170450</v>
      </c>
      <c r="AB37" s="115">
        <v>3</v>
      </c>
      <c r="AC37" s="116">
        <v>1</v>
      </c>
      <c r="AD37" s="37" t="s">
        <v>626</v>
      </c>
      <c r="AE37" s="114">
        <v>146420</v>
      </c>
      <c r="AF37" s="115">
        <v>3</v>
      </c>
      <c r="AG37" s="116">
        <v>1</v>
      </c>
      <c r="BB37" s="321" t="s">
        <v>1328</v>
      </c>
      <c r="BC37" s="329">
        <v>247870</v>
      </c>
      <c r="BD37" s="115">
        <v>3</v>
      </c>
      <c r="BE37" s="116">
        <v>1</v>
      </c>
    </row>
    <row r="38" spans="2:57" x14ac:dyDescent="0.25">
      <c r="B38" s="29" t="s">
        <v>658</v>
      </c>
      <c r="C38" s="142">
        <v>93390</v>
      </c>
      <c r="D38" s="117">
        <v>3</v>
      </c>
      <c r="E38" s="116">
        <v>1</v>
      </c>
      <c r="F38" s="29" t="s">
        <v>658</v>
      </c>
      <c r="G38" s="114">
        <v>141620</v>
      </c>
      <c r="H38" s="117">
        <v>3</v>
      </c>
      <c r="I38" s="116">
        <v>1</v>
      </c>
      <c r="J38" s="29" t="s">
        <v>658</v>
      </c>
      <c r="K38" s="114">
        <v>112110</v>
      </c>
      <c r="L38" s="117">
        <v>3</v>
      </c>
      <c r="M38" s="116">
        <v>1</v>
      </c>
      <c r="N38" s="29" t="s">
        <v>658</v>
      </c>
      <c r="O38" s="114">
        <v>82260</v>
      </c>
      <c r="P38" s="117">
        <v>3</v>
      </c>
      <c r="Q38" s="116">
        <v>1</v>
      </c>
      <c r="R38" s="29" t="s">
        <v>658</v>
      </c>
      <c r="S38" s="114">
        <v>106990</v>
      </c>
      <c r="T38" s="117">
        <v>3</v>
      </c>
      <c r="U38" s="116">
        <v>1</v>
      </c>
      <c r="V38" s="29" t="s">
        <v>658</v>
      </c>
      <c r="W38" s="114">
        <v>86140</v>
      </c>
      <c r="X38" s="117">
        <v>3</v>
      </c>
      <c r="Y38" s="116">
        <v>1</v>
      </c>
      <c r="Z38" s="29" t="s">
        <v>658</v>
      </c>
      <c r="AA38" s="114">
        <v>146860</v>
      </c>
      <c r="AB38" s="117">
        <v>3</v>
      </c>
      <c r="AC38" s="116">
        <v>1</v>
      </c>
      <c r="AD38" s="29" t="s">
        <v>658</v>
      </c>
      <c r="AE38" s="114">
        <v>171360</v>
      </c>
      <c r="AF38" s="117">
        <v>3</v>
      </c>
      <c r="AG38" s="116">
        <v>1</v>
      </c>
      <c r="BB38" s="321" t="s">
        <v>1329</v>
      </c>
      <c r="BC38" s="329">
        <v>184500</v>
      </c>
      <c r="BD38" s="115">
        <v>3</v>
      </c>
      <c r="BE38" s="116">
        <v>1</v>
      </c>
    </row>
    <row r="39" spans="2:57" ht="15.75" thickBot="1" x14ac:dyDescent="0.3">
      <c r="B39" s="30" t="s">
        <v>659</v>
      </c>
      <c r="C39" s="143">
        <v>83410</v>
      </c>
      <c r="D39" s="118">
        <v>3</v>
      </c>
      <c r="E39" s="50">
        <v>1</v>
      </c>
      <c r="F39" s="30" t="s">
        <v>659</v>
      </c>
      <c r="G39" s="48">
        <v>104690</v>
      </c>
      <c r="H39" s="118">
        <v>3</v>
      </c>
      <c r="I39" s="50">
        <v>1</v>
      </c>
      <c r="J39" s="30" t="s">
        <v>659</v>
      </c>
      <c r="K39" s="48">
        <v>112990</v>
      </c>
      <c r="L39" s="118">
        <v>3</v>
      </c>
      <c r="M39" s="50">
        <v>1</v>
      </c>
      <c r="N39" s="30" t="s">
        <v>659</v>
      </c>
      <c r="O39" s="48">
        <v>94740</v>
      </c>
      <c r="P39" s="118">
        <v>3</v>
      </c>
      <c r="Q39" s="50">
        <v>1</v>
      </c>
      <c r="R39" s="30" t="s">
        <v>659</v>
      </c>
      <c r="S39" s="48">
        <v>104120</v>
      </c>
      <c r="T39" s="118">
        <v>3</v>
      </c>
      <c r="U39" s="50">
        <v>1</v>
      </c>
      <c r="V39" s="30" t="s">
        <v>659</v>
      </c>
      <c r="W39" s="48">
        <v>130920</v>
      </c>
      <c r="X39" s="118">
        <v>3</v>
      </c>
      <c r="Y39" s="50">
        <v>1</v>
      </c>
      <c r="Z39" s="30" t="s">
        <v>659</v>
      </c>
      <c r="AA39" s="48">
        <v>124880</v>
      </c>
      <c r="AB39" s="118">
        <v>3</v>
      </c>
      <c r="AC39" s="50">
        <v>1</v>
      </c>
      <c r="AD39" s="30" t="s">
        <v>659</v>
      </c>
      <c r="AE39" s="48">
        <v>135080</v>
      </c>
      <c r="AF39" s="118">
        <v>3</v>
      </c>
      <c r="AG39" s="50">
        <v>1</v>
      </c>
      <c r="BB39" s="321" t="s">
        <v>1330</v>
      </c>
      <c r="BC39" s="329">
        <v>154880</v>
      </c>
      <c r="BD39" s="115">
        <v>3</v>
      </c>
      <c r="BE39" s="116">
        <v>1</v>
      </c>
    </row>
    <row r="40" spans="2:57" x14ac:dyDescent="0.25">
      <c r="BB40" s="321" t="s">
        <v>1331</v>
      </c>
      <c r="BC40" s="329">
        <v>126820</v>
      </c>
      <c r="BD40" s="115">
        <v>3</v>
      </c>
      <c r="BE40" s="116">
        <v>1</v>
      </c>
    </row>
    <row r="41" spans="2:57" x14ac:dyDescent="0.25">
      <c r="BB41" s="321" t="s">
        <v>1332</v>
      </c>
      <c r="BC41" s="329">
        <v>196670</v>
      </c>
      <c r="BD41" s="115">
        <v>3</v>
      </c>
      <c r="BE41" s="116">
        <v>1</v>
      </c>
    </row>
    <row r="42" spans="2:57" x14ac:dyDescent="0.25">
      <c r="BB42" s="321" t="s">
        <v>1333</v>
      </c>
      <c r="BC42" s="329">
        <v>155180</v>
      </c>
      <c r="BD42" s="115">
        <v>3</v>
      </c>
      <c r="BE42" s="116">
        <v>1</v>
      </c>
    </row>
    <row r="43" spans="2:57" x14ac:dyDescent="0.25">
      <c r="BB43" s="267" t="s">
        <v>1334</v>
      </c>
      <c r="BC43" s="330">
        <v>207960</v>
      </c>
      <c r="BD43" s="115">
        <v>3</v>
      </c>
      <c r="BE43" s="116">
        <v>1</v>
      </c>
    </row>
    <row r="44" spans="2:57" x14ac:dyDescent="0.25">
      <c r="BB44" s="37" t="s">
        <v>623</v>
      </c>
      <c r="BC44" s="114">
        <v>154210</v>
      </c>
      <c r="BD44" s="115">
        <v>3</v>
      </c>
      <c r="BE44" s="116">
        <v>1</v>
      </c>
    </row>
    <row r="45" spans="2:57" x14ac:dyDescent="0.25">
      <c r="BB45" s="37" t="s">
        <v>624</v>
      </c>
      <c r="BC45" s="114">
        <v>144680</v>
      </c>
      <c r="BD45" s="115">
        <v>3</v>
      </c>
      <c r="BE45" s="116">
        <v>1</v>
      </c>
    </row>
    <row r="46" spans="2:57" x14ac:dyDescent="0.25">
      <c r="BB46" s="37" t="s">
        <v>625</v>
      </c>
      <c r="BC46" s="114">
        <v>138190</v>
      </c>
      <c r="BD46" s="115">
        <v>3</v>
      </c>
      <c r="BE46" s="116">
        <v>1</v>
      </c>
    </row>
    <row r="47" spans="2:57" x14ac:dyDescent="0.25">
      <c r="BB47" s="37" t="s">
        <v>626</v>
      </c>
      <c r="BC47" s="114">
        <v>165630</v>
      </c>
      <c r="BD47" s="115">
        <v>3</v>
      </c>
      <c r="BE47" s="116">
        <v>1</v>
      </c>
    </row>
    <row r="48" spans="2:57" x14ac:dyDescent="0.25">
      <c r="BB48" s="37" t="s">
        <v>668</v>
      </c>
      <c r="BC48" s="114">
        <v>149390</v>
      </c>
      <c r="BD48" s="115">
        <v>3</v>
      </c>
      <c r="BE48" s="116">
        <v>1</v>
      </c>
    </row>
    <row r="49" spans="54:57" ht="15.75" thickBot="1" x14ac:dyDescent="0.3">
      <c r="BB49" s="30" t="s">
        <v>658</v>
      </c>
      <c r="BC49" s="48">
        <v>225660</v>
      </c>
      <c r="BD49" s="118">
        <v>3</v>
      </c>
      <c r="BE49" s="50">
        <v>1</v>
      </c>
    </row>
  </sheetData>
  <customSheetViews>
    <customSheetView guid="{AAD390AF-2B1D-4F21-A08A-4E26942AA992}">
      <pane xSplit="1" ySplit="3" topLeftCell="AD4" activePane="bottomRight" state="frozen"/>
      <selection pane="bottomRight" activeCell="A4" sqref="A4"/>
      <pageMargins left="0.7" right="0.7" top="0.75" bottom="0.75" header="0.3" footer="0.3"/>
    </customSheetView>
  </customSheetViews>
  <mergeCells count="30">
    <mergeCell ref="AX2:AX3"/>
    <mergeCell ref="AY2:BA2"/>
    <mergeCell ref="BF2:BF3"/>
    <mergeCell ref="BG2:BI2"/>
    <mergeCell ref="AL2:AL3"/>
    <mergeCell ref="AM2:AO2"/>
    <mergeCell ref="AP2:AP3"/>
    <mergeCell ref="AQ2:AS2"/>
    <mergeCell ref="AT2:AT3"/>
    <mergeCell ref="AU2:AW2"/>
    <mergeCell ref="BB2:BB3"/>
    <mergeCell ref="BC2:BE2"/>
    <mergeCell ref="AI2:AK2"/>
    <mergeCell ref="N2:N3"/>
    <mergeCell ref="O2:Q2"/>
    <mergeCell ref="R2:R3"/>
    <mergeCell ref="S2:U2"/>
    <mergeCell ref="V2:V3"/>
    <mergeCell ref="W2:Y2"/>
    <mergeCell ref="Z2:Z3"/>
    <mergeCell ref="AA2:AC2"/>
    <mergeCell ref="AD2:AD3"/>
    <mergeCell ref="AE2:AG2"/>
    <mergeCell ref="AH2:AH3"/>
    <mergeCell ref="K2:M2"/>
    <mergeCell ref="B2:B3"/>
    <mergeCell ref="C2:E2"/>
    <mergeCell ref="F2:F3"/>
    <mergeCell ref="G2:I2"/>
    <mergeCell ref="J2: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B050"/>
  </sheetPr>
  <dimension ref="A1:CE37"/>
  <sheetViews>
    <sheetView workbookViewId="0">
      <pane xSplit="1" ySplit="3" topLeftCell="AZ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style="183" bestFit="1" customWidth="1"/>
    <col min="2" max="2" width="6.5703125" bestFit="1" customWidth="1"/>
    <col min="4" max="4" width="5.28515625" bestFit="1" customWidth="1"/>
    <col min="5" max="5" width="5.7109375" bestFit="1" customWidth="1"/>
    <col min="6" max="6" width="6.5703125" bestFit="1" customWidth="1"/>
    <col min="8" max="8" width="5.28515625" bestFit="1" customWidth="1"/>
    <col min="9" max="9" width="6.5703125" bestFit="1" customWidth="1"/>
    <col min="11" max="11" width="5.28515625" bestFit="1" customWidth="1"/>
    <col min="12" max="12" width="5.7109375" bestFit="1" customWidth="1"/>
    <col min="13" max="13" width="6.5703125" bestFit="1" customWidth="1"/>
    <col min="15" max="15" width="5.28515625" bestFit="1" customWidth="1"/>
    <col min="16" max="16" width="6.5703125" bestFit="1" customWidth="1"/>
    <col min="18" max="18" width="5.28515625" bestFit="1" customWidth="1"/>
    <col min="19" max="19" width="5.7109375" customWidth="1"/>
    <col min="20" max="20" width="6.5703125" bestFit="1" customWidth="1"/>
    <col min="21" max="21" width="14.42578125" customWidth="1"/>
    <col min="22" max="22" width="8.28515625" customWidth="1"/>
    <col min="23" max="23" width="6.5703125" bestFit="1" customWidth="1"/>
    <col min="25" max="25" width="5.28515625" bestFit="1" customWidth="1"/>
    <col min="26" max="26" width="5.7109375" bestFit="1" customWidth="1"/>
    <col min="27" max="27" width="6.5703125" bestFit="1" customWidth="1"/>
    <col min="29" max="29" width="5.28515625" bestFit="1" customWidth="1"/>
    <col min="30" max="30" width="6.5703125" bestFit="1" customWidth="1"/>
    <col min="32" max="32" width="5.28515625" bestFit="1" customWidth="1"/>
    <col min="33" max="33" width="5.7109375" bestFit="1" customWidth="1"/>
    <col min="34" max="34" width="6.5703125" bestFit="1" customWidth="1"/>
    <col min="36" max="36" width="5.28515625" bestFit="1" customWidth="1"/>
    <col min="37" max="37" width="6.5703125" bestFit="1" customWidth="1"/>
    <col min="39" max="39" width="5.28515625" bestFit="1" customWidth="1"/>
    <col min="40" max="40" width="5.7109375" bestFit="1" customWidth="1"/>
    <col min="41" max="41" width="6.5703125" bestFit="1" customWidth="1"/>
    <col min="43" max="43" width="5.28515625" bestFit="1" customWidth="1"/>
    <col min="44" max="44" width="6.5703125" bestFit="1" customWidth="1"/>
    <col min="46" max="46" width="5.28515625" bestFit="1" customWidth="1"/>
    <col min="47" max="47" width="5.7109375" bestFit="1" customWidth="1"/>
    <col min="48" max="48" width="6.5703125" bestFit="1" customWidth="1"/>
    <col min="49" max="49" width="13.42578125" customWidth="1"/>
    <col min="50" max="50" width="7.28515625" customWidth="1"/>
    <col min="51" max="51" width="6.5703125" bestFit="1" customWidth="1"/>
    <col min="53" max="53" width="5.28515625" bestFit="1" customWidth="1"/>
    <col min="54" max="54" width="5.7109375" bestFit="1" customWidth="1"/>
    <col min="55" max="55" width="6.5703125" bestFit="1" customWidth="1"/>
    <col min="56" max="56" width="12.42578125" customWidth="1"/>
    <col min="57" max="57" width="6.28515625" customWidth="1"/>
    <col min="58" max="58" width="6.5703125" bestFit="1" customWidth="1"/>
    <col min="60" max="60" width="5.28515625" bestFit="1" customWidth="1"/>
    <col min="61" max="61" width="5.7109375" bestFit="1" customWidth="1"/>
    <col min="62" max="62" width="6.5703125" bestFit="1" customWidth="1"/>
    <col min="63" max="63" width="12.42578125" customWidth="1"/>
    <col min="64" max="64" width="6.28515625" customWidth="1"/>
    <col min="65" max="65" width="6.5703125" bestFit="1" customWidth="1"/>
    <col min="67" max="67" width="5.28515625" bestFit="1" customWidth="1"/>
    <col min="68" max="68" width="5.7109375" bestFit="1" customWidth="1"/>
    <col min="69" max="69" width="6.5703125" bestFit="1" customWidth="1"/>
    <col min="71" max="71" width="5.28515625" bestFit="1" customWidth="1"/>
    <col min="72" max="72" width="6.5703125" bestFit="1" customWidth="1"/>
    <col min="74" max="74" width="5.28515625" bestFit="1" customWidth="1"/>
    <col min="75" max="75" width="5.7109375" bestFit="1" customWidth="1"/>
    <col min="76" max="76" width="6.5703125" bestFit="1" customWidth="1"/>
    <col min="78" max="78" width="5.5703125" bestFit="1" customWidth="1"/>
    <col min="79" max="79" width="5.7109375" bestFit="1" customWidth="1"/>
    <col min="80" max="80" width="6.5703125" bestFit="1" customWidth="1"/>
    <col min="82" max="82" width="5.28515625" bestFit="1" customWidth="1"/>
    <col min="83" max="83" width="5.7109375" bestFit="1" customWidth="1"/>
  </cols>
  <sheetData>
    <row r="1" spans="1:83" ht="15.75" thickBot="1" x14ac:dyDescent="0.3">
      <c r="A1" s="99" t="s">
        <v>2601</v>
      </c>
      <c r="B1" s="182" t="s">
        <v>10</v>
      </c>
      <c r="C1" s="25">
        <f>SUM(C$4:C$1048576)</f>
        <v>2205260</v>
      </c>
      <c r="D1" s="23">
        <f>SUM(D$4:D$1048576)</f>
        <v>99</v>
      </c>
      <c r="E1" s="24">
        <f>COUNTA(E$4:E$1048576)</f>
        <v>31</v>
      </c>
      <c r="F1" s="26" t="s">
        <v>10</v>
      </c>
      <c r="G1" s="25">
        <f>SUM(G$4:G$1048576)</f>
        <v>2093430</v>
      </c>
      <c r="H1" s="23">
        <f>SUM(H$4:H$1048576)</f>
        <v>90</v>
      </c>
      <c r="I1" s="26" t="s">
        <v>10</v>
      </c>
      <c r="J1" s="25">
        <f>SUM(J$4:J$1048576)</f>
        <v>2660560</v>
      </c>
      <c r="K1" s="23">
        <f>SUM(K$4:K$1048576)</f>
        <v>99</v>
      </c>
      <c r="L1" s="24">
        <f>COUNTA(L$4:L$1048576)</f>
        <v>31</v>
      </c>
      <c r="M1" s="26" t="s">
        <v>10</v>
      </c>
      <c r="N1" s="25">
        <f>SUM(N$4:N$1048576)</f>
        <v>2418980</v>
      </c>
      <c r="O1" s="23">
        <f>SUM(O$4:O$1048576)</f>
        <v>90</v>
      </c>
      <c r="P1" s="26" t="s">
        <v>10</v>
      </c>
      <c r="Q1" s="25">
        <f>SUM(Q$4:Q$1048576)</f>
        <v>946220</v>
      </c>
      <c r="R1" s="23">
        <f>SUM(R$4:R$1048576)</f>
        <v>33</v>
      </c>
      <c r="S1" s="24">
        <f>COUNTA(S$4:S$1048576)</f>
        <v>11</v>
      </c>
      <c r="T1" s="26" t="s">
        <v>10</v>
      </c>
      <c r="U1" s="25">
        <f>SUM(U$4:U$1048576)</f>
        <v>804460</v>
      </c>
      <c r="V1" s="23">
        <f>SUM(V$4:V$1048576)</f>
        <v>30</v>
      </c>
      <c r="W1" s="26" t="s">
        <v>10</v>
      </c>
      <c r="X1" s="25">
        <f>SUM(X$4:X$1048576)</f>
        <v>3460360</v>
      </c>
      <c r="Y1" s="23">
        <f>SUM(Y$4:Y$1048576)</f>
        <v>99</v>
      </c>
      <c r="Z1" s="24">
        <f>COUNTA(Z$4:Z$1048576)</f>
        <v>31</v>
      </c>
      <c r="AA1" s="26" t="s">
        <v>10</v>
      </c>
      <c r="AB1" s="25">
        <f>SUM(AB$4:AB$1048576)</f>
        <v>3171150</v>
      </c>
      <c r="AC1" s="23">
        <f>SUM(AC$4:AC$1048576)</f>
        <v>90</v>
      </c>
      <c r="AD1" s="26" t="s">
        <v>10</v>
      </c>
      <c r="AE1" s="25">
        <f>SUM(AE$4:AE$1048576)</f>
        <v>3697340</v>
      </c>
      <c r="AF1" s="23">
        <f>SUM(AF$4:AF$1048576)</f>
        <v>99</v>
      </c>
      <c r="AG1" s="24">
        <f>COUNTA(AG$4:AG$1048576)</f>
        <v>31</v>
      </c>
      <c r="AH1" s="26" t="s">
        <v>10</v>
      </c>
      <c r="AI1" s="25">
        <f>SUM(AI$4:AI$1048576)</f>
        <v>2805650</v>
      </c>
      <c r="AJ1" s="23">
        <f>SUM(AJ$4:AJ$1048576)</f>
        <v>90</v>
      </c>
      <c r="AK1" s="26" t="s">
        <v>10</v>
      </c>
      <c r="AL1" s="25">
        <f>SUM(AL$4:AL$1048576)</f>
        <v>3165740</v>
      </c>
      <c r="AM1" s="23">
        <f>SUM(AM$4:AM$1048576)</f>
        <v>99</v>
      </c>
      <c r="AN1" s="24">
        <f>COUNTA(AN$4:AN$1048576)</f>
        <v>31</v>
      </c>
      <c r="AO1" s="26" t="s">
        <v>10</v>
      </c>
      <c r="AP1" s="25">
        <f>SUM(AP$4:AP$1048576)</f>
        <v>2649150</v>
      </c>
      <c r="AQ1" s="23">
        <f>SUM(AQ$4:AQ$1048576)</f>
        <v>90</v>
      </c>
      <c r="AR1" s="26" t="s">
        <v>10</v>
      </c>
      <c r="AS1" s="25">
        <f>SUM(AS$4:AS$1048576)</f>
        <v>2980160</v>
      </c>
      <c r="AT1" s="23">
        <f>SUM(AT$4:AT$1048576)</f>
        <v>99</v>
      </c>
      <c r="AU1" s="24">
        <f>COUNTA(AU$4:AU$1048576)</f>
        <v>31</v>
      </c>
      <c r="AV1" s="26" t="s">
        <v>10</v>
      </c>
      <c r="AW1" s="25">
        <f>SUM(AW$4:AW$1048576)</f>
        <v>2786550</v>
      </c>
      <c r="AX1" s="23">
        <f>SUM(AX$4:AX$1048576)</f>
        <v>90</v>
      </c>
      <c r="AY1" s="26" t="s">
        <v>10</v>
      </c>
      <c r="AZ1" s="25">
        <f>SUM(AZ$4:AZ$1048576)</f>
        <v>2153600</v>
      </c>
      <c r="BA1" s="23">
        <f>SUM(BA$4:BA$1048576)</f>
        <v>66</v>
      </c>
      <c r="BB1" s="24">
        <f>COUNTA(BB$4:BB$1048576)</f>
        <v>21</v>
      </c>
      <c r="BC1" s="26" t="s">
        <v>10</v>
      </c>
      <c r="BD1" s="25">
        <f>SUM(BD$4:BD$1048576)</f>
        <v>1930180</v>
      </c>
      <c r="BE1" s="23">
        <f>SUM(BE$4:BE$1048576)</f>
        <v>60</v>
      </c>
      <c r="BF1" s="26" t="s">
        <v>10</v>
      </c>
      <c r="BG1" s="25">
        <f>SUM(BG$4:BG$1048576)</f>
        <v>2221540</v>
      </c>
      <c r="BH1" s="23">
        <f>SUM(BH$4:BH$1048576)</f>
        <v>66</v>
      </c>
      <c r="BI1" s="24">
        <f>COUNTA(BI$4:BI$1048576)</f>
        <v>21</v>
      </c>
      <c r="BJ1" s="26" t="s">
        <v>10</v>
      </c>
      <c r="BK1" s="25">
        <f>SUM(BK$4:BK$1048576)</f>
        <v>1831810</v>
      </c>
      <c r="BL1" s="23">
        <f>SUM(BL$4:BL$1048576)</f>
        <v>60</v>
      </c>
      <c r="BM1" s="26" t="s">
        <v>10</v>
      </c>
      <c r="BN1" s="25">
        <f>SUM(BN$4:BN$1048576)</f>
        <v>2793510</v>
      </c>
      <c r="BO1" s="23">
        <f>SUM(BO$4:BO$1048576)</f>
        <v>90</v>
      </c>
      <c r="BP1" s="24">
        <f>COUNTA(BP$4:BP$1048576)</f>
        <v>30</v>
      </c>
      <c r="BQ1" s="26" t="s">
        <v>10</v>
      </c>
      <c r="BR1" s="25">
        <f>SUM(BR$4:BR$1048576)</f>
        <v>2881670</v>
      </c>
      <c r="BS1" s="23">
        <f>SUM(BS$4:BS$1048576)</f>
        <v>90</v>
      </c>
      <c r="BT1" s="26" t="s">
        <v>10</v>
      </c>
      <c r="BU1" s="25">
        <f>SUM(BU$4:BU$1048576)</f>
        <v>1482940</v>
      </c>
      <c r="BV1" s="23">
        <f>SUM(BV$4:BV$1048576)</f>
        <v>42</v>
      </c>
      <c r="BW1" s="24">
        <f>COUNTA(BW$4:BW$1048576)</f>
        <v>14</v>
      </c>
      <c r="BX1" s="26" t="s">
        <v>10</v>
      </c>
      <c r="BY1" s="31">
        <f>SUM(BY$4:BY$1048576)</f>
        <v>1580960</v>
      </c>
      <c r="BZ1" s="23">
        <f>SUM(BZ$4:BZ$1048576)</f>
        <v>54</v>
      </c>
      <c r="CA1" s="24">
        <f>COUNTA(CA$4:CA$1048576)</f>
        <v>0</v>
      </c>
      <c r="CB1" s="26" t="s">
        <v>10</v>
      </c>
      <c r="CC1" s="25">
        <f>SUM(CC$4:CC$1048576)</f>
        <v>3134020</v>
      </c>
      <c r="CD1" s="23">
        <f>SUM(CD$4:CD$1048576)</f>
        <v>90</v>
      </c>
      <c r="CE1" s="24">
        <f>COUNTA(CE$4:CE$1048576)</f>
        <v>30</v>
      </c>
    </row>
    <row r="2" spans="1:83" x14ac:dyDescent="0.25">
      <c r="A2" s="100" t="str">
        <f>TEXT(SUMIF($B3:$XFD3,"Score",$B1:$XFD1),"00 000 000")&amp;" Points"</f>
        <v>55 855 240 Points</v>
      </c>
      <c r="B2" s="545" t="s">
        <v>9</v>
      </c>
      <c r="C2" s="501" t="s">
        <v>698</v>
      </c>
      <c r="D2" s="502"/>
      <c r="E2" s="503"/>
      <c r="F2" s="541" t="s">
        <v>9</v>
      </c>
      <c r="G2" s="543" t="s">
        <v>2122</v>
      </c>
      <c r="H2" s="544"/>
      <c r="I2" s="504" t="s">
        <v>9</v>
      </c>
      <c r="J2" s="501" t="s">
        <v>699</v>
      </c>
      <c r="K2" s="502"/>
      <c r="L2" s="503"/>
      <c r="M2" s="541" t="s">
        <v>9</v>
      </c>
      <c r="N2" s="543" t="s">
        <v>2123</v>
      </c>
      <c r="O2" s="544"/>
      <c r="P2" s="504" t="s">
        <v>9</v>
      </c>
      <c r="Q2" s="501" t="s">
        <v>712</v>
      </c>
      <c r="R2" s="502"/>
      <c r="S2" s="503"/>
      <c r="T2" s="541" t="s">
        <v>9</v>
      </c>
      <c r="U2" s="543" t="s">
        <v>2124</v>
      </c>
      <c r="V2" s="544"/>
      <c r="W2" s="504" t="s">
        <v>9</v>
      </c>
      <c r="X2" s="501" t="s">
        <v>714</v>
      </c>
      <c r="Y2" s="502"/>
      <c r="Z2" s="503"/>
      <c r="AA2" s="541" t="s">
        <v>9</v>
      </c>
      <c r="AB2" s="543" t="s">
        <v>2155</v>
      </c>
      <c r="AC2" s="544"/>
      <c r="AD2" s="504" t="s">
        <v>9</v>
      </c>
      <c r="AE2" s="501" t="s">
        <v>728</v>
      </c>
      <c r="AF2" s="502"/>
      <c r="AG2" s="503"/>
      <c r="AH2" s="541" t="s">
        <v>9</v>
      </c>
      <c r="AI2" s="543" t="s">
        <v>2186</v>
      </c>
      <c r="AJ2" s="544"/>
      <c r="AK2" s="504" t="s">
        <v>9</v>
      </c>
      <c r="AL2" s="501" t="s">
        <v>742</v>
      </c>
      <c r="AM2" s="502"/>
      <c r="AN2" s="503"/>
      <c r="AO2" s="541" t="s">
        <v>9</v>
      </c>
      <c r="AP2" s="543" t="s">
        <v>2187</v>
      </c>
      <c r="AQ2" s="544"/>
      <c r="AR2" s="504" t="s">
        <v>9</v>
      </c>
      <c r="AS2" s="501" t="s">
        <v>762</v>
      </c>
      <c r="AT2" s="502"/>
      <c r="AU2" s="503"/>
      <c r="AV2" s="541" t="s">
        <v>9</v>
      </c>
      <c r="AW2" s="543" t="s">
        <v>2248</v>
      </c>
      <c r="AX2" s="544"/>
      <c r="AY2" s="504" t="s">
        <v>9</v>
      </c>
      <c r="AZ2" s="501" t="s">
        <v>782</v>
      </c>
      <c r="BA2" s="502"/>
      <c r="BB2" s="503"/>
      <c r="BC2" s="541" t="s">
        <v>9</v>
      </c>
      <c r="BD2" s="543" t="s">
        <v>2249</v>
      </c>
      <c r="BE2" s="544"/>
      <c r="BF2" s="504" t="s">
        <v>9</v>
      </c>
      <c r="BG2" s="501" t="s">
        <v>791</v>
      </c>
      <c r="BH2" s="502"/>
      <c r="BI2" s="503"/>
      <c r="BJ2" s="541" t="s">
        <v>9</v>
      </c>
      <c r="BK2" s="543" t="s">
        <v>2250</v>
      </c>
      <c r="BL2" s="544"/>
      <c r="BM2" s="504" t="s">
        <v>9</v>
      </c>
      <c r="BN2" s="501" t="s">
        <v>2291</v>
      </c>
      <c r="BO2" s="502"/>
      <c r="BP2" s="503"/>
      <c r="BQ2" s="541" t="s">
        <v>9</v>
      </c>
      <c r="BR2" s="543" t="s">
        <v>2292</v>
      </c>
      <c r="BS2" s="544"/>
      <c r="BT2" s="504" t="s">
        <v>9</v>
      </c>
      <c r="BU2" s="501" t="s">
        <v>3172</v>
      </c>
      <c r="BV2" s="502"/>
      <c r="BW2" s="503"/>
      <c r="BX2" s="519" t="s">
        <v>9</v>
      </c>
      <c r="BY2" s="511" t="s">
        <v>816</v>
      </c>
      <c r="BZ2" s="512"/>
      <c r="CA2" s="513"/>
      <c r="CB2" s="547" t="s">
        <v>9</v>
      </c>
      <c r="CC2" s="549" t="s">
        <v>835</v>
      </c>
      <c r="CD2" s="550"/>
      <c r="CE2" s="551"/>
    </row>
    <row r="3" spans="1:83" ht="15.75" thickBot="1" x14ac:dyDescent="0.3">
      <c r="A3" s="101" t="str">
        <f>TEXT(SUMIF($B3:$XFD3,"Stars",$B1:$XFD1),"0 000")&amp;" Stars &amp; "&amp;TEXT(SUMIF($B3:$XFD3,"Eagle",$B1:$XFD1),"000")&amp;" Feathers"</f>
        <v>1 815 Stars &amp; 313 Feathers</v>
      </c>
      <c r="B3" s="546"/>
      <c r="C3" s="5" t="s">
        <v>12</v>
      </c>
      <c r="D3" s="21" t="s">
        <v>13</v>
      </c>
      <c r="E3" s="22" t="s">
        <v>14</v>
      </c>
      <c r="F3" s="542"/>
      <c r="G3" s="242" t="s">
        <v>12</v>
      </c>
      <c r="H3" s="243" t="s">
        <v>13</v>
      </c>
      <c r="I3" s="505"/>
      <c r="J3" s="5" t="s">
        <v>12</v>
      </c>
      <c r="K3" s="21" t="s">
        <v>13</v>
      </c>
      <c r="L3" s="22" t="s">
        <v>14</v>
      </c>
      <c r="M3" s="542"/>
      <c r="N3" s="242" t="s">
        <v>12</v>
      </c>
      <c r="O3" s="243" t="s">
        <v>13</v>
      </c>
      <c r="P3" s="505"/>
      <c r="Q3" s="5" t="s">
        <v>12</v>
      </c>
      <c r="R3" s="21" t="s">
        <v>13</v>
      </c>
      <c r="S3" s="22" t="s">
        <v>14</v>
      </c>
      <c r="T3" s="542"/>
      <c r="U3" s="242" t="s">
        <v>12</v>
      </c>
      <c r="V3" s="243" t="s">
        <v>13</v>
      </c>
      <c r="W3" s="505"/>
      <c r="X3" s="5" t="s">
        <v>12</v>
      </c>
      <c r="Y3" s="21" t="s">
        <v>13</v>
      </c>
      <c r="Z3" s="22" t="s">
        <v>14</v>
      </c>
      <c r="AA3" s="542"/>
      <c r="AB3" s="242" t="s">
        <v>12</v>
      </c>
      <c r="AC3" s="243" t="s">
        <v>13</v>
      </c>
      <c r="AD3" s="505"/>
      <c r="AE3" s="5" t="s">
        <v>12</v>
      </c>
      <c r="AF3" s="21" t="s">
        <v>13</v>
      </c>
      <c r="AG3" s="22" t="s">
        <v>14</v>
      </c>
      <c r="AH3" s="542"/>
      <c r="AI3" s="242" t="s">
        <v>12</v>
      </c>
      <c r="AJ3" s="243" t="s">
        <v>13</v>
      </c>
      <c r="AK3" s="505"/>
      <c r="AL3" s="5" t="s">
        <v>12</v>
      </c>
      <c r="AM3" s="21" t="s">
        <v>13</v>
      </c>
      <c r="AN3" s="22" t="s">
        <v>14</v>
      </c>
      <c r="AO3" s="542"/>
      <c r="AP3" s="242" t="s">
        <v>12</v>
      </c>
      <c r="AQ3" s="243" t="s">
        <v>13</v>
      </c>
      <c r="AR3" s="505"/>
      <c r="AS3" s="5" t="s">
        <v>12</v>
      </c>
      <c r="AT3" s="21" t="s">
        <v>13</v>
      </c>
      <c r="AU3" s="22" t="s">
        <v>14</v>
      </c>
      <c r="AV3" s="542"/>
      <c r="AW3" s="242" t="s">
        <v>12</v>
      </c>
      <c r="AX3" s="243" t="s">
        <v>13</v>
      </c>
      <c r="AY3" s="505"/>
      <c r="AZ3" s="5" t="s">
        <v>12</v>
      </c>
      <c r="BA3" s="21" t="s">
        <v>13</v>
      </c>
      <c r="BB3" s="22" t="s">
        <v>14</v>
      </c>
      <c r="BC3" s="542"/>
      <c r="BD3" s="242" t="s">
        <v>12</v>
      </c>
      <c r="BE3" s="243" t="s">
        <v>13</v>
      </c>
      <c r="BF3" s="505"/>
      <c r="BG3" s="5" t="s">
        <v>12</v>
      </c>
      <c r="BH3" s="21" t="s">
        <v>13</v>
      </c>
      <c r="BI3" s="22" t="s">
        <v>14</v>
      </c>
      <c r="BJ3" s="542"/>
      <c r="BK3" s="242" t="s">
        <v>12</v>
      </c>
      <c r="BL3" s="243" t="s">
        <v>13</v>
      </c>
      <c r="BM3" s="505"/>
      <c r="BN3" s="5" t="s">
        <v>12</v>
      </c>
      <c r="BO3" s="21" t="s">
        <v>13</v>
      </c>
      <c r="BP3" s="22" t="s">
        <v>14</v>
      </c>
      <c r="BQ3" s="542"/>
      <c r="BR3" s="242" t="s">
        <v>12</v>
      </c>
      <c r="BS3" s="243" t="s">
        <v>13</v>
      </c>
      <c r="BT3" s="505"/>
      <c r="BU3" s="5" t="s">
        <v>12</v>
      </c>
      <c r="BV3" s="21" t="s">
        <v>13</v>
      </c>
      <c r="BW3" s="22" t="s">
        <v>14</v>
      </c>
      <c r="BX3" s="520"/>
      <c r="BY3" s="27" t="s">
        <v>12</v>
      </c>
      <c r="BZ3" s="47" t="s">
        <v>13</v>
      </c>
      <c r="CA3" s="46" t="s">
        <v>14</v>
      </c>
      <c r="CB3" s="548"/>
      <c r="CC3" s="68" t="s">
        <v>12</v>
      </c>
      <c r="CD3" s="69" t="s">
        <v>13</v>
      </c>
      <c r="CE3" s="35" t="s">
        <v>14</v>
      </c>
    </row>
    <row r="4" spans="1:83" x14ac:dyDescent="0.25">
      <c r="B4" s="16" t="s">
        <v>15</v>
      </c>
      <c r="C4" s="111">
        <v>28190</v>
      </c>
      <c r="D4" s="112">
        <v>3</v>
      </c>
      <c r="E4" s="113">
        <v>1</v>
      </c>
      <c r="F4" s="239" t="s">
        <v>2052</v>
      </c>
      <c r="G4" s="111">
        <v>44200</v>
      </c>
      <c r="H4" s="168">
        <v>3</v>
      </c>
      <c r="I4" s="16" t="s">
        <v>37</v>
      </c>
      <c r="J4" s="111">
        <v>47340</v>
      </c>
      <c r="K4" s="112">
        <v>3</v>
      </c>
      <c r="L4" s="113">
        <v>1</v>
      </c>
      <c r="M4" s="239" t="s">
        <v>2082</v>
      </c>
      <c r="N4" s="111">
        <v>31450</v>
      </c>
      <c r="O4" s="168">
        <v>3</v>
      </c>
      <c r="P4" s="16" t="s">
        <v>58</v>
      </c>
      <c r="Q4" s="111">
        <v>35900</v>
      </c>
      <c r="R4" s="112">
        <v>3</v>
      </c>
      <c r="S4" s="113">
        <v>1</v>
      </c>
      <c r="T4" s="239" t="s">
        <v>2112</v>
      </c>
      <c r="U4" s="111">
        <v>41490</v>
      </c>
      <c r="V4" s="168">
        <v>3</v>
      </c>
      <c r="W4" s="15" t="s">
        <v>79</v>
      </c>
      <c r="X4" s="111">
        <v>36190</v>
      </c>
      <c r="Y4" s="112">
        <v>3</v>
      </c>
      <c r="Z4" s="113">
        <v>1</v>
      </c>
      <c r="AA4" s="239" t="s">
        <v>2125</v>
      </c>
      <c r="AB4" s="111">
        <v>41410</v>
      </c>
      <c r="AC4" s="168">
        <v>3</v>
      </c>
      <c r="AD4" s="15" t="s">
        <v>100</v>
      </c>
      <c r="AE4" s="111">
        <v>42580</v>
      </c>
      <c r="AF4" s="112">
        <v>3</v>
      </c>
      <c r="AG4" s="113">
        <v>1</v>
      </c>
      <c r="AH4" s="239" t="s">
        <v>2156</v>
      </c>
      <c r="AI4" s="111">
        <v>50620</v>
      </c>
      <c r="AJ4" s="168">
        <v>3</v>
      </c>
      <c r="AK4" s="15" t="s">
        <v>123</v>
      </c>
      <c r="AL4" s="111">
        <v>52860</v>
      </c>
      <c r="AM4" s="112">
        <v>3</v>
      </c>
      <c r="AN4" s="113">
        <v>1</v>
      </c>
      <c r="AO4" s="239" t="s">
        <v>2188</v>
      </c>
      <c r="AP4" s="111">
        <v>58310</v>
      </c>
      <c r="AQ4" s="168">
        <v>3</v>
      </c>
      <c r="AR4" s="15" t="s">
        <v>138</v>
      </c>
      <c r="AS4" s="111">
        <v>36940</v>
      </c>
      <c r="AT4" s="112">
        <v>3</v>
      </c>
      <c r="AU4" s="113">
        <v>1</v>
      </c>
      <c r="AV4" s="239" t="s">
        <v>2218</v>
      </c>
      <c r="AW4" s="111">
        <v>61600</v>
      </c>
      <c r="AX4" s="168">
        <v>3</v>
      </c>
      <c r="AY4" s="15" t="s">
        <v>153</v>
      </c>
      <c r="AZ4" s="111">
        <v>63050</v>
      </c>
      <c r="BA4" s="112">
        <v>3</v>
      </c>
      <c r="BB4" s="113">
        <v>1</v>
      </c>
      <c r="BC4" s="239" t="s">
        <v>2251</v>
      </c>
      <c r="BD4" s="111">
        <v>58780</v>
      </c>
      <c r="BE4" s="168">
        <v>3</v>
      </c>
      <c r="BF4" s="15" t="s">
        <v>792</v>
      </c>
      <c r="BG4" s="111">
        <v>68710</v>
      </c>
      <c r="BH4" s="112">
        <v>3</v>
      </c>
      <c r="BI4" s="113">
        <v>1</v>
      </c>
      <c r="BJ4" s="239" t="s">
        <v>2271</v>
      </c>
      <c r="BK4" s="111">
        <v>71880</v>
      </c>
      <c r="BL4" s="168">
        <v>3</v>
      </c>
      <c r="BM4" s="15" t="s">
        <v>169</v>
      </c>
      <c r="BN4" s="111">
        <v>32510</v>
      </c>
      <c r="BO4" s="112">
        <v>3</v>
      </c>
      <c r="BP4" s="113">
        <v>1</v>
      </c>
      <c r="BQ4" s="239" t="s">
        <v>2308</v>
      </c>
      <c r="BR4" s="111">
        <v>32990</v>
      </c>
      <c r="BS4" s="168">
        <v>3</v>
      </c>
      <c r="BT4" s="15" t="s">
        <v>184</v>
      </c>
      <c r="BU4" s="111">
        <v>53120</v>
      </c>
      <c r="BV4" s="112">
        <v>3</v>
      </c>
      <c r="BW4" s="113">
        <v>1</v>
      </c>
      <c r="BX4" s="28" t="s">
        <v>817</v>
      </c>
      <c r="BY4" s="111">
        <v>28340</v>
      </c>
      <c r="BZ4" s="112">
        <v>3</v>
      </c>
      <c r="CA4" s="128"/>
      <c r="CB4" s="70" t="s">
        <v>836</v>
      </c>
      <c r="CC4" s="111">
        <v>92590</v>
      </c>
      <c r="CD4" s="112">
        <v>3</v>
      </c>
      <c r="CE4" s="113">
        <v>1</v>
      </c>
    </row>
    <row r="5" spans="1:83" x14ac:dyDescent="0.25">
      <c r="B5" s="13" t="s">
        <v>16</v>
      </c>
      <c r="C5" s="114">
        <v>46080</v>
      </c>
      <c r="D5" s="115">
        <v>3</v>
      </c>
      <c r="E5" s="116">
        <v>1</v>
      </c>
      <c r="F5" s="240" t="s">
        <v>2053</v>
      </c>
      <c r="G5" s="114">
        <v>48200</v>
      </c>
      <c r="H5" s="132">
        <v>3</v>
      </c>
      <c r="I5" s="13" t="s">
        <v>38</v>
      </c>
      <c r="J5" s="114">
        <v>55470</v>
      </c>
      <c r="K5" s="115">
        <v>3</v>
      </c>
      <c r="L5" s="116">
        <v>1</v>
      </c>
      <c r="M5" s="240" t="s">
        <v>2083</v>
      </c>
      <c r="N5" s="114">
        <v>74980</v>
      </c>
      <c r="O5" s="132">
        <v>3</v>
      </c>
      <c r="P5" s="13" t="s">
        <v>59</v>
      </c>
      <c r="Q5" s="114">
        <v>68930</v>
      </c>
      <c r="R5" s="115">
        <v>3</v>
      </c>
      <c r="S5" s="116">
        <v>1</v>
      </c>
      <c r="T5" s="240" t="s">
        <v>2113</v>
      </c>
      <c r="U5" s="114">
        <v>61560</v>
      </c>
      <c r="V5" s="132">
        <v>3</v>
      </c>
      <c r="W5" s="11" t="s">
        <v>80</v>
      </c>
      <c r="X5" s="114">
        <v>62970</v>
      </c>
      <c r="Y5" s="115">
        <v>3</v>
      </c>
      <c r="Z5" s="116">
        <v>1</v>
      </c>
      <c r="AA5" s="240" t="s">
        <v>2126</v>
      </c>
      <c r="AB5" s="114">
        <v>57830</v>
      </c>
      <c r="AC5" s="132">
        <v>3</v>
      </c>
      <c r="AD5" s="11" t="s">
        <v>101</v>
      </c>
      <c r="AE5" s="114">
        <v>56900</v>
      </c>
      <c r="AF5" s="115">
        <v>3</v>
      </c>
      <c r="AG5" s="116">
        <v>1</v>
      </c>
      <c r="AH5" s="240" t="s">
        <v>2157</v>
      </c>
      <c r="AI5" s="114">
        <v>61870</v>
      </c>
      <c r="AJ5" s="132">
        <v>3</v>
      </c>
      <c r="AK5" s="11" t="s">
        <v>124</v>
      </c>
      <c r="AL5" s="114">
        <v>62990</v>
      </c>
      <c r="AM5" s="115">
        <v>3</v>
      </c>
      <c r="AN5" s="116">
        <v>1</v>
      </c>
      <c r="AO5" s="240" t="s">
        <v>2189</v>
      </c>
      <c r="AP5" s="114">
        <v>61310</v>
      </c>
      <c r="AQ5" s="132">
        <v>3</v>
      </c>
      <c r="AR5" s="11" t="s">
        <v>139</v>
      </c>
      <c r="AS5" s="114">
        <v>50210</v>
      </c>
      <c r="AT5" s="115">
        <v>3</v>
      </c>
      <c r="AU5" s="116">
        <v>1</v>
      </c>
      <c r="AV5" s="240" t="s">
        <v>2219</v>
      </c>
      <c r="AW5" s="114">
        <v>57970</v>
      </c>
      <c r="AX5" s="132">
        <v>3</v>
      </c>
      <c r="AY5" s="11" t="s">
        <v>154</v>
      </c>
      <c r="AZ5" s="114">
        <v>80950</v>
      </c>
      <c r="BA5" s="115">
        <v>3</v>
      </c>
      <c r="BB5" s="116">
        <v>1</v>
      </c>
      <c r="BC5" s="240" t="s">
        <v>2252</v>
      </c>
      <c r="BD5" s="114">
        <v>89630</v>
      </c>
      <c r="BE5" s="132">
        <v>3</v>
      </c>
      <c r="BF5" s="11" t="s">
        <v>793</v>
      </c>
      <c r="BG5" s="114">
        <v>91270</v>
      </c>
      <c r="BH5" s="115">
        <v>3</v>
      </c>
      <c r="BI5" s="116">
        <v>1</v>
      </c>
      <c r="BJ5" s="240" t="s">
        <v>2272</v>
      </c>
      <c r="BK5" s="114">
        <v>96750</v>
      </c>
      <c r="BL5" s="132">
        <v>3</v>
      </c>
      <c r="BM5" s="11" t="s">
        <v>170</v>
      </c>
      <c r="BN5" s="114">
        <v>59780</v>
      </c>
      <c r="BO5" s="115">
        <v>3</v>
      </c>
      <c r="BP5" s="116">
        <v>1</v>
      </c>
      <c r="BQ5" s="240" t="s">
        <v>2309</v>
      </c>
      <c r="BR5" s="114">
        <v>75650</v>
      </c>
      <c r="BS5" s="132">
        <v>3</v>
      </c>
      <c r="BT5" s="11" t="s">
        <v>185</v>
      </c>
      <c r="BU5" s="114">
        <v>90920</v>
      </c>
      <c r="BV5" s="115">
        <v>3</v>
      </c>
      <c r="BW5" s="116">
        <v>1</v>
      </c>
      <c r="BX5" s="29" t="s">
        <v>818</v>
      </c>
      <c r="BY5" s="114">
        <v>15620</v>
      </c>
      <c r="BZ5" s="115">
        <v>3</v>
      </c>
      <c r="CA5" s="129"/>
      <c r="CB5" s="71" t="s">
        <v>837</v>
      </c>
      <c r="CC5" s="114">
        <v>117640</v>
      </c>
      <c r="CD5" s="115">
        <v>3</v>
      </c>
      <c r="CE5" s="116">
        <v>1</v>
      </c>
    </row>
    <row r="6" spans="1:83" x14ac:dyDescent="0.25">
      <c r="B6" s="13" t="s">
        <v>17</v>
      </c>
      <c r="C6" s="114">
        <v>27780</v>
      </c>
      <c r="D6" s="115">
        <v>3</v>
      </c>
      <c r="E6" s="116">
        <v>1</v>
      </c>
      <c r="F6" s="240" t="s">
        <v>2054</v>
      </c>
      <c r="G6" s="114">
        <v>87820</v>
      </c>
      <c r="H6" s="132">
        <v>3</v>
      </c>
      <c r="I6" s="13" t="s">
        <v>39</v>
      </c>
      <c r="J6" s="114">
        <v>80890</v>
      </c>
      <c r="K6" s="115">
        <v>3</v>
      </c>
      <c r="L6" s="116">
        <v>1</v>
      </c>
      <c r="M6" s="240" t="s">
        <v>2084</v>
      </c>
      <c r="N6" s="114">
        <v>98150</v>
      </c>
      <c r="O6" s="132">
        <v>3</v>
      </c>
      <c r="P6" s="13" t="s">
        <v>60</v>
      </c>
      <c r="Q6" s="114">
        <v>47520</v>
      </c>
      <c r="R6" s="115">
        <v>3</v>
      </c>
      <c r="S6" s="116">
        <v>1</v>
      </c>
      <c r="T6" s="240" t="s">
        <v>2114</v>
      </c>
      <c r="U6" s="114">
        <v>52770</v>
      </c>
      <c r="V6" s="132">
        <v>3</v>
      </c>
      <c r="W6" s="11" t="s">
        <v>81</v>
      </c>
      <c r="X6" s="114">
        <v>146250</v>
      </c>
      <c r="Y6" s="115">
        <v>3</v>
      </c>
      <c r="Z6" s="116">
        <v>1</v>
      </c>
      <c r="AA6" s="240" t="s">
        <v>2127</v>
      </c>
      <c r="AB6" s="114">
        <v>127540</v>
      </c>
      <c r="AC6" s="132">
        <v>3</v>
      </c>
      <c r="AD6" s="11" t="s">
        <v>102</v>
      </c>
      <c r="AE6" s="114">
        <v>131250</v>
      </c>
      <c r="AF6" s="115">
        <v>3</v>
      </c>
      <c r="AG6" s="116">
        <v>1</v>
      </c>
      <c r="AH6" s="240" t="s">
        <v>2158</v>
      </c>
      <c r="AI6" s="114">
        <v>133840</v>
      </c>
      <c r="AJ6" s="132">
        <v>3</v>
      </c>
      <c r="AK6" s="11" t="s">
        <v>125</v>
      </c>
      <c r="AL6" s="114">
        <v>54630</v>
      </c>
      <c r="AM6" s="115">
        <v>3</v>
      </c>
      <c r="AN6" s="116">
        <v>1</v>
      </c>
      <c r="AO6" s="240" t="s">
        <v>2190</v>
      </c>
      <c r="AP6" s="114">
        <v>54170</v>
      </c>
      <c r="AQ6" s="132">
        <v>3</v>
      </c>
      <c r="AR6" s="11" t="s">
        <v>140</v>
      </c>
      <c r="AS6" s="114">
        <v>50600</v>
      </c>
      <c r="AT6" s="115">
        <v>3</v>
      </c>
      <c r="AU6" s="116">
        <v>1</v>
      </c>
      <c r="AV6" s="240" t="s">
        <v>2220</v>
      </c>
      <c r="AW6" s="114">
        <v>61900</v>
      </c>
      <c r="AX6" s="132">
        <v>3</v>
      </c>
      <c r="AY6" s="11" t="s">
        <v>155</v>
      </c>
      <c r="AZ6" s="114">
        <v>72820</v>
      </c>
      <c r="BA6" s="115">
        <v>3</v>
      </c>
      <c r="BB6" s="116">
        <v>1</v>
      </c>
      <c r="BC6" s="240" t="s">
        <v>2253</v>
      </c>
      <c r="BD6" s="114">
        <v>66840</v>
      </c>
      <c r="BE6" s="132">
        <v>3</v>
      </c>
      <c r="BF6" s="11" t="s">
        <v>794</v>
      </c>
      <c r="BG6" s="114">
        <v>95820</v>
      </c>
      <c r="BH6" s="115">
        <v>3</v>
      </c>
      <c r="BI6" s="116">
        <v>1</v>
      </c>
      <c r="BJ6" s="240" t="s">
        <v>2273</v>
      </c>
      <c r="BK6" s="114">
        <v>76290</v>
      </c>
      <c r="BL6" s="132">
        <v>3</v>
      </c>
      <c r="BM6" s="11" t="s">
        <v>171</v>
      </c>
      <c r="BN6" s="114">
        <v>97760</v>
      </c>
      <c r="BO6" s="115">
        <v>3</v>
      </c>
      <c r="BP6" s="116">
        <v>1</v>
      </c>
      <c r="BQ6" s="240" t="s">
        <v>2310</v>
      </c>
      <c r="BR6" s="114">
        <v>105500</v>
      </c>
      <c r="BS6" s="132">
        <v>3</v>
      </c>
      <c r="BT6" s="11" t="s">
        <v>186</v>
      </c>
      <c r="BU6" s="114">
        <v>166500</v>
      </c>
      <c r="BV6" s="115">
        <v>3</v>
      </c>
      <c r="BW6" s="116">
        <v>1</v>
      </c>
      <c r="BX6" s="29" t="s">
        <v>819</v>
      </c>
      <c r="BY6" s="114">
        <v>51650</v>
      </c>
      <c r="BZ6" s="115">
        <v>3</v>
      </c>
      <c r="CA6" s="129"/>
      <c r="CB6" s="71" t="s">
        <v>838</v>
      </c>
      <c r="CC6" s="114">
        <v>110050</v>
      </c>
      <c r="CD6" s="115">
        <v>3</v>
      </c>
      <c r="CE6" s="116">
        <v>1</v>
      </c>
    </row>
    <row r="7" spans="1:83" x14ac:dyDescent="0.25">
      <c r="B7" s="13" t="s">
        <v>18</v>
      </c>
      <c r="C7" s="114">
        <v>74900</v>
      </c>
      <c r="D7" s="115">
        <v>3</v>
      </c>
      <c r="E7" s="116">
        <v>1</v>
      </c>
      <c r="F7" s="240" t="s">
        <v>2055</v>
      </c>
      <c r="G7" s="114">
        <v>62940</v>
      </c>
      <c r="H7" s="132">
        <v>3</v>
      </c>
      <c r="I7" s="13" t="s">
        <v>40</v>
      </c>
      <c r="J7" s="114">
        <v>40890</v>
      </c>
      <c r="K7" s="115">
        <v>3</v>
      </c>
      <c r="L7" s="116">
        <v>1</v>
      </c>
      <c r="M7" s="240" t="s">
        <v>2085</v>
      </c>
      <c r="N7" s="114">
        <v>34440</v>
      </c>
      <c r="O7" s="132">
        <v>3</v>
      </c>
      <c r="P7" s="13" t="s">
        <v>61</v>
      </c>
      <c r="Q7" s="114">
        <v>86020</v>
      </c>
      <c r="R7" s="115">
        <v>3</v>
      </c>
      <c r="S7" s="116">
        <v>1</v>
      </c>
      <c r="T7" s="240" t="s">
        <v>2115</v>
      </c>
      <c r="U7" s="114">
        <v>83130</v>
      </c>
      <c r="V7" s="132">
        <v>3</v>
      </c>
      <c r="W7" s="11" t="s">
        <v>82</v>
      </c>
      <c r="X7" s="114">
        <v>83190</v>
      </c>
      <c r="Y7" s="115">
        <v>3</v>
      </c>
      <c r="Z7" s="116">
        <v>1</v>
      </c>
      <c r="AA7" s="240" t="s">
        <v>2128</v>
      </c>
      <c r="AB7" s="114">
        <v>76960</v>
      </c>
      <c r="AC7" s="132">
        <v>3</v>
      </c>
      <c r="AD7" s="11" t="s">
        <v>103</v>
      </c>
      <c r="AE7" s="114">
        <v>129790</v>
      </c>
      <c r="AF7" s="115">
        <v>3</v>
      </c>
      <c r="AG7" s="116">
        <v>1</v>
      </c>
      <c r="AH7" s="240" t="s">
        <v>2159</v>
      </c>
      <c r="AI7" s="114">
        <v>165620</v>
      </c>
      <c r="AJ7" s="132">
        <v>3</v>
      </c>
      <c r="AK7" s="11" t="s">
        <v>126</v>
      </c>
      <c r="AL7" s="114">
        <v>59900</v>
      </c>
      <c r="AM7" s="115">
        <v>3</v>
      </c>
      <c r="AN7" s="116">
        <v>1</v>
      </c>
      <c r="AO7" s="240" t="s">
        <v>2191</v>
      </c>
      <c r="AP7" s="114">
        <v>62220</v>
      </c>
      <c r="AQ7" s="132">
        <v>3</v>
      </c>
      <c r="AR7" s="11" t="s">
        <v>141</v>
      </c>
      <c r="AS7" s="114">
        <v>87540</v>
      </c>
      <c r="AT7" s="115">
        <v>3</v>
      </c>
      <c r="AU7" s="116">
        <v>1</v>
      </c>
      <c r="AV7" s="240" t="s">
        <v>2221</v>
      </c>
      <c r="AW7" s="114">
        <v>130580</v>
      </c>
      <c r="AX7" s="132">
        <v>3</v>
      </c>
      <c r="AY7" s="11" t="s">
        <v>156</v>
      </c>
      <c r="AZ7" s="114">
        <v>69230</v>
      </c>
      <c r="BA7" s="115">
        <v>3</v>
      </c>
      <c r="BB7" s="116">
        <v>1</v>
      </c>
      <c r="BC7" s="240" t="s">
        <v>2254</v>
      </c>
      <c r="BD7" s="114">
        <v>64940</v>
      </c>
      <c r="BE7" s="132">
        <v>3</v>
      </c>
      <c r="BF7" s="11" t="s">
        <v>795</v>
      </c>
      <c r="BG7" s="114">
        <v>84770</v>
      </c>
      <c r="BH7" s="115">
        <v>3</v>
      </c>
      <c r="BI7" s="116">
        <v>1</v>
      </c>
      <c r="BJ7" s="240" t="s">
        <v>2274</v>
      </c>
      <c r="BK7" s="114">
        <v>70400</v>
      </c>
      <c r="BL7" s="132">
        <v>3</v>
      </c>
      <c r="BM7" s="11" t="s">
        <v>172</v>
      </c>
      <c r="BN7" s="114">
        <v>81020</v>
      </c>
      <c r="BO7" s="115">
        <v>3</v>
      </c>
      <c r="BP7" s="116">
        <v>1</v>
      </c>
      <c r="BQ7" s="240" t="s">
        <v>2311</v>
      </c>
      <c r="BR7" s="114">
        <v>72790</v>
      </c>
      <c r="BS7" s="132">
        <v>3</v>
      </c>
      <c r="BT7" s="11" t="s">
        <v>187</v>
      </c>
      <c r="BU7" s="114">
        <v>107860</v>
      </c>
      <c r="BV7" s="115">
        <v>3</v>
      </c>
      <c r="BW7" s="116">
        <v>1</v>
      </c>
      <c r="BX7" s="29" t="s">
        <v>820</v>
      </c>
      <c r="BY7" s="114">
        <v>40350</v>
      </c>
      <c r="BZ7" s="115">
        <v>3</v>
      </c>
      <c r="CA7" s="129"/>
      <c r="CB7" s="71" t="s">
        <v>839</v>
      </c>
      <c r="CC7" s="114">
        <v>118520</v>
      </c>
      <c r="CD7" s="115">
        <v>3</v>
      </c>
      <c r="CE7" s="116">
        <v>1</v>
      </c>
    </row>
    <row r="8" spans="1:83" x14ac:dyDescent="0.25">
      <c r="B8" s="13" t="s">
        <v>19</v>
      </c>
      <c r="C8" s="114">
        <v>29020</v>
      </c>
      <c r="D8" s="115">
        <v>3</v>
      </c>
      <c r="E8" s="116">
        <v>1</v>
      </c>
      <c r="F8" s="240" t="s">
        <v>2056</v>
      </c>
      <c r="G8" s="114">
        <v>23640</v>
      </c>
      <c r="H8" s="132">
        <v>3</v>
      </c>
      <c r="I8" s="13" t="s">
        <v>41</v>
      </c>
      <c r="J8" s="114">
        <v>54600</v>
      </c>
      <c r="K8" s="115">
        <v>3</v>
      </c>
      <c r="L8" s="116">
        <v>1</v>
      </c>
      <c r="M8" s="240" t="s">
        <v>2086</v>
      </c>
      <c r="N8" s="114">
        <v>46990</v>
      </c>
      <c r="O8" s="132">
        <v>3</v>
      </c>
      <c r="P8" s="13" t="s">
        <v>62</v>
      </c>
      <c r="Q8" s="114">
        <v>51910</v>
      </c>
      <c r="R8" s="115">
        <v>3</v>
      </c>
      <c r="S8" s="116">
        <v>1</v>
      </c>
      <c r="T8" s="240" t="s">
        <v>2116</v>
      </c>
      <c r="U8" s="114">
        <v>49010</v>
      </c>
      <c r="V8" s="132">
        <v>3</v>
      </c>
      <c r="W8" s="11" t="s">
        <v>83</v>
      </c>
      <c r="X8" s="114">
        <v>99930</v>
      </c>
      <c r="Y8" s="115">
        <v>3</v>
      </c>
      <c r="Z8" s="116">
        <v>1</v>
      </c>
      <c r="AA8" s="240" t="s">
        <v>2129</v>
      </c>
      <c r="AB8" s="114">
        <v>126670</v>
      </c>
      <c r="AC8" s="132">
        <v>3</v>
      </c>
      <c r="AD8" s="11" t="s">
        <v>104</v>
      </c>
      <c r="AE8" s="114">
        <v>153500</v>
      </c>
      <c r="AF8" s="115">
        <v>3</v>
      </c>
      <c r="AG8" s="116">
        <v>1</v>
      </c>
      <c r="AH8" s="240" t="s">
        <v>2160</v>
      </c>
      <c r="AI8" s="114">
        <v>129460</v>
      </c>
      <c r="AJ8" s="132">
        <v>3</v>
      </c>
      <c r="AK8" s="11" t="s">
        <v>127</v>
      </c>
      <c r="AL8" s="114">
        <v>87100</v>
      </c>
      <c r="AM8" s="115">
        <v>3</v>
      </c>
      <c r="AN8" s="116">
        <v>1</v>
      </c>
      <c r="AO8" s="240" t="s">
        <v>2192</v>
      </c>
      <c r="AP8" s="114">
        <v>118770</v>
      </c>
      <c r="AQ8" s="132">
        <v>3</v>
      </c>
      <c r="AR8" s="11" t="s">
        <v>142</v>
      </c>
      <c r="AS8" s="114">
        <v>67350</v>
      </c>
      <c r="AT8" s="115">
        <v>3</v>
      </c>
      <c r="AU8" s="116">
        <v>1</v>
      </c>
      <c r="AV8" s="240" t="s">
        <v>2222</v>
      </c>
      <c r="AW8" s="114">
        <v>66190</v>
      </c>
      <c r="AX8" s="132">
        <v>3</v>
      </c>
      <c r="AY8" s="11" t="s">
        <v>157</v>
      </c>
      <c r="AZ8" s="114">
        <v>53090</v>
      </c>
      <c r="BA8" s="115">
        <v>3</v>
      </c>
      <c r="BB8" s="116">
        <v>1</v>
      </c>
      <c r="BC8" s="240" t="s">
        <v>2255</v>
      </c>
      <c r="BD8" s="114">
        <v>76830</v>
      </c>
      <c r="BE8" s="132">
        <v>3</v>
      </c>
      <c r="BF8" s="11" t="s">
        <v>796</v>
      </c>
      <c r="BG8" s="114">
        <v>91190</v>
      </c>
      <c r="BH8" s="115">
        <v>3</v>
      </c>
      <c r="BI8" s="116">
        <v>1</v>
      </c>
      <c r="BJ8" s="240" t="s">
        <v>2275</v>
      </c>
      <c r="BK8" s="114">
        <v>88860</v>
      </c>
      <c r="BL8" s="132">
        <v>3</v>
      </c>
      <c r="BM8" s="11" t="s">
        <v>173</v>
      </c>
      <c r="BN8" s="114">
        <v>118110</v>
      </c>
      <c r="BO8" s="115">
        <v>3</v>
      </c>
      <c r="BP8" s="116">
        <v>1</v>
      </c>
      <c r="BQ8" s="240" t="s">
        <v>2312</v>
      </c>
      <c r="BR8" s="114">
        <v>101610</v>
      </c>
      <c r="BS8" s="132">
        <v>3</v>
      </c>
      <c r="BT8" s="11" t="s">
        <v>188</v>
      </c>
      <c r="BU8" s="114">
        <v>89550</v>
      </c>
      <c r="BV8" s="115">
        <v>3</v>
      </c>
      <c r="BW8" s="116">
        <v>1</v>
      </c>
      <c r="BX8" s="29" t="s">
        <v>821</v>
      </c>
      <c r="BY8" s="114">
        <v>105320</v>
      </c>
      <c r="BZ8" s="115">
        <v>3</v>
      </c>
      <c r="CA8" s="129"/>
      <c r="CB8" s="71" t="s">
        <v>840</v>
      </c>
      <c r="CC8" s="114">
        <v>99130</v>
      </c>
      <c r="CD8" s="115">
        <v>3</v>
      </c>
      <c r="CE8" s="116">
        <v>1</v>
      </c>
    </row>
    <row r="9" spans="1:83" x14ac:dyDescent="0.25">
      <c r="B9" s="13" t="s">
        <v>20</v>
      </c>
      <c r="C9" s="114">
        <v>31590</v>
      </c>
      <c r="D9" s="115">
        <v>3</v>
      </c>
      <c r="E9" s="116">
        <v>1</v>
      </c>
      <c r="F9" s="240" t="s">
        <v>2057</v>
      </c>
      <c r="G9" s="114">
        <v>27910</v>
      </c>
      <c r="H9" s="132">
        <v>3</v>
      </c>
      <c r="I9" s="13" t="s">
        <v>42</v>
      </c>
      <c r="J9" s="114">
        <v>46100</v>
      </c>
      <c r="K9" s="115">
        <v>3</v>
      </c>
      <c r="L9" s="116">
        <v>1</v>
      </c>
      <c r="M9" s="240" t="s">
        <v>2087</v>
      </c>
      <c r="N9" s="114">
        <v>70330</v>
      </c>
      <c r="O9" s="132">
        <v>3</v>
      </c>
      <c r="P9" s="13" t="s">
        <v>63</v>
      </c>
      <c r="Q9" s="114">
        <v>57070</v>
      </c>
      <c r="R9" s="115">
        <v>3</v>
      </c>
      <c r="S9" s="116">
        <v>1</v>
      </c>
      <c r="T9" s="240" t="s">
        <v>2117</v>
      </c>
      <c r="U9" s="114">
        <v>80550</v>
      </c>
      <c r="V9" s="132">
        <v>3</v>
      </c>
      <c r="W9" s="11" t="s">
        <v>84</v>
      </c>
      <c r="X9" s="114">
        <v>57350</v>
      </c>
      <c r="Y9" s="115">
        <v>3</v>
      </c>
      <c r="Z9" s="116">
        <v>1</v>
      </c>
      <c r="AA9" s="240" t="s">
        <v>2130</v>
      </c>
      <c r="AB9" s="114">
        <v>53820</v>
      </c>
      <c r="AC9" s="132">
        <v>3</v>
      </c>
      <c r="AD9" s="11" t="s">
        <v>105</v>
      </c>
      <c r="AE9" s="114">
        <v>126130</v>
      </c>
      <c r="AF9" s="115">
        <v>3</v>
      </c>
      <c r="AG9" s="116">
        <v>1</v>
      </c>
      <c r="AH9" s="240" t="s">
        <v>2161</v>
      </c>
      <c r="AI9" s="114">
        <v>88280</v>
      </c>
      <c r="AJ9" s="132">
        <v>3</v>
      </c>
      <c r="AK9" s="11" t="s">
        <v>128</v>
      </c>
      <c r="AL9" s="114">
        <v>103010</v>
      </c>
      <c r="AM9" s="115">
        <v>3</v>
      </c>
      <c r="AN9" s="116">
        <v>1</v>
      </c>
      <c r="AO9" s="240" t="s">
        <v>2193</v>
      </c>
      <c r="AP9" s="114">
        <v>100460</v>
      </c>
      <c r="AQ9" s="132">
        <v>3</v>
      </c>
      <c r="AR9" s="11" t="s">
        <v>143</v>
      </c>
      <c r="AS9" s="114">
        <v>29360</v>
      </c>
      <c r="AT9" s="115">
        <v>3</v>
      </c>
      <c r="AU9" s="116">
        <v>1</v>
      </c>
      <c r="AV9" s="240" t="s">
        <v>2223</v>
      </c>
      <c r="AW9" s="114">
        <v>46050</v>
      </c>
      <c r="AX9" s="132">
        <v>3</v>
      </c>
      <c r="AY9" s="11" t="s">
        <v>158</v>
      </c>
      <c r="AZ9" s="114">
        <v>83650</v>
      </c>
      <c r="BA9" s="115">
        <v>3</v>
      </c>
      <c r="BB9" s="116">
        <v>1</v>
      </c>
      <c r="BC9" s="240" t="s">
        <v>2256</v>
      </c>
      <c r="BD9" s="114">
        <v>68050</v>
      </c>
      <c r="BE9" s="132">
        <v>3</v>
      </c>
      <c r="BF9" s="11" t="s">
        <v>797</v>
      </c>
      <c r="BG9" s="114">
        <v>95350</v>
      </c>
      <c r="BH9" s="115">
        <v>3</v>
      </c>
      <c r="BI9" s="116">
        <v>1</v>
      </c>
      <c r="BJ9" s="240" t="s">
        <v>2276</v>
      </c>
      <c r="BK9" s="114">
        <v>65170</v>
      </c>
      <c r="BL9" s="132">
        <v>3</v>
      </c>
      <c r="BM9" s="11" t="s">
        <v>174</v>
      </c>
      <c r="BN9" s="114">
        <v>134950</v>
      </c>
      <c r="BO9" s="115">
        <v>3</v>
      </c>
      <c r="BP9" s="116">
        <v>1</v>
      </c>
      <c r="BQ9" s="240" t="s">
        <v>2313</v>
      </c>
      <c r="BR9" s="114">
        <v>142510</v>
      </c>
      <c r="BS9" s="132">
        <v>3</v>
      </c>
      <c r="BT9" s="11" t="s">
        <v>189</v>
      </c>
      <c r="BU9" s="114">
        <v>72620</v>
      </c>
      <c r="BV9" s="115">
        <v>3</v>
      </c>
      <c r="BW9" s="116">
        <v>1</v>
      </c>
      <c r="BX9" s="29" t="s">
        <v>822</v>
      </c>
      <c r="BY9" s="114">
        <v>25000</v>
      </c>
      <c r="BZ9" s="115">
        <v>3</v>
      </c>
      <c r="CA9" s="129"/>
      <c r="CB9" s="71" t="s">
        <v>841</v>
      </c>
      <c r="CC9" s="114">
        <v>93160</v>
      </c>
      <c r="CD9" s="115">
        <v>3</v>
      </c>
      <c r="CE9" s="116">
        <v>1</v>
      </c>
    </row>
    <row r="10" spans="1:83" x14ac:dyDescent="0.25">
      <c r="B10" s="13" t="s">
        <v>21</v>
      </c>
      <c r="C10" s="114">
        <v>43760</v>
      </c>
      <c r="D10" s="115">
        <v>3</v>
      </c>
      <c r="E10" s="116">
        <v>1</v>
      </c>
      <c r="F10" s="240" t="s">
        <v>2058</v>
      </c>
      <c r="G10" s="114">
        <v>68260</v>
      </c>
      <c r="H10" s="132">
        <v>3</v>
      </c>
      <c r="I10" s="13" t="s">
        <v>43</v>
      </c>
      <c r="J10" s="114">
        <v>89160</v>
      </c>
      <c r="K10" s="115">
        <v>3</v>
      </c>
      <c r="L10" s="116">
        <v>1</v>
      </c>
      <c r="M10" s="240" t="s">
        <v>2088</v>
      </c>
      <c r="N10" s="114">
        <v>97170</v>
      </c>
      <c r="O10" s="132">
        <v>3</v>
      </c>
      <c r="P10" s="13" t="s">
        <v>64</v>
      </c>
      <c r="Q10" s="114">
        <v>145270</v>
      </c>
      <c r="R10" s="115">
        <v>3</v>
      </c>
      <c r="S10" s="116">
        <v>1</v>
      </c>
      <c r="T10" s="240" t="s">
        <v>2118</v>
      </c>
      <c r="U10" s="114">
        <v>128180</v>
      </c>
      <c r="V10" s="132">
        <v>3</v>
      </c>
      <c r="W10" s="11" t="s">
        <v>85</v>
      </c>
      <c r="X10" s="114">
        <v>116170</v>
      </c>
      <c r="Y10" s="115">
        <v>3</v>
      </c>
      <c r="Z10" s="116">
        <v>1</v>
      </c>
      <c r="AA10" s="240" t="s">
        <v>2131</v>
      </c>
      <c r="AB10" s="114">
        <v>90920</v>
      </c>
      <c r="AC10" s="132">
        <v>3</v>
      </c>
      <c r="AD10" s="11" t="s">
        <v>106</v>
      </c>
      <c r="AE10" s="114">
        <v>118330</v>
      </c>
      <c r="AF10" s="115">
        <v>3</v>
      </c>
      <c r="AG10" s="116">
        <v>1</v>
      </c>
      <c r="AH10" s="240" t="s">
        <v>2162</v>
      </c>
      <c r="AI10" s="114">
        <v>107080</v>
      </c>
      <c r="AJ10" s="132">
        <v>3</v>
      </c>
      <c r="AK10" s="11" t="s">
        <v>129</v>
      </c>
      <c r="AL10" s="114">
        <v>96640</v>
      </c>
      <c r="AM10" s="115">
        <v>3</v>
      </c>
      <c r="AN10" s="116">
        <v>1</v>
      </c>
      <c r="AO10" s="240" t="s">
        <v>2194</v>
      </c>
      <c r="AP10" s="114">
        <v>103300</v>
      </c>
      <c r="AQ10" s="132">
        <v>3</v>
      </c>
      <c r="AR10" s="11" t="s">
        <v>144</v>
      </c>
      <c r="AS10" s="114">
        <v>97550</v>
      </c>
      <c r="AT10" s="115">
        <v>3</v>
      </c>
      <c r="AU10" s="116">
        <v>1</v>
      </c>
      <c r="AV10" s="240" t="s">
        <v>2224</v>
      </c>
      <c r="AW10" s="114">
        <v>96610</v>
      </c>
      <c r="AX10" s="132">
        <v>3</v>
      </c>
      <c r="AY10" s="11" t="s">
        <v>159</v>
      </c>
      <c r="AZ10" s="114">
        <v>104190</v>
      </c>
      <c r="BA10" s="115">
        <v>3</v>
      </c>
      <c r="BB10" s="116">
        <v>1</v>
      </c>
      <c r="BC10" s="240" t="s">
        <v>2257</v>
      </c>
      <c r="BD10" s="114">
        <v>107030</v>
      </c>
      <c r="BE10" s="132">
        <v>3</v>
      </c>
      <c r="BF10" s="11" t="s">
        <v>798</v>
      </c>
      <c r="BG10" s="114">
        <v>121380</v>
      </c>
      <c r="BH10" s="115">
        <v>3</v>
      </c>
      <c r="BI10" s="116">
        <v>1</v>
      </c>
      <c r="BJ10" s="240" t="s">
        <v>2277</v>
      </c>
      <c r="BK10" s="114">
        <v>97380</v>
      </c>
      <c r="BL10" s="132">
        <v>3</v>
      </c>
      <c r="BM10" s="11" t="s">
        <v>175</v>
      </c>
      <c r="BN10" s="114">
        <v>89660</v>
      </c>
      <c r="BO10" s="115">
        <v>3</v>
      </c>
      <c r="BP10" s="116">
        <v>1</v>
      </c>
      <c r="BQ10" s="240" t="s">
        <v>2314</v>
      </c>
      <c r="BR10" s="114">
        <v>126540</v>
      </c>
      <c r="BS10" s="132">
        <v>3</v>
      </c>
      <c r="BT10" s="11" t="s">
        <v>190</v>
      </c>
      <c r="BU10" s="114">
        <v>115590</v>
      </c>
      <c r="BV10" s="115">
        <v>3</v>
      </c>
      <c r="BW10" s="116">
        <v>1</v>
      </c>
      <c r="BX10" s="29" t="s">
        <v>823</v>
      </c>
      <c r="BY10" s="114">
        <v>124890</v>
      </c>
      <c r="BZ10" s="115">
        <v>3</v>
      </c>
      <c r="CA10" s="129"/>
      <c r="CB10" s="71" t="s">
        <v>842</v>
      </c>
      <c r="CC10" s="114">
        <v>162850</v>
      </c>
      <c r="CD10" s="115">
        <v>3</v>
      </c>
      <c r="CE10" s="116">
        <v>1</v>
      </c>
    </row>
    <row r="11" spans="1:83" x14ac:dyDescent="0.25">
      <c r="B11" s="13" t="s">
        <v>22</v>
      </c>
      <c r="C11" s="114">
        <v>56460</v>
      </c>
      <c r="D11" s="115">
        <v>3</v>
      </c>
      <c r="E11" s="116">
        <v>1</v>
      </c>
      <c r="F11" s="240" t="s">
        <v>2059</v>
      </c>
      <c r="G11" s="114">
        <v>56370</v>
      </c>
      <c r="H11" s="132">
        <v>3</v>
      </c>
      <c r="I11" s="13" t="s">
        <v>44</v>
      </c>
      <c r="J11" s="114">
        <v>74370</v>
      </c>
      <c r="K11" s="115">
        <v>3</v>
      </c>
      <c r="L11" s="116">
        <v>1</v>
      </c>
      <c r="M11" s="240" t="s">
        <v>2089</v>
      </c>
      <c r="N11" s="114">
        <v>59500</v>
      </c>
      <c r="O11" s="132">
        <v>3</v>
      </c>
      <c r="P11" s="13" t="s">
        <v>65</v>
      </c>
      <c r="Q11" s="114">
        <v>73300</v>
      </c>
      <c r="R11" s="115">
        <v>3</v>
      </c>
      <c r="S11" s="116">
        <v>1</v>
      </c>
      <c r="T11" s="240" t="s">
        <v>2119</v>
      </c>
      <c r="U11" s="114">
        <v>84380</v>
      </c>
      <c r="V11" s="132">
        <v>3</v>
      </c>
      <c r="W11" s="11" t="s">
        <v>86</v>
      </c>
      <c r="X11" s="114">
        <v>62180</v>
      </c>
      <c r="Y11" s="115">
        <v>3</v>
      </c>
      <c r="Z11" s="116">
        <v>1</v>
      </c>
      <c r="AA11" s="240" t="s">
        <v>2132</v>
      </c>
      <c r="AB11" s="114">
        <v>45670</v>
      </c>
      <c r="AC11" s="132">
        <v>3</v>
      </c>
      <c r="AD11" s="11" t="s">
        <v>107</v>
      </c>
      <c r="AE11" s="114">
        <v>86390</v>
      </c>
      <c r="AF11" s="115">
        <v>3</v>
      </c>
      <c r="AG11" s="116">
        <v>1</v>
      </c>
      <c r="AH11" s="240" t="s">
        <v>2163</v>
      </c>
      <c r="AI11" s="114">
        <v>77600</v>
      </c>
      <c r="AJ11" s="132">
        <v>3</v>
      </c>
      <c r="AK11" s="11" t="s">
        <v>130</v>
      </c>
      <c r="AL11" s="114">
        <v>90230</v>
      </c>
      <c r="AM11" s="115">
        <v>3</v>
      </c>
      <c r="AN11" s="116">
        <v>1</v>
      </c>
      <c r="AO11" s="240" t="s">
        <v>2195</v>
      </c>
      <c r="AP11" s="114">
        <v>100110</v>
      </c>
      <c r="AQ11" s="132">
        <v>3</v>
      </c>
      <c r="AR11" s="11" t="s">
        <v>145</v>
      </c>
      <c r="AS11" s="114">
        <v>118210</v>
      </c>
      <c r="AT11" s="115">
        <v>3</v>
      </c>
      <c r="AU11" s="116">
        <v>1</v>
      </c>
      <c r="AV11" s="240" t="s">
        <v>2225</v>
      </c>
      <c r="AW11" s="114">
        <v>47730</v>
      </c>
      <c r="AX11" s="132">
        <v>3</v>
      </c>
      <c r="AY11" s="11" t="s">
        <v>160</v>
      </c>
      <c r="AZ11" s="114">
        <v>78150</v>
      </c>
      <c r="BA11" s="115">
        <v>3</v>
      </c>
      <c r="BB11" s="116">
        <v>1</v>
      </c>
      <c r="BC11" s="240" t="s">
        <v>2258</v>
      </c>
      <c r="BD11" s="114">
        <v>92380</v>
      </c>
      <c r="BE11" s="132">
        <v>3</v>
      </c>
      <c r="BF11" s="11" t="s">
        <v>799</v>
      </c>
      <c r="BG11" s="114">
        <v>92970</v>
      </c>
      <c r="BH11" s="115">
        <v>3</v>
      </c>
      <c r="BI11" s="116">
        <v>1</v>
      </c>
      <c r="BJ11" s="240" t="s">
        <v>2278</v>
      </c>
      <c r="BK11" s="114">
        <v>137740</v>
      </c>
      <c r="BL11" s="132">
        <v>3</v>
      </c>
      <c r="BM11" s="11" t="s">
        <v>176</v>
      </c>
      <c r="BN11" s="114">
        <v>172690</v>
      </c>
      <c r="BO11" s="115">
        <v>3</v>
      </c>
      <c r="BP11" s="116">
        <v>1</v>
      </c>
      <c r="BQ11" s="240" t="s">
        <v>2315</v>
      </c>
      <c r="BR11" s="114">
        <v>119700</v>
      </c>
      <c r="BS11" s="132">
        <v>3</v>
      </c>
      <c r="BT11" s="11" t="s">
        <v>191</v>
      </c>
      <c r="BU11" s="114">
        <v>164380</v>
      </c>
      <c r="BV11" s="115">
        <v>3</v>
      </c>
      <c r="BW11" s="116">
        <v>1</v>
      </c>
      <c r="BX11" s="29" t="s">
        <v>824</v>
      </c>
      <c r="BY11" s="114">
        <v>74060</v>
      </c>
      <c r="BZ11" s="115">
        <v>3</v>
      </c>
      <c r="CA11" s="129"/>
      <c r="CB11" s="71" t="s">
        <v>843</v>
      </c>
      <c r="CC11" s="114">
        <v>69320</v>
      </c>
      <c r="CD11" s="115">
        <v>3</v>
      </c>
      <c r="CE11" s="116">
        <v>1</v>
      </c>
    </row>
    <row r="12" spans="1:83" x14ac:dyDescent="0.25">
      <c r="B12" s="13" t="s">
        <v>23</v>
      </c>
      <c r="C12" s="114">
        <v>40260</v>
      </c>
      <c r="D12" s="115">
        <v>3</v>
      </c>
      <c r="E12" s="116">
        <v>1</v>
      </c>
      <c r="F12" s="240" t="s">
        <v>2060</v>
      </c>
      <c r="G12" s="114">
        <v>46610</v>
      </c>
      <c r="H12" s="132">
        <v>3</v>
      </c>
      <c r="I12" s="13" t="s">
        <v>45</v>
      </c>
      <c r="J12" s="114">
        <v>70890</v>
      </c>
      <c r="K12" s="115">
        <v>3</v>
      </c>
      <c r="L12" s="116">
        <v>1</v>
      </c>
      <c r="M12" s="240" t="s">
        <v>2090</v>
      </c>
      <c r="N12" s="114">
        <v>52230</v>
      </c>
      <c r="O12" s="132">
        <v>3</v>
      </c>
      <c r="P12" s="13" t="s">
        <v>66</v>
      </c>
      <c r="Q12" s="114">
        <v>116050</v>
      </c>
      <c r="R12" s="115">
        <v>3</v>
      </c>
      <c r="S12" s="116">
        <v>1</v>
      </c>
      <c r="T12" s="240" t="s">
        <v>2120</v>
      </c>
      <c r="U12" s="114">
        <v>105140</v>
      </c>
      <c r="V12" s="132">
        <v>3</v>
      </c>
      <c r="W12" s="11" t="s">
        <v>87</v>
      </c>
      <c r="X12" s="114">
        <v>127780</v>
      </c>
      <c r="Y12" s="115">
        <v>3</v>
      </c>
      <c r="Z12" s="116">
        <v>1</v>
      </c>
      <c r="AA12" s="240" t="s">
        <v>2133</v>
      </c>
      <c r="AB12" s="114">
        <v>92890</v>
      </c>
      <c r="AC12" s="132">
        <v>3</v>
      </c>
      <c r="AD12" s="11" t="s">
        <v>108</v>
      </c>
      <c r="AE12" s="114">
        <v>140810</v>
      </c>
      <c r="AF12" s="115">
        <v>3</v>
      </c>
      <c r="AG12" s="116">
        <v>1</v>
      </c>
      <c r="AH12" s="240" t="s">
        <v>2164</v>
      </c>
      <c r="AI12" s="114">
        <v>100690</v>
      </c>
      <c r="AJ12" s="132">
        <v>3</v>
      </c>
      <c r="AK12" s="11" t="s">
        <v>131</v>
      </c>
      <c r="AL12" s="114">
        <v>72780</v>
      </c>
      <c r="AM12" s="115">
        <v>3</v>
      </c>
      <c r="AN12" s="116">
        <v>1</v>
      </c>
      <c r="AO12" s="240" t="s">
        <v>2196</v>
      </c>
      <c r="AP12" s="114">
        <v>70400</v>
      </c>
      <c r="AQ12" s="132">
        <v>3</v>
      </c>
      <c r="AR12" s="11" t="s">
        <v>146</v>
      </c>
      <c r="AS12" s="114">
        <v>56920</v>
      </c>
      <c r="AT12" s="115">
        <v>3</v>
      </c>
      <c r="AU12" s="116">
        <v>1</v>
      </c>
      <c r="AV12" s="240" t="s">
        <v>2226</v>
      </c>
      <c r="AW12" s="114">
        <v>94500</v>
      </c>
      <c r="AX12" s="132">
        <v>3</v>
      </c>
      <c r="AY12" s="11" t="s">
        <v>161</v>
      </c>
      <c r="AZ12" s="114">
        <v>63350</v>
      </c>
      <c r="BA12" s="115">
        <v>3</v>
      </c>
      <c r="BB12" s="116">
        <v>1</v>
      </c>
      <c r="BC12" s="240" t="s">
        <v>2259</v>
      </c>
      <c r="BD12" s="114">
        <v>50430</v>
      </c>
      <c r="BE12" s="132">
        <v>3</v>
      </c>
      <c r="BF12" s="11" t="s">
        <v>800</v>
      </c>
      <c r="BG12" s="114">
        <v>96930</v>
      </c>
      <c r="BH12" s="115">
        <v>3</v>
      </c>
      <c r="BI12" s="116">
        <v>1</v>
      </c>
      <c r="BJ12" s="240" t="s">
        <v>2279</v>
      </c>
      <c r="BK12" s="114">
        <v>94380</v>
      </c>
      <c r="BL12" s="132">
        <v>3</v>
      </c>
      <c r="BM12" s="11" t="s">
        <v>177</v>
      </c>
      <c r="BN12" s="114">
        <v>85210</v>
      </c>
      <c r="BO12" s="115">
        <v>3</v>
      </c>
      <c r="BP12" s="116">
        <v>1</v>
      </c>
      <c r="BQ12" s="240" t="s">
        <v>2316</v>
      </c>
      <c r="BR12" s="114">
        <v>57830</v>
      </c>
      <c r="BS12" s="132">
        <v>3</v>
      </c>
      <c r="BT12" s="11" t="s">
        <v>192</v>
      </c>
      <c r="BU12" s="114">
        <v>131250</v>
      </c>
      <c r="BV12" s="115">
        <v>3</v>
      </c>
      <c r="BW12" s="116">
        <v>1</v>
      </c>
      <c r="BX12" s="29" t="s">
        <v>825</v>
      </c>
      <c r="BY12" s="114">
        <v>74450</v>
      </c>
      <c r="BZ12" s="115">
        <v>3</v>
      </c>
      <c r="CA12" s="129"/>
      <c r="CB12" s="71" t="s">
        <v>844</v>
      </c>
      <c r="CC12" s="114">
        <v>68330</v>
      </c>
      <c r="CD12" s="115">
        <v>3</v>
      </c>
      <c r="CE12" s="116">
        <v>1</v>
      </c>
    </row>
    <row r="13" spans="1:83" ht="15.75" thickBot="1" x14ac:dyDescent="0.3">
      <c r="B13" s="13" t="s">
        <v>24</v>
      </c>
      <c r="C13" s="114">
        <v>45750</v>
      </c>
      <c r="D13" s="115">
        <v>3</v>
      </c>
      <c r="E13" s="116">
        <v>1</v>
      </c>
      <c r="F13" s="240" t="s">
        <v>2061</v>
      </c>
      <c r="G13" s="114">
        <v>55860</v>
      </c>
      <c r="H13" s="132">
        <v>3</v>
      </c>
      <c r="I13" s="13" t="s">
        <v>46</v>
      </c>
      <c r="J13" s="114">
        <v>69240</v>
      </c>
      <c r="K13" s="115">
        <v>3</v>
      </c>
      <c r="L13" s="116">
        <v>1</v>
      </c>
      <c r="M13" s="240" t="s">
        <v>2091</v>
      </c>
      <c r="N13" s="114">
        <v>61100</v>
      </c>
      <c r="O13" s="132">
        <v>3</v>
      </c>
      <c r="P13" s="13" t="s">
        <v>67</v>
      </c>
      <c r="Q13" s="114">
        <v>130860</v>
      </c>
      <c r="R13" s="115">
        <v>3</v>
      </c>
      <c r="S13" s="116">
        <v>1</v>
      </c>
      <c r="T13" s="241" t="s">
        <v>2121</v>
      </c>
      <c r="U13" s="48">
        <v>118250</v>
      </c>
      <c r="V13" s="133">
        <v>3</v>
      </c>
      <c r="W13" s="11" t="s">
        <v>88</v>
      </c>
      <c r="X13" s="114">
        <v>81350</v>
      </c>
      <c r="Y13" s="115">
        <v>3</v>
      </c>
      <c r="Z13" s="116">
        <v>1</v>
      </c>
      <c r="AA13" s="240" t="s">
        <v>2134</v>
      </c>
      <c r="AB13" s="114">
        <v>79320</v>
      </c>
      <c r="AC13" s="132">
        <v>3</v>
      </c>
      <c r="AD13" s="11" t="s">
        <v>109</v>
      </c>
      <c r="AE13" s="114">
        <v>108510</v>
      </c>
      <c r="AF13" s="115">
        <v>3</v>
      </c>
      <c r="AG13" s="116">
        <v>1</v>
      </c>
      <c r="AH13" s="240" t="s">
        <v>2165</v>
      </c>
      <c r="AI13" s="114">
        <v>111010</v>
      </c>
      <c r="AJ13" s="132">
        <v>3</v>
      </c>
      <c r="AK13" s="11" t="s">
        <v>132</v>
      </c>
      <c r="AL13" s="114">
        <v>111220</v>
      </c>
      <c r="AM13" s="115">
        <v>3</v>
      </c>
      <c r="AN13" s="116">
        <v>1</v>
      </c>
      <c r="AO13" s="240" t="s">
        <v>2197</v>
      </c>
      <c r="AP13" s="114">
        <v>127750</v>
      </c>
      <c r="AQ13" s="132">
        <v>3</v>
      </c>
      <c r="AR13" s="11" t="s">
        <v>147</v>
      </c>
      <c r="AS13" s="114">
        <v>82130</v>
      </c>
      <c r="AT13" s="115">
        <v>3</v>
      </c>
      <c r="AU13" s="116">
        <v>1</v>
      </c>
      <c r="AV13" s="240" t="s">
        <v>2227</v>
      </c>
      <c r="AW13" s="114">
        <v>67590</v>
      </c>
      <c r="AX13" s="132">
        <v>3</v>
      </c>
      <c r="AY13" s="11" t="s">
        <v>162</v>
      </c>
      <c r="AZ13" s="114">
        <v>112860</v>
      </c>
      <c r="BA13" s="115">
        <v>3</v>
      </c>
      <c r="BB13" s="116">
        <v>1</v>
      </c>
      <c r="BC13" s="240" t="s">
        <v>2260</v>
      </c>
      <c r="BD13" s="114">
        <v>207820</v>
      </c>
      <c r="BE13" s="132">
        <v>3</v>
      </c>
      <c r="BF13" s="11" t="s">
        <v>801</v>
      </c>
      <c r="BG13" s="114">
        <v>86040</v>
      </c>
      <c r="BH13" s="115">
        <v>3</v>
      </c>
      <c r="BI13" s="116">
        <v>1</v>
      </c>
      <c r="BJ13" s="240" t="s">
        <v>2280</v>
      </c>
      <c r="BK13" s="114">
        <v>78200</v>
      </c>
      <c r="BL13" s="132">
        <v>3</v>
      </c>
      <c r="BM13" s="11" t="s">
        <v>178</v>
      </c>
      <c r="BN13" s="114">
        <v>71020</v>
      </c>
      <c r="BO13" s="115">
        <v>3</v>
      </c>
      <c r="BP13" s="116">
        <v>1</v>
      </c>
      <c r="BQ13" s="240" t="s">
        <v>2317</v>
      </c>
      <c r="BR13" s="114">
        <v>93740</v>
      </c>
      <c r="BS13" s="132">
        <v>3</v>
      </c>
      <c r="BT13" s="11" t="s">
        <v>193</v>
      </c>
      <c r="BU13" s="114">
        <v>134890</v>
      </c>
      <c r="BV13" s="115">
        <v>3</v>
      </c>
      <c r="BW13" s="116">
        <v>1</v>
      </c>
      <c r="BX13" s="29" t="s">
        <v>826</v>
      </c>
      <c r="BY13" s="114">
        <v>105250</v>
      </c>
      <c r="BZ13" s="115">
        <v>3</v>
      </c>
      <c r="CA13" s="129"/>
      <c r="CB13" s="71" t="s">
        <v>845</v>
      </c>
      <c r="CC13" s="114">
        <v>108460</v>
      </c>
      <c r="CD13" s="115">
        <v>3</v>
      </c>
      <c r="CE13" s="116">
        <v>1</v>
      </c>
    </row>
    <row r="14" spans="1:83" x14ac:dyDescent="0.25">
      <c r="B14" s="13" t="s">
        <v>25</v>
      </c>
      <c r="C14" s="114">
        <v>52780</v>
      </c>
      <c r="D14" s="115">
        <v>3</v>
      </c>
      <c r="E14" s="116">
        <v>1</v>
      </c>
      <c r="F14" s="240" t="s">
        <v>2062</v>
      </c>
      <c r="G14" s="114">
        <v>129850</v>
      </c>
      <c r="H14" s="132">
        <v>3</v>
      </c>
      <c r="I14" s="13" t="s">
        <v>47</v>
      </c>
      <c r="J14" s="114">
        <v>100620</v>
      </c>
      <c r="K14" s="115">
        <v>3</v>
      </c>
      <c r="L14" s="116">
        <v>1</v>
      </c>
      <c r="M14" s="240" t="s">
        <v>2092</v>
      </c>
      <c r="N14" s="114">
        <v>85400</v>
      </c>
      <c r="O14" s="132">
        <v>3</v>
      </c>
      <c r="P14" s="181" t="s">
        <v>713</v>
      </c>
      <c r="Q14" s="114">
        <v>133390</v>
      </c>
      <c r="R14" s="115">
        <v>3</v>
      </c>
      <c r="S14" s="129"/>
      <c r="W14" s="11" t="s">
        <v>89</v>
      </c>
      <c r="X14" s="114">
        <v>128160</v>
      </c>
      <c r="Y14" s="115">
        <v>3</v>
      </c>
      <c r="Z14" s="116">
        <v>1</v>
      </c>
      <c r="AA14" s="240" t="s">
        <v>2135</v>
      </c>
      <c r="AB14" s="114">
        <v>147430</v>
      </c>
      <c r="AC14" s="132">
        <v>3</v>
      </c>
      <c r="AD14" s="11" t="s">
        <v>110</v>
      </c>
      <c r="AE14" s="114">
        <v>47440</v>
      </c>
      <c r="AF14" s="115">
        <v>3</v>
      </c>
      <c r="AG14" s="116">
        <v>1</v>
      </c>
      <c r="AH14" s="240" t="s">
        <v>2166</v>
      </c>
      <c r="AI14" s="114">
        <v>47850</v>
      </c>
      <c r="AJ14" s="132">
        <v>3</v>
      </c>
      <c r="AK14" s="11" t="s">
        <v>133</v>
      </c>
      <c r="AL14" s="114">
        <v>107520</v>
      </c>
      <c r="AM14" s="115">
        <v>3</v>
      </c>
      <c r="AN14" s="116">
        <v>1</v>
      </c>
      <c r="AO14" s="240" t="s">
        <v>2198</v>
      </c>
      <c r="AP14" s="114">
        <v>97420</v>
      </c>
      <c r="AQ14" s="132">
        <v>3</v>
      </c>
      <c r="AR14" s="11" t="s">
        <v>148</v>
      </c>
      <c r="AS14" s="114">
        <v>72630</v>
      </c>
      <c r="AT14" s="115">
        <v>3</v>
      </c>
      <c r="AU14" s="116">
        <v>1</v>
      </c>
      <c r="AV14" s="240" t="s">
        <v>2228</v>
      </c>
      <c r="AW14" s="114">
        <v>67600</v>
      </c>
      <c r="AX14" s="132">
        <v>3</v>
      </c>
      <c r="AY14" s="11" t="s">
        <v>163</v>
      </c>
      <c r="AZ14" s="114">
        <v>50340</v>
      </c>
      <c r="BA14" s="115">
        <v>3</v>
      </c>
      <c r="BB14" s="116">
        <v>1</v>
      </c>
      <c r="BC14" s="240" t="s">
        <v>2261</v>
      </c>
      <c r="BD14" s="114">
        <v>95080</v>
      </c>
      <c r="BE14" s="132">
        <v>3</v>
      </c>
      <c r="BF14" s="11" t="s">
        <v>802</v>
      </c>
      <c r="BG14" s="114">
        <v>99840</v>
      </c>
      <c r="BH14" s="115">
        <v>3</v>
      </c>
      <c r="BI14" s="116">
        <v>1</v>
      </c>
      <c r="BJ14" s="240" t="s">
        <v>2281</v>
      </c>
      <c r="BK14" s="114">
        <v>57030</v>
      </c>
      <c r="BL14" s="132">
        <v>3</v>
      </c>
      <c r="BM14" s="11" t="s">
        <v>179</v>
      </c>
      <c r="BN14" s="114">
        <v>139430</v>
      </c>
      <c r="BO14" s="115">
        <v>3</v>
      </c>
      <c r="BP14" s="116">
        <v>1</v>
      </c>
      <c r="BQ14" s="240" t="s">
        <v>2318</v>
      </c>
      <c r="BR14" s="114">
        <v>200880</v>
      </c>
      <c r="BS14" s="132">
        <v>3</v>
      </c>
      <c r="BT14" s="11" t="s">
        <v>194</v>
      </c>
      <c r="BU14" s="114">
        <v>55050</v>
      </c>
      <c r="BV14" s="115">
        <v>3</v>
      </c>
      <c r="BW14" s="116">
        <v>1</v>
      </c>
      <c r="BX14" s="29" t="s">
        <v>827</v>
      </c>
      <c r="BY14" s="114">
        <v>98850</v>
      </c>
      <c r="BZ14" s="115">
        <v>3</v>
      </c>
      <c r="CA14" s="129"/>
      <c r="CB14" s="71" t="s">
        <v>846</v>
      </c>
      <c r="CC14" s="114">
        <v>102840</v>
      </c>
      <c r="CD14" s="115">
        <v>3</v>
      </c>
      <c r="CE14" s="116">
        <v>1</v>
      </c>
    </row>
    <row r="15" spans="1:83" ht="15.75" thickBot="1" x14ac:dyDescent="0.3">
      <c r="B15" s="13" t="s">
        <v>26</v>
      </c>
      <c r="C15" s="114">
        <v>59190</v>
      </c>
      <c r="D15" s="115">
        <v>3</v>
      </c>
      <c r="E15" s="116">
        <v>1</v>
      </c>
      <c r="F15" s="240" t="s">
        <v>2063</v>
      </c>
      <c r="G15" s="114">
        <v>70180</v>
      </c>
      <c r="H15" s="132">
        <v>3</v>
      </c>
      <c r="I15" s="13" t="s">
        <v>48</v>
      </c>
      <c r="J15" s="114">
        <v>88710</v>
      </c>
      <c r="K15" s="115">
        <v>3</v>
      </c>
      <c r="L15" s="116">
        <v>1</v>
      </c>
      <c r="M15" s="240" t="s">
        <v>2093</v>
      </c>
      <c r="N15" s="114">
        <v>76830</v>
      </c>
      <c r="O15" s="132">
        <v>3</v>
      </c>
      <c r="P15" s="179" t="s">
        <v>261</v>
      </c>
      <c r="Q15" s="154"/>
      <c r="R15" s="155"/>
      <c r="S15" s="50">
        <v>1</v>
      </c>
      <c r="W15" s="11" t="s">
        <v>90</v>
      </c>
      <c r="X15" s="114">
        <v>84830</v>
      </c>
      <c r="Y15" s="115">
        <v>3</v>
      </c>
      <c r="Z15" s="116">
        <v>1</v>
      </c>
      <c r="AA15" s="240" t="s">
        <v>2136</v>
      </c>
      <c r="AB15" s="114">
        <v>149570</v>
      </c>
      <c r="AC15" s="132">
        <v>3</v>
      </c>
      <c r="AD15" s="11" t="s">
        <v>111</v>
      </c>
      <c r="AE15" s="114">
        <v>91320</v>
      </c>
      <c r="AF15" s="115">
        <v>3</v>
      </c>
      <c r="AG15" s="116">
        <v>1</v>
      </c>
      <c r="AH15" s="240" t="s">
        <v>2167</v>
      </c>
      <c r="AI15" s="114">
        <v>93610</v>
      </c>
      <c r="AJ15" s="132">
        <v>3</v>
      </c>
      <c r="AK15" s="11" t="s">
        <v>134</v>
      </c>
      <c r="AL15" s="114">
        <v>114510</v>
      </c>
      <c r="AM15" s="115">
        <v>3</v>
      </c>
      <c r="AN15" s="116">
        <v>1</v>
      </c>
      <c r="AO15" s="240" t="s">
        <v>2199</v>
      </c>
      <c r="AP15" s="114">
        <v>34750</v>
      </c>
      <c r="AQ15" s="132">
        <v>3</v>
      </c>
      <c r="AR15" s="11" t="s">
        <v>149</v>
      </c>
      <c r="AS15" s="114">
        <v>107070</v>
      </c>
      <c r="AT15" s="115">
        <v>3</v>
      </c>
      <c r="AU15" s="116">
        <v>1</v>
      </c>
      <c r="AV15" s="240" t="s">
        <v>2229</v>
      </c>
      <c r="AW15" s="114">
        <v>122600</v>
      </c>
      <c r="AX15" s="132">
        <v>3</v>
      </c>
      <c r="AY15" s="11" t="s">
        <v>164</v>
      </c>
      <c r="AZ15" s="114">
        <v>94370</v>
      </c>
      <c r="BA15" s="115">
        <v>3</v>
      </c>
      <c r="BB15" s="116">
        <v>1</v>
      </c>
      <c r="BC15" s="240" t="s">
        <v>2262</v>
      </c>
      <c r="BD15" s="114">
        <v>111100</v>
      </c>
      <c r="BE15" s="132">
        <v>3</v>
      </c>
      <c r="BF15" s="11" t="s">
        <v>803</v>
      </c>
      <c r="BG15" s="114">
        <v>76040</v>
      </c>
      <c r="BH15" s="115">
        <v>3</v>
      </c>
      <c r="BI15" s="116">
        <v>1</v>
      </c>
      <c r="BJ15" s="240" t="s">
        <v>2282</v>
      </c>
      <c r="BK15" s="114">
        <v>54000</v>
      </c>
      <c r="BL15" s="132">
        <v>3</v>
      </c>
      <c r="BM15" s="11" t="s">
        <v>180</v>
      </c>
      <c r="BN15" s="114">
        <v>78260</v>
      </c>
      <c r="BO15" s="115">
        <v>3</v>
      </c>
      <c r="BP15" s="116">
        <v>1</v>
      </c>
      <c r="BQ15" s="240" t="s">
        <v>2319</v>
      </c>
      <c r="BR15" s="114">
        <v>84410</v>
      </c>
      <c r="BS15" s="132">
        <v>3</v>
      </c>
      <c r="BT15" s="11" t="s">
        <v>195</v>
      </c>
      <c r="BU15" s="114">
        <v>109440</v>
      </c>
      <c r="BV15" s="115">
        <v>3</v>
      </c>
      <c r="BW15" s="116">
        <v>1</v>
      </c>
      <c r="BX15" s="29" t="s">
        <v>828</v>
      </c>
      <c r="BY15" s="114">
        <v>172980</v>
      </c>
      <c r="BZ15" s="115">
        <v>3</v>
      </c>
      <c r="CA15" s="129"/>
      <c r="CB15" s="71" t="s">
        <v>847</v>
      </c>
      <c r="CC15" s="114">
        <v>105020</v>
      </c>
      <c r="CD15" s="115">
        <v>3</v>
      </c>
      <c r="CE15" s="116">
        <v>1</v>
      </c>
    </row>
    <row r="16" spans="1:83" x14ac:dyDescent="0.25">
      <c r="B16" s="13" t="s">
        <v>27</v>
      </c>
      <c r="C16" s="114">
        <v>48980</v>
      </c>
      <c r="D16" s="115">
        <v>3</v>
      </c>
      <c r="E16" s="116">
        <v>1</v>
      </c>
      <c r="F16" s="240" t="s">
        <v>2064</v>
      </c>
      <c r="G16" s="114">
        <v>61450</v>
      </c>
      <c r="H16" s="132">
        <v>3</v>
      </c>
      <c r="I16" s="13" t="s">
        <v>49</v>
      </c>
      <c r="J16" s="114">
        <v>68700</v>
      </c>
      <c r="K16" s="115">
        <v>3</v>
      </c>
      <c r="L16" s="116">
        <v>1</v>
      </c>
      <c r="M16" s="240" t="s">
        <v>2094</v>
      </c>
      <c r="N16" s="114">
        <v>60600</v>
      </c>
      <c r="O16" s="132">
        <v>3</v>
      </c>
      <c r="W16" s="11" t="s">
        <v>91</v>
      </c>
      <c r="X16" s="114">
        <v>97050</v>
      </c>
      <c r="Y16" s="115">
        <v>3</v>
      </c>
      <c r="Z16" s="116">
        <v>1</v>
      </c>
      <c r="AA16" s="240" t="s">
        <v>2137</v>
      </c>
      <c r="AB16" s="114">
        <v>94490</v>
      </c>
      <c r="AC16" s="132">
        <v>3</v>
      </c>
      <c r="AD16" s="11" t="s">
        <v>112</v>
      </c>
      <c r="AE16" s="114">
        <v>123770</v>
      </c>
      <c r="AF16" s="115">
        <v>3</v>
      </c>
      <c r="AG16" s="116">
        <v>1</v>
      </c>
      <c r="AH16" s="240" t="s">
        <v>2168</v>
      </c>
      <c r="AI16" s="114">
        <v>117070</v>
      </c>
      <c r="AJ16" s="132">
        <v>3</v>
      </c>
      <c r="AK16" s="11" t="s">
        <v>135</v>
      </c>
      <c r="AL16" s="114">
        <v>81270</v>
      </c>
      <c r="AM16" s="115">
        <v>3</v>
      </c>
      <c r="AN16" s="116">
        <v>1</v>
      </c>
      <c r="AO16" s="240" t="s">
        <v>2200</v>
      </c>
      <c r="AP16" s="114">
        <v>72320</v>
      </c>
      <c r="AQ16" s="132">
        <v>3</v>
      </c>
      <c r="AR16" s="11" t="s">
        <v>150</v>
      </c>
      <c r="AS16" s="114">
        <v>86950</v>
      </c>
      <c r="AT16" s="115">
        <v>3</v>
      </c>
      <c r="AU16" s="116">
        <v>1</v>
      </c>
      <c r="AV16" s="240" t="s">
        <v>2230</v>
      </c>
      <c r="AW16" s="114">
        <v>92590</v>
      </c>
      <c r="AX16" s="132">
        <v>3</v>
      </c>
      <c r="AY16" s="11" t="s">
        <v>165</v>
      </c>
      <c r="AZ16" s="114">
        <v>85330</v>
      </c>
      <c r="BA16" s="115">
        <v>3</v>
      </c>
      <c r="BB16" s="116">
        <v>1</v>
      </c>
      <c r="BC16" s="240" t="s">
        <v>2263</v>
      </c>
      <c r="BD16" s="114">
        <v>92120</v>
      </c>
      <c r="BE16" s="132">
        <v>3</v>
      </c>
      <c r="BF16" s="11" t="s">
        <v>804</v>
      </c>
      <c r="BG16" s="114">
        <v>118280</v>
      </c>
      <c r="BH16" s="115">
        <v>3</v>
      </c>
      <c r="BI16" s="116">
        <v>1</v>
      </c>
      <c r="BJ16" s="240" t="s">
        <v>2283</v>
      </c>
      <c r="BK16" s="114">
        <v>97150</v>
      </c>
      <c r="BL16" s="132">
        <v>3</v>
      </c>
      <c r="BM16" s="11" t="s">
        <v>181</v>
      </c>
      <c r="BN16" s="114">
        <v>107840</v>
      </c>
      <c r="BO16" s="115">
        <v>3</v>
      </c>
      <c r="BP16" s="116">
        <v>1</v>
      </c>
      <c r="BQ16" s="240" t="s">
        <v>2320</v>
      </c>
      <c r="BR16" s="114">
        <v>82690</v>
      </c>
      <c r="BS16" s="132">
        <v>3</v>
      </c>
      <c r="BT16" s="11" t="s">
        <v>196</v>
      </c>
      <c r="BU16" s="114">
        <v>95440</v>
      </c>
      <c r="BV16" s="115">
        <v>3</v>
      </c>
      <c r="BW16" s="116">
        <v>1</v>
      </c>
      <c r="BX16" s="29" t="s">
        <v>829</v>
      </c>
      <c r="BY16" s="114">
        <v>150060</v>
      </c>
      <c r="BZ16" s="115">
        <v>3</v>
      </c>
      <c r="CA16" s="129"/>
      <c r="CB16" s="71" t="s">
        <v>848</v>
      </c>
      <c r="CC16" s="114">
        <v>107260</v>
      </c>
      <c r="CD16" s="115">
        <v>3</v>
      </c>
      <c r="CE16" s="116">
        <v>1</v>
      </c>
    </row>
    <row r="17" spans="2:83" x14ac:dyDescent="0.25">
      <c r="B17" s="13" t="s">
        <v>28</v>
      </c>
      <c r="C17" s="114">
        <v>88250</v>
      </c>
      <c r="D17" s="115">
        <v>3</v>
      </c>
      <c r="E17" s="116">
        <v>1</v>
      </c>
      <c r="F17" s="240" t="s">
        <v>2065</v>
      </c>
      <c r="G17" s="114">
        <v>97410</v>
      </c>
      <c r="H17" s="132">
        <v>3</v>
      </c>
      <c r="I17" s="13" t="s">
        <v>50</v>
      </c>
      <c r="J17" s="114">
        <v>81300</v>
      </c>
      <c r="K17" s="115">
        <v>3</v>
      </c>
      <c r="L17" s="116">
        <v>1</v>
      </c>
      <c r="M17" s="240" t="s">
        <v>2095</v>
      </c>
      <c r="N17" s="114">
        <v>101400</v>
      </c>
      <c r="O17" s="132">
        <v>3</v>
      </c>
      <c r="W17" s="11" t="s">
        <v>92</v>
      </c>
      <c r="X17" s="114">
        <v>79380</v>
      </c>
      <c r="Y17" s="115">
        <v>3</v>
      </c>
      <c r="Z17" s="116">
        <v>1</v>
      </c>
      <c r="AA17" s="240" t="s">
        <v>2138</v>
      </c>
      <c r="AB17" s="114">
        <v>75060</v>
      </c>
      <c r="AC17" s="132">
        <v>3</v>
      </c>
      <c r="AD17" s="11" t="s">
        <v>113</v>
      </c>
      <c r="AE17" s="114">
        <v>100990</v>
      </c>
      <c r="AF17" s="115">
        <v>3</v>
      </c>
      <c r="AG17" s="116">
        <v>1</v>
      </c>
      <c r="AH17" s="240" t="s">
        <v>2169</v>
      </c>
      <c r="AI17" s="114">
        <v>77480</v>
      </c>
      <c r="AJ17" s="132">
        <v>3</v>
      </c>
      <c r="AK17" s="11" t="s">
        <v>136</v>
      </c>
      <c r="AL17" s="114">
        <v>127110</v>
      </c>
      <c r="AM17" s="115">
        <v>3</v>
      </c>
      <c r="AN17" s="116">
        <v>1</v>
      </c>
      <c r="AO17" s="240" t="s">
        <v>2201</v>
      </c>
      <c r="AP17" s="114">
        <v>126420</v>
      </c>
      <c r="AQ17" s="132">
        <v>3</v>
      </c>
      <c r="AR17" s="11" t="s">
        <v>151</v>
      </c>
      <c r="AS17" s="114">
        <v>66700</v>
      </c>
      <c r="AT17" s="115">
        <v>3</v>
      </c>
      <c r="AU17" s="116">
        <v>1</v>
      </c>
      <c r="AV17" s="240" t="s">
        <v>2231</v>
      </c>
      <c r="AW17" s="114">
        <v>88820</v>
      </c>
      <c r="AX17" s="132">
        <v>3</v>
      </c>
      <c r="AY17" s="11" t="s">
        <v>166</v>
      </c>
      <c r="AZ17" s="114">
        <v>83410</v>
      </c>
      <c r="BA17" s="115">
        <v>3</v>
      </c>
      <c r="BB17" s="116">
        <v>1</v>
      </c>
      <c r="BC17" s="240" t="s">
        <v>2264</v>
      </c>
      <c r="BD17" s="114">
        <v>73840</v>
      </c>
      <c r="BE17" s="132">
        <v>3</v>
      </c>
      <c r="BF17" s="11" t="s">
        <v>805</v>
      </c>
      <c r="BG17" s="114">
        <v>141680</v>
      </c>
      <c r="BH17" s="115">
        <v>3</v>
      </c>
      <c r="BI17" s="116">
        <v>1</v>
      </c>
      <c r="BJ17" s="240" t="s">
        <v>2284</v>
      </c>
      <c r="BK17" s="114">
        <v>121400</v>
      </c>
      <c r="BL17" s="132">
        <v>3</v>
      </c>
      <c r="BM17" s="11" t="s">
        <v>182</v>
      </c>
      <c r="BN17" s="114">
        <v>59840</v>
      </c>
      <c r="BO17" s="115">
        <v>3</v>
      </c>
      <c r="BP17" s="116">
        <v>1</v>
      </c>
      <c r="BQ17" s="240" t="s">
        <v>2321</v>
      </c>
      <c r="BR17" s="114">
        <v>52950</v>
      </c>
      <c r="BS17" s="132">
        <v>3</v>
      </c>
      <c r="BT17" s="37" t="s">
        <v>2946</v>
      </c>
      <c r="BU17" s="114">
        <v>96330</v>
      </c>
      <c r="BV17" s="115">
        <v>3</v>
      </c>
      <c r="BW17" s="129"/>
      <c r="BX17" s="29" t="s">
        <v>830</v>
      </c>
      <c r="BY17" s="114">
        <v>155740</v>
      </c>
      <c r="BZ17" s="115">
        <v>3</v>
      </c>
      <c r="CA17" s="129"/>
      <c r="CB17" s="71" t="s">
        <v>849</v>
      </c>
      <c r="CC17" s="114">
        <v>126320</v>
      </c>
      <c r="CD17" s="115">
        <v>3</v>
      </c>
      <c r="CE17" s="116">
        <v>1</v>
      </c>
    </row>
    <row r="18" spans="2:83" ht="15.75" thickBot="1" x14ac:dyDescent="0.3">
      <c r="B18" s="13" t="s">
        <v>29</v>
      </c>
      <c r="C18" s="114">
        <v>40290</v>
      </c>
      <c r="D18" s="115">
        <v>3</v>
      </c>
      <c r="E18" s="116">
        <v>1</v>
      </c>
      <c r="F18" s="240" t="s">
        <v>2066</v>
      </c>
      <c r="G18" s="114">
        <v>27360</v>
      </c>
      <c r="H18" s="132">
        <v>3</v>
      </c>
      <c r="I18" s="13" t="s">
        <v>51</v>
      </c>
      <c r="J18" s="114">
        <v>70700</v>
      </c>
      <c r="K18" s="115">
        <v>3</v>
      </c>
      <c r="L18" s="116">
        <v>1</v>
      </c>
      <c r="M18" s="240" t="s">
        <v>2096</v>
      </c>
      <c r="N18" s="114">
        <v>60350</v>
      </c>
      <c r="O18" s="132">
        <v>3</v>
      </c>
      <c r="W18" s="11" t="s">
        <v>93</v>
      </c>
      <c r="X18" s="114">
        <v>83540</v>
      </c>
      <c r="Y18" s="115">
        <v>3</v>
      </c>
      <c r="Z18" s="116">
        <v>1</v>
      </c>
      <c r="AA18" s="240" t="s">
        <v>2139</v>
      </c>
      <c r="AB18" s="114">
        <v>93050</v>
      </c>
      <c r="AC18" s="132">
        <v>3</v>
      </c>
      <c r="AD18" s="11" t="s">
        <v>114</v>
      </c>
      <c r="AE18" s="114">
        <v>93360</v>
      </c>
      <c r="AF18" s="115">
        <v>3</v>
      </c>
      <c r="AG18" s="116">
        <v>1</v>
      </c>
      <c r="AH18" s="240" t="s">
        <v>2170</v>
      </c>
      <c r="AI18" s="114">
        <v>95850</v>
      </c>
      <c r="AJ18" s="132">
        <v>3</v>
      </c>
      <c r="AK18" s="11" t="s">
        <v>137</v>
      </c>
      <c r="AL18" s="114">
        <v>98980</v>
      </c>
      <c r="AM18" s="115">
        <v>3</v>
      </c>
      <c r="AN18" s="116">
        <v>1</v>
      </c>
      <c r="AO18" s="240" t="s">
        <v>2202</v>
      </c>
      <c r="AP18" s="114">
        <v>95070</v>
      </c>
      <c r="AQ18" s="132">
        <v>3</v>
      </c>
      <c r="AR18" s="11" t="s">
        <v>152</v>
      </c>
      <c r="AS18" s="114">
        <v>156970</v>
      </c>
      <c r="AT18" s="115">
        <v>3</v>
      </c>
      <c r="AU18" s="116">
        <v>1</v>
      </c>
      <c r="AV18" s="240" t="s">
        <v>2232</v>
      </c>
      <c r="AW18" s="114">
        <v>157630</v>
      </c>
      <c r="AX18" s="132">
        <v>3</v>
      </c>
      <c r="AY18" s="11" t="s">
        <v>167</v>
      </c>
      <c r="AZ18" s="114">
        <v>108650</v>
      </c>
      <c r="BA18" s="115">
        <v>3</v>
      </c>
      <c r="BB18" s="116">
        <v>1</v>
      </c>
      <c r="BC18" s="240" t="s">
        <v>2265</v>
      </c>
      <c r="BD18" s="114">
        <v>120450</v>
      </c>
      <c r="BE18" s="132">
        <v>3</v>
      </c>
      <c r="BF18" s="11" t="s">
        <v>806</v>
      </c>
      <c r="BG18" s="114">
        <v>94980</v>
      </c>
      <c r="BH18" s="115">
        <v>3</v>
      </c>
      <c r="BI18" s="116">
        <v>1</v>
      </c>
      <c r="BJ18" s="240" t="s">
        <v>2285</v>
      </c>
      <c r="BK18" s="114">
        <v>139410</v>
      </c>
      <c r="BL18" s="132">
        <v>3</v>
      </c>
      <c r="BM18" s="11" t="s">
        <v>183</v>
      </c>
      <c r="BN18" s="114">
        <v>120950</v>
      </c>
      <c r="BO18" s="115">
        <v>3</v>
      </c>
      <c r="BP18" s="116">
        <v>1</v>
      </c>
      <c r="BQ18" s="240" t="s">
        <v>2322</v>
      </c>
      <c r="BR18" s="114">
        <v>138700</v>
      </c>
      <c r="BS18" s="132">
        <v>3</v>
      </c>
      <c r="BT18" s="45" t="s">
        <v>2947</v>
      </c>
      <c r="BU18" s="154"/>
      <c r="BV18" s="155"/>
      <c r="BW18" s="50">
        <v>1</v>
      </c>
      <c r="BX18" s="29" t="s">
        <v>831</v>
      </c>
      <c r="BY18" s="114">
        <v>100320</v>
      </c>
      <c r="BZ18" s="115">
        <v>3</v>
      </c>
      <c r="CA18" s="129"/>
      <c r="CB18" s="71" t="s">
        <v>850</v>
      </c>
      <c r="CC18" s="114">
        <v>124970</v>
      </c>
      <c r="CD18" s="115">
        <v>3</v>
      </c>
      <c r="CE18" s="116">
        <v>1</v>
      </c>
    </row>
    <row r="19" spans="2:83" x14ac:dyDescent="0.25">
      <c r="B19" s="13" t="s">
        <v>30</v>
      </c>
      <c r="C19" s="114">
        <v>103490</v>
      </c>
      <c r="D19" s="115">
        <v>3</v>
      </c>
      <c r="E19" s="116">
        <v>1</v>
      </c>
      <c r="F19" s="240" t="s">
        <v>2067</v>
      </c>
      <c r="G19" s="114">
        <v>86790</v>
      </c>
      <c r="H19" s="132">
        <v>3</v>
      </c>
      <c r="I19" s="13" t="s">
        <v>52</v>
      </c>
      <c r="J19" s="114">
        <v>77330</v>
      </c>
      <c r="K19" s="115">
        <v>3</v>
      </c>
      <c r="L19" s="116">
        <v>1</v>
      </c>
      <c r="M19" s="240" t="s">
        <v>2097</v>
      </c>
      <c r="N19" s="114">
        <v>110280</v>
      </c>
      <c r="O19" s="132">
        <v>3</v>
      </c>
      <c r="W19" s="11" t="s">
        <v>94</v>
      </c>
      <c r="X19" s="114">
        <v>108100</v>
      </c>
      <c r="Y19" s="115">
        <v>3</v>
      </c>
      <c r="Z19" s="116">
        <v>1</v>
      </c>
      <c r="AA19" s="240" t="s">
        <v>2140</v>
      </c>
      <c r="AB19" s="114">
        <v>133000</v>
      </c>
      <c r="AC19" s="132">
        <v>3</v>
      </c>
      <c r="AD19" s="11" t="s">
        <v>115</v>
      </c>
      <c r="AE19" s="114">
        <v>132040</v>
      </c>
      <c r="AF19" s="115">
        <v>3</v>
      </c>
      <c r="AG19" s="116">
        <v>1</v>
      </c>
      <c r="AH19" s="240" t="s">
        <v>2171</v>
      </c>
      <c r="AI19" s="114">
        <v>118210</v>
      </c>
      <c r="AJ19" s="132">
        <v>3</v>
      </c>
      <c r="AK19" s="11" t="s">
        <v>743</v>
      </c>
      <c r="AL19" s="114">
        <v>63110</v>
      </c>
      <c r="AM19" s="115">
        <v>3</v>
      </c>
      <c r="AN19" s="116">
        <v>1</v>
      </c>
      <c r="AO19" s="240" t="s">
        <v>2203</v>
      </c>
      <c r="AP19" s="114">
        <v>74500</v>
      </c>
      <c r="AQ19" s="132">
        <v>3</v>
      </c>
      <c r="AR19" s="11" t="s">
        <v>763</v>
      </c>
      <c r="AS19" s="114">
        <v>92050</v>
      </c>
      <c r="AT19" s="115">
        <v>3</v>
      </c>
      <c r="AU19" s="116">
        <v>1</v>
      </c>
      <c r="AV19" s="240" t="s">
        <v>2233</v>
      </c>
      <c r="AW19" s="114">
        <v>86970</v>
      </c>
      <c r="AX19" s="132">
        <v>3</v>
      </c>
      <c r="AY19" s="11" t="s">
        <v>783</v>
      </c>
      <c r="AZ19" s="114">
        <v>89710</v>
      </c>
      <c r="BA19" s="115">
        <v>3</v>
      </c>
      <c r="BB19" s="116">
        <v>1</v>
      </c>
      <c r="BC19" s="240" t="s">
        <v>2266</v>
      </c>
      <c r="BD19" s="114">
        <v>65130</v>
      </c>
      <c r="BE19" s="132">
        <v>3</v>
      </c>
      <c r="BF19" s="11" t="s">
        <v>807</v>
      </c>
      <c r="BG19" s="114">
        <v>76740</v>
      </c>
      <c r="BH19" s="115">
        <v>3</v>
      </c>
      <c r="BI19" s="116">
        <v>1</v>
      </c>
      <c r="BJ19" s="240" t="s">
        <v>2286</v>
      </c>
      <c r="BK19" s="114">
        <v>61540</v>
      </c>
      <c r="BL19" s="132">
        <v>3</v>
      </c>
      <c r="BM19" s="11" t="s">
        <v>2293</v>
      </c>
      <c r="BN19" s="114">
        <v>118760</v>
      </c>
      <c r="BO19" s="115">
        <v>3</v>
      </c>
      <c r="BP19" s="116">
        <v>1</v>
      </c>
      <c r="BQ19" s="240" t="s">
        <v>2323</v>
      </c>
      <c r="BR19" s="114">
        <v>49580</v>
      </c>
      <c r="BS19" s="132">
        <v>3</v>
      </c>
      <c r="BX19" s="29" t="s">
        <v>832</v>
      </c>
      <c r="BY19" s="114">
        <v>56010</v>
      </c>
      <c r="BZ19" s="115">
        <v>3</v>
      </c>
      <c r="CA19" s="129"/>
      <c r="CB19" s="71" t="s">
        <v>851</v>
      </c>
      <c r="CC19" s="114">
        <v>63160</v>
      </c>
      <c r="CD19" s="115">
        <v>3</v>
      </c>
      <c r="CE19" s="116">
        <v>1</v>
      </c>
    </row>
    <row r="20" spans="2:83" x14ac:dyDescent="0.25">
      <c r="B20" s="13" t="s">
        <v>31</v>
      </c>
      <c r="C20" s="114">
        <v>134000</v>
      </c>
      <c r="D20" s="115">
        <v>3</v>
      </c>
      <c r="E20" s="116">
        <v>1</v>
      </c>
      <c r="F20" s="240" t="s">
        <v>2068</v>
      </c>
      <c r="G20" s="114">
        <v>82230</v>
      </c>
      <c r="H20" s="132">
        <v>3</v>
      </c>
      <c r="I20" s="13" t="s">
        <v>53</v>
      </c>
      <c r="J20" s="114">
        <v>105850</v>
      </c>
      <c r="K20" s="115">
        <v>3</v>
      </c>
      <c r="L20" s="116">
        <v>1</v>
      </c>
      <c r="M20" s="240" t="s">
        <v>2098</v>
      </c>
      <c r="N20" s="114">
        <v>104560</v>
      </c>
      <c r="O20" s="132">
        <v>3</v>
      </c>
      <c r="W20" s="11" t="s">
        <v>95</v>
      </c>
      <c r="X20" s="114">
        <v>88210</v>
      </c>
      <c r="Y20" s="115">
        <v>3</v>
      </c>
      <c r="Z20" s="116">
        <v>1</v>
      </c>
      <c r="AA20" s="240" t="s">
        <v>2141</v>
      </c>
      <c r="AB20" s="114">
        <v>122580</v>
      </c>
      <c r="AC20" s="132">
        <v>3</v>
      </c>
      <c r="AD20" s="11" t="s">
        <v>116</v>
      </c>
      <c r="AE20" s="114">
        <v>115280</v>
      </c>
      <c r="AF20" s="115">
        <v>3</v>
      </c>
      <c r="AG20" s="116">
        <v>1</v>
      </c>
      <c r="AH20" s="240" t="s">
        <v>2172</v>
      </c>
      <c r="AI20" s="114">
        <v>108470</v>
      </c>
      <c r="AJ20" s="132">
        <v>3</v>
      </c>
      <c r="AK20" s="11" t="s">
        <v>744</v>
      </c>
      <c r="AL20" s="114">
        <v>67720</v>
      </c>
      <c r="AM20" s="115">
        <v>3</v>
      </c>
      <c r="AN20" s="116">
        <v>1</v>
      </c>
      <c r="AO20" s="240" t="s">
        <v>2204</v>
      </c>
      <c r="AP20" s="114">
        <v>56870</v>
      </c>
      <c r="AQ20" s="132">
        <v>3</v>
      </c>
      <c r="AR20" s="11" t="s">
        <v>764</v>
      </c>
      <c r="AS20" s="114">
        <v>65120</v>
      </c>
      <c r="AT20" s="115">
        <v>3</v>
      </c>
      <c r="AU20" s="116">
        <v>1</v>
      </c>
      <c r="AV20" s="240" t="s">
        <v>2234</v>
      </c>
      <c r="AW20" s="114">
        <v>44700</v>
      </c>
      <c r="AX20" s="132">
        <v>3</v>
      </c>
      <c r="AY20" s="11" t="s">
        <v>784</v>
      </c>
      <c r="AZ20" s="114">
        <v>112190</v>
      </c>
      <c r="BA20" s="115">
        <v>3</v>
      </c>
      <c r="BB20" s="116">
        <v>1</v>
      </c>
      <c r="BC20" s="240" t="s">
        <v>2267</v>
      </c>
      <c r="BD20" s="114">
        <v>120640</v>
      </c>
      <c r="BE20" s="132">
        <v>3</v>
      </c>
      <c r="BF20" s="11" t="s">
        <v>808</v>
      </c>
      <c r="BG20" s="114">
        <v>129810</v>
      </c>
      <c r="BH20" s="115">
        <v>3</v>
      </c>
      <c r="BI20" s="116">
        <v>1</v>
      </c>
      <c r="BJ20" s="240" t="s">
        <v>2287</v>
      </c>
      <c r="BK20" s="114">
        <v>125620</v>
      </c>
      <c r="BL20" s="132">
        <v>3</v>
      </c>
      <c r="BM20" s="11" t="s">
        <v>2294</v>
      </c>
      <c r="BN20" s="114">
        <v>89660</v>
      </c>
      <c r="BO20" s="115">
        <v>3</v>
      </c>
      <c r="BP20" s="116">
        <v>1</v>
      </c>
      <c r="BQ20" s="240" t="s">
        <v>2324</v>
      </c>
      <c r="BR20" s="114">
        <v>133620</v>
      </c>
      <c r="BS20" s="132">
        <v>3</v>
      </c>
      <c r="BX20" s="29" t="s">
        <v>833</v>
      </c>
      <c r="BY20" s="114">
        <v>161100</v>
      </c>
      <c r="BZ20" s="115">
        <v>3</v>
      </c>
      <c r="CA20" s="129"/>
      <c r="CB20" s="71" t="s">
        <v>852</v>
      </c>
      <c r="CC20" s="114">
        <v>86810</v>
      </c>
      <c r="CD20" s="115">
        <v>3</v>
      </c>
      <c r="CE20" s="116">
        <v>1</v>
      </c>
    </row>
    <row r="21" spans="2:83" ht="15.75" thickBot="1" x14ac:dyDescent="0.3">
      <c r="B21" s="13" t="s">
        <v>32</v>
      </c>
      <c r="C21" s="114">
        <v>80980</v>
      </c>
      <c r="D21" s="115">
        <v>3</v>
      </c>
      <c r="E21" s="116">
        <v>1</v>
      </c>
      <c r="F21" s="240" t="s">
        <v>2069</v>
      </c>
      <c r="G21" s="114">
        <v>88890</v>
      </c>
      <c r="H21" s="132">
        <v>3</v>
      </c>
      <c r="I21" s="13" t="s">
        <v>54</v>
      </c>
      <c r="J21" s="114">
        <v>130540</v>
      </c>
      <c r="K21" s="115">
        <v>3</v>
      </c>
      <c r="L21" s="116">
        <v>1</v>
      </c>
      <c r="M21" s="240" t="s">
        <v>2099</v>
      </c>
      <c r="N21" s="114">
        <v>201180</v>
      </c>
      <c r="O21" s="132">
        <v>3</v>
      </c>
      <c r="W21" s="11" t="s">
        <v>96</v>
      </c>
      <c r="X21" s="114">
        <v>132830</v>
      </c>
      <c r="Y21" s="115">
        <v>3</v>
      </c>
      <c r="Z21" s="116">
        <v>1</v>
      </c>
      <c r="AA21" s="240" t="s">
        <v>2142</v>
      </c>
      <c r="AB21" s="114">
        <v>153000</v>
      </c>
      <c r="AC21" s="132">
        <v>3</v>
      </c>
      <c r="AD21" s="11" t="s">
        <v>117</v>
      </c>
      <c r="AE21" s="114">
        <v>124950</v>
      </c>
      <c r="AF21" s="115">
        <v>3</v>
      </c>
      <c r="AG21" s="116">
        <v>1</v>
      </c>
      <c r="AH21" s="240" t="s">
        <v>2173</v>
      </c>
      <c r="AI21" s="114">
        <v>94570</v>
      </c>
      <c r="AJ21" s="132">
        <v>3</v>
      </c>
      <c r="AK21" s="11" t="s">
        <v>745</v>
      </c>
      <c r="AL21" s="114">
        <v>82660</v>
      </c>
      <c r="AM21" s="115">
        <v>3</v>
      </c>
      <c r="AN21" s="116">
        <v>1</v>
      </c>
      <c r="AO21" s="240" t="s">
        <v>2205</v>
      </c>
      <c r="AP21" s="114">
        <v>76280</v>
      </c>
      <c r="AQ21" s="132">
        <v>3</v>
      </c>
      <c r="AR21" s="11" t="s">
        <v>765</v>
      </c>
      <c r="AS21" s="114">
        <v>165960</v>
      </c>
      <c r="AT21" s="115">
        <v>3</v>
      </c>
      <c r="AU21" s="116">
        <v>1</v>
      </c>
      <c r="AV21" s="240" t="s">
        <v>2235</v>
      </c>
      <c r="AW21" s="114">
        <v>181050</v>
      </c>
      <c r="AX21" s="132">
        <v>3</v>
      </c>
      <c r="AY21" s="11" t="s">
        <v>785</v>
      </c>
      <c r="AZ21" s="114">
        <v>119300</v>
      </c>
      <c r="BA21" s="115">
        <v>3</v>
      </c>
      <c r="BB21" s="116">
        <v>1</v>
      </c>
      <c r="BC21" s="240" t="s">
        <v>2268</v>
      </c>
      <c r="BD21" s="114">
        <v>116120</v>
      </c>
      <c r="BE21" s="132">
        <v>3</v>
      </c>
      <c r="BF21" s="11" t="s">
        <v>809</v>
      </c>
      <c r="BG21" s="114">
        <v>156700</v>
      </c>
      <c r="BH21" s="115">
        <v>3</v>
      </c>
      <c r="BI21" s="116">
        <v>1</v>
      </c>
      <c r="BJ21" s="240" t="s">
        <v>2288</v>
      </c>
      <c r="BK21" s="114">
        <v>148100</v>
      </c>
      <c r="BL21" s="132">
        <v>3</v>
      </c>
      <c r="BM21" s="11" t="s">
        <v>2295</v>
      </c>
      <c r="BN21" s="114">
        <v>70540</v>
      </c>
      <c r="BO21" s="115">
        <v>3</v>
      </c>
      <c r="BP21" s="116">
        <v>1</v>
      </c>
      <c r="BQ21" s="240" t="s">
        <v>2325</v>
      </c>
      <c r="BR21" s="114">
        <v>81240</v>
      </c>
      <c r="BS21" s="132">
        <v>3</v>
      </c>
      <c r="BX21" s="64" t="s">
        <v>834</v>
      </c>
      <c r="BY21" s="134">
        <v>40970</v>
      </c>
      <c r="BZ21" s="152">
        <v>3</v>
      </c>
      <c r="CA21" s="156"/>
      <c r="CB21" s="71" t="s">
        <v>853</v>
      </c>
      <c r="CC21" s="114">
        <v>143380</v>
      </c>
      <c r="CD21" s="115">
        <v>3</v>
      </c>
      <c r="CE21" s="116">
        <v>1</v>
      </c>
    </row>
    <row r="22" spans="2:83" x14ac:dyDescent="0.25">
      <c r="B22" s="13" t="s">
        <v>33</v>
      </c>
      <c r="C22" s="114">
        <v>91030</v>
      </c>
      <c r="D22" s="115">
        <v>3</v>
      </c>
      <c r="E22" s="116">
        <v>1</v>
      </c>
      <c r="F22" s="240" t="s">
        <v>2070</v>
      </c>
      <c r="G22" s="114">
        <v>75830</v>
      </c>
      <c r="H22" s="132">
        <v>3</v>
      </c>
      <c r="I22" s="13" t="s">
        <v>55</v>
      </c>
      <c r="J22" s="114">
        <v>59870</v>
      </c>
      <c r="K22" s="115">
        <v>3</v>
      </c>
      <c r="L22" s="116">
        <v>1</v>
      </c>
      <c r="M22" s="240" t="s">
        <v>2100</v>
      </c>
      <c r="N22" s="114">
        <v>71090</v>
      </c>
      <c r="O22" s="132">
        <v>3</v>
      </c>
      <c r="W22" s="11" t="s">
        <v>97</v>
      </c>
      <c r="X22" s="114">
        <v>136150</v>
      </c>
      <c r="Y22" s="115">
        <v>3</v>
      </c>
      <c r="Z22" s="116">
        <v>1</v>
      </c>
      <c r="AA22" s="240" t="s">
        <v>2143</v>
      </c>
      <c r="AB22" s="114">
        <v>125240</v>
      </c>
      <c r="AC22" s="132">
        <v>3</v>
      </c>
      <c r="AD22" s="11" t="s">
        <v>118</v>
      </c>
      <c r="AE22" s="114">
        <v>131760</v>
      </c>
      <c r="AF22" s="115">
        <v>3</v>
      </c>
      <c r="AG22" s="116">
        <v>1</v>
      </c>
      <c r="AH22" s="240" t="s">
        <v>2174</v>
      </c>
      <c r="AI22" s="114">
        <v>116610</v>
      </c>
      <c r="AJ22" s="132">
        <v>3</v>
      </c>
      <c r="AK22" s="11" t="s">
        <v>746</v>
      </c>
      <c r="AL22" s="114">
        <v>93750</v>
      </c>
      <c r="AM22" s="115">
        <v>3</v>
      </c>
      <c r="AN22" s="116">
        <v>1</v>
      </c>
      <c r="AO22" s="240" t="s">
        <v>2206</v>
      </c>
      <c r="AP22" s="114">
        <v>100980</v>
      </c>
      <c r="AQ22" s="132">
        <v>3</v>
      </c>
      <c r="AR22" s="11" t="s">
        <v>766</v>
      </c>
      <c r="AS22" s="114">
        <v>72260</v>
      </c>
      <c r="AT22" s="115">
        <v>3</v>
      </c>
      <c r="AU22" s="116">
        <v>1</v>
      </c>
      <c r="AV22" s="240" t="s">
        <v>2236</v>
      </c>
      <c r="AW22" s="114">
        <v>58100</v>
      </c>
      <c r="AX22" s="132">
        <v>3</v>
      </c>
      <c r="AY22" s="11" t="s">
        <v>786</v>
      </c>
      <c r="AZ22" s="114">
        <v>111850</v>
      </c>
      <c r="BA22" s="115">
        <v>3</v>
      </c>
      <c r="BB22" s="116">
        <v>1</v>
      </c>
      <c r="BC22" s="240" t="s">
        <v>2269</v>
      </c>
      <c r="BD22" s="114">
        <v>135060</v>
      </c>
      <c r="BE22" s="132">
        <v>3</v>
      </c>
      <c r="BF22" s="11" t="s">
        <v>810</v>
      </c>
      <c r="BG22" s="114">
        <v>83330</v>
      </c>
      <c r="BH22" s="115">
        <v>3</v>
      </c>
      <c r="BI22" s="116">
        <v>1</v>
      </c>
      <c r="BJ22" s="240" t="s">
        <v>2289</v>
      </c>
      <c r="BK22" s="114">
        <v>96040</v>
      </c>
      <c r="BL22" s="132">
        <v>3</v>
      </c>
      <c r="BM22" s="11" t="s">
        <v>2296</v>
      </c>
      <c r="BN22" s="114">
        <v>64600</v>
      </c>
      <c r="BO22" s="115">
        <v>3</v>
      </c>
      <c r="BP22" s="116">
        <v>1</v>
      </c>
      <c r="BQ22" s="240" t="s">
        <v>2326</v>
      </c>
      <c r="BR22" s="114">
        <v>115530</v>
      </c>
      <c r="BS22" s="132">
        <v>3</v>
      </c>
      <c r="BX22" s="40"/>
      <c r="BY22" s="40"/>
      <c r="BZ22" s="40"/>
      <c r="CA22" s="40"/>
      <c r="CB22" s="71" t="s">
        <v>854</v>
      </c>
      <c r="CC22" s="114">
        <v>138870</v>
      </c>
      <c r="CD22" s="115">
        <v>3</v>
      </c>
      <c r="CE22" s="116">
        <v>1</v>
      </c>
    </row>
    <row r="23" spans="2:83" ht="15.75" thickBot="1" x14ac:dyDescent="0.3">
      <c r="B23" s="13" t="s">
        <v>34</v>
      </c>
      <c r="C23" s="114">
        <v>36180</v>
      </c>
      <c r="D23" s="115">
        <v>3</v>
      </c>
      <c r="E23" s="116">
        <v>1</v>
      </c>
      <c r="F23" s="240" t="s">
        <v>2071</v>
      </c>
      <c r="G23" s="114">
        <v>36010</v>
      </c>
      <c r="H23" s="132">
        <v>3</v>
      </c>
      <c r="I23" s="13" t="s">
        <v>56</v>
      </c>
      <c r="J23" s="114">
        <v>61820</v>
      </c>
      <c r="K23" s="115">
        <v>3</v>
      </c>
      <c r="L23" s="116">
        <v>1</v>
      </c>
      <c r="M23" s="240" t="s">
        <v>2101</v>
      </c>
      <c r="N23" s="114">
        <v>55050</v>
      </c>
      <c r="O23" s="132">
        <v>3</v>
      </c>
      <c r="W23" s="11" t="s">
        <v>98</v>
      </c>
      <c r="X23" s="114">
        <v>121020</v>
      </c>
      <c r="Y23" s="115">
        <v>3</v>
      </c>
      <c r="Z23" s="116">
        <v>1</v>
      </c>
      <c r="AA23" s="240" t="s">
        <v>2144</v>
      </c>
      <c r="AB23" s="114">
        <v>113320</v>
      </c>
      <c r="AC23" s="132">
        <v>3</v>
      </c>
      <c r="AD23" s="11" t="s">
        <v>119</v>
      </c>
      <c r="AE23" s="114">
        <v>106670</v>
      </c>
      <c r="AF23" s="115">
        <v>3</v>
      </c>
      <c r="AG23" s="116">
        <v>1</v>
      </c>
      <c r="AH23" s="240" t="s">
        <v>2175</v>
      </c>
      <c r="AI23" s="114">
        <v>60710</v>
      </c>
      <c r="AJ23" s="132">
        <v>3</v>
      </c>
      <c r="AK23" s="11" t="s">
        <v>747</v>
      </c>
      <c r="AL23" s="114">
        <v>144060</v>
      </c>
      <c r="AM23" s="115">
        <v>3</v>
      </c>
      <c r="AN23" s="116">
        <v>1</v>
      </c>
      <c r="AO23" s="240" t="s">
        <v>2207</v>
      </c>
      <c r="AP23" s="114">
        <v>155360</v>
      </c>
      <c r="AQ23" s="132">
        <v>3</v>
      </c>
      <c r="AR23" s="11" t="s">
        <v>767</v>
      </c>
      <c r="AS23" s="114">
        <v>133210</v>
      </c>
      <c r="AT23" s="115">
        <v>3</v>
      </c>
      <c r="AU23" s="116">
        <v>1</v>
      </c>
      <c r="AV23" s="240" t="s">
        <v>2237</v>
      </c>
      <c r="AW23" s="114">
        <v>134170</v>
      </c>
      <c r="AX23" s="132">
        <v>3</v>
      </c>
      <c r="AY23" s="11" t="s">
        <v>787</v>
      </c>
      <c r="AZ23" s="114">
        <v>194200</v>
      </c>
      <c r="BA23" s="115">
        <v>3</v>
      </c>
      <c r="BB23" s="116">
        <v>1</v>
      </c>
      <c r="BC23" s="241" t="s">
        <v>2270</v>
      </c>
      <c r="BD23" s="48">
        <v>117910</v>
      </c>
      <c r="BE23" s="133">
        <v>3</v>
      </c>
      <c r="BF23" s="11" t="s">
        <v>811</v>
      </c>
      <c r="BG23" s="114">
        <v>100330</v>
      </c>
      <c r="BH23" s="115">
        <v>3</v>
      </c>
      <c r="BI23" s="116">
        <v>1</v>
      </c>
      <c r="BJ23" s="241" t="s">
        <v>2290</v>
      </c>
      <c r="BK23" s="48">
        <v>54470</v>
      </c>
      <c r="BL23" s="133">
        <v>3</v>
      </c>
      <c r="BM23" s="11" t="s">
        <v>2297</v>
      </c>
      <c r="BN23" s="114">
        <v>99260</v>
      </c>
      <c r="BO23" s="115">
        <v>3</v>
      </c>
      <c r="BP23" s="116">
        <v>1</v>
      </c>
      <c r="BQ23" s="240" t="s">
        <v>2327</v>
      </c>
      <c r="BR23" s="114">
        <v>88880</v>
      </c>
      <c r="BS23" s="132">
        <v>3</v>
      </c>
      <c r="BX23" s="42"/>
      <c r="BY23" s="42"/>
      <c r="BZ23" s="42"/>
      <c r="CA23" s="42"/>
      <c r="CB23" s="71" t="s">
        <v>855</v>
      </c>
      <c r="CC23" s="114">
        <v>95500</v>
      </c>
      <c r="CD23" s="115">
        <v>3</v>
      </c>
      <c r="CE23" s="116">
        <v>1</v>
      </c>
    </row>
    <row r="24" spans="2:83" x14ac:dyDescent="0.25">
      <c r="B24" s="13" t="s">
        <v>35</v>
      </c>
      <c r="C24" s="114">
        <v>109640</v>
      </c>
      <c r="D24" s="115">
        <v>3</v>
      </c>
      <c r="E24" s="116">
        <v>1</v>
      </c>
      <c r="F24" s="240" t="s">
        <v>2072</v>
      </c>
      <c r="G24" s="114">
        <v>153760</v>
      </c>
      <c r="H24" s="132">
        <v>3</v>
      </c>
      <c r="I24" s="13" t="s">
        <v>57</v>
      </c>
      <c r="J24" s="114">
        <v>79880</v>
      </c>
      <c r="K24" s="115">
        <v>3</v>
      </c>
      <c r="L24" s="116">
        <v>1</v>
      </c>
      <c r="M24" s="240" t="s">
        <v>2102</v>
      </c>
      <c r="N24" s="114">
        <v>72020</v>
      </c>
      <c r="O24" s="132">
        <v>3</v>
      </c>
      <c r="W24" s="11" t="s">
        <v>99</v>
      </c>
      <c r="X24" s="114">
        <v>137780</v>
      </c>
      <c r="Y24" s="115">
        <v>3</v>
      </c>
      <c r="Z24" s="116">
        <v>1</v>
      </c>
      <c r="AA24" s="240" t="s">
        <v>2145</v>
      </c>
      <c r="AB24" s="114">
        <v>135260</v>
      </c>
      <c r="AC24" s="132">
        <v>3</v>
      </c>
      <c r="AD24" s="11" t="s">
        <v>120</v>
      </c>
      <c r="AE24" s="114">
        <v>85670</v>
      </c>
      <c r="AF24" s="115">
        <v>3</v>
      </c>
      <c r="AG24" s="116">
        <v>1</v>
      </c>
      <c r="AH24" s="240" t="s">
        <v>2176</v>
      </c>
      <c r="AI24" s="114">
        <v>54930</v>
      </c>
      <c r="AJ24" s="132">
        <v>3</v>
      </c>
      <c r="AK24" s="11" t="s">
        <v>748</v>
      </c>
      <c r="AL24" s="114">
        <v>89480</v>
      </c>
      <c r="AM24" s="115">
        <v>3</v>
      </c>
      <c r="AN24" s="116">
        <v>1</v>
      </c>
      <c r="AO24" s="240" t="s">
        <v>2208</v>
      </c>
      <c r="AP24" s="114">
        <v>67630</v>
      </c>
      <c r="AQ24" s="132">
        <v>3</v>
      </c>
      <c r="AR24" s="11" t="s">
        <v>768</v>
      </c>
      <c r="AS24" s="114">
        <v>140320</v>
      </c>
      <c r="AT24" s="115">
        <v>3</v>
      </c>
      <c r="AU24" s="116">
        <v>1</v>
      </c>
      <c r="AV24" s="240" t="s">
        <v>2238</v>
      </c>
      <c r="AW24" s="114">
        <v>137360</v>
      </c>
      <c r="AX24" s="132">
        <v>3</v>
      </c>
      <c r="AY24" s="37" t="s">
        <v>788</v>
      </c>
      <c r="AZ24" s="114">
        <v>120170</v>
      </c>
      <c r="BA24" s="115">
        <v>3</v>
      </c>
      <c r="BB24" s="129"/>
      <c r="BF24" s="37" t="s">
        <v>812</v>
      </c>
      <c r="BG24" s="114">
        <v>100480</v>
      </c>
      <c r="BH24" s="115">
        <v>3</v>
      </c>
      <c r="BI24" s="129"/>
      <c r="BM24" s="11" t="s">
        <v>2298</v>
      </c>
      <c r="BN24" s="114">
        <v>60200</v>
      </c>
      <c r="BO24" s="115">
        <v>3</v>
      </c>
      <c r="BP24" s="116">
        <v>1</v>
      </c>
      <c r="BQ24" s="240" t="s">
        <v>2328</v>
      </c>
      <c r="BR24" s="114">
        <v>88270</v>
      </c>
      <c r="BS24" s="132">
        <v>3</v>
      </c>
      <c r="BX24" s="42"/>
      <c r="BY24" s="42"/>
      <c r="BZ24" s="42"/>
      <c r="CA24" s="42"/>
      <c r="CB24" s="71" t="s">
        <v>856</v>
      </c>
      <c r="CC24" s="114">
        <v>74160</v>
      </c>
      <c r="CD24" s="115">
        <v>3</v>
      </c>
      <c r="CE24" s="116">
        <v>1</v>
      </c>
    </row>
    <row r="25" spans="2:83" x14ac:dyDescent="0.25">
      <c r="B25" s="13" t="s">
        <v>36</v>
      </c>
      <c r="C25" s="114">
        <v>63570</v>
      </c>
      <c r="D25" s="115">
        <v>3</v>
      </c>
      <c r="E25" s="116">
        <v>1</v>
      </c>
      <c r="F25" s="240" t="s">
        <v>2073</v>
      </c>
      <c r="G25" s="114">
        <v>43480</v>
      </c>
      <c r="H25" s="132">
        <v>3</v>
      </c>
      <c r="I25" s="13" t="s">
        <v>700</v>
      </c>
      <c r="J25" s="114">
        <v>114570</v>
      </c>
      <c r="K25" s="115">
        <v>3</v>
      </c>
      <c r="L25" s="116">
        <v>1</v>
      </c>
      <c r="M25" s="240" t="s">
        <v>2103</v>
      </c>
      <c r="N25" s="114">
        <v>34190</v>
      </c>
      <c r="O25" s="132">
        <v>3</v>
      </c>
      <c r="W25" s="11" t="s">
        <v>715</v>
      </c>
      <c r="X25" s="114">
        <v>107800</v>
      </c>
      <c r="Y25" s="115">
        <v>3</v>
      </c>
      <c r="Z25" s="116">
        <v>1</v>
      </c>
      <c r="AA25" s="240" t="s">
        <v>2146</v>
      </c>
      <c r="AB25" s="114">
        <v>116900</v>
      </c>
      <c r="AC25" s="132">
        <v>3</v>
      </c>
      <c r="AD25" s="11" t="s">
        <v>729</v>
      </c>
      <c r="AE25" s="114">
        <v>88800</v>
      </c>
      <c r="AF25" s="115">
        <v>3</v>
      </c>
      <c r="AG25" s="116">
        <v>1</v>
      </c>
      <c r="AH25" s="240" t="s">
        <v>2177</v>
      </c>
      <c r="AI25" s="114">
        <v>80190</v>
      </c>
      <c r="AJ25" s="132">
        <v>3</v>
      </c>
      <c r="AK25" s="11" t="s">
        <v>749</v>
      </c>
      <c r="AL25" s="114">
        <v>94860</v>
      </c>
      <c r="AM25" s="115">
        <v>3</v>
      </c>
      <c r="AN25" s="116">
        <v>1</v>
      </c>
      <c r="AO25" s="240" t="s">
        <v>2209</v>
      </c>
      <c r="AP25" s="114">
        <v>56270</v>
      </c>
      <c r="AQ25" s="132">
        <v>3</v>
      </c>
      <c r="AR25" s="11" t="s">
        <v>769</v>
      </c>
      <c r="AS25" s="114">
        <v>86300</v>
      </c>
      <c r="AT25" s="115">
        <v>3</v>
      </c>
      <c r="AU25" s="116">
        <v>1</v>
      </c>
      <c r="AV25" s="240" t="s">
        <v>2239</v>
      </c>
      <c r="AW25" s="114">
        <v>72520</v>
      </c>
      <c r="AX25" s="132">
        <v>3</v>
      </c>
      <c r="AY25" s="37" t="s">
        <v>789</v>
      </c>
      <c r="AZ25" s="114">
        <v>202740</v>
      </c>
      <c r="BA25" s="115">
        <v>3</v>
      </c>
      <c r="BB25" s="129"/>
      <c r="BF25" s="37" t="s">
        <v>813</v>
      </c>
      <c r="BG25" s="114">
        <v>118900</v>
      </c>
      <c r="BH25" s="115">
        <v>3</v>
      </c>
      <c r="BI25" s="129"/>
      <c r="BM25" s="11" t="s">
        <v>2299</v>
      </c>
      <c r="BN25" s="114">
        <v>98060</v>
      </c>
      <c r="BO25" s="115">
        <v>3</v>
      </c>
      <c r="BP25" s="116">
        <v>1</v>
      </c>
      <c r="BQ25" s="240" t="s">
        <v>2329</v>
      </c>
      <c r="BR25" s="114">
        <v>96940</v>
      </c>
      <c r="BS25" s="132">
        <v>3</v>
      </c>
      <c r="BX25" s="42"/>
      <c r="BY25" s="42"/>
      <c r="BZ25" s="42"/>
      <c r="CA25" s="42"/>
      <c r="CB25" s="71" t="s">
        <v>857</v>
      </c>
      <c r="CC25" s="114">
        <v>114090</v>
      </c>
      <c r="CD25" s="115">
        <v>3</v>
      </c>
      <c r="CE25" s="116">
        <v>1</v>
      </c>
    </row>
    <row r="26" spans="2:83" ht="15.75" thickBot="1" x14ac:dyDescent="0.3">
      <c r="B26" s="13" t="s">
        <v>574</v>
      </c>
      <c r="C26" s="114">
        <v>93700</v>
      </c>
      <c r="D26" s="115">
        <v>3</v>
      </c>
      <c r="E26" s="116">
        <v>1</v>
      </c>
      <c r="F26" s="240" t="s">
        <v>2074</v>
      </c>
      <c r="G26" s="114">
        <v>112640</v>
      </c>
      <c r="H26" s="132">
        <v>3</v>
      </c>
      <c r="I26" s="13" t="s">
        <v>701</v>
      </c>
      <c r="J26" s="114">
        <v>108230</v>
      </c>
      <c r="K26" s="115">
        <v>3</v>
      </c>
      <c r="L26" s="116">
        <v>1</v>
      </c>
      <c r="M26" s="240" t="s">
        <v>2104</v>
      </c>
      <c r="N26" s="114">
        <v>126660</v>
      </c>
      <c r="O26" s="132">
        <v>3</v>
      </c>
      <c r="W26" s="11" t="s">
        <v>716</v>
      </c>
      <c r="X26" s="114">
        <v>114310</v>
      </c>
      <c r="Y26" s="115">
        <v>3</v>
      </c>
      <c r="Z26" s="116">
        <v>1</v>
      </c>
      <c r="AA26" s="240" t="s">
        <v>2147</v>
      </c>
      <c r="AB26" s="114">
        <v>107590</v>
      </c>
      <c r="AC26" s="132">
        <v>3</v>
      </c>
      <c r="AD26" s="11" t="s">
        <v>730</v>
      </c>
      <c r="AE26" s="114">
        <v>63520</v>
      </c>
      <c r="AF26" s="115">
        <v>3</v>
      </c>
      <c r="AG26" s="116">
        <v>1</v>
      </c>
      <c r="AH26" s="240" t="s">
        <v>2178</v>
      </c>
      <c r="AI26" s="114">
        <v>95780</v>
      </c>
      <c r="AJ26" s="132">
        <v>3</v>
      </c>
      <c r="AK26" s="11" t="s">
        <v>750</v>
      </c>
      <c r="AL26" s="114">
        <v>74230</v>
      </c>
      <c r="AM26" s="115">
        <v>3</v>
      </c>
      <c r="AN26" s="116">
        <v>1</v>
      </c>
      <c r="AO26" s="240" t="s">
        <v>2210</v>
      </c>
      <c r="AP26" s="114">
        <v>79850</v>
      </c>
      <c r="AQ26" s="132">
        <v>3</v>
      </c>
      <c r="AR26" s="11" t="s">
        <v>770</v>
      </c>
      <c r="AS26" s="114">
        <v>126010</v>
      </c>
      <c r="AT26" s="115">
        <v>3</v>
      </c>
      <c r="AU26" s="116">
        <v>1</v>
      </c>
      <c r="AV26" s="240" t="s">
        <v>2240</v>
      </c>
      <c r="AW26" s="114">
        <v>116050</v>
      </c>
      <c r="AX26" s="132">
        <v>3</v>
      </c>
      <c r="AY26" s="45" t="s">
        <v>790</v>
      </c>
      <c r="AZ26" s="154"/>
      <c r="BA26" s="155"/>
      <c r="BB26" s="50">
        <v>1</v>
      </c>
      <c r="BF26" s="45" t="s">
        <v>814</v>
      </c>
      <c r="BG26" s="154"/>
      <c r="BH26" s="155"/>
      <c r="BI26" s="50">
        <v>1</v>
      </c>
      <c r="BM26" s="11" t="s">
        <v>2300</v>
      </c>
      <c r="BN26" s="114">
        <v>64780</v>
      </c>
      <c r="BO26" s="115">
        <v>3</v>
      </c>
      <c r="BP26" s="116">
        <v>1</v>
      </c>
      <c r="BQ26" s="240" t="s">
        <v>2330</v>
      </c>
      <c r="BR26" s="114">
        <v>81040</v>
      </c>
      <c r="BS26" s="132">
        <v>3</v>
      </c>
      <c r="BX26" s="42"/>
      <c r="BY26" s="42"/>
      <c r="BZ26" s="42"/>
      <c r="CA26" s="42"/>
      <c r="CB26" s="71" t="s">
        <v>858</v>
      </c>
      <c r="CC26" s="114">
        <v>125390</v>
      </c>
      <c r="CD26" s="115">
        <v>3</v>
      </c>
      <c r="CE26" s="116">
        <v>1</v>
      </c>
    </row>
    <row r="27" spans="2:83" x14ac:dyDescent="0.25">
      <c r="B27" s="13" t="s">
        <v>575</v>
      </c>
      <c r="C27" s="114">
        <v>74760</v>
      </c>
      <c r="D27" s="115">
        <v>3</v>
      </c>
      <c r="E27" s="116">
        <v>1</v>
      </c>
      <c r="F27" s="240" t="s">
        <v>2075</v>
      </c>
      <c r="G27" s="114">
        <v>74890</v>
      </c>
      <c r="H27" s="132">
        <v>3</v>
      </c>
      <c r="I27" s="13" t="s">
        <v>702</v>
      </c>
      <c r="J27" s="114">
        <v>83760</v>
      </c>
      <c r="K27" s="115">
        <v>3</v>
      </c>
      <c r="L27" s="116">
        <v>1</v>
      </c>
      <c r="M27" s="240" t="s">
        <v>2105</v>
      </c>
      <c r="N27" s="114">
        <v>90410</v>
      </c>
      <c r="O27" s="132">
        <v>3</v>
      </c>
      <c r="W27" s="11" t="s">
        <v>717</v>
      </c>
      <c r="X27" s="114">
        <v>138850</v>
      </c>
      <c r="Y27" s="115">
        <v>3</v>
      </c>
      <c r="Z27" s="116">
        <v>1</v>
      </c>
      <c r="AA27" s="240" t="s">
        <v>2148</v>
      </c>
      <c r="AB27" s="114">
        <v>127800</v>
      </c>
      <c r="AC27" s="132">
        <v>3</v>
      </c>
      <c r="AD27" s="11" t="s">
        <v>731</v>
      </c>
      <c r="AE27" s="114">
        <v>122710</v>
      </c>
      <c r="AF27" s="115">
        <v>3</v>
      </c>
      <c r="AG27" s="116">
        <v>1</v>
      </c>
      <c r="AH27" s="240" t="s">
        <v>2179</v>
      </c>
      <c r="AI27" s="114">
        <v>50520</v>
      </c>
      <c r="AJ27" s="132">
        <v>3</v>
      </c>
      <c r="AK27" s="11" t="s">
        <v>751</v>
      </c>
      <c r="AL27" s="114">
        <v>110300</v>
      </c>
      <c r="AM27" s="115">
        <v>3</v>
      </c>
      <c r="AN27" s="116">
        <v>1</v>
      </c>
      <c r="AO27" s="240" t="s">
        <v>2211</v>
      </c>
      <c r="AP27" s="114">
        <v>104910</v>
      </c>
      <c r="AQ27" s="132">
        <v>3</v>
      </c>
      <c r="AR27" s="11" t="s">
        <v>771</v>
      </c>
      <c r="AS27" s="114">
        <v>78620</v>
      </c>
      <c r="AT27" s="115">
        <v>3</v>
      </c>
      <c r="AU27" s="116">
        <v>1</v>
      </c>
      <c r="AV27" s="240" t="s">
        <v>2241</v>
      </c>
      <c r="AW27" s="114">
        <v>61390</v>
      </c>
      <c r="AX27" s="132">
        <v>3</v>
      </c>
      <c r="BM27" s="11" t="s">
        <v>2301</v>
      </c>
      <c r="BN27" s="114">
        <v>205910</v>
      </c>
      <c r="BO27" s="115">
        <v>3</v>
      </c>
      <c r="BP27" s="116">
        <v>1</v>
      </c>
      <c r="BQ27" s="240" t="s">
        <v>2331</v>
      </c>
      <c r="BR27" s="114">
        <v>92880</v>
      </c>
      <c r="BS27" s="132">
        <v>3</v>
      </c>
      <c r="BX27" s="42"/>
      <c r="BY27" s="42"/>
      <c r="BZ27" s="42"/>
      <c r="CA27" s="42"/>
      <c r="CB27" s="71" t="s">
        <v>859</v>
      </c>
      <c r="CC27" s="114">
        <v>105220</v>
      </c>
      <c r="CD27" s="115">
        <v>3</v>
      </c>
      <c r="CE27" s="116">
        <v>1</v>
      </c>
    </row>
    <row r="28" spans="2:83" x14ac:dyDescent="0.25">
      <c r="B28" s="13" t="s">
        <v>576</v>
      </c>
      <c r="C28" s="114">
        <v>49500</v>
      </c>
      <c r="D28" s="115">
        <v>3</v>
      </c>
      <c r="E28" s="116">
        <v>1</v>
      </c>
      <c r="F28" s="240" t="s">
        <v>2076</v>
      </c>
      <c r="G28" s="114">
        <v>49730</v>
      </c>
      <c r="H28" s="132">
        <v>3</v>
      </c>
      <c r="I28" s="13" t="s">
        <v>703</v>
      </c>
      <c r="J28" s="114">
        <v>64080</v>
      </c>
      <c r="K28" s="115">
        <v>3</v>
      </c>
      <c r="L28" s="116">
        <v>1</v>
      </c>
      <c r="M28" s="240" t="s">
        <v>2106</v>
      </c>
      <c r="N28" s="114">
        <v>73240</v>
      </c>
      <c r="O28" s="132">
        <v>3</v>
      </c>
      <c r="W28" s="11" t="s">
        <v>718</v>
      </c>
      <c r="X28" s="114">
        <v>128740</v>
      </c>
      <c r="Y28" s="115">
        <v>3</v>
      </c>
      <c r="Z28" s="116">
        <v>1</v>
      </c>
      <c r="AA28" s="240" t="s">
        <v>2149</v>
      </c>
      <c r="AB28" s="114">
        <v>91830</v>
      </c>
      <c r="AC28" s="132">
        <v>3</v>
      </c>
      <c r="AD28" s="11" t="s">
        <v>732</v>
      </c>
      <c r="AE28" s="114">
        <v>128290</v>
      </c>
      <c r="AF28" s="115">
        <v>3</v>
      </c>
      <c r="AG28" s="116">
        <v>1</v>
      </c>
      <c r="AH28" s="240" t="s">
        <v>2180</v>
      </c>
      <c r="AI28" s="114">
        <v>75760</v>
      </c>
      <c r="AJ28" s="132">
        <v>3</v>
      </c>
      <c r="AK28" s="11" t="s">
        <v>752</v>
      </c>
      <c r="AL28" s="114">
        <v>134360</v>
      </c>
      <c r="AM28" s="115">
        <v>3</v>
      </c>
      <c r="AN28" s="116">
        <v>1</v>
      </c>
      <c r="AO28" s="240" t="s">
        <v>2212</v>
      </c>
      <c r="AP28" s="114">
        <v>118000</v>
      </c>
      <c r="AQ28" s="132">
        <v>3</v>
      </c>
      <c r="AR28" s="11" t="s">
        <v>772</v>
      </c>
      <c r="AS28" s="114">
        <v>122240</v>
      </c>
      <c r="AT28" s="115">
        <v>3</v>
      </c>
      <c r="AU28" s="116">
        <v>1</v>
      </c>
      <c r="AV28" s="240" t="s">
        <v>2242</v>
      </c>
      <c r="AW28" s="114">
        <v>89620</v>
      </c>
      <c r="AX28" s="132">
        <v>3</v>
      </c>
      <c r="BM28" s="11" t="s">
        <v>2302</v>
      </c>
      <c r="BN28" s="114">
        <v>98230</v>
      </c>
      <c r="BO28" s="115">
        <v>3</v>
      </c>
      <c r="BP28" s="116">
        <v>1</v>
      </c>
      <c r="BQ28" s="240" t="s">
        <v>2332</v>
      </c>
      <c r="BR28" s="114">
        <v>92650</v>
      </c>
      <c r="BS28" s="132">
        <v>3</v>
      </c>
      <c r="BX28" s="42"/>
      <c r="BY28" s="42"/>
      <c r="BZ28" s="42"/>
      <c r="CA28" s="42"/>
      <c r="CB28" s="71" t="s">
        <v>860</v>
      </c>
      <c r="CC28" s="114">
        <v>109200</v>
      </c>
      <c r="CD28" s="115">
        <v>3</v>
      </c>
      <c r="CE28" s="116">
        <v>1</v>
      </c>
    </row>
    <row r="29" spans="2:83" x14ac:dyDescent="0.25">
      <c r="B29" s="13" t="s">
        <v>580</v>
      </c>
      <c r="C29" s="114">
        <v>71410</v>
      </c>
      <c r="D29" s="115">
        <v>3</v>
      </c>
      <c r="E29" s="116">
        <v>1</v>
      </c>
      <c r="F29" s="240" t="s">
        <v>2077</v>
      </c>
      <c r="G29" s="114">
        <v>50500</v>
      </c>
      <c r="H29" s="132">
        <v>3</v>
      </c>
      <c r="I29" s="13" t="s">
        <v>704</v>
      </c>
      <c r="J29" s="114">
        <v>85090</v>
      </c>
      <c r="K29" s="115">
        <v>3</v>
      </c>
      <c r="L29" s="116">
        <v>1</v>
      </c>
      <c r="M29" s="240" t="s">
        <v>2107</v>
      </c>
      <c r="N29" s="114">
        <v>83540</v>
      </c>
      <c r="O29" s="132">
        <v>3</v>
      </c>
      <c r="W29" s="11" t="s">
        <v>719</v>
      </c>
      <c r="X29" s="114">
        <v>106380</v>
      </c>
      <c r="Y29" s="115">
        <v>3</v>
      </c>
      <c r="Z29" s="116">
        <v>1</v>
      </c>
      <c r="AA29" s="240" t="s">
        <v>2150</v>
      </c>
      <c r="AB29" s="114">
        <v>83390</v>
      </c>
      <c r="AC29" s="132">
        <v>3</v>
      </c>
      <c r="AD29" s="11" t="s">
        <v>733</v>
      </c>
      <c r="AE29" s="114">
        <v>126550</v>
      </c>
      <c r="AF29" s="115">
        <v>3</v>
      </c>
      <c r="AG29" s="116">
        <v>1</v>
      </c>
      <c r="AH29" s="240" t="s">
        <v>2181</v>
      </c>
      <c r="AI29" s="114">
        <v>112920</v>
      </c>
      <c r="AJ29" s="132">
        <v>3</v>
      </c>
      <c r="AK29" s="11" t="s">
        <v>753</v>
      </c>
      <c r="AL29" s="114">
        <v>103140</v>
      </c>
      <c r="AM29" s="115">
        <v>3</v>
      </c>
      <c r="AN29" s="116">
        <v>1</v>
      </c>
      <c r="AO29" s="240" t="s">
        <v>2213</v>
      </c>
      <c r="AP29" s="114">
        <v>107140</v>
      </c>
      <c r="AQ29" s="132">
        <v>3</v>
      </c>
      <c r="AR29" s="11" t="s">
        <v>773</v>
      </c>
      <c r="AS29" s="114">
        <v>146800</v>
      </c>
      <c r="AT29" s="115">
        <v>3</v>
      </c>
      <c r="AU29" s="116">
        <v>1</v>
      </c>
      <c r="AV29" s="240" t="s">
        <v>2243</v>
      </c>
      <c r="AW29" s="114">
        <v>87450</v>
      </c>
      <c r="AX29" s="132">
        <v>3</v>
      </c>
      <c r="BM29" s="11" t="s">
        <v>2303</v>
      </c>
      <c r="BN29" s="114">
        <v>63870</v>
      </c>
      <c r="BO29" s="115">
        <v>3</v>
      </c>
      <c r="BP29" s="116">
        <v>1</v>
      </c>
      <c r="BQ29" s="240" t="s">
        <v>2333</v>
      </c>
      <c r="BR29" s="114">
        <v>65130</v>
      </c>
      <c r="BS29" s="132">
        <v>3</v>
      </c>
      <c r="BX29" s="42"/>
      <c r="BY29" s="42"/>
      <c r="BZ29" s="42"/>
      <c r="CA29" s="42"/>
      <c r="CB29" s="71" t="s">
        <v>861</v>
      </c>
      <c r="CC29" s="114">
        <v>71670</v>
      </c>
      <c r="CD29" s="115">
        <v>3</v>
      </c>
      <c r="CE29" s="116">
        <v>1</v>
      </c>
    </row>
    <row r="30" spans="2:83" x14ac:dyDescent="0.25">
      <c r="B30" s="13" t="s">
        <v>581</v>
      </c>
      <c r="C30" s="114">
        <v>76140</v>
      </c>
      <c r="D30" s="115">
        <v>3</v>
      </c>
      <c r="E30" s="116">
        <v>1</v>
      </c>
      <c r="F30" s="240" t="s">
        <v>2078</v>
      </c>
      <c r="G30" s="114">
        <v>98970</v>
      </c>
      <c r="H30" s="132">
        <v>3</v>
      </c>
      <c r="I30" s="13" t="s">
        <v>705</v>
      </c>
      <c r="J30" s="114">
        <v>64960</v>
      </c>
      <c r="K30" s="115">
        <v>3</v>
      </c>
      <c r="L30" s="116">
        <v>1</v>
      </c>
      <c r="M30" s="240" t="s">
        <v>2108</v>
      </c>
      <c r="N30" s="114">
        <v>59430</v>
      </c>
      <c r="O30" s="132">
        <v>3</v>
      </c>
      <c r="W30" s="11" t="s">
        <v>720</v>
      </c>
      <c r="X30" s="114">
        <v>204540</v>
      </c>
      <c r="Y30" s="115">
        <v>3</v>
      </c>
      <c r="Z30" s="116">
        <v>1</v>
      </c>
      <c r="AA30" s="240" t="s">
        <v>2151</v>
      </c>
      <c r="AB30" s="114">
        <v>146060</v>
      </c>
      <c r="AC30" s="132">
        <v>3</v>
      </c>
      <c r="AD30" s="11" t="s">
        <v>734</v>
      </c>
      <c r="AE30" s="114">
        <v>106860</v>
      </c>
      <c r="AF30" s="115">
        <v>3</v>
      </c>
      <c r="AG30" s="116">
        <v>1</v>
      </c>
      <c r="AH30" s="240" t="s">
        <v>2182</v>
      </c>
      <c r="AI30" s="114">
        <v>61730</v>
      </c>
      <c r="AJ30" s="132">
        <v>3</v>
      </c>
      <c r="AK30" s="11" t="s">
        <v>754</v>
      </c>
      <c r="AL30" s="114">
        <v>90050</v>
      </c>
      <c r="AM30" s="115">
        <v>3</v>
      </c>
      <c r="AN30" s="116">
        <v>1</v>
      </c>
      <c r="AO30" s="240" t="s">
        <v>2214</v>
      </c>
      <c r="AP30" s="114">
        <v>67230</v>
      </c>
      <c r="AQ30" s="132">
        <v>3</v>
      </c>
      <c r="AR30" s="11" t="s">
        <v>774</v>
      </c>
      <c r="AS30" s="114">
        <v>80510</v>
      </c>
      <c r="AT30" s="115">
        <v>3</v>
      </c>
      <c r="AU30" s="116">
        <v>1</v>
      </c>
      <c r="AV30" s="240" t="s">
        <v>2244</v>
      </c>
      <c r="AW30" s="114">
        <v>104680</v>
      </c>
      <c r="AX30" s="132">
        <v>3</v>
      </c>
      <c r="BM30" s="11" t="s">
        <v>2304</v>
      </c>
      <c r="BN30" s="114">
        <v>78300</v>
      </c>
      <c r="BO30" s="115">
        <v>3</v>
      </c>
      <c r="BP30" s="116">
        <v>1</v>
      </c>
      <c r="BQ30" s="240" t="s">
        <v>2334</v>
      </c>
      <c r="BR30" s="114">
        <v>102370</v>
      </c>
      <c r="BS30" s="132">
        <v>3</v>
      </c>
      <c r="BX30" s="42"/>
      <c r="BY30" s="42"/>
      <c r="BZ30" s="42"/>
      <c r="CA30" s="42"/>
      <c r="CB30" s="71" t="s">
        <v>862</v>
      </c>
      <c r="CC30" s="114">
        <v>148670</v>
      </c>
      <c r="CD30" s="115">
        <v>3</v>
      </c>
      <c r="CE30" s="116">
        <v>1</v>
      </c>
    </row>
    <row r="31" spans="2:83" x14ac:dyDescent="0.25">
      <c r="B31" s="13" t="s">
        <v>582</v>
      </c>
      <c r="C31" s="114">
        <v>42200</v>
      </c>
      <c r="D31" s="115">
        <v>3</v>
      </c>
      <c r="E31" s="116">
        <v>1</v>
      </c>
      <c r="F31" s="240" t="s">
        <v>2079</v>
      </c>
      <c r="G31" s="114">
        <v>42500</v>
      </c>
      <c r="H31" s="132">
        <v>3</v>
      </c>
      <c r="I31" s="13" t="s">
        <v>706</v>
      </c>
      <c r="J31" s="114">
        <v>68570</v>
      </c>
      <c r="K31" s="115">
        <v>3</v>
      </c>
      <c r="L31" s="116">
        <v>1</v>
      </c>
      <c r="M31" s="240" t="s">
        <v>2109</v>
      </c>
      <c r="N31" s="114">
        <v>88770</v>
      </c>
      <c r="O31" s="132">
        <v>3</v>
      </c>
      <c r="W31" s="11" t="s">
        <v>721</v>
      </c>
      <c r="X31" s="114">
        <v>124940</v>
      </c>
      <c r="Y31" s="115">
        <v>3</v>
      </c>
      <c r="Z31" s="116">
        <v>1</v>
      </c>
      <c r="AA31" s="240" t="s">
        <v>2152</v>
      </c>
      <c r="AB31" s="114">
        <v>144130</v>
      </c>
      <c r="AC31" s="132">
        <v>3</v>
      </c>
      <c r="AD31" s="11" t="s">
        <v>735</v>
      </c>
      <c r="AE31" s="114">
        <v>143690</v>
      </c>
      <c r="AF31" s="115">
        <v>3</v>
      </c>
      <c r="AG31" s="116">
        <v>1</v>
      </c>
      <c r="AH31" s="240" t="s">
        <v>2183</v>
      </c>
      <c r="AI31" s="114">
        <v>62640</v>
      </c>
      <c r="AJ31" s="132">
        <v>3</v>
      </c>
      <c r="AK31" s="11" t="s">
        <v>755</v>
      </c>
      <c r="AL31" s="114">
        <v>103210</v>
      </c>
      <c r="AM31" s="115">
        <v>3</v>
      </c>
      <c r="AN31" s="116">
        <v>1</v>
      </c>
      <c r="AO31" s="240" t="s">
        <v>2215</v>
      </c>
      <c r="AP31" s="114">
        <v>109850</v>
      </c>
      <c r="AQ31" s="132">
        <v>3</v>
      </c>
      <c r="AR31" s="11" t="s">
        <v>775</v>
      </c>
      <c r="AS31" s="114">
        <v>162740</v>
      </c>
      <c r="AT31" s="115">
        <v>3</v>
      </c>
      <c r="AU31" s="116">
        <v>1</v>
      </c>
      <c r="AV31" s="240" t="s">
        <v>2245</v>
      </c>
      <c r="AW31" s="114">
        <v>167940</v>
      </c>
      <c r="AX31" s="132">
        <v>3</v>
      </c>
      <c r="BM31" s="11" t="s">
        <v>2305</v>
      </c>
      <c r="BN31" s="114">
        <v>126260</v>
      </c>
      <c r="BO31" s="115">
        <v>3</v>
      </c>
      <c r="BP31" s="116">
        <v>1</v>
      </c>
      <c r="BQ31" s="240" t="s">
        <v>2335</v>
      </c>
      <c r="BR31" s="114">
        <v>170000</v>
      </c>
      <c r="BS31" s="132">
        <v>3</v>
      </c>
      <c r="BX31" s="42"/>
      <c r="BY31" s="42"/>
      <c r="BZ31" s="42"/>
      <c r="CA31" s="42"/>
      <c r="CB31" s="71" t="s">
        <v>863</v>
      </c>
      <c r="CC31" s="114">
        <v>50870</v>
      </c>
      <c r="CD31" s="115">
        <v>3</v>
      </c>
      <c r="CE31" s="116">
        <v>1</v>
      </c>
    </row>
    <row r="32" spans="2:83" x14ac:dyDescent="0.25">
      <c r="B32" s="13" t="s">
        <v>583</v>
      </c>
      <c r="C32" s="114">
        <v>101580</v>
      </c>
      <c r="D32" s="115">
        <v>3</v>
      </c>
      <c r="E32" s="116">
        <v>1</v>
      </c>
      <c r="F32" s="240" t="s">
        <v>2080</v>
      </c>
      <c r="G32" s="114">
        <v>102470</v>
      </c>
      <c r="H32" s="132">
        <v>3</v>
      </c>
      <c r="I32" s="13" t="s">
        <v>707</v>
      </c>
      <c r="J32" s="114">
        <v>92800</v>
      </c>
      <c r="K32" s="115">
        <v>3</v>
      </c>
      <c r="L32" s="116">
        <v>1</v>
      </c>
      <c r="M32" s="240" t="s">
        <v>2110</v>
      </c>
      <c r="N32" s="114">
        <v>120450</v>
      </c>
      <c r="O32" s="132">
        <v>3</v>
      </c>
      <c r="W32" s="11" t="s">
        <v>722</v>
      </c>
      <c r="X32" s="114">
        <v>84720</v>
      </c>
      <c r="Y32" s="115">
        <v>3</v>
      </c>
      <c r="Z32" s="116">
        <v>1</v>
      </c>
      <c r="AA32" s="240" t="s">
        <v>2153</v>
      </c>
      <c r="AB32" s="114">
        <v>128620</v>
      </c>
      <c r="AC32" s="132">
        <v>3</v>
      </c>
      <c r="AD32" s="11" t="s">
        <v>736</v>
      </c>
      <c r="AE32" s="114">
        <v>161630</v>
      </c>
      <c r="AF32" s="115">
        <v>3</v>
      </c>
      <c r="AG32" s="116">
        <v>1</v>
      </c>
      <c r="AH32" s="240" t="s">
        <v>2184</v>
      </c>
      <c r="AI32" s="114">
        <v>158170</v>
      </c>
      <c r="AJ32" s="132">
        <v>3</v>
      </c>
      <c r="AK32" s="11" t="s">
        <v>756</v>
      </c>
      <c r="AL32" s="114">
        <v>156000</v>
      </c>
      <c r="AM32" s="115">
        <v>3</v>
      </c>
      <c r="AN32" s="116">
        <v>1</v>
      </c>
      <c r="AO32" s="240" t="s">
        <v>2216</v>
      </c>
      <c r="AP32" s="114">
        <v>87360</v>
      </c>
      <c r="AQ32" s="132">
        <v>3</v>
      </c>
      <c r="AR32" s="11" t="s">
        <v>776</v>
      </c>
      <c r="AS32" s="114">
        <v>121900</v>
      </c>
      <c r="AT32" s="115">
        <v>3</v>
      </c>
      <c r="AU32" s="116">
        <v>1</v>
      </c>
      <c r="AV32" s="240" t="s">
        <v>2246</v>
      </c>
      <c r="AW32" s="114">
        <v>95670</v>
      </c>
      <c r="AX32" s="132">
        <v>3</v>
      </c>
      <c r="BM32" s="11" t="s">
        <v>2306</v>
      </c>
      <c r="BN32" s="114">
        <v>55900</v>
      </c>
      <c r="BO32" s="115">
        <v>3</v>
      </c>
      <c r="BP32" s="116">
        <v>1</v>
      </c>
      <c r="BQ32" s="240" t="s">
        <v>2336</v>
      </c>
      <c r="BR32" s="114">
        <v>73850</v>
      </c>
      <c r="BS32" s="132">
        <v>3</v>
      </c>
      <c r="BX32" s="42"/>
      <c r="BY32" s="42"/>
      <c r="BZ32" s="42"/>
      <c r="CA32" s="42"/>
      <c r="CB32" s="71" t="s">
        <v>864</v>
      </c>
      <c r="CC32" s="114">
        <v>79240</v>
      </c>
      <c r="CD32" s="115">
        <v>3</v>
      </c>
      <c r="CE32" s="116">
        <v>1</v>
      </c>
    </row>
    <row r="33" spans="2:83" ht="15.75" thickBot="1" x14ac:dyDescent="0.3">
      <c r="B33" s="13" t="s">
        <v>584</v>
      </c>
      <c r="C33" s="114">
        <v>79520</v>
      </c>
      <c r="D33" s="115">
        <v>3</v>
      </c>
      <c r="E33" s="116">
        <v>1</v>
      </c>
      <c r="F33" s="241" t="s">
        <v>2081</v>
      </c>
      <c r="G33" s="48">
        <v>86680</v>
      </c>
      <c r="H33" s="133">
        <v>3</v>
      </c>
      <c r="I33" s="13" t="s">
        <v>708</v>
      </c>
      <c r="J33" s="114">
        <v>77330</v>
      </c>
      <c r="K33" s="115">
        <v>3</v>
      </c>
      <c r="L33" s="116">
        <v>1</v>
      </c>
      <c r="M33" s="241" t="s">
        <v>2111</v>
      </c>
      <c r="N33" s="48">
        <v>117190</v>
      </c>
      <c r="O33" s="133">
        <v>3</v>
      </c>
      <c r="W33" s="11" t="s">
        <v>723</v>
      </c>
      <c r="X33" s="114">
        <v>49280</v>
      </c>
      <c r="Y33" s="115">
        <v>3</v>
      </c>
      <c r="Z33" s="116">
        <v>1</v>
      </c>
      <c r="AA33" s="241" t="s">
        <v>2154</v>
      </c>
      <c r="AB33" s="48">
        <v>89800</v>
      </c>
      <c r="AC33" s="133">
        <v>3</v>
      </c>
      <c r="AD33" s="11" t="s">
        <v>737</v>
      </c>
      <c r="AE33" s="114">
        <v>88470</v>
      </c>
      <c r="AF33" s="115">
        <v>3</v>
      </c>
      <c r="AG33" s="116">
        <v>1</v>
      </c>
      <c r="AH33" s="241" t="s">
        <v>2185</v>
      </c>
      <c r="AI33" s="48">
        <v>96510</v>
      </c>
      <c r="AJ33" s="133">
        <v>3</v>
      </c>
      <c r="AK33" s="11" t="s">
        <v>757</v>
      </c>
      <c r="AL33" s="114">
        <v>44970</v>
      </c>
      <c r="AM33" s="115">
        <v>3</v>
      </c>
      <c r="AN33" s="116">
        <v>1</v>
      </c>
      <c r="AO33" s="241" t="s">
        <v>2217</v>
      </c>
      <c r="AP33" s="48">
        <v>104140</v>
      </c>
      <c r="AQ33" s="133">
        <v>3</v>
      </c>
      <c r="AR33" s="11" t="s">
        <v>777</v>
      </c>
      <c r="AS33" s="114">
        <v>41890</v>
      </c>
      <c r="AT33" s="115">
        <v>3</v>
      </c>
      <c r="AU33" s="116">
        <v>1</v>
      </c>
      <c r="AV33" s="241" t="s">
        <v>2247</v>
      </c>
      <c r="AW33" s="48">
        <v>88920</v>
      </c>
      <c r="AX33" s="133">
        <v>3</v>
      </c>
      <c r="BM33" s="12" t="s">
        <v>2307</v>
      </c>
      <c r="BN33" s="48">
        <v>50150</v>
      </c>
      <c r="BO33" s="191">
        <v>3</v>
      </c>
      <c r="BP33" s="50">
        <v>1</v>
      </c>
      <c r="BQ33" s="241" t="s">
        <v>2337</v>
      </c>
      <c r="BR33" s="48">
        <v>61200</v>
      </c>
      <c r="BS33" s="133">
        <v>3</v>
      </c>
      <c r="BX33" s="42"/>
      <c r="BY33" s="42"/>
      <c r="BZ33" s="42"/>
      <c r="CA33" s="42"/>
      <c r="CB33" s="72" t="s">
        <v>865</v>
      </c>
      <c r="CC33" s="134">
        <v>121330</v>
      </c>
      <c r="CD33" s="152">
        <v>3</v>
      </c>
      <c r="CE33" s="153">
        <v>1</v>
      </c>
    </row>
    <row r="34" spans="2:83" x14ac:dyDescent="0.25">
      <c r="B34" s="181" t="s">
        <v>695</v>
      </c>
      <c r="C34" s="114">
        <v>81320</v>
      </c>
      <c r="D34" s="115">
        <v>3</v>
      </c>
      <c r="E34" s="129"/>
      <c r="I34" s="37" t="s">
        <v>709</v>
      </c>
      <c r="J34" s="114">
        <v>161680</v>
      </c>
      <c r="K34" s="115">
        <v>3</v>
      </c>
      <c r="L34" s="129"/>
      <c r="W34" s="37" t="s">
        <v>724</v>
      </c>
      <c r="X34" s="114">
        <v>79450</v>
      </c>
      <c r="Y34" s="115">
        <v>3</v>
      </c>
      <c r="Z34" s="129"/>
      <c r="AD34" s="37" t="s">
        <v>738</v>
      </c>
      <c r="AE34" s="114">
        <v>128550</v>
      </c>
      <c r="AF34" s="115">
        <v>3</v>
      </c>
      <c r="AG34" s="129"/>
      <c r="AK34" s="37" t="s">
        <v>758</v>
      </c>
      <c r="AL34" s="114">
        <v>121870</v>
      </c>
      <c r="AM34" s="115">
        <v>3</v>
      </c>
      <c r="AN34" s="129"/>
      <c r="AR34" s="37" t="s">
        <v>778</v>
      </c>
      <c r="AS34" s="114">
        <v>59920</v>
      </c>
      <c r="AT34" s="115">
        <v>3</v>
      </c>
      <c r="AU34" s="129"/>
      <c r="BK34" s="4"/>
      <c r="BX34" s="42"/>
      <c r="BY34" s="42"/>
      <c r="BZ34" s="42"/>
      <c r="CA34" s="42"/>
      <c r="CB34" s="40"/>
      <c r="CC34" s="40"/>
      <c r="CD34" s="40"/>
      <c r="CE34" s="40"/>
    </row>
    <row r="35" spans="2:83" x14ac:dyDescent="0.25">
      <c r="B35" s="181" t="s">
        <v>696</v>
      </c>
      <c r="C35" s="114">
        <v>133290</v>
      </c>
      <c r="D35" s="115">
        <v>3</v>
      </c>
      <c r="E35" s="129"/>
      <c r="I35" s="37" t="s">
        <v>710</v>
      </c>
      <c r="J35" s="114">
        <v>93610</v>
      </c>
      <c r="K35" s="115">
        <v>3</v>
      </c>
      <c r="L35" s="129"/>
      <c r="W35" s="37" t="s">
        <v>725</v>
      </c>
      <c r="X35" s="114">
        <v>129960</v>
      </c>
      <c r="Y35" s="115">
        <v>3</v>
      </c>
      <c r="Z35" s="129"/>
      <c r="AD35" s="37" t="s">
        <v>739</v>
      </c>
      <c r="AE35" s="114">
        <v>139300</v>
      </c>
      <c r="AF35" s="115">
        <v>3</v>
      </c>
      <c r="AG35" s="129"/>
      <c r="AK35" s="37" t="s">
        <v>759</v>
      </c>
      <c r="AL35" s="114">
        <v>137820</v>
      </c>
      <c r="AM35" s="115">
        <v>3</v>
      </c>
      <c r="AN35" s="129"/>
      <c r="AR35" s="37" t="s">
        <v>779</v>
      </c>
      <c r="AS35" s="114">
        <v>65180</v>
      </c>
      <c r="AT35" s="115">
        <v>3</v>
      </c>
      <c r="AU35" s="129"/>
      <c r="BK35" s="4"/>
      <c r="BN35" s="4"/>
      <c r="CB35" s="42"/>
      <c r="CC35" s="42"/>
      <c r="CD35" s="42"/>
      <c r="CE35" s="42"/>
    </row>
    <row r="36" spans="2:83" x14ac:dyDescent="0.25">
      <c r="B36" s="181" t="s">
        <v>697</v>
      </c>
      <c r="C36" s="114">
        <v>69670</v>
      </c>
      <c r="D36" s="115">
        <v>3</v>
      </c>
      <c r="E36" s="129"/>
      <c r="I36" s="37" t="s">
        <v>711</v>
      </c>
      <c r="J36" s="114">
        <v>91610</v>
      </c>
      <c r="K36" s="115">
        <v>3</v>
      </c>
      <c r="L36" s="129"/>
      <c r="W36" s="37" t="s">
        <v>726</v>
      </c>
      <c r="X36" s="114">
        <v>120980</v>
      </c>
      <c r="Y36" s="115">
        <v>3</v>
      </c>
      <c r="Z36" s="129"/>
      <c r="AD36" s="37" t="s">
        <v>740</v>
      </c>
      <c r="AE36" s="114">
        <v>151530</v>
      </c>
      <c r="AF36" s="115">
        <v>3</v>
      </c>
      <c r="AG36" s="129"/>
      <c r="AK36" s="37" t="s">
        <v>760</v>
      </c>
      <c r="AL36" s="114">
        <v>133400</v>
      </c>
      <c r="AM36" s="115">
        <v>3</v>
      </c>
      <c r="AN36" s="129"/>
      <c r="AR36" s="37" t="s">
        <v>780</v>
      </c>
      <c r="AS36" s="114">
        <v>52000</v>
      </c>
      <c r="AT36" s="115">
        <v>3</v>
      </c>
      <c r="AU36" s="129"/>
      <c r="BK36" s="4"/>
      <c r="CB36" s="42"/>
      <c r="CC36" s="42"/>
      <c r="CD36" s="42"/>
      <c r="CE36" s="42"/>
    </row>
    <row r="37" spans="2:83" ht="15.75" thickBot="1" x14ac:dyDescent="0.3">
      <c r="B37" s="179" t="s">
        <v>259</v>
      </c>
      <c r="C37" s="154"/>
      <c r="D37" s="155"/>
      <c r="E37" s="50">
        <v>1</v>
      </c>
      <c r="I37" s="45" t="s">
        <v>260</v>
      </c>
      <c r="J37" s="154"/>
      <c r="K37" s="155"/>
      <c r="L37" s="50">
        <v>1</v>
      </c>
      <c r="W37" s="45" t="s">
        <v>727</v>
      </c>
      <c r="X37" s="154"/>
      <c r="Y37" s="155"/>
      <c r="Z37" s="50">
        <v>1</v>
      </c>
      <c r="AD37" s="45" t="s">
        <v>741</v>
      </c>
      <c r="AE37" s="154"/>
      <c r="AF37" s="155"/>
      <c r="AG37" s="50">
        <v>1</v>
      </c>
      <c r="AK37" s="45" t="s">
        <v>761</v>
      </c>
      <c r="AL37" s="154"/>
      <c r="AM37" s="155"/>
      <c r="AN37" s="50">
        <v>1</v>
      </c>
      <c r="AR37" s="45" t="s">
        <v>781</v>
      </c>
      <c r="AS37" s="154"/>
      <c r="AT37" s="155"/>
      <c r="AU37" s="50">
        <v>1</v>
      </c>
      <c r="CB37" s="42"/>
      <c r="CC37" s="42"/>
      <c r="CD37" s="42"/>
      <c r="CE37" s="42"/>
    </row>
  </sheetData>
  <customSheetViews>
    <customSheetView guid="{AAD390AF-2B1D-4F21-A08A-4E26942AA992}">
      <pane xSplit="1" ySplit="3" topLeftCell="R4" activePane="bottomRight" state="frozen"/>
      <selection pane="bottomRight" activeCell="A4" sqref="A4"/>
      <pageMargins left="0.7" right="0.7" top="0.75" bottom="0.75" header="0.3" footer="0.3"/>
      <pageSetup paperSize="9" orientation="portrait" r:id="rId1"/>
    </customSheetView>
  </customSheetViews>
  <mergeCells count="46">
    <mergeCell ref="AO2:AO3"/>
    <mergeCell ref="AP2:AQ2"/>
    <mergeCell ref="AV2:AV3"/>
    <mergeCell ref="AL2:AN2"/>
    <mergeCell ref="AK2:AK3"/>
    <mergeCell ref="BX2:BX3"/>
    <mergeCell ref="BY2:CA2"/>
    <mergeCell ref="CB2:CB3"/>
    <mergeCell ref="CC2:CE2"/>
    <mergeCell ref="AR2:AR3"/>
    <mergeCell ref="AS2:AU2"/>
    <mergeCell ref="AY2:AY3"/>
    <mergeCell ref="AZ2:BB2"/>
    <mergeCell ref="BF2:BF3"/>
    <mergeCell ref="BG2:BI2"/>
    <mergeCell ref="BC2:BC3"/>
    <mergeCell ref="BD2:BE2"/>
    <mergeCell ref="BJ2:BJ3"/>
    <mergeCell ref="BK2:BL2"/>
    <mergeCell ref="AW2:AX2"/>
    <mergeCell ref="BM2:BM3"/>
    <mergeCell ref="B2:B3"/>
    <mergeCell ref="C2:E2"/>
    <mergeCell ref="I2:I3"/>
    <mergeCell ref="J2:L2"/>
    <mergeCell ref="P2:P3"/>
    <mergeCell ref="F2:F3"/>
    <mergeCell ref="G2:H2"/>
    <mergeCell ref="M2:M3"/>
    <mergeCell ref="N2:O2"/>
    <mergeCell ref="BT2:BT3"/>
    <mergeCell ref="BU2:BW2"/>
    <mergeCell ref="Q2:S2"/>
    <mergeCell ref="W2:W3"/>
    <mergeCell ref="X2:Z2"/>
    <mergeCell ref="AD2:AD3"/>
    <mergeCell ref="AE2:AG2"/>
    <mergeCell ref="T2:T3"/>
    <mergeCell ref="U2:V2"/>
    <mergeCell ref="AA2:AA3"/>
    <mergeCell ref="AB2:AC2"/>
    <mergeCell ref="BN2:BP2"/>
    <mergeCell ref="BQ2:BQ3"/>
    <mergeCell ref="BR2:BS2"/>
    <mergeCell ref="AH2:AH3"/>
    <mergeCell ref="AI2:A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C000"/>
  </sheetPr>
  <dimension ref="A1:X4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bestFit="1" customWidth="1"/>
    <col min="2" max="2" width="6.5703125" style="262" bestFit="1" customWidth="1"/>
    <col min="3" max="4" width="8.7109375" customWidth="1"/>
    <col min="5" max="5" width="6.5703125" bestFit="1" customWidth="1"/>
    <col min="6" max="7" width="8.7109375" customWidth="1"/>
    <col min="8" max="8" width="6.5703125" bestFit="1" customWidth="1"/>
    <col min="9" max="10" width="8.7109375" customWidth="1"/>
    <col min="11" max="11" width="6.5703125" bestFit="1" customWidth="1"/>
    <col min="12" max="13" width="8.7109375" customWidth="1"/>
    <col min="14" max="14" width="6.5703125" bestFit="1" customWidth="1"/>
    <col min="15" max="16" width="8.7109375" customWidth="1"/>
    <col min="17" max="17" width="6.5703125" bestFit="1" customWidth="1"/>
    <col min="18" max="19" width="10.7109375" customWidth="1"/>
    <col min="20" max="20" width="6.5703125" bestFit="1" customWidth="1"/>
    <col min="21" max="21" width="8.7109375" customWidth="1"/>
    <col min="22" max="22" width="9.7109375" bestFit="1" customWidth="1"/>
    <col min="23" max="23" width="6.5703125" bestFit="1" customWidth="1"/>
    <col min="24" max="24" width="9" bestFit="1" customWidth="1"/>
  </cols>
  <sheetData>
    <row r="1" spans="1:24" ht="15.75" thickBot="1" x14ac:dyDescent="0.3">
      <c r="A1" s="99" t="s">
        <v>2601</v>
      </c>
      <c r="B1" s="261" t="s">
        <v>10</v>
      </c>
      <c r="C1" s="25">
        <f>SUM(C$4:C$1048576)</f>
        <v>135</v>
      </c>
      <c r="D1" s="24">
        <f>COUNTA(D$4:D$1048576)</f>
        <v>10</v>
      </c>
      <c r="E1" s="26" t="s">
        <v>10</v>
      </c>
      <c r="F1" s="25">
        <f>SUM(F$4:F$1048576)</f>
        <v>135</v>
      </c>
      <c r="G1" s="24">
        <f>COUNTA(G$4:G$1048576)</f>
        <v>10</v>
      </c>
      <c r="H1" s="26" t="s">
        <v>10</v>
      </c>
      <c r="I1" s="25">
        <f>SUM(I$4:I$1048576)</f>
        <v>135</v>
      </c>
      <c r="J1" s="24">
        <f>COUNTA(J$4:J$1048576)</f>
        <v>10</v>
      </c>
      <c r="K1" s="26" t="s">
        <v>10</v>
      </c>
      <c r="L1" s="25">
        <f>SUM(L$4:L$1048576)</f>
        <v>135</v>
      </c>
      <c r="M1" s="24">
        <f>COUNTA(M$4:M$1048576)</f>
        <v>10</v>
      </c>
      <c r="N1" s="26" t="s">
        <v>10</v>
      </c>
      <c r="O1" s="25">
        <f>SUM(O$4:O$1048576)</f>
        <v>90</v>
      </c>
      <c r="P1" s="24">
        <f>COUNTA(P$4:P$1048576)</f>
        <v>5</v>
      </c>
      <c r="Q1" s="26" t="s">
        <v>10</v>
      </c>
      <c r="R1" s="25">
        <f>SUM(R$4:R$1048576)</f>
        <v>135</v>
      </c>
      <c r="S1" s="24">
        <f>COUNTA(S$4:S$1048576)</f>
        <v>15</v>
      </c>
      <c r="T1" s="26" t="s">
        <v>10</v>
      </c>
      <c r="U1" s="25">
        <f>SUM(U$4:U$1048576)</f>
        <v>24</v>
      </c>
      <c r="V1" s="80">
        <f>SUM(V$4:V$1048576)</f>
        <v>3.0884259259259259E-3</v>
      </c>
      <c r="W1" s="26" t="s">
        <v>10</v>
      </c>
      <c r="X1" s="313">
        <f>SUM(X$4:X$1048576)</f>
        <v>320</v>
      </c>
    </row>
    <row r="2" spans="1:24" x14ac:dyDescent="0.25">
      <c r="A2" s="100" t="str">
        <f>TEXT(SUMIF($B3:$XFD3,"Stars",$B1:$XFD1),"0 000")&amp;" Stars"</f>
        <v>1 109 Stars</v>
      </c>
      <c r="B2" s="552" t="s">
        <v>9</v>
      </c>
      <c r="C2" s="501" t="s">
        <v>866</v>
      </c>
      <c r="D2" s="503"/>
      <c r="E2" s="504" t="s">
        <v>9</v>
      </c>
      <c r="F2" s="501" t="s">
        <v>898</v>
      </c>
      <c r="G2" s="503"/>
      <c r="H2" s="504" t="s">
        <v>9</v>
      </c>
      <c r="I2" s="501" t="s">
        <v>899</v>
      </c>
      <c r="J2" s="503"/>
      <c r="K2" s="504" t="s">
        <v>9</v>
      </c>
      <c r="L2" s="501" t="s">
        <v>924</v>
      </c>
      <c r="M2" s="503"/>
      <c r="N2" s="504" t="s">
        <v>9</v>
      </c>
      <c r="O2" s="501" t="s">
        <v>940</v>
      </c>
      <c r="P2" s="503"/>
      <c r="Q2" s="504" t="s">
        <v>9</v>
      </c>
      <c r="R2" s="501" t="s">
        <v>3168</v>
      </c>
      <c r="S2" s="503"/>
      <c r="T2" s="556" t="s">
        <v>9</v>
      </c>
      <c r="U2" s="554" t="s">
        <v>947</v>
      </c>
      <c r="V2" s="555"/>
      <c r="W2" s="496" t="s">
        <v>9</v>
      </c>
      <c r="X2" s="99" t="s">
        <v>958</v>
      </c>
    </row>
    <row r="3" spans="1:24" ht="15.75" thickBot="1" x14ac:dyDescent="0.3">
      <c r="A3" s="101" t="str">
        <f>TEXT(SUMIF($B3:$XFD3,"Skulls",$B1:$XFD1),"00")&amp;" Skulls &amp; "&amp;TEXT(SUMIF($B3:$XFD3,"Statues",$B1:$XFD1),"00")&amp;" Statues"</f>
        <v>45 Skulls &amp; 15 Statues</v>
      </c>
      <c r="B3" s="553"/>
      <c r="C3" s="5" t="s">
        <v>13</v>
      </c>
      <c r="D3" s="6" t="s">
        <v>867</v>
      </c>
      <c r="E3" s="505"/>
      <c r="F3" s="5" t="s">
        <v>13</v>
      </c>
      <c r="G3" s="6" t="s">
        <v>867</v>
      </c>
      <c r="H3" s="505"/>
      <c r="I3" s="5" t="s">
        <v>13</v>
      </c>
      <c r="J3" s="6" t="s">
        <v>867</v>
      </c>
      <c r="K3" s="505"/>
      <c r="L3" s="5" t="s">
        <v>13</v>
      </c>
      <c r="M3" s="6" t="s">
        <v>867</v>
      </c>
      <c r="N3" s="505"/>
      <c r="O3" s="5" t="s">
        <v>13</v>
      </c>
      <c r="P3" s="6" t="s">
        <v>867</v>
      </c>
      <c r="Q3" s="505"/>
      <c r="R3" s="5" t="s">
        <v>13</v>
      </c>
      <c r="S3" s="6" t="s">
        <v>2993</v>
      </c>
      <c r="T3" s="557"/>
      <c r="U3" s="78" t="s">
        <v>13</v>
      </c>
      <c r="V3" s="79" t="s">
        <v>1</v>
      </c>
      <c r="W3" s="497"/>
      <c r="X3" s="314" t="s">
        <v>13</v>
      </c>
    </row>
    <row r="4" spans="1:24" x14ac:dyDescent="0.25">
      <c r="B4" s="15" t="s">
        <v>15</v>
      </c>
      <c r="C4" s="111">
        <v>3</v>
      </c>
      <c r="D4" s="138"/>
      <c r="E4" s="15" t="s">
        <v>37</v>
      </c>
      <c r="F4" s="111">
        <v>3</v>
      </c>
      <c r="G4" s="138"/>
      <c r="H4" s="15" t="s">
        <v>58</v>
      </c>
      <c r="I4" s="111">
        <v>3</v>
      </c>
      <c r="J4" s="138"/>
      <c r="K4" s="15" t="s">
        <v>79</v>
      </c>
      <c r="L4" s="111">
        <v>3</v>
      </c>
      <c r="M4" s="138"/>
      <c r="N4" s="15" t="s">
        <v>100</v>
      </c>
      <c r="O4" s="111">
        <v>3</v>
      </c>
      <c r="P4" s="138"/>
      <c r="Q4" s="15" t="s">
        <v>123</v>
      </c>
      <c r="R4" s="111">
        <v>3</v>
      </c>
      <c r="S4" s="138"/>
      <c r="T4" s="75" t="s">
        <v>948</v>
      </c>
      <c r="U4" s="111">
        <v>3</v>
      </c>
      <c r="V4" s="135">
        <v>2.5428240740740739E-4</v>
      </c>
      <c r="W4" s="82" t="s">
        <v>695</v>
      </c>
      <c r="X4" s="315">
        <v>20</v>
      </c>
    </row>
    <row r="5" spans="1:24" x14ac:dyDescent="0.25">
      <c r="B5" s="11" t="s">
        <v>16</v>
      </c>
      <c r="C5" s="114">
        <v>3</v>
      </c>
      <c r="D5" s="139"/>
      <c r="E5" s="11" t="s">
        <v>38</v>
      </c>
      <c r="F5" s="114">
        <v>3</v>
      </c>
      <c r="G5" s="139"/>
      <c r="H5" s="11" t="s">
        <v>59</v>
      </c>
      <c r="I5" s="114">
        <v>3</v>
      </c>
      <c r="J5" s="139"/>
      <c r="K5" s="11" t="s">
        <v>80</v>
      </c>
      <c r="L5" s="114">
        <v>3</v>
      </c>
      <c r="M5" s="139"/>
      <c r="N5" s="11" t="s">
        <v>101</v>
      </c>
      <c r="O5" s="114">
        <v>3</v>
      </c>
      <c r="P5" s="139"/>
      <c r="Q5" s="11" t="s">
        <v>124</v>
      </c>
      <c r="R5" s="114">
        <v>3</v>
      </c>
      <c r="S5" s="139"/>
      <c r="T5" s="76" t="s">
        <v>949</v>
      </c>
      <c r="U5" s="114">
        <v>3</v>
      </c>
      <c r="V5" s="136">
        <v>2.2743055555555551E-4</v>
      </c>
      <c r="W5" s="37" t="s">
        <v>696</v>
      </c>
      <c r="X5" s="316">
        <v>20</v>
      </c>
    </row>
    <row r="6" spans="1:24" x14ac:dyDescent="0.25">
      <c r="B6" s="11" t="s">
        <v>17</v>
      </c>
      <c r="C6" s="114">
        <v>3</v>
      </c>
      <c r="D6" s="139"/>
      <c r="E6" s="11" t="s">
        <v>39</v>
      </c>
      <c r="F6" s="114">
        <v>3</v>
      </c>
      <c r="G6" s="139"/>
      <c r="H6" s="11" t="s">
        <v>60</v>
      </c>
      <c r="I6" s="114">
        <v>3</v>
      </c>
      <c r="J6" s="139"/>
      <c r="K6" s="11" t="s">
        <v>81</v>
      </c>
      <c r="L6" s="114">
        <v>3</v>
      </c>
      <c r="M6" s="139"/>
      <c r="N6" s="11" t="s">
        <v>102</v>
      </c>
      <c r="O6" s="114">
        <v>3</v>
      </c>
      <c r="P6" s="139"/>
      <c r="Q6" s="11" t="s">
        <v>125</v>
      </c>
      <c r="R6" s="114">
        <v>3</v>
      </c>
      <c r="S6" s="139"/>
      <c r="T6" s="76" t="s">
        <v>950</v>
      </c>
      <c r="U6" s="114">
        <v>3</v>
      </c>
      <c r="V6" s="136">
        <v>1.5543981481481482E-4</v>
      </c>
      <c r="W6" s="37" t="s">
        <v>697</v>
      </c>
      <c r="X6" s="316">
        <v>20</v>
      </c>
    </row>
    <row r="7" spans="1:24" x14ac:dyDescent="0.25">
      <c r="B7" s="11" t="s">
        <v>18</v>
      </c>
      <c r="C7" s="114">
        <v>3</v>
      </c>
      <c r="D7" s="139"/>
      <c r="E7" s="11" t="s">
        <v>40</v>
      </c>
      <c r="F7" s="114">
        <v>3</v>
      </c>
      <c r="G7" s="139"/>
      <c r="H7" s="11" t="s">
        <v>61</v>
      </c>
      <c r="I7" s="114">
        <v>3</v>
      </c>
      <c r="J7" s="132" t="s">
        <v>694</v>
      </c>
      <c r="K7" s="11" t="s">
        <v>82</v>
      </c>
      <c r="L7" s="114">
        <v>3</v>
      </c>
      <c r="M7" s="132" t="s">
        <v>694</v>
      </c>
      <c r="N7" s="11" t="s">
        <v>103</v>
      </c>
      <c r="O7" s="114">
        <v>3</v>
      </c>
      <c r="P7" s="139"/>
      <c r="Q7" s="11" t="s">
        <v>126</v>
      </c>
      <c r="R7" s="114">
        <v>3</v>
      </c>
      <c r="S7" s="139"/>
      <c r="T7" s="76" t="s">
        <v>951</v>
      </c>
      <c r="U7" s="114">
        <v>3</v>
      </c>
      <c r="V7" s="136">
        <v>6.0740740740740731E-4</v>
      </c>
      <c r="W7" s="37" t="s">
        <v>709</v>
      </c>
      <c r="X7" s="316">
        <v>20</v>
      </c>
    </row>
    <row r="8" spans="1:24" x14ac:dyDescent="0.25">
      <c r="B8" s="37" t="s">
        <v>868</v>
      </c>
      <c r="C8" s="114">
        <v>3</v>
      </c>
      <c r="D8" s="139"/>
      <c r="E8" s="37" t="s">
        <v>883</v>
      </c>
      <c r="F8" s="114">
        <v>3</v>
      </c>
      <c r="G8" s="139"/>
      <c r="H8" s="37" t="s">
        <v>915</v>
      </c>
      <c r="I8" s="114">
        <v>3</v>
      </c>
      <c r="J8" s="139"/>
      <c r="K8" s="37" t="s">
        <v>931</v>
      </c>
      <c r="L8" s="114">
        <v>3</v>
      </c>
      <c r="M8" s="139"/>
      <c r="N8" s="37" t="s">
        <v>941</v>
      </c>
      <c r="O8" s="114">
        <v>3</v>
      </c>
      <c r="P8" s="139"/>
      <c r="Q8" s="37" t="s">
        <v>2990</v>
      </c>
      <c r="R8" s="114">
        <v>3</v>
      </c>
      <c r="S8" s="139"/>
      <c r="T8" s="76" t="s">
        <v>952</v>
      </c>
      <c r="U8" s="114">
        <v>3</v>
      </c>
      <c r="V8" s="136">
        <v>4.4247685185185183E-4</v>
      </c>
      <c r="W8" s="37" t="s">
        <v>710</v>
      </c>
      <c r="X8" s="316">
        <v>20</v>
      </c>
    </row>
    <row r="9" spans="1:24" x14ac:dyDescent="0.25">
      <c r="B9" s="11" t="s">
        <v>19</v>
      </c>
      <c r="C9" s="114">
        <v>3</v>
      </c>
      <c r="D9" s="139"/>
      <c r="E9" s="11" t="s">
        <v>41</v>
      </c>
      <c r="F9" s="114">
        <v>3</v>
      </c>
      <c r="G9" s="139"/>
      <c r="H9" s="11" t="s">
        <v>62</v>
      </c>
      <c r="I9" s="114">
        <v>3</v>
      </c>
      <c r="J9" s="139"/>
      <c r="K9" s="11" t="s">
        <v>83</v>
      </c>
      <c r="L9" s="114">
        <v>3</v>
      </c>
      <c r="M9" s="132" t="s">
        <v>694</v>
      </c>
      <c r="N9" s="11" t="s">
        <v>104</v>
      </c>
      <c r="O9" s="114">
        <v>3</v>
      </c>
      <c r="P9" s="139"/>
      <c r="Q9" s="11" t="s">
        <v>127</v>
      </c>
      <c r="R9" s="114">
        <v>3</v>
      </c>
      <c r="S9" s="132" t="s">
        <v>694</v>
      </c>
      <c r="T9" s="76" t="s">
        <v>953</v>
      </c>
      <c r="U9" s="114">
        <v>3</v>
      </c>
      <c r="V9" s="136">
        <v>7.8530092592592594E-4</v>
      </c>
      <c r="W9" s="37" t="s">
        <v>711</v>
      </c>
      <c r="X9" s="316">
        <v>20</v>
      </c>
    </row>
    <row r="10" spans="1:24" x14ac:dyDescent="0.25">
      <c r="B10" s="11" t="s">
        <v>20</v>
      </c>
      <c r="C10" s="114">
        <v>3</v>
      </c>
      <c r="D10" s="132" t="s">
        <v>694</v>
      </c>
      <c r="E10" s="11" t="s">
        <v>42</v>
      </c>
      <c r="F10" s="114">
        <v>3</v>
      </c>
      <c r="G10" s="139"/>
      <c r="H10" s="11" t="s">
        <v>63</v>
      </c>
      <c r="I10" s="114">
        <v>3</v>
      </c>
      <c r="J10" s="139"/>
      <c r="K10" s="11" t="s">
        <v>84</v>
      </c>
      <c r="L10" s="114">
        <v>3</v>
      </c>
      <c r="M10" s="139"/>
      <c r="N10" s="11" t="s">
        <v>105</v>
      </c>
      <c r="O10" s="114">
        <v>3</v>
      </c>
      <c r="P10" s="139"/>
      <c r="Q10" s="11" t="s">
        <v>128</v>
      </c>
      <c r="R10" s="114">
        <v>3</v>
      </c>
      <c r="S10" s="132" t="s">
        <v>694</v>
      </c>
      <c r="T10" s="76" t="s">
        <v>954</v>
      </c>
      <c r="U10" s="114">
        <v>3</v>
      </c>
      <c r="V10" s="136">
        <v>4.3634259259259261E-4</v>
      </c>
      <c r="W10" s="37" t="s">
        <v>713</v>
      </c>
      <c r="X10" s="316">
        <v>20</v>
      </c>
    </row>
    <row r="11" spans="1:24" ht="15.75" thickBot="1" x14ac:dyDescent="0.3">
      <c r="B11" s="11" t="s">
        <v>21</v>
      </c>
      <c r="C11" s="114">
        <v>3</v>
      </c>
      <c r="D11" s="139"/>
      <c r="E11" s="11" t="s">
        <v>43</v>
      </c>
      <c r="F11" s="114">
        <v>3</v>
      </c>
      <c r="G11" s="139"/>
      <c r="H11" s="11" t="s">
        <v>64</v>
      </c>
      <c r="I11" s="114">
        <v>3</v>
      </c>
      <c r="J11" s="132" t="s">
        <v>694</v>
      </c>
      <c r="K11" s="11" t="s">
        <v>85</v>
      </c>
      <c r="L11" s="114">
        <v>3</v>
      </c>
      <c r="M11" s="139"/>
      <c r="N11" s="11" t="s">
        <v>106</v>
      </c>
      <c r="O11" s="114">
        <v>3</v>
      </c>
      <c r="P11" s="139"/>
      <c r="Q11" s="11" t="s">
        <v>129</v>
      </c>
      <c r="R11" s="114">
        <v>3</v>
      </c>
      <c r="S11" s="132" t="s">
        <v>694</v>
      </c>
      <c r="T11" s="77" t="s">
        <v>955</v>
      </c>
      <c r="U11" s="48">
        <v>3</v>
      </c>
      <c r="V11" s="137">
        <v>1.7974537037037037E-4</v>
      </c>
      <c r="W11" s="37" t="s">
        <v>724</v>
      </c>
      <c r="X11" s="316">
        <v>20</v>
      </c>
    </row>
    <row r="12" spans="1:24" x14ac:dyDescent="0.25">
      <c r="B12" s="11" t="s">
        <v>22</v>
      </c>
      <c r="C12" s="114">
        <v>3</v>
      </c>
      <c r="D12" s="139"/>
      <c r="E12" s="11" t="s">
        <v>44</v>
      </c>
      <c r="F12" s="114">
        <v>3</v>
      </c>
      <c r="G12" s="139"/>
      <c r="H12" s="11" t="s">
        <v>65</v>
      </c>
      <c r="I12" s="114">
        <v>3</v>
      </c>
      <c r="J12" s="139"/>
      <c r="K12" s="11" t="s">
        <v>86</v>
      </c>
      <c r="L12" s="114">
        <v>3</v>
      </c>
      <c r="M12" s="139"/>
      <c r="N12" s="11" t="s">
        <v>107</v>
      </c>
      <c r="O12" s="114">
        <v>3</v>
      </c>
      <c r="P12" s="139"/>
      <c r="Q12" s="11" t="s">
        <v>130</v>
      </c>
      <c r="R12" s="114">
        <v>3</v>
      </c>
      <c r="S12" s="132" t="s">
        <v>694</v>
      </c>
      <c r="W12" s="37" t="s">
        <v>725</v>
      </c>
      <c r="X12" s="316">
        <v>20</v>
      </c>
    </row>
    <row r="13" spans="1:24" x14ac:dyDescent="0.25">
      <c r="B13" s="37" t="s">
        <v>869</v>
      </c>
      <c r="C13" s="114">
        <v>3</v>
      </c>
      <c r="D13" s="132" t="s">
        <v>694</v>
      </c>
      <c r="E13" s="37" t="s">
        <v>884</v>
      </c>
      <c r="F13" s="114">
        <v>3</v>
      </c>
      <c r="G13" s="139"/>
      <c r="H13" s="37" t="s">
        <v>916</v>
      </c>
      <c r="I13" s="114">
        <v>3</v>
      </c>
      <c r="J13" s="139"/>
      <c r="K13" s="37" t="s">
        <v>932</v>
      </c>
      <c r="L13" s="114">
        <v>3</v>
      </c>
      <c r="M13" s="132" t="s">
        <v>694</v>
      </c>
      <c r="N13" s="37" t="s">
        <v>942</v>
      </c>
      <c r="O13" s="114">
        <v>3</v>
      </c>
      <c r="P13" s="139"/>
      <c r="Q13" s="37" t="s">
        <v>2991</v>
      </c>
      <c r="R13" s="114">
        <v>3</v>
      </c>
      <c r="S13" s="132" t="s">
        <v>694</v>
      </c>
      <c r="W13" s="37" t="s">
        <v>726</v>
      </c>
      <c r="X13" s="316">
        <v>20</v>
      </c>
    </row>
    <row r="14" spans="1:24" x14ac:dyDescent="0.25">
      <c r="B14" s="11" t="s">
        <v>23</v>
      </c>
      <c r="C14" s="114">
        <v>3</v>
      </c>
      <c r="D14" s="132" t="s">
        <v>694</v>
      </c>
      <c r="E14" s="11" t="s">
        <v>45</v>
      </c>
      <c r="F14" s="114">
        <v>3</v>
      </c>
      <c r="G14" s="139"/>
      <c r="H14" s="11" t="s">
        <v>66</v>
      </c>
      <c r="I14" s="114">
        <v>3</v>
      </c>
      <c r="J14" s="139"/>
      <c r="K14" s="11" t="s">
        <v>87</v>
      </c>
      <c r="L14" s="114">
        <v>3</v>
      </c>
      <c r="M14" s="139"/>
      <c r="N14" s="11" t="s">
        <v>108</v>
      </c>
      <c r="O14" s="114">
        <v>3</v>
      </c>
      <c r="P14" s="139"/>
      <c r="Q14" s="11" t="s">
        <v>131</v>
      </c>
      <c r="R14" s="114">
        <v>3</v>
      </c>
      <c r="S14" s="139"/>
      <c r="W14" s="37" t="s">
        <v>956</v>
      </c>
      <c r="X14" s="316">
        <v>20</v>
      </c>
    </row>
    <row r="15" spans="1:24" x14ac:dyDescent="0.25">
      <c r="B15" s="11" t="s">
        <v>24</v>
      </c>
      <c r="C15" s="114">
        <v>3</v>
      </c>
      <c r="D15" s="139"/>
      <c r="E15" s="11" t="s">
        <v>46</v>
      </c>
      <c r="F15" s="114">
        <v>3</v>
      </c>
      <c r="G15" s="132" t="s">
        <v>694</v>
      </c>
      <c r="H15" s="11" t="s">
        <v>67</v>
      </c>
      <c r="I15" s="114">
        <v>3</v>
      </c>
      <c r="J15" s="132" t="s">
        <v>694</v>
      </c>
      <c r="K15" s="11" t="s">
        <v>88</v>
      </c>
      <c r="L15" s="114">
        <v>3</v>
      </c>
      <c r="M15" s="139"/>
      <c r="N15" s="11" t="s">
        <v>109</v>
      </c>
      <c r="O15" s="114">
        <v>3</v>
      </c>
      <c r="P15" s="139"/>
      <c r="Q15" s="11" t="s">
        <v>132</v>
      </c>
      <c r="R15" s="114">
        <v>3</v>
      </c>
      <c r="S15" s="139"/>
      <c r="W15" s="74" t="s">
        <v>3183</v>
      </c>
      <c r="X15" s="317">
        <v>20</v>
      </c>
    </row>
    <row r="16" spans="1:24" x14ac:dyDescent="0.25">
      <c r="B16" s="11" t="s">
        <v>25</v>
      </c>
      <c r="C16" s="114">
        <v>3</v>
      </c>
      <c r="D16" s="139"/>
      <c r="E16" s="11" t="s">
        <v>47</v>
      </c>
      <c r="F16" s="114">
        <v>3</v>
      </c>
      <c r="G16" s="132" t="s">
        <v>694</v>
      </c>
      <c r="H16" s="11" t="s">
        <v>68</v>
      </c>
      <c r="I16" s="114">
        <v>3</v>
      </c>
      <c r="J16" s="132" t="s">
        <v>694</v>
      </c>
      <c r="K16" s="11" t="s">
        <v>89</v>
      </c>
      <c r="L16" s="114">
        <v>3</v>
      </c>
      <c r="M16" s="139"/>
      <c r="N16" s="11" t="s">
        <v>110</v>
      </c>
      <c r="O16" s="114">
        <v>3</v>
      </c>
      <c r="P16" s="132" t="s">
        <v>694</v>
      </c>
      <c r="Q16" s="11" t="s">
        <v>133</v>
      </c>
      <c r="R16" s="114">
        <v>3</v>
      </c>
      <c r="S16" s="139"/>
      <c r="W16" s="74" t="s">
        <v>957</v>
      </c>
      <c r="X16" s="317">
        <v>40</v>
      </c>
    </row>
    <row r="17" spans="2:24" ht="15.75" thickBot="1" x14ac:dyDescent="0.3">
      <c r="B17" s="11" t="s">
        <v>26</v>
      </c>
      <c r="C17" s="114">
        <v>3</v>
      </c>
      <c r="D17" s="139"/>
      <c r="E17" s="11" t="s">
        <v>48</v>
      </c>
      <c r="F17" s="114">
        <v>3</v>
      </c>
      <c r="G17" s="139"/>
      <c r="H17" s="11" t="s">
        <v>69</v>
      </c>
      <c r="I17" s="114">
        <v>3</v>
      </c>
      <c r="J17" s="139"/>
      <c r="K17" s="11" t="s">
        <v>90</v>
      </c>
      <c r="L17" s="114">
        <v>3</v>
      </c>
      <c r="M17" s="139"/>
      <c r="N17" s="11" t="s">
        <v>111</v>
      </c>
      <c r="O17" s="114">
        <v>3</v>
      </c>
      <c r="P17" s="132" t="s">
        <v>694</v>
      </c>
      <c r="Q17" s="11" t="s">
        <v>134</v>
      </c>
      <c r="R17" s="114">
        <v>3</v>
      </c>
      <c r="S17" s="139"/>
      <c r="W17" s="73" t="s">
        <v>2350</v>
      </c>
      <c r="X17" s="318">
        <v>40</v>
      </c>
    </row>
    <row r="18" spans="2:24" x14ac:dyDescent="0.25">
      <c r="B18" s="37" t="s">
        <v>870</v>
      </c>
      <c r="C18" s="114">
        <v>3</v>
      </c>
      <c r="D18" s="132" t="s">
        <v>694</v>
      </c>
      <c r="E18" s="37" t="s">
        <v>885</v>
      </c>
      <c r="F18" s="114">
        <v>3</v>
      </c>
      <c r="G18" s="139"/>
      <c r="H18" s="37" t="s">
        <v>917</v>
      </c>
      <c r="I18" s="114">
        <v>3</v>
      </c>
      <c r="J18" s="139"/>
      <c r="K18" s="37" t="s">
        <v>933</v>
      </c>
      <c r="L18" s="114">
        <v>3</v>
      </c>
      <c r="M18" s="139"/>
      <c r="N18" s="37" t="s">
        <v>943</v>
      </c>
      <c r="O18" s="114">
        <v>3</v>
      </c>
      <c r="P18" s="139"/>
      <c r="Q18" s="37" t="s">
        <v>2992</v>
      </c>
      <c r="R18" s="114">
        <v>3</v>
      </c>
      <c r="S18" s="139"/>
      <c r="W18" s="42"/>
      <c r="X18" s="42"/>
    </row>
    <row r="19" spans="2:24" x14ac:dyDescent="0.25">
      <c r="B19" s="11" t="s">
        <v>27</v>
      </c>
      <c r="C19" s="114">
        <v>3</v>
      </c>
      <c r="D19" s="139"/>
      <c r="E19" s="11" t="s">
        <v>49</v>
      </c>
      <c r="F19" s="114">
        <v>3</v>
      </c>
      <c r="G19" s="139"/>
      <c r="H19" s="11" t="s">
        <v>70</v>
      </c>
      <c r="I19" s="114">
        <v>3</v>
      </c>
      <c r="J19" s="139"/>
      <c r="K19" s="11" t="s">
        <v>91</v>
      </c>
      <c r="L19" s="114">
        <v>3</v>
      </c>
      <c r="M19" s="139"/>
      <c r="N19" s="11" t="s">
        <v>112</v>
      </c>
      <c r="O19" s="114">
        <v>3</v>
      </c>
      <c r="P19" s="132" t="s">
        <v>694</v>
      </c>
      <c r="Q19" s="15" t="s">
        <v>135</v>
      </c>
      <c r="R19" s="312">
        <v>3</v>
      </c>
      <c r="S19" s="311"/>
      <c r="W19" s="42"/>
      <c r="X19" s="42"/>
    </row>
    <row r="20" spans="2:24" x14ac:dyDescent="0.25">
      <c r="B20" s="11" t="s">
        <v>28</v>
      </c>
      <c r="C20" s="114">
        <v>3</v>
      </c>
      <c r="D20" s="139"/>
      <c r="E20" s="11" t="s">
        <v>50</v>
      </c>
      <c r="F20" s="114">
        <v>3</v>
      </c>
      <c r="G20" s="139"/>
      <c r="H20" s="11" t="s">
        <v>71</v>
      </c>
      <c r="I20" s="114">
        <v>3</v>
      </c>
      <c r="J20" s="139"/>
      <c r="K20" s="11" t="s">
        <v>92</v>
      </c>
      <c r="L20" s="114">
        <v>3</v>
      </c>
      <c r="M20" s="139"/>
      <c r="N20" s="11" t="s">
        <v>113</v>
      </c>
      <c r="O20" s="114">
        <v>3</v>
      </c>
      <c r="P20" s="139"/>
      <c r="Q20" s="11" t="s">
        <v>136</v>
      </c>
      <c r="R20" s="114">
        <v>3</v>
      </c>
      <c r="S20" s="139"/>
      <c r="W20" s="42"/>
      <c r="X20" s="42"/>
    </row>
    <row r="21" spans="2:24" x14ac:dyDescent="0.25">
      <c r="B21" s="11" t="s">
        <v>29</v>
      </c>
      <c r="C21" s="114">
        <v>3</v>
      </c>
      <c r="D21" s="139"/>
      <c r="E21" s="11" t="s">
        <v>51</v>
      </c>
      <c r="F21" s="114">
        <v>3</v>
      </c>
      <c r="G21" s="139"/>
      <c r="H21" s="11" t="s">
        <v>72</v>
      </c>
      <c r="I21" s="114">
        <v>3</v>
      </c>
      <c r="J21" s="139"/>
      <c r="K21" s="11" t="s">
        <v>93</v>
      </c>
      <c r="L21" s="114">
        <v>3</v>
      </c>
      <c r="M21" s="139"/>
      <c r="N21" s="11" t="s">
        <v>114</v>
      </c>
      <c r="O21" s="114">
        <v>3</v>
      </c>
      <c r="P21" s="139"/>
      <c r="Q21" s="11" t="s">
        <v>137</v>
      </c>
      <c r="R21" s="114">
        <v>3</v>
      </c>
      <c r="S21" s="139"/>
      <c r="W21" s="42"/>
      <c r="X21" s="42"/>
    </row>
    <row r="22" spans="2:24" x14ac:dyDescent="0.25">
      <c r="B22" s="11" t="s">
        <v>30</v>
      </c>
      <c r="C22" s="114">
        <v>3</v>
      </c>
      <c r="D22" s="139"/>
      <c r="E22" s="11" t="s">
        <v>52</v>
      </c>
      <c r="F22" s="114">
        <v>3</v>
      </c>
      <c r="G22" s="139"/>
      <c r="H22" s="11" t="s">
        <v>73</v>
      </c>
      <c r="I22" s="114">
        <v>3</v>
      </c>
      <c r="J22" s="132" t="s">
        <v>694</v>
      </c>
      <c r="K22" s="11" t="s">
        <v>94</v>
      </c>
      <c r="L22" s="114">
        <v>3</v>
      </c>
      <c r="M22" s="139"/>
      <c r="N22" s="11" t="s">
        <v>115</v>
      </c>
      <c r="O22" s="114">
        <v>3</v>
      </c>
      <c r="P22" s="139"/>
      <c r="Q22" s="11" t="s">
        <v>743</v>
      </c>
      <c r="R22" s="114">
        <v>3</v>
      </c>
      <c r="S22" s="139"/>
      <c r="W22" s="42"/>
      <c r="X22" s="42"/>
    </row>
    <row r="23" spans="2:24" x14ac:dyDescent="0.25">
      <c r="B23" s="37" t="s">
        <v>871</v>
      </c>
      <c r="C23" s="114">
        <v>3</v>
      </c>
      <c r="D23" s="132" t="s">
        <v>694</v>
      </c>
      <c r="E23" s="37" t="s">
        <v>886</v>
      </c>
      <c r="F23" s="114">
        <v>3</v>
      </c>
      <c r="G23" s="132" t="s">
        <v>694</v>
      </c>
      <c r="H23" s="37" t="s">
        <v>918</v>
      </c>
      <c r="I23" s="114">
        <v>3</v>
      </c>
      <c r="J23" s="132" t="s">
        <v>694</v>
      </c>
      <c r="K23" s="37" t="s">
        <v>934</v>
      </c>
      <c r="L23" s="114">
        <v>3</v>
      </c>
      <c r="M23" s="139"/>
      <c r="N23" s="37" t="s">
        <v>944</v>
      </c>
      <c r="O23" s="114">
        <v>3</v>
      </c>
      <c r="P23" s="139"/>
      <c r="Q23" s="37" t="s">
        <v>3169</v>
      </c>
      <c r="R23" s="114">
        <v>3</v>
      </c>
      <c r="S23" s="139"/>
      <c r="W23" s="42"/>
      <c r="X23" s="42"/>
    </row>
    <row r="24" spans="2:24" x14ac:dyDescent="0.25">
      <c r="B24" s="11" t="s">
        <v>31</v>
      </c>
      <c r="C24" s="114">
        <v>3</v>
      </c>
      <c r="D24" s="139"/>
      <c r="E24" s="11" t="s">
        <v>53</v>
      </c>
      <c r="F24" s="114">
        <v>3</v>
      </c>
      <c r="G24" s="139"/>
      <c r="H24" s="11" t="s">
        <v>74</v>
      </c>
      <c r="I24" s="114">
        <v>3</v>
      </c>
      <c r="J24" s="132" t="s">
        <v>694</v>
      </c>
      <c r="K24" s="11" t="s">
        <v>95</v>
      </c>
      <c r="L24" s="114">
        <v>3</v>
      </c>
      <c r="M24" s="139"/>
      <c r="N24" s="11" t="s">
        <v>116</v>
      </c>
      <c r="O24" s="114">
        <v>3</v>
      </c>
      <c r="P24" s="139"/>
      <c r="Q24" s="11" t="s">
        <v>744</v>
      </c>
      <c r="R24" s="114">
        <v>3</v>
      </c>
      <c r="S24" s="132" t="s">
        <v>694</v>
      </c>
      <c r="W24" s="42"/>
      <c r="X24" s="42"/>
    </row>
    <row r="25" spans="2:24" x14ac:dyDescent="0.25">
      <c r="B25" s="11" t="s">
        <v>32</v>
      </c>
      <c r="C25" s="114">
        <v>3</v>
      </c>
      <c r="D25" s="139"/>
      <c r="E25" s="11" t="s">
        <v>54</v>
      </c>
      <c r="F25" s="114">
        <v>3</v>
      </c>
      <c r="G25" s="132" t="s">
        <v>694</v>
      </c>
      <c r="H25" s="11" t="s">
        <v>75</v>
      </c>
      <c r="I25" s="114">
        <v>3</v>
      </c>
      <c r="J25" s="139"/>
      <c r="K25" s="11" t="s">
        <v>96</v>
      </c>
      <c r="L25" s="114">
        <v>3</v>
      </c>
      <c r="M25" s="139"/>
      <c r="N25" s="11" t="s">
        <v>117</v>
      </c>
      <c r="O25" s="114">
        <v>3</v>
      </c>
      <c r="P25" s="139"/>
      <c r="Q25" s="11" t="s">
        <v>745</v>
      </c>
      <c r="R25" s="114">
        <v>3</v>
      </c>
      <c r="S25" s="132" t="s">
        <v>694</v>
      </c>
      <c r="W25" s="42"/>
      <c r="X25" s="42"/>
    </row>
    <row r="26" spans="2:24" x14ac:dyDescent="0.25">
      <c r="B26" s="11" t="s">
        <v>33</v>
      </c>
      <c r="C26" s="114">
        <v>3</v>
      </c>
      <c r="D26" s="139"/>
      <c r="E26" s="11" t="s">
        <v>55</v>
      </c>
      <c r="F26" s="114">
        <v>3</v>
      </c>
      <c r="G26" s="132" t="s">
        <v>694</v>
      </c>
      <c r="H26" s="11" t="s">
        <v>76</v>
      </c>
      <c r="I26" s="114">
        <v>3</v>
      </c>
      <c r="J26" s="139"/>
      <c r="K26" s="11" t="s">
        <v>97</v>
      </c>
      <c r="L26" s="114">
        <v>3</v>
      </c>
      <c r="M26" s="139"/>
      <c r="N26" s="11" t="s">
        <v>118</v>
      </c>
      <c r="O26" s="114">
        <v>3</v>
      </c>
      <c r="P26" s="139"/>
      <c r="Q26" s="11" t="s">
        <v>746</v>
      </c>
      <c r="R26" s="114">
        <v>3</v>
      </c>
      <c r="S26" s="132" t="s">
        <v>694</v>
      </c>
      <c r="W26" s="42"/>
      <c r="X26" s="42"/>
    </row>
    <row r="27" spans="2:24" x14ac:dyDescent="0.25">
      <c r="B27" s="11" t="s">
        <v>34</v>
      </c>
      <c r="C27" s="114">
        <v>3</v>
      </c>
      <c r="D27" s="139"/>
      <c r="E27" s="11" t="s">
        <v>56</v>
      </c>
      <c r="F27" s="114">
        <v>3</v>
      </c>
      <c r="G27" s="132" t="s">
        <v>694</v>
      </c>
      <c r="H27" s="11" t="s">
        <v>77</v>
      </c>
      <c r="I27" s="114">
        <v>3</v>
      </c>
      <c r="J27" s="139"/>
      <c r="K27" s="11" t="s">
        <v>98</v>
      </c>
      <c r="L27" s="114">
        <v>3</v>
      </c>
      <c r="M27" s="139"/>
      <c r="N27" s="11" t="s">
        <v>119</v>
      </c>
      <c r="O27" s="114">
        <v>3</v>
      </c>
      <c r="P27" s="139"/>
      <c r="Q27" s="11" t="s">
        <v>747</v>
      </c>
      <c r="R27" s="114">
        <v>3</v>
      </c>
      <c r="S27" s="132" t="s">
        <v>694</v>
      </c>
      <c r="W27" s="42"/>
      <c r="X27" s="42"/>
    </row>
    <row r="28" spans="2:24" x14ac:dyDescent="0.25">
      <c r="B28" s="37" t="s">
        <v>878</v>
      </c>
      <c r="C28" s="114">
        <v>3</v>
      </c>
      <c r="D28" s="139"/>
      <c r="E28" s="37" t="s">
        <v>887</v>
      </c>
      <c r="F28" s="114">
        <v>3</v>
      </c>
      <c r="G28" s="139"/>
      <c r="H28" s="37" t="s">
        <v>919</v>
      </c>
      <c r="I28" s="114">
        <v>3</v>
      </c>
      <c r="J28" s="139"/>
      <c r="K28" s="37" t="s">
        <v>935</v>
      </c>
      <c r="L28" s="114">
        <v>3</v>
      </c>
      <c r="M28" s="139"/>
      <c r="N28" s="37" t="s">
        <v>945</v>
      </c>
      <c r="O28" s="114">
        <v>3</v>
      </c>
      <c r="P28" s="132" t="s">
        <v>694</v>
      </c>
      <c r="Q28" s="37" t="s">
        <v>3170</v>
      </c>
      <c r="R28" s="114">
        <v>3</v>
      </c>
      <c r="S28" s="132" t="s">
        <v>694</v>
      </c>
      <c r="W28" s="42"/>
      <c r="X28" s="42"/>
    </row>
    <row r="29" spans="2:24" x14ac:dyDescent="0.25">
      <c r="B29" s="11" t="s">
        <v>35</v>
      </c>
      <c r="C29" s="114">
        <v>3</v>
      </c>
      <c r="D29" s="132" t="s">
        <v>694</v>
      </c>
      <c r="E29" s="11" t="s">
        <v>57</v>
      </c>
      <c r="F29" s="114">
        <v>3</v>
      </c>
      <c r="G29" s="132" t="s">
        <v>694</v>
      </c>
      <c r="H29" s="11" t="s">
        <v>78</v>
      </c>
      <c r="I29" s="114">
        <v>3</v>
      </c>
      <c r="J29" s="139"/>
      <c r="K29" s="11" t="s">
        <v>99</v>
      </c>
      <c r="L29" s="114">
        <v>3</v>
      </c>
      <c r="M29" s="139"/>
      <c r="N29" s="11" t="s">
        <v>120</v>
      </c>
      <c r="O29" s="114">
        <v>3</v>
      </c>
      <c r="P29" s="139"/>
      <c r="Q29" s="11" t="s">
        <v>748</v>
      </c>
      <c r="R29" s="114">
        <v>3</v>
      </c>
      <c r="S29" s="139"/>
      <c r="W29" s="42"/>
      <c r="X29" s="42"/>
    </row>
    <row r="30" spans="2:24" x14ac:dyDescent="0.25">
      <c r="B30" s="11" t="s">
        <v>36</v>
      </c>
      <c r="C30" s="114">
        <v>3</v>
      </c>
      <c r="D30" s="139"/>
      <c r="E30" s="11" t="s">
        <v>700</v>
      </c>
      <c r="F30" s="114">
        <v>3</v>
      </c>
      <c r="G30" s="139"/>
      <c r="H30" s="11" t="s">
        <v>900</v>
      </c>
      <c r="I30" s="114">
        <v>3</v>
      </c>
      <c r="J30" s="139"/>
      <c r="K30" s="11" t="s">
        <v>715</v>
      </c>
      <c r="L30" s="114">
        <v>3</v>
      </c>
      <c r="M30" s="139"/>
      <c r="N30" s="11" t="s">
        <v>729</v>
      </c>
      <c r="O30" s="114">
        <v>3</v>
      </c>
      <c r="P30" s="139"/>
      <c r="Q30" s="11" t="s">
        <v>749</v>
      </c>
      <c r="R30" s="114">
        <v>3</v>
      </c>
      <c r="S30" s="139"/>
      <c r="W30" s="42"/>
      <c r="X30" s="42"/>
    </row>
    <row r="31" spans="2:24" x14ac:dyDescent="0.25">
      <c r="B31" s="11" t="s">
        <v>574</v>
      </c>
      <c r="C31" s="114">
        <v>3</v>
      </c>
      <c r="D31" s="132" t="s">
        <v>694</v>
      </c>
      <c r="E31" s="11" t="s">
        <v>701</v>
      </c>
      <c r="F31" s="114">
        <v>3</v>
      </c>
      <c r="G31" s="139"/>
      <c r="H31" s="11" t="s">
        <v>901</v>
      </c>
      <c r="I31" s="114">
        <v>3</v>
      </c>
      <c r="J31" s="139"/>
      <c r="K31" s="11" t="s">
        <v>716</v>
      </c>
      <c r="L31" s="114">
        <v>3</v>
      </c>
      <c r="M31" s="139"/>
      <c r="N31" s="11" t="s">
        <v>730</v>
      </c>
      <c r="O31" s="114">
        <v>3</v>
      </c>
      <c r="P31" s="132" t="s">
        <v>694</v>
      </c>
      <c r="Q31" s="11" t="s">
        <v>750</v>
      </c>
      <c r="R31" s="114">
        <v>3</v>
      </c>
      <c r="S31" s="139"/>
      <c r="W31" s="42"/>
      <c r="X31" s="42"/>
    </row>
    <row r="32" spans="2:24" x14ac:dyDescent="0.25">
      <c r="B32" s="11" t="s">
        <v>575</v>
      </c>
      <c r="C32" s="114">
        <v>3</v>
      </c>
      <c r="D32" s="139"/>
      <c r="E32" s="11" t="s">
        <v>702</v>
      </c>
      <c r="F32" s="114">
        <v>3</v>
      </c>
      <c r="G32" s="139"/>
      <c r="H32" s="11" t="s">
        <v>902</v>
      </c>
      <c r="I32" s="114">
        <v>3</v>
      </c>
      <c r="J32" s="139"/>
      <c r="K32" s="11" t="s">
        <v>717</v>
      </c>
      <c r="L32" s="114">
        <v>3</v>
      </c>
      <c r="M32" s="139"/>
      <c r="N32" s="11" t="s">
        <v>731</v>
      </c>
      <c r="O32" s="114">
        <v>3</v>
      </c>
      <c r="P32" s="139"/>
      <c r="Q32" s="11" t="s">
        <v>751</v>
      </c>
      <c r="R32" s="114">
        <v>3</v>
      </c>
      <c r="S32" s="139"/>
      <c r="W32" s="42"/>
      <c r="X32" s="42"/>
    </row>
    <row r="33" spans="2:24" ht="15.75" thickBot="1" x14ac:dyDescent="0.3">
      <c r="B33" s="37" t="s">
        <v>879</v>
      </c>
      <c r="C33" s="114">
        <v>3</v>
      </c>
      <c r="D33" s="139"/>
      <c r="E33" s="37" t="s">
        <v>888</v>
      </c>
      <c r="F33" s="114">
        <v>3</v>
      </c>
      <c r="G33" s="139"/>
      <c r="H33" s="37" t="s">
        <v>920</v>
      </c>
      <c r="I33" s="114">
        <v>3</v>
      </c>
      <c r="J33" s="139"/>
      <c r="K33" s="37" t="s">
        <v>936</v>
      </c>
      <c r="L33" s="114">
        <v>3</v>
      </c>
      <c r="M33" s="139"/>
      <c r="N33" s="74" t="s">
        <v>946</v>
      </c>
      <c r="O33" s="134">
        <v>3</v>
      </c>
      <c r="P33" s="140"/>
      <c r="Q33" s="74" t="s">
        <v>3171</v>
      </c>
      <c r="R33" s="134">
        <v>3</v>
      </c>
      <c r="S33" s="140"/>
      <c r="V33" s="42"/>
      <c r="W33" s="42"/>
      <c r="X33" s="42"/>
    </row>
    <row r="34" spans="2:24" x14ac:dyDescent="0.25">
      <c r="B34" s="11" t="s">
        <v>576</v>
      </c>
      <c r="C34" s="114">
        <v>3</v>
      </c>
      <c r="D34" s="132" t="s">
        <v>694</v>
      </c>
      <c r="E34" s="11" t="s">
        <v>703</v>
      </c>
      <c r="F34" s="114">
        <v>3</v>
      </c>
      <c r="G34" s="139"/>
      <c r="H34" s="11" t="s">
        <v>904</v>
      </c>
      <c r="I34" s="114">
        <v>3</v>
      </c>
      <c r="J34" s="139"/>
      <c r="K34" s="11" t="s">
        <v>718</v>
      </c>
      <c r="L34" s="114">
        <v>3</v>
      </c>
      <c r="M34" s="139"/>
      <c r="N34" s="39"/>
      <c r="O34" s="40"/>
      <c r="P34" s="40"/>
      <c r="Q34" s="11" t="s">
        <v>752</v>
      </c>
      <c r="R34" s="114">
        <v>3</v>
      </c>
      <c r="S34" s="139"/>
      <c r="V34" s="42"/>
      <c r="W34" s="42"/>
      <c r="X34" s="42"/>
    </row>
    <row r="35" spans="2:24" x14ac:dyDescent="0.25">
      <c r="B35" s="11" t="s">
        <v>580</v>
      </c>
      <c r="C35" s="114">
        <v>3</v>
      </c>
      <c r="D35" s="139"/>
      <c r="E35" s="11" t="s">
        <v>704</v>
      </c>
      <c r="F35" s="114">
        <v>3</v>
      </c>
      <c r="G35" s="139"/>
      <c r="H35" s="11" t="s">
        <v>905</v>
      </c>
      <c r="I35" s="114">
        <v>3</v>
      </c>
      <c r="J35" s="139"/>
      <c r="K35" s="11" t="s">
        <v>719</v>
      </c>
      <c r="L35" s="114">
        <v>3</v>
      </c>
      <c r="M35" s="139"/>
      <c r="N35" s="41"/>
      <c r="O35" s="42"/>
      <c r="P35" s="42"/>
      <c r="Q35" s="11" t="s">
        <v>753</v>
      </c>
      <c r="R35" s="114">
        <v>3</v>
      </c>
      <c r="S35" s="139"/>
      <c r="W35" s="42"/>
      <c r="X35" s="42"/>
    </row>
    <row r="36" spans="2:24" x14ac:dyDescent="0.25">
      <c r="B36" s="11" t="s">
        <v>581</v>
      </c>
      <c r="C36" s="114">
        <v>3</v>
      </c>
      <c r="D36" s="132" t="s">
        <v>694</v>
      </c>
      <c r="E36" s="11" t="s">
        <v>705</v>
      </c>
      <c r="F36" s="114">
        <v>3</v>
      </c>
      <c r="G36" s="139"/>
      <c r="H36" s="11" t="s">
        <v>906</v>
      </c>
      <c r="I36" s="114">
        <v>3</v>
      </c>
      <c r="J36" s="139"/>
      <c r="K36" s="11" t="s">
        <v>720</v>
      </c>
      <c r="L36" s="114">
        <v>3</v>
      </c>
      <c r="M36" s="132" t="s">
        <v>694</v>
      </c>
      <c r="N36" s="41"/>
      <c r="O36" s="42"/>
      <c r="P36" s="42"/>
      <c r="Q36" s="11" t="s">
        <v>754</v>
      </c>
      <c r="R36" s="114">
        <v>3</v>
      </c>
      <c r="S36" s="139"/>
      <c r="W36" s="42"/>
      <c r="X36" s="42"/>
    </row>
    <row r="37" spans="2:24" x14ac:dyDescent="0.25">
      <c r="B37" s="11" t="s">
        <v>582</v>
      </c>
      <c r="C37" s="114">
        <v>3</v>
      </c>
      <c r="D37" s="139"/>
      <c r="E37" s="11" t="s">
        <v>706</v>
      </c>
      <c r="F37" s="114">
        <v>3</v>
      </c>
      <c r="G37" s="139"/>
      <c r="H37" s="11" t="s">
        <v>907</v>
      </c>
      <c r="I37" s="114">
        <v>3</v>
      </c>
      <c r="J37" s="139"/>
      <c r="K37" s="11" t="s">
        <v>721</v>
      </c>
      <c r="L37" s="114">
        <v>3</v>
      </c>
      <c r="M37" s="132" t="s">
        <v>694</v>
      </c>
      <c r="N37" s="41"/>
      <c r="O37" s="42"/>
      <c r="P37" s="42"/>
      <c r="Q37" s="11" t="s">
        <v>755</v>
      </c>
      <c r="R37" s="114">
        <v>3</v>
      </c>
      <c r="S37" s="139"/>
      <c r="V37" s="42"/>
    </row>
    <row r="38" spans="2:24" x14ac:dyDescent="0.25">
      <c r="B38" s="37" t="s">
        <v>880</v>
      </c>
      <c r="C38" s="114">
        <v>3</v>
      </c>
      <c r="D38" s="132" t="s">
        <v>694</v>
      </c>
      <c r="E38" s="37" t="s">
        <v>889</v>
      </c>
      <c r="F38" s="114">
        <v>3</v>
      </c>
      <c r="G38" s="139"/>
      <c r="H38" s="37" t="s">
        <v>921</v>
      </c>
      <c r="I38" s="114">
        <v>3</v>
      </c>
      <c r="J38" s="132" t="s">
        <v>694</v>
      </c>
      <c r="K38" s="37" t="s">
        <v>937</v>
      </c>
      <c r="L38" s="114">
        <v>3</v>
      </c>
      <c r="M38" s="139"/>
      <c r="N38" s="41"/>
      <c r="O38" s="42"/>
      <c r="P38" s="42"/>
      <c r="Q38" s="37" t="s">
        <v>3364</v>
      </c>
      <c r="R38" s="114">
        <v>3</v>
      </c>
      <c r="S38" s="139"/>
      <c r="V38" s="42"/>
    </row>
    <row r="39" spans="2:24" x14ac:dyDescent="0.25">
      <c r="B39" s="11" t="s">
        <v>583</v>
      </c>
      <c r="C39" s="114">
        <v>3</v>
      </c>
      <c r="D39" s="139"/>
      <c r="E39" s="11" t="s">
        <v>707</v>
      </c>
      <c r="F39" s="114">
        <v>3</v>
      </c>
      <c r="G39" s="132" t="s">
        <v>694</v>
      </c>
      <c r="H39" s="11" t="s">
        <v>908</v>
      </c>
      <c r="I39" s="114">
        <v>3</v>
      </c>
      <c r="J39" s="132" t="s">
        <v>694</v>
      </c>
      <c r="K39" s="11" t="s">
        <v>722</v>
      </c>
      <c r="L39" s="114">
        <v>3</v>
      </c>
      <c r="M39" s="139"/>
      <c r="N39" s="41"/>
      <c r="O39" s="42"/>
      <c r="P39" s="42"/>
      <c r="Q39" s="11" t="s">
        <v>756</v>
      </c>
      <c r="R39" s="114">
        <v>3</v>
      </c>
      <c r="S39" s="132" t="s">
        <v>694</v>
      </c>
      <c r="V39" s="42"/>
    </row>
    <row r="40" spans="2:24" x14ac:dyDescent="0.25">
      <c r="B40" s="11" t="s">
        <v>584</v>
      </c>
      <c r="C40" s="114">
        <v>3</v>
      </c>
      <c r="D40" s="139"/>
      <c r="E40" s="11" t="s">
        <v>708</v>
      </c>
      <c r="F40" s="114">
        <v>3</v>
      </c>
      <c r="G40" s="139"/>
      <c r="H40" s="11" t="s">
        <v>909</v>
      </c>
      <c r="I40" s="114">
        <v>3</v>
      </c>
      <c r="J40" s="139"/>
      <c r="K40" s="11" t="s">
        <v>723</v>
      </c>
      <c r="L40" s="114">
        <v>3</v>
      </c>
      <c r="M40" s="132" t="s">
        <v>694</v>
      </c>
      <c r="N40" s="41"/>
      <c r="O40" s="42"/>
      <c r="P40" s="42"/>
      <c r="Q40" s="11" t="s">
        <v>757</v>
      </c>
      <c r="R40" s="114">
        <v>3</v>
      </c>
      <c r="S40" s="132" t="s">
        <v>694</v>
      </c>
      <c r="V40" s="42"/>
    </row>
    <row r="41" spans="2:24" x14ac:dyDescent="0.25">
      <c r="B41" s="11" t="s">
        <v>872</v>
      </c>
      <c r="C41" s="114">
        <v>3</v>
      </c>
      <c r="D41" s="139"/>
      <c r="E41" s="11" t="s">
        <v>892</v>
      </c>
      <c r="F41" s="114">
        <v>3</v>
      </c>
      <c r="G41" s="132" t="s">
        <v>694</v>
      </c>
      <c r="H41" s="11" t="s">
        <v>910</v>
      </c>
      <c r="I41" s="114">
        <v>3</v>
      </c>
      <c r="J41" s="139"/>
      <c r="K41" s="11" t="s">
        <v>925</v>
      </c>
      <c r="L41" s="114">
        <v>3</v>
      </c>
      <c r="M41" s="139"/>
      <c r="N41" s="41"/>
      <c r="O41" s="42"/>
      <c r="P41" s="42"/>
      <c r="Q41" s="11" t="s">
        <v>3365</v>
      </c>
      <c r="R41" s="114">
        <v>3</v>
      </c>
      <c r="S41" s="132" t="s">
        <v>694</v>
      </c>
      <c r="V41" s="42"/>
    </row>
    <row r="42" spans="2:24" x14ac:dyDescent="0.25">
      <c r="B42" s="11" t="s">
        <v>873</v>
      </c>
      <c r="C42" s="114">
        <v>3</v>
      </c>
      <c r="D42" s="139"/>
      <c r="E42" s="11" t="s">
        <v>893</v>
      </c>
      <c r="F42" s="114">
        <v>3</v>
      </c>
      <c r="G42" s="139"/>
      <c r="H42" s="11" t="s">
        <v>911</v>
      </c>
      <c r="I42" s="114">
        <v>3</v>
      </c>
      <c r="J42" s="139"/>
      <c r="K42" s="11" t="s">
        <v>926</v>
      </c>
      <c r="L42" s="114">
        <v>3</v>
      </c>
      <c r="M42" s="132" t="s">
        <v>694</v>
      </c>
      <c r="N42" s="41"/>
      <c r="O42" s="42"/>
      <c r="P42" s="42"/>
      <c r="Q42" s="11" t="s">
        <v>3366</v>
      </c>
      <c r="R42" s="114">
        <v>3</v>
      </c>
      <c r="S42" s="132" t="s">
        <v>694</v>
      </c>
      <c r="V42" s="42"/>
    </row>
    <row r="43" spans="2:24" x14ac:dyDescent="0.25">
      <c r="B43" s="37" t="s">
        <v>881</v>
      </c>
      <c r="C43" s="114">
        <v>3</v>
      </c>
      <c r="D43" s="139"/>
      <c r="E43" s="37" t="s">
        <v>890</v>
      </c>
      <c r="F43" s="114">
        <v>3</v>
      </c>
      <c r="G43" s="139"/>
      <c r="H43" s="37" t="s">
        <v>922</v>
      </c>
      <c r="I43" s="114">
        <v>3</v>
      </c>
      <c r="J43" s="139"/>
      <c r="K43" s="37" t="s">
        <v>938</v>
      </c>
      <c r="L43" s="114">
        <v>3</v>
      </c>
      <c r="M43" s="132" t="s">
        <v>694</v>
      </c>
      <c r="N43" s="41"/>
      <c r="O43" s="42"/>
      <c r="P43" s="42"/>
      <c r="Q43" s="37" t="s">
        <v>3367</v>
      </c>
      <c r="R43" s="114">
        <v>3</v>
      </c>
      <c r="S43" s="132" t="s">
        <v>694</v>
      </c>
      <c r="V43" s="42"/>
    </row>
    <row r="44" spans="2:24" x14ac:dyDescent="0.25">
      <c r="B44" s="11" t="s">
        <v>874</v>
      </c>
      <c r="C44" s="114">
        <v>3</v>
      </c>
      <c r="D44" s="139"/>
      <c r="E44" s="11" t="s">
        <v>894</v>
      </c>
      <c r="F44" s="114">
        <v>3</v>
      </c>
      <c r="G44" s="139"/>
      <c r="H44" s="11" t="s">
        <v>912</v>
      </c>
      <c r="I44" s="114">
        <v>3</v>
      </c>
      <c r="J44" s="132" t="s">
        <v>694</v>
      </c>
      <c r="K44" s="11" t="s">
        <v>927</v>
      </c>
      <c r="L44" s="114">
        <v>3</v>
      </c>
      <c r="M44" s="132" t="s">
        <v>694</v>
      </c>
      <c r="N44" s="41"/>
      <c r="O44" s="42"/>
      <c r="P44" s="42"/>
      <c r="Q44" s="11" t="s">
        <v>3368</v>
      </c>
      <c r="R44" s="114">
        <v>3</v>
      </c>
      <c r="S44" s="139"/>
      <c r="V44" s="42"/>
    </row>
    <row r="45" spans="2:24" x14ac:dyDescent="0.25">
      <c r="B45" s="11" t="s">
        <v>875</v>
      </c>
      <c r="C45" s="114">
        <v>3</v>
      </c>
      <c r="D45" s="139"/>
      <c r="E45" s="11" t="s">
        <v>895</v>
      </c>
      <c r="F45" s="114">
        <v>3</v>
      </c>
      <c r="G45" s="139"/>
      <c r="H45" s="11" t="s">
        <v>913</v>
      </c>
      <c r="I45" s="114">
        <v>3</v>
      </c>
      <c r="J45" s="139"/>
      <c r="K45" s="11" t="s">
        <v>928</v>
      </c>
      <c r="L45" s="114">
        <v>3</v>
      </c>
      <c r="M45" s="139"/>
      <c r="N45" s="41"/>
      <c r="O45" s="42"/>
      <c r="P45" s="42"/>
      <c r="Q45" s="11" t="s">
        <v>3369</v>
      </c>
      <c r="R45" s="114">
        <v>3</v>
      </c>
      <c r="S45" s="139"/>
      <c r="V45" s="42"/>
    </row>
    <row r="46" spans="2:24" x14ac:dyDescent="0.25">
      <c r="B46" s="11" t="s">
        <v>876</v>
      </c>
      <c r="C46" s="114">
        <v>3</v>
      </c>
      <c r="D46" s="139"/>
      <c r="E46" s="11" t="s">
        <v>896</v>
      </c>
      <c r="F46" s="114">
        <v>3</v>
      </c>
      <c r="G46" s="132" t="s">
        <v>694</v>
      </c>
      <c r="H46" s="11" t="s">
        <v>903</v>
      </c>
      <c r="I46" s="114">
        <v>3</v>
      </c>
      <c r="J46" s="139"/>
      <c r="K46" s="11" t="s">
        <v>929</v>
      </c>
      <c r="L46" s="114">
        <v>3</v>
      </c>
      <c r="M46" s="139"/>
      <c r="N46" s="41"/>
      <c r="O46" s="42"/>
      <c r="P46" s="42"/>
      <c r="Q46" s="11" t="s">
        <v>3370</v>
      </c>
      <c r="R46" s="114">
        <v>3</v>
      </c>
      <c r="S46" s="139"/>
      <c r="V46" s="42"/>
    </row>
    <row r="47" spans="2:24" x14ac:dyDescent="0.25">
      <c r="B47" s="11" t="s">
        <v>877</v>
      </c>
      <c r="C47" s="114">
        <v>3</v>
      </c>
      <c r="D47" s="139"/>
      <c r="E47" s="11" t="s">
        <v>897</v>
      </c>
      <c r="F47" s="114">
        <v>3</v>
      </c>
      <c r="G47" s="139"/>
      <c r="H47" s="11" t="s">
        <v>914</v>
      </c>
      <c r="I47" s="114">
        <v>3</v>
      </c>
      <c r="J47" s="139"/>
      <c r="K47" s="11" t="s">
        <v>930</v>
      </c>
      <c r="L47" s="114">
        <v>3</v>
      </c>
      <c r="M47" s="139"/>
      <c r="N47" s="41"/>
      <c r="O47" s="42"/>
      <c r="P47" s="42"/>
      <c r="Q47" s="11" t="s">
        <v>3371</v>
      </c>
      <c r="R47" s="114">
        <v>3</v>
      </c>
      <c r="S47" s="139"/>
      <c r="V47" s="42"/>
    </row>
    <row r="48" spans="2:24" ht="15.75" thickBot="1" x14ac:dyDescent="0.3">
      <c r="B48" s="73" t="s">
        <v>882</v>
      </c>
      <c r="C48" s="48">
        <v>3</v>
      </c>
      <c r="D48" s="141"/>
      <c r="E48" s="73" t="s">
        <v>891</v>
      </c>
      <c r="F48" s="48">
        <v>3</v>
      </c>
      <c r="G48" s="141"/>
      <c r="H48" s="73" t="s">
        <v>923</v>
      </c>
      <c r="I48" s="48">
        <v>3</v>
      </c>
      <c r="J48" s="141"/>
      <c r="K48" s="73" t="s">
        <v>939</v>
      </c>
      <c r="L48" s="48">
        <v>3</v>
      </c>
      <c r="M48" s="133" t="s">
        <v>694</v>
      </c>
      <c r="N48" s="41"/>
      <c r="O48" s="42"/>
      <c r="P48" s="42"/>
      <c r="Q48" s="73" t="s">
        <v>3372</v>
      </c>
      <c r="R48" s="48">
        <v>3</v>
      </c>
      <c r="S48" s="141"/>
      <c r="V48" s="42"/>
    </row>
  </sheetData>
  <customSheetViews>
    <customSheetView guid="{AAD390AF-2B1D-4F21-A08A-4E26942AA992}">
      <pane xSplit="1" ySplit="3" topLeftCell="B4" activePane="bottomRight" state="frozen"/>
      <selection pane="bottomRight" activeCell="A4" sqref="A4"/>
      <pageMargins left="0.7" right="0.7" top="0.75" bottom="0.75" header="0.3" footer="0.3"/>
    </customSheetView>
  </customSheetViews>
  <mergeCells count="15">
    <mergeCell ref="U2:V2"/>
    <mergeCell ref="W2:W3"/>
    <mergeCell ref="I2:J2"/>
    <mergeCell ref="K2:K3"/>
    <mergeCell ref="L2:M2"/>
    <mergeCell ref="N2:N3"/>
    <mergeCell ref="O2:P2"/>
    <mergeCell ref="T2:T3"/>
    <mergeCell ref="Q2:Q3"/>
    <mergeCell ref="R2:S2"/>
    <mergeCell ref="B2:B3"/>
    <mergeCell ref="C2:D2"/>
    <mergeCell ref="E2:E3"/>
    <mergeCell ref="F2:G2"/>
    <mergeCell ref="H2:H3"/>
  </mergeCells>
  <pageMargins left="0.7" right="0.7" top="0.75" bottom="0.75" header="0.3" footer="0.3"/>
  <pageSetup paperSize="9" orientation="portrait" r:id="rId1"/>
  <ignoredErrors>
    <ignoredError sqref="B19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00B050"/>
  </sheetPr>
  <dimension ref="A1:AK66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bestFit="1" customWidth="1"/>
    <col min="2" max="2" width="6.5703125" style="7" bestFit="1" customWidth="1"/>
    <col min="3" max="3" width="11.42578125" style="3"/>
    <col min="4" max="4" width="5.28515625" style="3" bestFit="1" customWidth="1"/>
    <col min="5" max="5" width="6.7109375" style="8" bestFit="1" customWidth="1"/>
    <col min="6" max="6" width="6.5703125" style="7" bestFit="1" customWidth="1"/>
    <col min="7" max="7" width="11.42578125" style="3"/>
    <col min="8" max="8" width="5.28515625" style="3" bestFit="1" customWidth="1"/>
    <col min="9" max="9" width="6.7109375" style="8" bestFit="1" customWidth="1"/>
    <col min="10" max="10" width="6.5703125" style="7" bestFit="1" customWidth="1"/>
    <col min="11" max="11" width="11.42578125" style="3"/>
    <col min="12" max="12" width="5.28515625" style="3" bestFit="1" customWidth="1"/>
    <col min="13" max="13" width="6.7109375" style="8" bestFit="1" customWidth="1"/>
    <col min="14" max="14" width="6.5703125" style="7" bestFit="1" customWidth="1"/>
    <col min="15" max="15" width="11.42578125" style="3"/>
    <col min="16" max="16" width="5.28515625" style="3" bestFit="1" customWidth="1"/>
    <col min="17" max="17" width="6.7109375" style="8" bestFit="1" customWidth="1"/>
    <col min="18" max="18" width="6.5703125" style="7" bestFit="1" customWidth="1"/>
    <col min="19" max="19" width="11.42578125" style="3"/>
    <col min="20" max="20" width="5.28515625" style="3" bestFit="1" customWidth="1"/>
    <col min="21" max="21" width="6.7109375" style="8" bestFit="1" customWidth="1"/>
    <col min="22" max="22" width="6.5703125" style="7" bestFit="1" customWidth="1"/>
    <col min="23" max="23" width="11.42578125" style="3"/>
    <col min="24" max="24" width="5.28515625" style="3" bestFit="1" customWidth="1"/>
    <col min="25" max="25" width="6.7109375" style="8" bestFit="1" customWidth="1"/>
    <col min="26" max="26" width="6.5703125" style="7" bestFit="1" customWidth="1"/>
    <col min="27" max="27" width="11.42578125" style="3"/>
    <col min="28" max="28" width="5.28515625" style="3" bestFit="1" customWidth="1"/>
    <col min="29" max="29" width="6.7109375" style="8" bestFit="1" customWidth="1"/>
    <col min="30" max="30" width="6.5703125" style="7" bestFit="1" customWidth="1"/>
    <col min="31" max="31" width="11.42578125" style="3"/>
    <col min="32" max="32" width="5.28515625" style="3" bestFit="1" customWidth="1"/>
    <col min="33" max="33" width="6.7109375" style="8" bestFit="1" customWidth="1"/>
    <col min="34" max="34" width="6.5703125" style="7" bestFit="1" customWidth="1"/>
    <col min="35" max="35" width="11.42578125" style="3"/>
    <col min="36" max="36" width="5.28515625" style="3" bestFit="1" customWidth="1"/>
    <col min="37" max="37" width="6.7109375" style="8" bestFit="1" customWidth="1"/>
  </cols>
  <sheetData>
    <row r="1" spans="1:37" ht="15.75" thickBot="1" x14ac:dyDescent="0.3">
      <c r="A1" s="99" t="s">
        <v>2601</v>
      </c>
      <c r="B1" s="26" t="s">
        <v>10</v>
      </c>
      <c r="C1" s="25">
        <f>SUM(C$4:C$1048576)</f>
        <v>2391550</v>
      </c>
      <c r="D1" s="23">
        <f>SUM(D$4:D$1048576)</f>
        <v>120</v>
      </c>
      <c r="E1" s="24">
        <f>COUNTA(E$4:E$1048576)</f>
        <v>40</v>
      </c>
      <c r="F1" s="26" t="s">
        <v>10</v>
      </c>
      <c r="G1" s="25">
        <f>SUM(G$4:G$1048576)</f>
        <v>3187760</v>
      </c>
      <c r="H1" s="23">
        <f>SUM(H$4:H$1048576)</f>
        <v>120</v>
      </c>
      <c r="I1" s="24">
        <f>COUNTA(I$4:I$1048576)</f>
        <v>40</v>
      </c>
      <c r="J1" s="26" t="s">
        <v>10</v>
      </c>
      <c r="K1" s="25">
        <f>SUM(K$4:K$1048576)</f>
        <v>3512060</v>
      </c>
      <c r="L1" s="23">
        <f>SUM(L$4:L$1048576)</f>
        <v>120</v>
      </c>
      <c r="M1" s="24">
        <f>COUNTA(M$4:M$1048576)</f>
        <v>40</v>
      </c>
      <c r="N1" s="26" t="s">
        <v>10</v>
      </c>
      <c r="O1" s="25">
        <f>SUM(O$4:O$1048576)</f>
        <v>3902090</v>
      </c>
      <c r="P1" s="23">
        <f>SUM(P$4:P$1048576)</f>
        <v>120</v>
      </c>
      <c r="Q1" s="24">
        <f>COUNTA(Q$4:Q$1048576)</f>
        <v>40</v>
      </c>
      <c r="R1" s="26" t="s">
        <v>10</v>
      </c>
      <c r="S1" s="25">
        <f>SUM(S$4:S$1048576)</f>
        <v>2450100</v>
      </c>
      <c r="T1" s="23">
        <f>SUM(T$4:T$1048576)</f>
        <v>90</v>
      </c>
      <c r="U1" s="24">
        <f>COUNTA(U$4:U$1048576)</f>
        <v>30</v>
      </c>
      <c r="V1" s="26" t="s">
        <v>10</v>
      </c>
      <c r="W1" s="25">
        <f>SUM(W$4:W$1048576)</f>
        <v>2781400</v>
      </c>
      <c r="X1" s="23">
        <f>SUM(X$4:X$1048576)</f>
        <v>90</v>
      </c>
      <c r="Y1" s="24">
        <f>COUNTA(Y$4:Y$1048576)</f>
        <v>30</v>
      </c>
      <c r="Z1" s="26" t="s">
        <v>10</v>
      </c>
      <c r="AA1" s="25">
        <f>SUM(AA$4:AA$1048576)</f>
        <v>1041730</v>
      </c>
      <c r="AB1" s="23">
        <f>SUM(AB$4:AB$1048576)</f>
        <v>30</v>
      </c>
      <c r="AC1" s="24">
        <f>COUNTA(AC$4:AC$1048576)</f>
        <v>10</v>
      </c>
      <c r="AD1" s="26" t="s">
        <v>10</v>
      </c>
      <c r="AE1" s="25">
        <f>SUM(AE$4:AE$1048576)</f>
        <v>3456480</v>
      </c>
      <c r="AF1" s="23">
        <f>SUM(AF$4:AF$1048576)</f>
        <v>120</v>
      </c>
      <c r="AG1" s="24">
        <f>COUNTA(AG$4:AG$1048576)</f>
        <v>40</v>
      </c>
      <c r="AH1" s="26" t="s">
        <v>10</v>
      </c>
      <c r="AI1" s="25">
        <f>SUM(AI$4:AI$1048576)</f>
        <v>1893350</v>
      </c>
      <c r="AJ1" s="23">
        <f>SUM(AJ$4:AJ$1048576)</f>
        <v>69</v>
      </c>
      <c r="AK1" s="24">
        <f>COUNTA(AK$4:AK$1048576)</f>
        <v>0</v>
      </c>
    </row>
    <row r="2" spans="1:37" x14ac:dyDescent="0.25">
      <c r="A2" s="100" t="str">
        <f>TEXT(SUMIF($B3:$XFD3,"Score",$B1:$XFD1),"00 000 000")&amp;" Points"</f>
        <v>24 616 520 Points</v>
      </c>
      <c r="B2" s="504" t="s">
        <v>9</v>
      </c>
      <c r="C2" s="501" t="s">
        <v>959</v>
      </c>
      <c r="D2" s="502"/>
      <c r="E2" s="503"/>
      <c r="F2" s="504" t="s">
        <v>9</v>
      </c>
      <c r="G2" s="501" t="s">
        <v>965</v>
      </c>
      <c r="H2" s="502"/>
      <c r="I2" s="503"/>
      <c r="J2" s="504" t="s">
        <v>9</v>
      </c>
      <c r="K2" s="501" t="s">
        <v>970</v>
      </c>
      <c r="L2" s="502"/>
      <c r="M2" s="503"/>
      <c r="N2" s="504" t="s">
        <v>9</v>
      </c>
      <c r="O2" s="501" t="s">
        <v>975</v>
      </c>
      <c r="P2" s="502"/>
      <c r="Q2" s="503"/>
      <c r="R2" s="504" t="s">
        <v>9</v>
      </c>
      <c r="S2" s="501" t="s">
        <v>980</v>
      </c>
      <c r="T2" s="502"/>
      <c r="U2" s="503"/>
      <c r="V2" s="504" t="s">
        <v>9</v>
      </c>
      <c r="W2" s="501" t="s">
        <v>981</v>
      </c>
      <c r="X2" s="502"/>
      <c r="Y2" s="503"/>
      <c r="Z2" s="496" t="s">
        <v>9</v>
      </c>
      <c r="AA2" s="498" t="s">
        <v>982</v>
      </c>
      <c r="AB2" s="499"/>
      <c r="AC2" s="500"/>
      <c r="AD2" s="496" t="s">
        <v>9</v>
      </c>
      <c r="AE2" s="498" t="s">
        <v>988</v>
      </c>
      <c r="AF2" s="499"/>
      <c r="AG2" s="500"/>
      <c r="AH2" s="519" t="s">
        <v>9</v>
      </c>
      <c r="AI2" s="511" t="s">
        <v>1029</v>
      </c>
      <c r="AJ2" s="512"/>
      <c r="AK2" s="513"/>
    </row>
    <row r="3" spans="1:37" ht="15.75" thickBot="1" x14ac:dyDescent="0.3">
      <c r="A3" s="101" t="str">
        <f>TEXT(SUMIF($B3:$XFD3,"Stars",$B1:$XFD1),"000")&amp;" Stars &amp; "&amp;TEXT(SUMIF($B3:$XFD3,"Falcon",$B1:$XFD1),"000")&amp;" Falcons"</f>
        <v>879 Stars &amp; 270 Falcons</v>
      </c>
      <c r="B3" s="505"/>
      <c r="C3" s="5" t="s">
        <v>12</v>
      </c>
      <c r="D3" s="21" t="s">
        <v>13</v>
      </c>
      <c r="E3" s="22" t="s">
        <v>960</v>
      </c>
      <c r="F3" s="505"/>
      <c r="G3" s="5" t="s">
        <v>12</v>
      </c>
      <c r="H3" s="21" t="s">
        <v>13</v>
      </c>
      <c r="I3" s="22" t="s">
        <v>960</v>
      </c>
      <c r="J3" s="505"/>
      <c r="K3" s="5" t="s">
        <v>12</v>
      </c>
      <c r="L3" s="21" t="s">
        <v>13</v>
      </c>
      <c r="M3" s="22" t="s">
        <v>960</v>
      </c>
      <c r="N3" s="505"/>
      <c r="O3" s="5" t="s">
        <v>12</v>
      </c>
      <c r="P3" s="21" t="s">
        <v>13</v>
      </c>
      <c r="Q3" s="22" t="s">
        <v>960</v>
      </c>
      <c r="R3" s="505"/>
      <c r="S3" s="5" t="s">
        <v>12</v>
      </c>
      <c r="T3" s="21" t="s">
        <v>13</v>
      </c>
      <c r="U3" s="22" t="s">
        <v>960</v>
      </c>
      <c r="V3" s="505"/>
      <c r="W3" s="5" t="s">
        <v>12</v>
      </c>
      <c r="X3" s="21" t="s">
        <v>13</v>
      </c>
      <c r="Y3" s="22" t="s">
        <v>960</v>
      </c>
      <c r="Z3" s="497"/>
      <c r="AA3" s="81" t="s">
        <v>12</v>
      </c>
      <c r="AB3" s="89" t="s">
        <v>13</v>
      </c>
      <c r="AC3" s="90" t="s">
        <v>960</v>
      </c>
      <c r="AD3" s="497"/>
      <c r="AE3" s="81" t="s">
        <v>12</v>
      </c>
      <c r="AF3" s="89" t="s">
        <v>13</v>
      </c>
      <c r="AG3" s="90" t="s">
        <v>960</v>
      </c>
      <c r="AH3" s="520"/>
      <c r="AI3" s="27" t="s">
        <v>12</v>
      </c>
      <c r="AJ3" s="47" t="s">
        <v>13</v>
      </c>
      <c r="AK3" s="46" t="s">
        <v>960</v>
      </c>
    </row>
    <row r="4" spans="1:37" x14ac:dyDescent="0.25">
      <c r="B4" s="15" t="s">
        <v>15</v>
      </c>
      <c r="C4" s="111">
        <v>53670</v>
      </c>
      <c r="D4" s="112">
        <v>3</v>
      </c>
      <c r="E4" s="113">
        <v>1</v>
      </c>
      <c r="F4" s="15" t="s">
        <v>37</v>
      </c>
      <c r="G4" s="111">
        <v>56940</v>
      </c>
      <c r="H4" s="112">
        <v>3</v>
      </c>
      <c r="I4" s="113">
        <v>1</v>
      </c>
      <c r="J4" s="15" t="s">
        <v>58</v>
      </c>
      <c r="K4" s="111">
        <v>89370</v>
      </c>
      <c r="L4" s="112">
        <v>3</v>
      </c>
      <c r="M4" s="113">
        <v>1</v>
      </c>
      <c r="N4" s="15" t="s">
        <v>79</v>
      </c>
      <c r="O4" s="111">
        <v>144120</v>
      </c>
      <c r="P4" s="112">
        <v>3</v>
      </c>
      <c r="Q4" s="113">
        <v>1</v>
      </c>
      <c r="R4" s="15" t="s">
        <v>100</v>
      </c>
      <c r="S4" s="111">
        <v>67790</v>
      </c>
      <c r="T4" s="112">
        <v>3</v>
      </c>
      <c r="U4" s="113">
        <v>1</v>
      </c>
      <c r="V4" s="15" t="s">
        <v>123</v>
      </c>
      <c r="W4" s="111">
        <v>89230</v>
      </c>
      <c r="X4" s="112">
        <v>3</v>
      </c>
      <c r="Y4" s="113">
        <v>1</v>
      </c>
      <c r="Z4" s="82" t="s">
        <v>623</v>
      </c>
      <c r="AA4" s="111">
        <v>100420</v>
      </c>
      <c r="AB4" s="112">
        <v>3</v>
      </c>
      <c r="AC4" s="113">
        <v>1</v>
      </c>
      <c r="AD4" s="82" t="s">
        <v>989</v>
      </c>
      <c r="AE4" s="111">
        <v>65420</v>
      </c>
      <c r="AF4" s="112">
        <v>3</v>
      </c>
      <c r="AG4" s="113">
        <v>1</v>
      </c>
      <c r="AH4" s="28" t="s">
        <v>695</v>
      </c>
      <c r="AI4" s="111">
        <v>59310</v>
      </c>
      <c r="AJ4" s="112">
        <v>3</v>
      </c>
      <c r="AK4" s="128"/>
    </row>
    <row r="5" spans="1:37" x14ac:dyDescent="0.25">
      <c r="B5" s="11" t="s">
        <v>16</v>
      </c>
      <c r="C5" s="114">
        <v>54890</v>
      </c>
      <c r="D5" s="115">
        <v>3</v>
      </c>
      <c r="E5" s="116">
        <v>1</v>
      </c>
      <c r="F5" s="11" t="s">
        <v>38</v>
      </c>
      <c r="G5" s="114">
        <v>61530</v>
      </c>
      <c r="H5" s="115">
        <v>3</v>
      </c>
      <c r="I5" s="116">
        <v>1</v>
      </c>
      <c r="J5" s="11" t="s">
        <v>59</v>
      </c>
      <c r="K5" s="114">
        <v>86340</v>
      </c>
      <c r="L5" s="115">
        <v>3</v>
      </c>
      <c r="M5" s="116">
        <v>1</v>
      </c>
      <c r="N5" s="11" t="s">
        <v>80</v>
      </c>
      <c r="O5" s="114">
        <v>83930</v>
      </c>
      <c r="P5" s="115">
        <v>3</v>
      </c>
      <c r="Q5" s="116">
        <v>1</v>
      </c>
      <c r="R5" s="11" t="s">
        <v>101</v>
      </c>
      <c r="S5" s="114">
        <v>74190</v>
      </c>
      <c r="T5" s="115">
        <v>3</v>
      </c>
      <c r="U5" s="116">
        <v>1</v>
      </c>
      <c r="V5" s="11" t="s">
        <v>124</v>
      </c>
      <c r="W5" s="114">
        <v>112780</v>
      </c>
      <c r="X5" s="115">
        <v>3</v>
      </c>
      <c r="Y5" s="116">
        <v>1</v>
      </c>
      <c r="Z5" s="37" t="s">
        <v>624</v>
      </c>
      <c r="AA5" s="114">
        <v>90740</v>
      </c>
      <c r="AB5" s="115">
        <v>3</v>
      </c>
      <c r="AC5" s="116">
        <v>1</v>
      </c>
      <c r="AD5" s="37" t="s">
        <v>990</v>
      </c>
      <c r="AE5" s="114">
        <v>104370</v>
      </c>
      <c r="AF5" s="115">
        <v>3</v>
      </c>
      <c r="AG5" s="116">
        <v>1</v>
      </c>
      <c r="AH5" s="29" t="s">
        <v>696</v>
      </c>
      <c r="AI5" s="114">
        <v>90830</v>
      </c>
      <c r="AJ5" s="115">
        <v>3</v>
      </c>
      <c r="AK5" s="129"/>
    </row>
    <row r="6" spans="1:37" x14ac:dyDescent="0.25">
      <c r="B6" s="11" t="s">
        <v>17</v>
      </c>
      <c r="C6" s="114">
        <v>44380</v>
      </c>
      <c r="D6" s="115">
        <v>3</v>
      </c>
      <c r="E6" s="116">
        <v>1</v>
      </c>
      <c r="F6" s="11" t="s">
        <v>39</v>
      </c>
      <c r="G6" s="114">
        <v>70960</v>
      </c>
      <c r="H6" s="115">
        <v>3</v>
      </c>
      <c r="I6" s="116">
        <v>1</v>
      </c>
      <c r="J6" s="11" t="s">
        <v>60</v>
      </c>
      <c r="K6" s="114">
        <v>79210</v>
      </c>
      <c r="L6" s="115">
        <v>3</v>
      </c>
      <c r="M6" s="116">
        <v>1</v>
      </c>
      <c r="N6" s="11" t="s">
        <v>81</v>
      </c>
      <c r="O6" s="114">
        <v>74830</v>
      </c>
      <c r="P6" s="115">
        <v>3</v>
      </c>
      <c r="Q6" s="116">
        <v>1</v>
      </c>
      <c r="R6" s="11" t="s">
        <v>102</v>
      </c>
      <c r="S6" s="114">
        <v>51480</v>
      </c>
      <c r="T6" s="115">
        <v>3</v>
      </c>
      <c r="U6" s="116">
        <v>1</v>
      </c>
      <c r="V6" s="11" t="s">
        <v>125</v>
      </c>
      <c r="W6" s="114">
        <v>85720</v>
      </c>
      <c r="X6" s="115">
        <v>3</v>
      </c>
      <c r="Y6" s="116">
        <v>1</v>
      </c>
      <c r="Z6" s="37" t="s">
        <v>625</v>
      </c>
      <c r="AA6" s="114">
        <v>99380</v>
      </c>
      <c r="AB6" s="115">
        <v>3</v>
      </c>
      <c r="AC6" s="116">
        <v>1</v>
      </c>
      <c r="AD6" s="37" t="s">
        <v>991</v>
      </c>
      <c r="AE6" s="114">
        <v>78050</v>
      </c>
      <c r="AF6" s="115">
        <v>3</v>
      </c>
      <c r="AG6" s="116">
        <v>1</v>
      </c>
      <c r="AH6" s="29" t="s">
        <v>697</v>
      </c>
      <c r="AI6" s="114">
        <v>95660</v>
      </c>
      <c r="AJ6" s="115">
        <v>3</v>
      </c>
      <c r="AK6" s="129"/>
    </row>
    <row r="7" spans="1:37" x14ac:dyDescent="0.25">
      <c r="B7" s="11" t="s">
        <v>18</v>
      </c>
      <c r="C7" s="114">
        <v>65680</v>
      </c>
      <c r="D7" s="115">
        <v>3</v>
      </c>
      <c r="E7" s="116">
        <v>1</v>
      </c>
      <c r="F7" s="11" t="s">
        <v>40</v>
      </c>
      <c r="G7" s="114">
        <v>81480</v>
      </c>
      <c r="H7" s="115">
        <v>3</v>
      </c>
      <c r="I7" s="116">
        <v>1</v>
      </c>
      <c r="J7" s="11" t="s">
        <v>61</v>
      </c>
      <c r="K7" s="114">
        <v>84890</v>
      </c>
      <c r="L7" s="115">
        <v>3</v>
      </c>
      <c r="M7" s="116">
        <v>1</v>
      </c>
      <c r="N7" s="11" t="s">
        <v>82</v>
      </c>
      <c r="O7" s="114">
        <v>73630</v>
      </c>
      <c r="P7" s="115">
        <v>3</v>
      </c>
      <c r="Q7" s="116">
        <v>1</v>
      </c>
      <c r="R7" s="11" t="s">
        <v>103</v>
      </c>
      <c r="S7" s="114">
        <v>78300</v>
      </c>
      <c r="T7" s="115">
        <v>3</v>
      </c>
      <c r="U7" s="116">
        <v>1</v>
      </c>
      <c r="V7" s="11" t="s">
        <v>126</v>
      </c>
      <c r="W7" s="114">
        <v>67300</v>
      </c>
      <c r="X7" s="115">
        <v>3</v>
      </c>
      <c r="Y7" s="116">
        <v>1</v>
      </c>
      <c r="Z7" s="37" t="s">
        <v>626</v>
      </c>
      <c r="AA7" s="114">
        <v>115480</v>
      </c>
      <c r="AB7" s="115">
        <v>3</v>
      </c>
      <c r="AC7" s="116">
        <v>1</v>
      </c>
      <c r="AD7" s="37" t="s">
        <v>992</v>
      </c>
      <c r="AE7" s="114">
        <v>87250</v>
      </c>
      <c r="AF7" s="115">
        <v>3</v>
      </c>
      <c r="AG7" s="116">
        <v>1</v>
      </c>
      <c r="AH7" s="29" t="s">
        <v>709</v>
      </c>
      <c r="AI7" s="114">
        <v>55800</v>
      </c>
      <c r="AJ7" s="115">
        <v>3</v>
      </c>
      <c r="AK7" s="129"/>
    </row>
    <row r="8" spans="1:37" x14ac:dyDescent="0.25">
      <c r="B8" s="11" t="s">
        <v>19</v>
      </c>
      <c r="C8" s="114">
        <v>72370</v>
      </c>
      <c r="D8" s="115">
        <v>3</v>
      </c>
      <c r="E8" s="116">
        <v>1</v>
      </c>
      <c r="F8" s="11" t="s">
        <v>41</v>
      </c>
      <c r="G8" s="114">
        <v>117140</v>
      </c>
      <c r="H8" s="115">
        <v>3</v>
      </c>
      <c r="I8" s="116">
        <v>1</v>
      </c>
      <c r="J8" s="11" t="s">
        <v>62</v>
      </c>
      <c r="K8" s="114">
        <v>100760</v>
      </c>
      <c r="L8" s="115">
        <v>3</v>
      </c>
      <c r="M8" s="116">
        <v>1</v>
      </c>
      <c r="N8" s="11" t="s">
        <v>83</v>
      </c>
      <c r="O8" s="114">
        <v>85890</v>
      </c>
      <c r="P8" s="115">
        <v>3</v>
      </c>
      <c r="Q8" s="116">
        <v>1</v>
      </c>
      <c r="R8" s="11" t="s">
        <v>104</v>
      </c>
      <c r="S8" s="114">
        <v>98270</v>
      </c>
      <c r="T8" s="115">
        <v>3</v>
      </c>
      <c r="U8" s="116">
        <v>1</v>
      </c>
      <c r="V8" s="11" t="s">
        <v>127</v>
      </c>
      <c r="W8" s="114">
        <v>65310</v>
      </c>
      <c r="X8" s="115">
        <v>3</v>
      </c>
      <c r="Y8" s="116">
        <v>1</v>
      </c>
      <c r="Z8" s="37" t="s">
        <v>668</v>
      </c>
      <c r="AA8" s="114">
        <v>87660</v>
      </c>
      <c r="AB8" s="115">
        <v>3</v>
      </c>
      <c r="AC8" s="116">
        <v>1</v>
      </c>
      <c r="AD8" s="37" t="s">
        <v>993</v>
      </c>
      <c r="AE8" s="114">
        <v>52800</v>
      </c>
      <c r="AF8" s="115">
        <v>3</v>
      </c>
      <c r="AG8" s="116">
        <v>1</v>
      </c>
      <c r="AH8" s="29" t="s">
        <v>710</v>
      </c>
      <c r="AI8" s="114">
        <v>75880</v>
      </c>
      <c r="AJ8" s="115">
        <v>3</v>
      </c>
      <c r="AK8" s="129"/>
    </row>
    <row r="9" spans="1:37" x14ac:dyDescent="0.25">
      <c r="B9" s="11" t="s">
        <v>20</v>
      </c>
      <c r="C9" s="114">
        <v>71320</v>
      </c>
      <c r="D9" s="115">
        <v>3</v>
      </c>
      <c r="E9" s="116">
        <v>1</v>
      </c>
      <c r="F9" s="11" t="s">
        <v>42</v>
      </c>
      <c r="G9" s="114">
        <v>70740</v>
      </c>
      <c r="H9" s="115">
        <v>3</v>
      </c>
      <c r="I9" s="116">
        <v>1</v>
      </c>
      <c r="J9" s="11" t="s">
        <v>63</v>
      </c>
      <c r="K9" s="114">
        <v>89880</v>
      </c>
      <c r="L9" s="115">
        <v>3</v>
      </c>
      <c r="M9" s="116">
        <v>1</v>
      </c>
      <c r="N9" s="11" t="s">
        <v>84</v>
      </c>
      <c r="O9" s="114">
        <v>104030</v>
      </c>
      <c r="P9" s="115">
        <v>3</v>
      </c>
      <c r="Q9" s="116">
        <v>1</v>
      </c>
      <c r="R9" s="11" t="s">
        <v>105</v>
      </c>
      <c r="S9" s="114">
        <v>62110</v>
      </c>
      <c r="T9" s="115">
        <v>3</v>
      </c>
      <c r="U9" s="116">
        <v>1</v>
      </c>
      <c r="V9" s="11" t="s">
        <v>128</v>
      </c>
      <c r="W9" s="114">
        <v>99440</v>
      </c>
      <c r="X9" s="115">
        <v>3</v>
      </c>
      <c r="Y9" s="116">
        <v>1</v>
      </c>
      <c r="Z9" s="37" t="s">
        <v>983</v>
      </c>
      <c r="AA9" s="114">
        <v>105780</v>
      </c>
      <c r="AB9" s="115">
        <v>3</v>
      </c>
      <c r="AC9" s="116">
        <v>1</v>
      </c>
      <c r="AD9" s="37" t="s">
        <v>994</v>
      </c>
      <c r="AE9" s="114">
        <v>75140</v>
      </c>
      <c r="AF9" s="115">
        <v>3</v>
      </c>
      <c r="AG9" s="116">
        <v>1</v>
      </c>
      <c r="AH9" s="29" t="s">
        <v>711</v>
      </c>
      <c r="AI9" s="114">
        <v>84690</v>
      </c>
      <c r="AJ9" s="115">
        <v>3</v>
      </c>
      <c r="AK9" s="129"/>
    </row>
    <row r="10" spans="1:37" x14ac:dyDescent="0.25">
      <c r="B10" s="11" t="s">
        <v>21</v>
      </c>
      <c r="C10" s="114">
        <v>59780</v>
      </c>
      <c r="D10" s="115">
        <v>3</v>
      </c>
      <c r="E10" s="116">
        <v>1</v>
      </c>
      <c r="F10" s="11" t="s">
        <v>43</v>
      </c>
      <c r="G10" s="114">
        <v>61710</v>
      </c>
      <c r="H10" s="115">
        <v>3</v>
      </c>
      <c r="I10" s="116">
        <v>1</v>
      </c>
      <c r="J10" s="11" t="s">
        <v>64</v>
      </c>
      <c r="K10" s="114">
        <v>104150</v>
      </c>
      <c r="L10" s="115">
        <v>3</v>
      </c>
      <c r="M10" s="116">
        <v>1</v>
      </c>
      <c r="N10" s="11" t="s">
        <v>85</v>
      </c>
      <c r="O10" s="114">
        <v>111330</v>
      </c>
      <c r="P10" s="115">
        <v>3</v>
      </c>
      <c r="Q10" s="116">
        <v>1</v>
      </c>
      <c r="R10" s="11" t="s">
        <v>106</v>
      </c>
      <c r="S10" s="114">
        <v>58140</v>
      </c>
      <c r="T10" s="115">
        <v>3</v>
      </c>
      <c r="U10" s="116">
        <v>1</v>
      </c>
      <c r="V10" s="11" t="s">
        <v>129</v>
      </c>
      <c r="W10" s="114">
        <v>90780</v>
      </c>
      <c r="X10" s="115">
        <v>3</v>
      </c>
      <c r="Y10" s="116">
        <v>1</v>
      </c>
      <c r="Z10" s="37" t="s">
        <v>984</v>
      </c>
      <c r="AA10" s="114">
        <v>111910</v>
      </c>
      <c r="AB10" s="115">
        <v>3</v>
      </c>
      <c r="AC10" s="116">
        <v>1</v>
      </c>
      <c r="AD10" s="37" t="s">
        <v>995</v>
      </c>
      <c r="AE10" s="114">
        <v>75160</v>
      </c>
      <c r="AF10" s="115">
        <v>3</v>
      </c>
      <c r="AG10" s="116">
        <v>1</v>
      </c>
      <c r="AH10" s="29" t="s">
        <v>713</v>
      </c>
      <c r="AI10" s="114">
        <v>109210</v>
      </c>
      <c r="AJ10" s="115">
        <v>3</v>
      </c>
      <c r="AK10" s="129"/>
    </row>
    <row r="11" spans="1:37" x14ac:dyDescent="0.25">
      <c r="B11" s="11" t="s">
        <v>22</v>
      </c>
      <c r="C11" s="114">
        <v>53940</v>
      </c>
      <c r="D11" s="115">
        <v>3</v>
      </c>
      <c r="E11" s="116">
        <v>1</v>
      </c>
      <c r="F11" s="11" t="s">
        <v>44</v>
      </c>
      <c r="G11" s="114">
        <v>63750</v>
      </c>
      <c r="H11" s="115">
        <v>3</v>
      </c>
      <c r="I11" s="116">
        <v>1</v>
      </c>
      <c r="J11" s="11" t="s">
        <v>65</v>
      </c>
      <c r="K11" s="114">
        <v>103340</v>
      </c>
      <c r="L11" s="115">
        <v>3</v>
      </c>
      <c r="M11" s="116">
        <v>1</v>
      </c>
      <c r="N11" s="11" t="s">
        <v>86</v>
      </c>
      <c r="O11" s="114">
        <v>98450</v>
      </c>
      <c r="P11" s="115">
        <v>3</v>
      </c>
      <c r="Q11" s="116">
        <v>1</v>
      </c>
      <c r="R11" s="11" t="s">
        <v>107</v>
      </c>
      <c r="S11" s="114">
        <v>89960</v>
      </c>
      <c r="T11" s="115">
        <v>3</v>
      </c>
      <c r="U11" s="116">
        <v>1</v>
      </c>
      <c r="V11" s="11" t="s">
        <v>130</v>
      </c>
      <c r="W11" s="114">
        <v>88020</v>
      </c>
      <c r="X11" s="115">
        <v>3</v>
      </c>
      <c r="Y11" s="116">
        <v>1</v>
      </c>
      <c r="Z11" s="37" t="s">
        <v>985</v>
      </c>
      <c r="AA11" s="114">
        <v>138830</v>
      </c>
      <c r="AB11" s="115">
        <v>3</v>
      </c>
      <c r="AC11" s="116">
        <v>1</v>
      </c>
      <c r="AD11" s="37" t="s">
        <v>996</v>
      </c>
      <c r="AE11" s="114">
        <v>85060</v>
      </c>
      <c r="AF11" s="115">
        <v>3</v>
      </c>
      <c r="AG11" s="116">
        <v>1</v>
      </c>
      <c r="AH11" s="29" t="s">
        <v>724</v>
      </c>
      <c r="AI11" s="114">
        <v>81440</v>
      </c>
      <c r="AJ11" s="115">
        <v>3</v>
      </c>
      <c r="AK11" s="129"/>
    </row>
    <row r="12" spans="1:37" x14ac:dyDescent="0.25">
      <c r="B12" s="11" t="s">
        <v>23</v>
      </c>
      <c r="C12" s="114">
        <v>60120</v>
      </c>
      <c r="D12" s="115">
        <v>3</v>
      </c>
      <c r="E12" s="116">
        <v>1</v>
      </c>
      <c r="F12" s="11" t="s">
        <v>45</v>
      </c>
      <c r="G12" s="114">
        <v>82090</v>
      </c>
      <c r="H12" s="115">
        <v>3</v>
      </c>
      <c r="I12" s="116">
        <v>1</v>
      </c>
      <c r="J12" s="11" t="s">
        <v>66</v>
      </c>
      <c r="K12" s="114">
        <v>87100</v>
      </c>
      <c r="L12" s="115">
        <v>3</v>
      </c>
      <c r="M12" s="116">
        <v>1</v>
      </c>
      <c r="N12" s="11" t="s">
        <v>87</v>
      </c>
      <c r="O12" s="114">
        <v>136770</v>
      </c>
      <c r="P12" s="115">
        <v>3</v>
      </c>
      <c r="Q12" s="116">
        <v>1</v>
      </c>
      <c r="R12" s="11" t="s">
        <v>108</v>
      </c>
      <c r="S12" s="114">
        <v>63650</v>
      </c>
      <c r="T12" s="115">
        <v>3</v>
      </c>
      <c r="U12" s="116">
        <v>1</v>
      </c>
      <c r="V12" s="11" t="s">
        <v>131</v>
      </c>
      <c r="W12" s="114">
        <v>76500</v>
      </c>
      <c r="X12" s="115">
        <v>3</v>
      </c>
      <c r="Y12" s="116">
        <v>1</v>
      </c>
      <c r="Z12" s="37" t="s">
        <v>986</v>
      </c>
      <c r="AA12" s="114">
        <v>93730</v>
      </c>
      <c r="AB12" s="115">
        <v>3</v>
      </c>
      <c r="AC12" s="116">
        <v>1</v>
      </c>
      <c r="AD12" s="37" t="s">
        <v>997</v>
      </c>
      <c r="AE12" s="114">
        <v>92970</v>
      </c>
      <c r="AF12" s="115">
        <v>3</v>
      </c>
      <c r="AG12" s="116">
        <v>1</v>
      </c>
      <c r="AH12" s="29" t="s">
        <v>725</v>
      </c>
      <c r="AI12" s="114">
        <v>93810</v>
      </c>
      <c r="AJ12" s="115">
        <v>3</v>
      </c>
      <c r="AK12" s="129"/>
    </row>
    <row r="13" spans="1:37" ht="15.75" thickBot="1" x14ac:dyDescent="0.3">
      <c r="B13" s="11" t="s">
        <v>24</v>
      </c>
      <c r="C13" s="114">
        <v>53590</v>
      </c>
      <c r="D13" s="115">
        <v>3</v>
      </c>
      <c r="E13" s="116">
        <v>1</v>
      </c>
      <c r="F13" s="11" t="s">
        <v>46</v>
      </c>
      <c r="G13" s="114">
        <v>67730</v>
      </c>
      <c r="H13" s="115">
        <v>3</v>
      </c>
      <c r="I13" s="116">
        <v>1</v>
      </c>
      <c r="J13" s="11" t="s">
        <v>67</v>
      </c>
      <c r="K13" s="114">
        <v>75000</v>
      </c>
      <c r="L13" s="115">
        <v>3</v>
      </c>
      <c r="M13" s="116">
        <v>1</v>
      </c>
      <c r="N13" s="11" t="s">
        <v>88</v>
      </c>
      <c r="O13" s="114">
        <v>98810</v>
      </c>
      <c r="P13" s="115">
        <v>3</v>
      </c>
      <c r="Q13" s="116">
        <v>1</v>
      </c>
      <c r="R13" s="11" t="s">
        <v>109</v>
      </c>
      <c r="S13" s="114">
        <v>85790</v>
      </c>
      <c r="T13" s="115">
        <v>3</v>
      </c>
      <c r="U13" s="116">
        <v>1</v>
      </c>
      <c r="V13" s="11" t="s">
        <v>132</v>
      </c>
      <c r="W13" s="114">
        <v>87200</v>
      </c>
      <c r="X13" s="115">
        <v>3</v>
      </c>
      <c r="Y13" s="116">
        <v>1</v>
      </c>
      <c r="Z13" s="37" t="s">
        <v>987</v>
      </c>
      <c r="AA13" s="114">
        <v>97800</v>
      </c>
      <c r="AB13" s="115">
        <v>3</v>
      </c>
      <c r="AC13" s="116">
        <v>1</v>
      </c>
      <c r="AD13" s="37" t="s">
        <v>998</v>
      </c>
      <c r="AE13" s="114">
        <v>74880</v>
      </c>
      <c r="AF13" s="115">
        <v>3</v>
      </c>
      <c r="AG13" s="116">
        <v>1</v>
      </c>
      <c r="AH13" s="29" t="s">
        <v>726</v>
      </c>
      <c r="AI13" s="114">
        <v>71120</v>
      </c>
      <c r="AJ13" s="115">
        <v>3</v>
      </c>
      <c r="AK13" s="129"/>
    </row>
    <row r="14" spans="1:37" x14ac:dyDescent="0.25">
      <c r="B14" s="11" t="s">
        <v>25</v>
      </c>
      <c r="C14" s="114">
        <v>76050</v>
      </c>
      <c r="D14" s="115">
        <v>3</v>
      </c>
      <c r="E14" s="116">
        <v>1</v>
      </c>
      <c r="F14" s="11" t="s">
        <v>47</v>
      </c>
      <c r="G14" s="114">
        <v>85440</v>
      </c>
      <c r="H14" s="115">
        <v>3</v>
      </c>
      <c r="I14" s="116">
        <v>1</v>
      </c>
      <c r="J14" s="11" t="s">
        <v>68</v>
      </c>
      <c r="K14" s="114">
        <v>107080</v>
      </c>
      <c r="L14" s="115">
        <v>3</v>
      </c>
      <c r="M14" s="116">
        <v>1</v>
      </c>
      <c r="N14" s="11" t="s">
        <v>89</v>
      </c>
      <c r="O14" s="114">
        <v>98080</v>
      </c>
      <c r="P14" s="115">
        <v>3</v>
      </c>
      <c r="Q14" s="116">
        <v>1</v>
      </c>
      <c r="R14" s="11" t="s">
        <v>110</v>
      </c>
      <c r="S14" s="114">
        <v>65870</v>
      </c>
      <c r="T14" s="115">
        <v>3</v>
      </c>
      <c r="U14" s="116">
        <v>1</v>
      </c>
      <c r="V14" s="11" t="s">
        <v>133</v>
      </c>
      <c r="W14" s="114">
        <v>77500</v>
      </c>
      <c r="X14" s="115">
        <v>3</v>
      </c>
      <c r="Y14" s="116">
        <v>1</v>
      </c>
      <c r="Z14" s="83"/>
      <c r="AA14" s="84"/>
      <c r="AB14" s="84"/>
      <c r="AC14" s="85"/>
      <c r="AD14" s="37" t="s">
        <v>999</v>
      </c>
      <c r="AE14" s="114">
        <v>108520</v>
      </c>
      <c r="AF14" s="115">
        <v>3</v>
      </c>
      <c r="AG14" s="116">
        <v>1</v>
      </c>
      <c r="AH14" s="29" t="s">
        <v>738</v>
      </c>
      <c r="AI14" s="114">
        <v>78130</v>
      </c>
      <c r="AJ14" s="115">
        <v>3</v>
      </c>
      <c r="AK14" s="129"/>
    </row>
    <row r="15" spans="1:37" x14ac:dyDescent="0.25">
      <c r="B15" s="11" t="s">
        <v>26</v>
      </c>
      <c r="C15" s="114">
        <v>43950</v>
      </c>
      <c r="D15" s="115">
        <v>3</v>
      </c>
      <c r="E15" s="116">
        <v>1</v>
      </c>
      <c r="F15" s="11" t="s">
        <v>48</v>
      </c>
      <c r="G15" s="114">
        <v>91500</v>
      </c>
      <c r="H15" s="115">
        <v>3</v>
      </c>
      <c r="I15" s="116">
        <v>1</v>
      </c>
      <c r="J15" s="11" t="s">
        <v>69</v>
      </c>
      <c r="K15" s="114">
        <v>76510</v>
      </c>
      <c r="L15" s="115">
        <v>3</v>
      </c>
      <c r="M15" s="116">
        <v>1</v>
      </c>
      <c r="N15" s="11" t="s">
        <v>90</v>
      </c>
      <c r="O15" s="114">
        <v>102030</v>
      </c>
      <c r="P15" s="115">
        <v>3</v>
      </c>
      <c r="Q15" s="116">
        <v>1</v>
      </c>
      <c r="R15" s="11" t="s">
        <v>111</v>
      </c>
      <c r="S15" s="114">
        <v>111390</v>
      </c>
      <c r="T15" s="115">
        <v>3</v>
      </c>
      <c r="U15" s="116">
        <v>1</v>
      </c>
      <c r="V15" s="11" t="s">
        <v>134</v>
      </c>
      <c r="W15" s="114">
        <v>90350</v>
      </c>
      <c r="X15" s="115">
        <v>3</v>
      </c>
      <c r="Y15" s="116">
        <v>1</v>
      </c>
      <c r="Z15" s="86"/>
      <c r="AA15" s="87"/>
      <c r="AB15" s="87"/>
      <c r="AC15" s="88"/>
      <c r="AD15" s="37" t="s">
        <v>1000</v>
      </c>
      <c r="AE15" s="114">
        <v>79940</v>
      </c>
      <c r="AF15" s="115">
        <v>3</v>
      </c>
      <c r="AG15" s="116">
        <v>1</v>
      </c>
      <c r="AH15" s="29" t="s">
        <v>739</v>
      </c>
      <c r="AI15" s="114">
        <v>78730</v>
      </c>
      <c r="AJ15" s="115">
        <v>3</v>
      </c>
      <c r="AK15" s="129"/>
    </row>
    <row r="16" spans="1:37" x14ac:dyDescent="0.25">
      <c r="B16" s="11" t="s">
        <v>27</v>
      </c>
      <c r="C16" s="114">
        <v>60750</v>
      </c>
      <c r="D16" s="115">
        <v>3</v>
      </c>
      <c r="E16" s="116">
        <v>1</v>
      </c>
      <c r="F16" s="11" t="s">
        <v>49</v>
      </c>
      <c r="G16" s="114">
        <v>79880</v>
      </c>
      <c r="H16" s="115">
        <v>3</v>
      </c>
      <c r="I16" s="116">
        <v>1</v>
      </c>
      <c r="J16" s="11" t="s">
        <v>70</v>
      </c>
      <c r="K16" s="114">
        <v>102580</v>
      </c>
      <c r="L16" s="115">
        <v>3</v>
      </c>
      <c r="M16" s="116">
        <v>1</v>
      </c>
      <c r="N16" s="11" t="s">
        <v>91</v>
      </c>
      <c r="O16" s="114">
        <v>97940</v>
      </c>
      <c r="P16" s="115">
        <v>3</v>
      </c>
      <c r="Q16" s="116">
        <v>1</v>
      </c>
      <c r="R16" s="11" t="s">
        <v>112</v>
      </c>
      <c r="S16" s="114">
        <v>113830</v>
      </c>
      <c r="T16" s="115">
        <v>3</v>
      </c>
      <c r="U16" s="116">
        <v>1</v>
      </c>
      <c r="V16" s="11" t="s">
        <v>135</v>
      </c>
      <c r="W16" s="114">
        <v>90770</v>
      </c>
      <c r="X16" s="115">
        <v>3</v>
      </c>
      <c r="Y16" s="116">
        <v>1</v>
      </c>
      <c r="Z16" s="86"/>
      <c r="AA16" s="87"/>
      <c r="AB16" s="87"/>
      <c r="AC16" s="88"/>
      <c r="AD16" s="37" t="s">
        <v>1001</v>
      </c>
      <c r="AE16" s="114">
        <v>61010</v>
      </c>
      <c r="AF16" s="115">
        <v>3</v>
      </c>
      <c r="AG16" s="116">
        <v>1</v>
      </c>
      <c r="AH16" s="29" t="s">
        <v>836</v>
      </c>
      <c r="AI16" s="114">
        <v>63210</v>
      </c>
      <c r="AJ16" s="115">
        <v>3</v>
      </c>
      <c r="AK16" s="129"/>
    </row>
    <row r="17" spans="2:37" x14ac:dyDescent="0.25">
      <c r="B17" s="11" t="s">
        <v>28</v>
      </c>
      <c r="C17" s="114">
        <v>54540</v>
      </c>
      <c r="D17" s="115">
        <v>3</v>
      </c>
      <c r="E17" s="116">
        <v>1</v>
      </c>
      <c r="F17" s="11" t="s">
        <v>50</v>
      </c>
      <c r="G17" s="114">
        <v>117680</v>
      </c>
      <c r="H17" s="115">
        <v>3</v>
      </c>
      <c r="I17" s="116">
        <v>1</v>
      </c>
      <c r="J17" s="11" t="s">
        <v>71</v>
      </c>
      <c r="K17" s="114">
        <v>97450</v>
      </c>
      <c r="L17" s="115">
        <v>3</v>
      </c>
      <c r="M17" s="116">
        <v>1</v>
      </c>
      <c r="N17" s="11" t="s">
        <v>92</v>
      </c>
      <c r="O17" s="114">
        <v>79130</v>
      </c>
      <c r="P17" s="115">
        <v>3</v>
      </c>
      <c r="Q17" s="116">
        <v>1</v>
      </c>
      <c r="R17" s="11" t="s">
        <v>113</v>
      </c>
      <c r="S17" s="114">
        <v>115190</v>
      </c>
      <c r="T17" s="115">
        <v>3</v>
      </c>
      <c r="U17" s="116">
        <v>1</v>
      </c>
      <c r="V17" s="11" t="s">
        <v>136</v>
      </c>
      <c r="W17" s="114">
        <v>102570</v>
      </c>
      <c r="X17" s="115">
        <v>3</v>
      </c>
      <c r="Y17" s="116">
        <v>1</v>
      </c>
      <c r="Z17" s="86"/>
      <c r="AA17" s="87"/>
      <c r="AB17" s="87"/>
      <c r="AC17" s="88"/>
      <c r="AD17" s="37" t="s">
        <v>1002</v>
      </c>
      <c r="AE17" s="114">
        <v>97220</v>
      </c>
      <c r="AF17" s="115">
        <v>3</v>
      </c>
      <c r="AG17" s="116">
        <v>1</v>
      </c>
      <c r="AH17" s="29" t="s">
        <v>837</v>
      </c>
      <c r="AI17" s="114">
        <v>50010</v>
      </c>
      <c r="AJ17" s="115">
        <v>3</v>
      </c>
      <c r="AK17" s="129"/>
    </row>
    <row r="18" spans="2:37" x14ac:dyDescent="0.25">
      <c r="B18" s="11" t="s">
        <v>29</v>
      </c>
      <c r="C18" s="114">
        <v>74270</v>
      </c>
      <c r="D18" s="115">
        <v>3</v>
      </c>
      <c r="E18" s="116">
        <v>1</v>
      </c>
      <c r="F18" s="11" t="s">
        <v>51</v>
      </c>
      <c r="G18" s="114">
        <v>61900</v>
      </c>
      <c r="H18" s="115">
        <v>3</v>
      </c>
      <c r="I18" s="116">
        <v>1</v>
      </c>
      <c r="J18" s="11" t="s">
        <v>72</v>
      </c>
      <c r="K18" s="114">
        <v>110270</v>
      </c>
      <c r="L18" s="115">
        <v>3</v>
      </c>
      <c r="M18" s="116">
        <v>1</v>
      </c>
      <c r="N18" s="11" t="s">
        <v>93</v>
      </c>
      <c r="O18" s="114">
        <v>156560</v>
      </c>
      <c r="P18" s="115">
        <v>3</v>
      </c>
      <c r="Q18" s="116">
        <v>1</v>
      </c>
      <c r="R18" s="11" t="s">
        <v>114</v>
      </c>
      <c r="S18" s="114">
        <v>84570</v>
      </c>
      <c r="T18" s="115">
        <v>3</v>
      </c>
      <c r="U18" s="116">
        <v>1</v>
      </c>
      <c r="V18" s="11" t="s">
        <v>137</v>
      </c>
      <c r="W18" s="114">
        <v>154300</v>
      </c>
      <c r="X18" s="115">
        <v>3</v>
      </c>
      <c r="Y18" s="116">
        <v>1</v>
      </c>
      <c r="Z18" s="86"/>
      <c r="AA18" s="87"/>
      <c r="AB18" s="87"/>
      <c r="AC18" s="88"/>
      <c r="AD18" s="37" t="s">
        <v>1003</v>
      </c>
      <c r="AE18" s="114">
        <v>73290</v>
      </c>
      <c r="AF18" s="115">
        <v>3</v>
      </c>
      <c r="AG18" s="116">
        <v>1</v>
      </c>
      <c r="AH18" s="29" t="s">
        <v>838</v>
      </c>
      <c r="AI18" s="114">
        <v>43290</v>
      </c>
      <c r="AJ18" s="115">
        <v>3</v>
      </c>
      <c r="AK18" s="129"/>
    </row>
    <row r="19" spans="2:37" x14ac:dyDescent="0.25">
      <c r="B19" s="11" t="s">
        <v>30</v>
      </c>
      <c r="C19" s="114">
        <v>56820</v>
      </c>
      <c r="D19" s="115">
        <v>3</v>
      </c>
      <c r="E19" s="116">
        <v>1</v>
      </c>
      <c r="F19" s="11" t="s">
        <v>52</v>
      </c>
      <c r="G19" s="114">
        <v>68730</v>
      </c>
      <c r="H19" s="115">
        <v>3</v>
      </c>
      <c r="I19" s="116">
        <v>1</v>
      </c>
      <c r="J19" s="11" t="s">
        <v>73</v>
      </c>
      <c r="K19" s="114">
        <v>104030</v>
      </c>
      <c r="L19" s="115">
        <v>3</v>
      </c>
      <c r="M19" s="116">
        <v>1</v>
      </c>
      <c r="N19" s="11" t="s">
        <v>94</v>
      </c>
      <c r="O19" s="114">
        <v>99820</v>
      </c>
      <c r="P19" s="115">
        <v>3</v>
      </c>
      <c r="Q19" s="116">
        <v>1</v>
      </c>
      <c r="R19" s="11" t="s">
        <v>115</v>
      </c>
      <c r="S19" s="114">
        <v>54840</v>
      </c>
      <c r="T19" s="115">
        <v>3</v>
      </c>
      <c r="U19" s="116">
        <v>1</v>
      </c>
      <c r="V19" s="11" t="s">
        <v>743</v>
      </c>
      <c r="W19" s="114">
        <v>81080</v>
      </c>
      <c r="X19" s="115">
        <v>3</v>
      </c>
      <c r="Y19" s="116">
        <v>1</v>
      </c>
      <c r="Z19" s="86"/>
      <c r="AA19" s="87"/>
      <c r="AB19" s="87"/>
      <c r="AC19" s="88"/>
      <c r="AD19" s="37" t="s">
        <v>1004</v>
      </c>
      <c r="AE19" s="114">
        <v>64700</v>
      </c>
      <c r="AF19" s="115">
        <v>3</v>
      </c>
      <c r="AG19" s="116">
        <v>1</v>
      </c>
      <c r="AH19" s="29" t="s">
        <v>839</v>
      </c>
      <c r="AI19" s="114">
        <v>92740</v>
      </c>
      <c r="AJ19" s="115">
        <v>3</v>
      </c>
      <c r="AK19" s="129"/>
    </row>
    <row r="20" spans="2:37" x14ac:dyDescent="0.25">
      <c r="B20" s="11" t="s">
        <v>31</v>
      </c>
      <c r="C20" s="114">
        <v>46920</v>
      </c>
      <c r="D20" s="115">
        <v>3</v>
      </c>
      <c r="E20" s="116">
        <v>1</v>
      </c>
      <c r="F20" s="11" t="s">
        <v>53</v>
      </c>
      <c r="G20" s="114">
        <v>91990</v>
      </c>
      <c r="H20" s="115">
        <v>3</v>
      </c>
      <c r="I20" s="116">
        <v>1</v>
      </c>
      <c r="J20" s="11" t="s">
        <v>74</v>
      </c>
      <c r="K20" s="114">
        <v>95880</v>
      </c>
      <c r="L20" s="115">
        <v>3</v>
      </c>
      <c r="M20" s="116">
        <v>1</v>
      </c>
      <c r="N20" s="11" t="s">
        <v>95</v>
      </c>
      <c r="O20" s="114">
        <v>112520</v>
      </c>
      <c r="P20" s="115">
        <v>3</v>
      </c>
      <c r="Q20" s="116">
        <v>1</v>
      </c>
      <c r="R20" s="11" t="s">
        <v>116</v>
      </c>
      <c r="S20" s="114">
        <v>46800</v>
      </c>
      <c r="T20" s="115">
        <v>3</v>
      </c>
      <c r="U20" s="116">
        <v>1</v>
      </c>
      <c r="V20" s="11" t="s">
        <v>744</v>
      </c>
      <c r="W20" s="114">
        <v>85300</v>
      </c>
      <c r="X20" s="115">
        <v>3</v>
      </c>
      <c r="Y20" s="116">
        <v>1</v>
      </c>
      <c r="Z20" s="86"/>
      <c r="AA20" s="87"/>
      <c r="AB20" s="87"/>
      <c r="AC20" s="88"/>
      <c r="AD20" s="37" t="s">
        <v>1005</v>
      </c>
      <c r="AE20" s="114">
        <v>78900</v>
      </c>
      <c r="AF20" s="115">
        <v>3</v>
      </c>
      <c r="AG20" s="116">
        <v>1</v>
      </c>
      <c r="AH20" s="29" t="s">
        <v>840</v>
      </c>
      <c r="AI20" s="114">
        <v>63970</v>
      </c>
      <c r="AJ20" s="115">
        <v>3</v>
      </c>
      <c r="AK20" s="129"/>
    </row>
    <row r="21" spans="2:37" x14ac:dyDescent="0.25">
      <c r="B21" s="11" t="s">
        <v>32</v>
      </c>
      <c r="C21" s="114">
        <v>55120</v>
      </c>
      <c r="D21" s="115">
        <v>3</v>
      </c>
      <c r="E21" s="116">
        <v>1</v>
      </c>
      <c r="F21" s="11" t="s">
        <v>54</v>
      </c>
      <c r="G21" s="114">
        <v>78980</v>
      </c>
      <c r="H21" s="115">
        <v>3</v>
      </c>
      <c r="I21" s="116">
        <v>1</v>
      </c>
      <c r="J21" s="11" t="s">
        <v>75</v>
      </c>
      <c r="K21" s="114">
        <v>79870</v>
      </c>
      <c r="L21" s="115">
        <v>3</v>
      </c>
      <c r="M21" s="116">
        <v>1</v>
      </c>
      <c r="N21" s="11" t="s">
        <v>96</v>
      </c>
      <c r="O21" s="114">
        <v>103310</v>
      </c>
      <c r="P21" s="115">
        <v>3</v>
      </c>
      <c r="Q21" s="116">
        <v>1</v>
      </c>
      <c r="R21" s="11" t="s">
        <v>117</v>
      </c>
      <c r="S21" s="114">
        <v>65130</v>
      </c>
      <c r="T21" s="115">
        <v>3</v>
      </c>
      <c r="U21" s="116">
        <v>1</v>
      </c>
      <c r="V21" s="11" t="s">
        <v>745</v>
      </c>
      <c r="W21" s="114">
        <v>68920</v>
      </c>
      <c r="X21" s="115">
        <v>3</v>
      </c>
      <c r="Y21" s="116">
        <v>1</v>
      </c>
      <c r="Z21" s="86"/>
      <c r="AA21" s="87"/>
      <c r="AB21" s="87"/>
      <c r="AC21" s="88"/>
      <c r="AD21" s="37" t="s">
        <v>1006</v>
      </c>
      <c r="AE21" s="114">
        <v>94150</v>
      </c>
      <c r="AF21" s="115">
        <v>3</v>
      </c>
      <c r="AG21" s="116">
        <v>1</v>
      </c>
      <c r="AH21" s="29" t="s">
        <v>841</v>
      </c>
      <c r="AI21" s="114">
        <v>67120</v>
      </c>
      <c r="AJ21" s="115">
        <v>3</v>
      </c>
      <c r="AK21" s="129"/>
    </row>
    <row r="22" spans="2:37" x14ac:dyDescent="0.25">
      <c r="B22" s="11" t="s">
        <v>33</v>
      </c>
      <c r="C22" s="114">
        <v>35530</v>
      </c>
      <c r="D22" s="115">
        <v>3</v>
      </c>
      <c r="E22" s="116">
        <v>1</v>
      </c>
      <c r="F22" s="11" t="s">
        <v>55</v>
      </c>
      <c r="G22" s="114">
        <v>110850</v>
      </c>
      <c r="H22" s="115">
        <v>3</v>
      </c>
      <c r="I22" s="116">
        <v>1</v>
      </c>
      <c r="J22" s="11" t="s">
        <v>76</v>
      </c>
      <c r="K22" s="114">
        <v>71370</v>
      </c>
      <c r="L22" s="115">
        <v>3</v>
      </c>
      <c r="M22" s="116">
        <v>1</v>
      </c>
      <c r="N22" s="11" t="s">
        <v>97</v>
      </c>
      <c r="O22" s="114">
        <v>110870</v>
      </c>
      <c r="P22" s="115">
        <v>3</v>
      </c>
      <c r="Q22" s="116">
        <v>1</v>
      </c>
      <c r="R22" s="11" t="s">
        <v>118</v>
      </c>
      <c r="S22" s="114">
        <v>55450</v>
      </c>
      <c r="T22" s="115">
        <v>3</v>
      </c>
      <c r="U22" s="116">
        <v>1</v>
      </c>
      <c r="V22" s="11" t="s">
        <v>746</v>
      </c>
      <c r="W22" s="114">
        <v>82530</v>
      </c>
      <c r="X22" s="115">
        <v>3</v>
      </c>
      <c r="Y22" s="116">
        <v>1</v>
      </c>
      <c r="Z22" s="86"/>
      <c r="AA22" s="87"/>
      <c r="AB22" s="87"/>
      <c r="AC22" s="88"/>
      <c r="AD22" s="37" t="s">
        <v>1007</v>
      </c>
      <c r="AE22" s="114">
        <v>82210</v>
      </c>
      <c r="AF22" s="115">
        <v>3</v>
      </c>
      <c r="AG22" s="116">
        <v>1</v>
      </c>
      <c r="AH22" s="29" t="s">
        <v>842</v>
      </c>
      <c r="AI22" s="114">
        <v>168900</v>
      </c>
      <c r="AJ22" s="115">
        <v>3</v>
      </c>
      <c r="AK22" s="129"/>
    </row>
    <row r="23" spans="2:37" x14ac:dyDescent="0.25">
      <c r="B23" s="11" t="s">
        <v>34</v>
      </c>
      <c r="C23" s="114">
        <v>78160</v>
      </c>
      <c r="D23" s="115">
        <v>3</v>
      </c>
      <c r="E23" s="116">
        <v>1</v>
      </c>
      <c r="F23" s="11" t="s">
        <v>56</v>
      </c>
      <c r="G23" s="114">
        <v>71520</v>
      </c>
      <c r="H23" s="115">
        <v>3</v>
      </c>
      <c r="I23" s="116">
        <v>1</v>
      </c>
      <c r="J23" s="11" t="s">
        <v>77</v>
      </c>
      <c r="K23" s="114">
        <v>145090</v>
      </c>
      <c r="L23" s="115">
        <v>3</v>
      </c>
      <c r="M23" s="116">
        <v>1</v>
      </c>
      <c r="N23" s="11" t="s">
        <v>98</v>
      </c>
      <c r="O23" s="114">
        <v>131070</v>
      </c>
      <c r="P23" s="115">
        <v>3</v>
      </c>
      <c r="Q23" s="116">
        <v>1</v>
      </c>
      <c r="R23" s="11" t="s">
        <v>119</v>
      </c>
      <c r="S23" s="114">
        <v>62990</v>
      </c>
      <c r="T23" s="115">
        <v>3</v>
      </c>
      <c r="U23" s="116">
        <v>1</v>
      </c>
      <c r="V23" s="11" t="s">
        <v>747</v>
      </c>
      <c r="W23" s="114">
        <v>85500</v>
      </c>
      <c r="X23" s="115">
        <v>3</v>
      </c>
      <c r="Y23" s="116">
        <v>1</v>
      </c>
      <c r="Z23" s="86"/>
      <c r="AA23" s="87"/>
      <c r="AB23" s="87"/>
      <c r="AC23" s="88"/>
      <c r="AD23" s="37" t="s">
        <v>1008</v>
      </c>
      <c r="AE23" s="114">
        <v>89940</v>
      </c>
      <c r="AF23" s="115">
        <v>3</v>
      </c>
      <c r="AG23" s="116">
        <v>1</v>
      </c>
      <c r="AH23" s="29" t="s">
        <v>843</v>
      </c>
      <c r="AI23" s="114">
        <v>83940</v>
      </c>
      <c r="AJ23" s="115">
        <v>3</v>
      </c>
      <c r="AK23" s="129"/>
    </row>
    <row r="24" spans="2:37" x14ac:dyDescent="0.25">
      <c r="B24" s="11" t="s">
        <v>35</v>
      </c>
      <c r="C24" s="114">
        <v>72930</v>
      </c>
      <c r="D24" s="115">
        <v>3</v>
      </c>
      <c r="E24" s="116">
        <v>1</v>
      </c>
      <c r="F24" s="11" t="s">
        <v>57</v>
      </c>
      <c r="G24" s="114">
        <v>92340</v>
      </c>
      <c r="H24" s="115">
        <v>3</v>
      </c>
      <c r="I24" s="116">
        <v>1</v>
      </c>
      <c r="J24" s="11" t="s">
        <v>78</v>
      </c>
      <c r="K24" s="114">
        <v>92890</v>
      </c>
      <c r="L24" s="115">
        <v>3</v>
      </c>
      <c r="M24" s="116">
        <v>1</v>
      </c>
      <c r="N24" s="11" t="s">
        <v>99</v>
      </c>
      <c r="O24" s="114">
        <v>79370</v>
      </c>
      <c r="P24" s="115">
        <v>3</v>
      </c>
      <c r="Q24" s="116">
        <v>1</v>
      </c>
      <c r="R24" s="11" t="s">
        <v>120</v>
      </c>
      <c r="S24" s="114">
        <v>70470</v>
      </c>
      <c r="T24" s="115">
        <v>3</v>
      </c>
      <c r="U24" s="116">
        <v>1</v>
      </c>
      <c r="V24" s="11" t="s">
        <v>748</v>
      </c>
      <c r="W24" s="114">
        <v>93140</v>
      </c>
      <c r="X24" s="115">
        <v>3</v>
      </c>
      <c r="Y24" s="116">
        <v>1</v>
      </c>
      <c r="Z24" s="86"/>
      <c r="AA24" s="87"/>
      <c r="AB24" s="87"/>
      <c r="AC24" s="88"/>
      <c r="AD24" s="37" t="s">
        <v>1009</v>
      </c>
      <c r="AE24" s="114">
        <v>71410</v>
      </c>
      <c r="AF24" s="115">
        <v>3</v>
      </c>
      <c r="AG24" s="116">
        <v>1</v>
      </c>
      <c r="AH24" s="29" t="s">
        <v>844</v>
      </c>
      <c r="AI24" s="114">
        <v>60470</v>
      </c>
      <c r="AJ24" s="115">
        <v>3</v>
      </c>
      <c r="AK24" s="129"/>
    </row>
    <row r="25" spans="2:37" x14ac:dyDescent="0.25">
      <c r="B25" s="11" t="s">
        <v>36</v>
      </c>
      <c r="C25" s="114">
        <v>74010</v>
      </c>
      <c r="D25" s="115">
        <v>3</v>
      </c>
      <c r="E25" s="116">
        <v>1</v>
      </c>
      <c r="F25" s="11" t="s">
        <v>700</v>
      </c>
      <c r="G25" s="114">
        <v>93060</v>
      </c>
      <c r="H25" s="115">
        <v>3</v>
      </c>
      <c r="I25" s="116">
        <v>1</v>
      </c>
      <c r="J25" s="11" t="s">
        <v>900</v>
      </c>
      <c r="K25" s="114">
        <v>59100</v>
      </c>
      <c r="L25" s="115">
        <v>3</v>
      </c>
      <c r="M25" s="116">
        <v>1</v>
      </c>
      <c r="N25" s="11" t="s">
        <v>715</v>
      </c>
      <c r="O25" s="114">
        <v>62390</v>
      </c>
      <c r="P25" s="115">
        <v>3</v>
      </c>
      <c r="Q25" s="116">
        <v>1</v>
      </c>
      <c r="R25" s="11" t="s">
        <v>729</v>
      </c>
      <c r="S25" s="114">
        <v>97740</v>
      </c>
      <c r="T25" s="115">
        <v>3</v>
      </c>
      <c r="U25" s="116">
        <v>1</v>
      </c>
      <c r="V25" s="11" t="s">
        <v>749</v>
      </c>
      <c r="W25" s="114">
        <v>78030</v>
      </c>
      <c r="X25" s="115">
        <v>3</v>
      </c>
      <c r="Y25" s="116">
        <v>1</v>
      </c>
      <c r="Z25" s="86"/>
      <c r="AA25" s="87"/>
      <c r="AB25" s="87"/>
      <c r="AC25" s="88"/>
      <c r="AD25" s="37" t="s">
        <v>1010</v>
      </c>
      <c r="AE25" s="114">
        <v>100230</v>
      </c>
      <c r="AF25" s="115">
        <v>3</v>
      </c>
      <c r="AG25" s="116">
        <v>1</v>
      </c>
      <c r="AH25" s="29" t="s">
        <v>845</v>
      </c>
      <c r="AI25" s="114">
        <v>88600</v>
      </c>
      <c r="AJ25" s="115">
        <v>3</v>
      </c>
      <c r="AK25" s="129"/>
    </row>
    <row r="26" spans="2:37" ht="15.75" thickBot="1" x14ac:dyDescent="0.3">
      <c r="B26" s="11" t="s">
        <v>574</v>
      </c>
      <c r="C26" s="114">
        <v>72850</v>
      </c>
      <c r="D26" s="115">
        <v>3</v>
      </c>
      <c r="E26" s="116">
        <v>1</v>
      </c>
      <c r="F26" s="11" t="s">
        <v>701</v>
      </c>
      <c r="G26" s="114">
        <v>65430</v>
      </c>
      <c r="H26" s="115">
        <v>3</v>
      </c>
      <c r="I26" s="116">
        <v>1</v>
      </c>
      <c r="J26" s="11" t="s">
        <v>901</v>
      </c>
      <c r="K26" s="114">
        <v>64640</v>
      </c>
      <c r="L26" s="115">
        <v>3</v>
      </c>
      <c r="M26" s="116">
        <v>1</v>
      </c>
      <c r="N26" s="11" t="s">
        <v>716</v>
      </c>
      <c r="O26" s="114">
        <v>71600</v>
      </c>
      <c r="P26" s="115">
        <v>3</v>
      </c>
      <c r="Q26" s="116">
        <v>1</v>
      </c>
      <c r="R26" s="11" t="s">
        <v>730</v>
      </c>
      <c r="S26" s="114">
        <v>63090</v>
      </c>
      <c r="T26" s="115">
        <v>3</v>
      </c>
      <c r="U26" s="116">
        <v>1</v>
      </c>
      <c r="V26" s="11" t="s">
        <v>750</v>
      </c>
      <c r="W26" s="114">
        <v>99760</v>
      </c>
      <c r="X26" s="115">
        <v>3</v>
      </c>
      <c r="Y26" s="116">
        <v>1</v>
      </c>
      <c r="Z26" s="86"/>
      <c r="AA26" s="87"/>
      <c r="AB26" s="87"/>
      <c r="AC26" s="88"/>
      <c r="AD26" s="37" t="s">
        <v>1011</v>
      </c>
      <c r="AE26" s="114">
        <v>78000</v>
      </c>
      <c r="AF26" s="115">
        <v>3</v>
      </c>
      <c r="AG26" s="116">
        <v>1</v>
      </c>
      <c r="AH26" s="29" t="s">
        <v>846</v>
      </c>
      <c r="AI26" s="114">
        <v>136490</v>
      </c>
      <c r="AJ26" s="115">
        <v>3</v>
      </c>
      <c r="AK26" s="129"/>
    </row>
    <row r="27" spans="2:37" x14ac:dyDescent="0.25">
      <c r="B27" s="11" t="s">
        <v>575</v>
      </c>
      <c r="C27" s="114">
        <v>86690</v>
      </c>
      <c r="D27" s="115">
        <v>3</v>
      </c>
      <c r="E27" s="116">
        <v>1</v>
      </c>
      <c r="F27" s="11" t="s">
        <v>702</v>
      </c>
      <c r="G27" s="114">
        <v>100800</v>
      </c>
      <c r="H27" s="115">
        <v>3</v>
      </c>
      <c r="I27" s="116">
        <v>1</v>
      </c>
      <c r="J27" s="11" t="s">
        <v>902</v>
      </c>
      <c r="K27" s="114">
        <v>60460</v>
      </c>
      <c r="L27" s="115">
        <v>3</v>
      </c>
      <c r="M27" s="116">
        <v>1</v>
      </c>
      <c r="N27" s="11" t="s">
        <v>717</v>
      </c>
      <c r="O27" s="114">
        <v>80330</v>
      </c>
      <c r="P27" s="115">
        <v>3</v>
      </c>
      <c r="Q27" s="116">
        <v>1</v>
      </c>
      <c r="R27" s="11" t="s">
        <v>731</v>
      </c>
      <c r="S27" s="114">
        <v>66730</v>
      </c>
      <c r="T27" s="115">
        <v>3</v>
      </c>
      <c r="U27" s="116">
        <v>1</v>
      </c>
      <c r="V27" s="11" t="s">
        <v>751</v>
      </c>
      <c r="W27" s="114">
        <v>86200</v>
      </c>
      <c r="X27" s="115">
        <v>3</v>
      </c>
      <c r="Y27" s="116">
        <v>1</v>
      </c>
      <c r="Z27" s="86"/>
      <c r="AA27" s="87"/>
      <c r="AB27" s="87"/>
      <c r="AC27" s="88"/>
      <c r="AD27" s="37" t="s">
        <v>1012</v>
      </c>
      <c r="AE27" s="114">
        <v>74420</v>
      </c>
      <c r="AF27" s="115">
        <v>3</v>
      </c>
      <c r="AG27" s="116">
        <v>1</v>
      </c>
      <c r="AH27" s="83"/>
      <c r="AI27" s="84"/>
      <c r="AJ27" s="84"/>
      <c r="AK27" s="85"/>
    </row>
    <row r="28" spans="2:37" x14ac:dyDescent="0.25">
      <c r="B28" s="11" t="s">
        <v>576</v>
      </c>
      <c r="C28" s="114">
        <v>86440</v>
      </c>
      <c r="D28" s="115">
        <v>3</v>
      </c>
      <c r="E28" s="116">
        <v>1</v>
      </c>
      <c r="F28" s="11" t="s">
        <v>703</v>
      </c>
      <c r="G28" s="114">
        <v>115110</v>
      </c>
      <c r="H28" s="115">
        <v>3</v>
      </c>
      <c r="I28" s="116">
        <v>1</v>
      </c>
      <c r="J28" s="11" t="s">
        <v>904</v>
      </c>
      <c r="K28" s="114">
        <v>91320</v>
      </c>
      <c r="L28" s="115">
        <v>3</v>
      </c>
      <c r="M28" s="116">
        <v>1</v>
      </c>
      <c r="N28" s="11" t="s">
        <v>718</v>
      </c>
      <c r="O28" s="114">
        <v>79420</v>
      </c>
      <c r="P28" s="115">
        <v>3</v>
      </c>
      <c r="Q28" s="116">
        <v>1</v>
      </c>
      <c r="R28" s="11" t="s">
        <v>732</v>
      </c>
      <c r="S28" s="114">
        <v>65920</v>
      </c>
      <c r="T28" s="115">
        <v>3</v>
      </c>
      <c r="U28" s="116">
        <v>1</v>
      </c>
      <c r="V28" s="11" t="s">
        <v>752</v>
      </c>
      <c r="W28" s="114">
        <v>71710</v>
      </c>
      <c r="X28" s="115">
        <v>3</v>
      </c>
      <c r="Y28" s="116">
        <v>1</v>
      </c>
      <c r="Z28" s="86"/>
      <c r="AA28" s="87"/>
      <c r="AB28" s="87"/>
      <c r="AC28" s="88"/>
      <c r="AD28" s="37" t="s">
        <v>1013</v>
      </c>
      <c r="AE28" s="114">
        <v>84170</v>
      </c>
      <c r="AF28" s="115">
        <v>3</v>
      </c>
      <c r="AG28" s="116">
        <v>1</v>
      </c>
      <c r="AH28" s="86"/>
      <c r="AI28" s="87"/>
      <c r="AJ28" s="87"/>
      <c r="AK28" s="88"/>
    </row>
    <row r="29" spans="2:37" x14ac:dyDescent="0.25">
      <c r="B29" s="11" t="s">
        <v>580</v>
      </c>
      <c r="C29" s="114">
        <v>45520</v>
      </c>
      <c r="D29" s="115">
        <v>3</v>
      </c>
      <c r="E29" s="116">
        <v>1</v>
      </c>
      <c r="F29" s="11" t="s">
        <v>704</v>
      </c>
      <c r="G29" s="114">
        <v>91280</v>
      </c>
      <c r="H29" s="115">
        <v>3</v>
      </c>
      <c r="I29" s="116">
        <v>1</v>
      </c>
      <c r="J29" s="11" t="s">
        <v>905</v>
      </c>
      <c r="K29" s="114">
        <v>91870</v>
      </c>
      <c r="L29" s="115">
        <v>3</v>
      </c>
      <c r="M29" s="116">
        <v>1</v>
      </c>
      <c r="N29" s="11" t="s">
        <v>719</v>
      </c>
      <c r="O29" s="114">
        <v>81640</v>
      </c>
      <c r="P29" s="115">
        <v>3</v>
      </c>
      <c r="Q29" s="116">
        <v>1</v>
      </c>
      <c r="R29" s="11" t="s">
        <v>733</v>
      </c>
      <c r="S29" s="114">
        <v>107770</v>
      </c>
      <c r="T29" s="115">
        <v>3</v>
      </c>
      <c r="U29" s="116">
        <v>1</v>
      </c>
      <c r="V29" s="11" t="s">
        <v>753</v>
      </c>
      <c r="W29" s="114">
        <v>90130</v>
      </c>
      <c r="X29" s="115">
        <v>3</v>
      </c>
      <c r="Y29" s="116">
        <v>1</v>
      </c>
      <c r="Z29" s="86"/>
      <c r="AA29" s="87"/>
      <c r="AB29" s="87"/>
      <c r="AC29" s="88"/>
      <c r="AD29" s="37" t="s">
        <v>1014</v>
      </c>
      <c r="AE29" s="114">
        <v>88720</v>
      </c>
      <c r="AF29" s="115">
        <v>3</v>
      </c>
      <c r="AG29" s="116">
        <v>1</v>
      </c>
      <c r="AH29" s="86"/>
      <c r="AI29" s="87"/>
      <c r="AJ29" s="87"/>
      <c r="AK29" s="88"/>
    </row>
    <row r="30" spans="2:37" x14ac:dyDescent="0.25">
      <c r="B30" s="11" t="s">
        <v>581</v>
      </c>
      <c r="C30" s="114">
        <v>45120</v>
      </c>
      <c r="D30" s="115">
        <v>3</v>
      </c>
      <c r="E30" s="116">
        <v>1</v>
      </c>
      <c r="F30" s="11" t="s">
        <v>705</v>
      </c>
      <c r="G30" s="114">
        <v>62870</v>
      </c>
      <c r="H30" s="115">
        <v>3</v>
      </c>
      <c r="I30" s="116">
        <v>1</v>
      </c>
      <c r="J30" s="11" t="s">
        <v>906</v>
      </c>
      <c r="K30" s="114">
        <v>61520</v>
      </c>
      <c r="L30" s="115">
        <v>3</v>
      </c>
      <c r="M30" s="116">
        <v>1</v>
      </c>
      <c r="N30" s="11" t="s">
        <v>720</v>
      </c>
      <c r="O30" s="114">
        <v>84070</v>
      </c>
      <c r="P30" s="115">
        <v>3</v>
      </c>
      <c r="Q30" s="116">
        <v>1</v>
      </c>
      <c r="R30" s="11" t="s">
        <v>734</v>
      </c>
      <c r="S30" s="114">
        <v>101910</v>
      </c>
      <c r="T30" s="115">
        <v>3</v>
      </c>
      <c r="U30" s="116">
        <v>1</v>
      </c>
      <c r="V30" s="11" t="s">
        <v>754</v>
      </c>
      <c r="W30" s="114">
        <v>120360</v>
      </c>
      <c r="X30" s="115">
        <v>3</v>
      </c>
      <c r="Y30" s="116">
        <v>1</v>
      </c>
      <c r="Z30" s="86"/>
      <c r="AA30" s="87"/>
      <c r="AB30" s="87"/>
      <c r="AC30" s="88"/>
      <c r="AD30" s="37" t="s">
        <v>1015</v>
      </c>
      <c r="AE30" s="114">
        <v>77070</v>
      </c>
      <c r="AF30" s="115">
        <v>3</v>
      </c>
      <c r="AG30" s="116">
        <v>1</v>
      </c>
      <c r="AH30" s="86"/>
      <c r="AI30" s="87"/>
      <c r="AJ30" s="87"/>
      <c r="AK30" s="88"/>
    </row>
    <row r="31" spans="2:37" x14ac:dyDescent="0.25">
      <c r="B31" s="11" t="s">
        <v>582</v>
      </c>
      <c r="C31" s="114">
        <v>46330</v>
      </c>
      <c r="D31" s="115">
        <v>3</v>
      </c>
      <c r="E31" s="116">
        <v>1</v>
      </c>
      <c r="F31" s="11" t="s">
        <v>706</v>
      </c>
      <c r="G31" s="114">
        <v>73030</v>
      </c>
      <c r="H31" s="115">
        <v>3</v>
      </c>
      <c r="I31" s="116">
        <v>1</v>
      </c>
      <c r="J31" s="11" t="s">
        <v>907</v>
      </c>
      <c r="K31" s="114">
        <v>74170</v>
      </c>
      <c r="L31" s="115">
        <v>3</v>
      </c>
      <c r="M31" s="116">
        <v>1</v>
      </c>
      <c r="N31" s="11" t="s">
        <v>721</v>
      </c>
      <c r="O31" s="114">
        <v>79040</v>
      </c>
      <c r="P31" s="115">
        <v>3</v>
      </c>
      <c r="Q31" s="116">
        <v>1</v>
      </c>
      <c r="R31" s="11" t="s">
        <v>735</v>
      </c>
      <c r="S31" s="114">
        <v>130120</v>
      </c>
      <c r="T31" s="115">
        <v>3</v>
      </c>
      <c r="U31" s="116">
        <v>1</v>
      </c>
      <c r="V31" s="11" t="s">
        <v>755</v>
      </c>
      <c r="W31" s="114">
        <v>115240</v>
      </c>
      <c r="X31" s="115">
        <v>3</v>
      </c>
      <c r="Y31" s="116">
        <v>1</v>
      </c>
      <c r="Z31" s="86"/>
      <c r="AA31" s="87"/>
      <c r="AB31" s="87"/>
      <c r="AC31" s="88"/>
      <c r="AD31" s="37" t="s">
        <v>1016</v>
      </c>
      <c r="AE31" s="114">
        <v>89290</v>
      </c>
      <c r="AF31" s="115">
        <v>3</v>
      </c>
      <c r="AG31" s="116">
        <v>1</v>
      </c>
      <c r="AH31" s="86"/>
      <c r="AI31" s="87"/>
      <c r="AJ31" s="87"/>
      <c r="AK31" s="88"/>
    </row>
    <row r="32" spans="2:37" x14ac:dyDescent="0.25">
      <c r="B32" s="11" t="s">
        <v>583</v>
      </c>
      <c r="C32" s="114">
        <v>46390</v>
      </c>
      <c r="D32" s="115">
        <v>3</v>
      </c>
      <c r="E32" s="116">
        <v>1</v>
      </c>
      <c r="F32" s="11" t="s">
        <v>707</v>
      </c>
      <c r="G32" s="114">
        <v>76890</v>
      </c>
      <c r="H32" s="115">
        <v>3</v>
      </c>
      <c r="I32" s="116">
        <v>1</v>
      </c>
      <c r="J32" s="11" t="s">
        <v>908</v>
      </c>
      <c r="K32" s="114">
        <v>60290</v>
      </c>
      <c r="L32" s="115">
        <v>3</v>
      </c>
      <c r="M32" s="116">
        <v>1</v>
      </c>
      <c r="N32" s="11" t="s">
        <v>722</v>
      </c>
      <c r="O32" s="114">
        <v>79720</v>
      </c>
      <c r="P32" s="115">
        <v>3</v>
      </c>
      <c r="Q32" s="116">
        <v>1</v>
      </c>
      <c r="R32" s="11" t="s">
        <v>736</v>
      </c>
      <c r="S32" s="114">
        <v>99690</v>
      </c>
      <c r="T32" s="115">
        <v>3</v>
      </c>
      <c r="U32" s="116">
        <v>1</v>
      </c>
      <c r="V32" s="11" t="s">
        <v>756</v>
      </c>
      <c r="W32" s="114">
        <v>162760</v>
      </c>
      <c r="X32" s="115">
        <v>3</v>
      </c>
      <c r="Y32" s="116">
        <v>1</v>
      </c>
      <c r="Z32" s="86"/>
      <c r="AA32" s="87"/>
      <c r="AB32" s="87"/>
      <c r="AC32" s="88"/>
      <c r="AD32" s="37" t="s">
        <v>1017</v>
      </c>
      <c r="AE32" s="114">
        <v>87960</v>
      </c>
      <c r="AF32" s="115">
        <v>3</v>
      </c>
      <c r="AG32" s="116">
        <v>1</v>
      </c>
      <c r="AH32" s="86"/>
      <c r="AI32" s="87"/>
      <c r="AJ32" s="87"/>
      <c r="AK32" s="88"/>
    </row>
    <row r="33" spans="2:37" ht="15.75" thickBot="1" x14ac:dyDescent="0.3">
      <c r="B33" s="11" t="s">
        <v>584</v>
      </c>
      <c r="C33" s="114">
        <v>46360</v>
      </c>
      <c r="D33" s="115">
        <v>3</v>
      </c>
      <c r="E33" s="116">
        <v>1</v>
      </c>
      <c r="F33" s="11" t="s">
        <v>708</v>
      </c>
      <c r="G33" s="114">
        <v>72340</v>
      </c>
      <c r="H33" s="115">
        <v>3</v>
      </c>
      <c r="I33" s="116">
        <v>1</v>
      </c>
      <c r="J33" s="11" t="s">
        <v>909</v>
      </c>
      <c r="K33" s="114">
        <v>86830</v>
      </c>
      <c r="L33" s="115">
        <v>3</v>
      </c>
      <c r="M33" s="116">
        <v>1</v>
      </c>
      <c r="N33" s="11" t="s">
        <v>723</v>
      </c>
      <c r="O33" s="114">
        <v>104550</v>
      </c>
      <c r="P33" s="115">
        <v>3</v>
      </c>
      <c r="Q33" s="116">
        <v>1</v>
      </c>
      <c r="R33" s="11" t="s">
        <v>737</v>
      </c>
      <c r="S33" s="114">
        <v>140920</v>
      </c>
      <c r="T33" s="115">
        <v>3</v>
      </c>
      <c r="U33" s="116">
        <v>1</v>
      </c>
      <c r="V33" s="11" t="s">
        <v>757</v>
      </c>
      <c r="W33" s="114">
        <v>82970</v>
      </c>
      <c r="X33" s="115">
        <v>3</v>
      </c>
      <c r="Y33" s="116">
        <v>1</v>
      </c>
      <c r="Z33" s="86"/>
      <c r="AA33" s="87"/>
      <c r="AB33" s="87"/>
      <c r="AC33" s="88"/>
      <c r="AD33" s="37" t="s">
        <v>1018</v>
      </c>
      <c r="AE33" s="114">
        <v>85360</v>
      </c>
      <c r="AF33" s="115">
        <v>3</v>
      </c>
      <c r="AG33" s="116">
        <v>1</v>
      </c>
      <c r="AH33" s="86"/>
      <c r="AI33" s="87"/>
      <c r="AJ33" s="87"/>
      <c r="AK33" s="88"/>
    </row>
    <row r="34" spans="2:37" x14ac:dyDescent="0.25">
      <c r="B34" s="11" t="s">
        <v>872</v>
      </c>
      <c r="C34" s="114">
        <v>63270</v>
      </c>
      <c r="D34" s="115">
        <v>3</v>
      </c>
      <c r="E34" s="116">
        <v>1</v>
      </c>
      <c r="F34" s="11" t="s">
        <v>892</v>
      </c>
      <c r="G34" s="114">
        <v>54170</v>
      </c>
      <c r="H34" s="115">
        <v>3</v>
      </c>
      <c r="I34" s="116">
        <v>1</v>
      </c>
      <c r="J34" s="11" t="s">
        <v>910</v>
      </c>
      <c r="K34" s="114">
        <v>58200</v>
      </c>
      <c r="L34" s="115">
        <v>3</v>
      </c>
      <c r="M34" s="116">
        <v>1</v>
      </c>
      <c r="N34" s="11" t="s">
        <v>925</v>
      </c>
      <c r="O34" s="114">
        <v>96490</v>
      </c>
      <c r="P34" s="115">
        <v>3</v>
      </c>
      <c r="Q34" s="116">
        <v>1</v>
      </c>
      <c r="R34" s="83"/>
      <c r="S34" s="84"/>
      <c r="T34" s="84"/>
      <c r="U34" s="85"/>
      <c r="V34" s="83"/>
      <c r="W34" s="84"/>
      <c r="X34" s="84"/>
      <c r="Y34" s="85"/>
      <c r="Z34" s="86"/>
      <c r="AA34" s="87"/>
      <c r="AB34" s="87"/>
      <c r="AC34" s="88"/>
      <c r="AD34" s="37" t="s">
        <v>1019</v>
      </c>
      <c r="AE34" s="114">
        <v>81760</v>
      </c>
      <c r="AF34" s="115">
        <v>3</v>
      </c>
      <c r="AG34" s="116">
        <v>1</v>
      </c>
      <c r="AH34" s="86"/>
      <c r="AI34" s="87"/>
      <c r="AJ34" s="87"/>
      <c r="AK34" s="88"/>
    </row>
    <row r="35" spans="2:37" x14ac:dyDescent="0.25">
      <c r="B35" s="11" t="s">
        <v>873</v>
      </c>
      <c r="C35" s="114">
        <v>42320</v>
      </c>
      <c r="D35" s="115">
        <v>3</v>
      </c>
      <c r="E35" s="116">
        <v>1</v>
      </c>
      <c r="F35" s="11" t="s">
        <v>893</v>
      </c>
      <c r="G35" s="114">
        <v>67340</v>
      </c>
      <c r="H35" s="115">
        <v>3</v>
      </c>
      <c r="I35" s="116">
        <v>1</v>
      </c>
      <c r="J35" s="11" t="s">
        <v>911</v>
      </c>
      <c r="K35" s="114">
        <v>74490</v>
      </c>
      <c r="L35" s="115">
        <v>3</v>
      </c>
      <c r="M35" s="116">
        <v>1</v>
      </c>
      <c r="N35" s="11" t="s">
        <v>926</v>
      </c>
      <c r="O35" s="114">
        <v>135780</v>
      </c>
      <c r="P35" s="115">
        <v>3</v>
      </c>
      <c r="Q35" s="116">
        <v>1</v>
      </c>
      <c r="R35" s="86"/>
      <c r="S35" s="87"/>
      <c r="T35" s="87"/>
      <c r="U35" s="88"/>
      <c r="V35" s="86"/>
      <c r="W35" s="87"/>
      <c r="X35" s="87"/>
      <c r="Y35" s="88"/>
      <c r="Z35" s="86"/>
      <c r="AA35" s="87"/>
      <c r="AB35" s="87"/>
      <c r="AC35" s="88"/>
      <c r="AD35" s="37" t="s">
        <v>1020</v>
      </c>
      <c r="AE35" s="114">
        <v>95100</v>
      </c>
      <c r="AF35" s="115">
        <v>3</v>
      </c>
      <c r="AG35" s="116">
        <v>1</v>
      </c>
      <c r="AH35" s="86"/>
      <c r="AI35" s="87"/>
      <c r="AJ35" s="87"/>
      <c r="AK35" s="88"/>
    </row>
    <row r="36" spans="2:37" x14ac:dyDescent="0.25">
      <c r="B36" s="11" t="s">
        <v>874</v>
      </c>
      <c r="C36" s="114">
        <v>57210</v>
      </c>
      <c r="D36" s="115">
        <v>3</v>
      </c>
      <c r="E36" s="116">
        <v>1</v>
      </c>
      <c r="F36" s="11" t="s">
        <v>894</v>
      </c>
      <c r="G36" s="114">
        <v>80470</v>
      </c>
      <c r="H36" s="115">
        <v>3</v>
      </c>
      <c r="I36" s="116">
        <v>1</v>
      </c>
      <c r="J36" s="11" t="s">
        <v>912</v>
      </c>
      <c r="K36" s="114">
        <v>73060</v>
      </c>
      <c r="L36" s="115">
        <v>3</v>
      </c>
      <c r="M36" s="116">
        <v>1</v>
      </c>
      <c r="N36" s="11" t="s">
        <v>927</v>
      </c>
      <c r="O36" s="114">
        <v>108010</v>
      </c>
      <c r="P36" s="115">
        <v>3</v>
      </c>
      <c r="Q36" s="116">
        <v>1</v>
      </c>
      <c r="R36" s="86"/>
      <c r="S36" s="87"/>
      <c r="T36" s="87"/>
      <c r="U36" s="88"/>
      <c r="V36" s="86"/>
      <c r="W36" s="87"/>
      <c r="X36" s="87"/>
      <c r="Y36" s="88"/>
      <c r="Z36" s="86"/>
      <c r="AA36" s="87"/>
      <c r="AB36" s="87"/>
      <c r="AC36" s="88"/>
      <c r="AD36" s="37" t="s">
        <v>1021</v>
      </c>
      <c r="AE36" s="114">
        <v>132120</v>
      </c>
      <c r="AF36" s="115">
        <v>3</v>
      </c>
      <c r="AG36" s="116">
        <v>1</v>
      </c>
      <c r="AH36" s="86"/>
      <c r="AI36" s="87"/>
      <c r="AJ36" s="87"/>
      <c r="AK36" s="88"/>
    </row>
    <row r="37" spans="2:37" x14ac:dyDescent="0.25">
      <c r="B37" s="11" t="s">
        <v>875</v>
      </c>
      <c r="C37" s="114">
        <v>32070</v>
      </c>
      <c r="D37" s="115">
        <v>3</v>
      </c>
      <c r="E37" s="116">
        <v>1</v>
      </c>
      <c r="F37" s="11" t="s">
        <v>895</v>
      </c>
      <c r="G37" s="114">
        <v>68360</v>
      </c>
      <c r="H37" s="115">
        <v>3</v>
      </c>
      <c r="I37" s="116">
        <v>1</v>
      </c>
      <c r="J37" s="11" t="s">
        <v>913</v>
      </c>
      <c r="K37" s="114">
        <v>69450</v>
      </c>
      <c r="L37" s="115">
        <v>3</v>
      </c>
      <c r="M37" s="116">
        <v>1</v>
      </c>
      <c r="N37" s="11" t="s">
        <v>928</v>
      </c>
      <c r="O37" s="114">
        <v>102310</v>
      </c>
      <c r="P37" s="115">
        <v>3</v>
      </c>
      <c r="Q37" s="116">
        <v>1</v>
      </c>
      <c r="R37" s="86"/>
      <c r="S37" s="87"/>
      <c r="T37" s="87"/>
      <c r="U37" s="88"/>
      <c r="V37" s="86"/>
      <c r="W37" s="87"/>
      <c r="X37" s="87"/>
      <c r="Y37" s="88"/>
      <c r="AD37" s="37" t="s">
        <v>1022</v>
      </c>
      <c r="AE37" s="114">
        <v>111600</v>
      </c>
      <c r="AF37" s="115">
        <v>3</v>
      </c>
      <c r="AG37" s="116">
        <v>1</v>
      </c>
      <c r="AH37" s="86"/>
      <c r="AI37" s="87"/>
      <c r="AJ37" s="87"/>
      <c r="AK37" s="88"/>
    </row>
    <row r="38" spans="2:37" x14ac:dyDescent="0.25">
      <c r="B38" s="11" t="s">
        <v>876</v>
      </c>
      <c r="C38" s="114">
        <v>61890</v>
      </c>
      <c r="D38" s="115">
        <v>3</v>
      </c>
      <c r="E38" s="116">
        <v>1</v>
      </c>
      <c r="F38" s="11" t="s">
        <v>896</v>
      </c>
      <c r="G38" s="114">
        <v>105010</v>
      </c>
      <c r="H38" s="115">
        <v>3</v>
      </c>
      <c r="I38" s="116">
        <v>1</v>
      </c>
      <c r="J38" s="11" t="s">
        <v>903</v>
      </c>
      <c r="K38" s="114">
        <v>84700</v>
      </c>
      <c r="L38" s="115">
        <v>3</v>
      </c>
      <c r="M38" s="116">
        <v>1</v>
      </c>
      <c r="N38" s="11" t="s">
        <v>929</v>
      </c>
      <c r="O38" s="114">
        <v>88640</v>
      </c>
      <c r="P38" s="115">
        <v>3</v>
      </c>
      <c r="Q38" s="116">
        <v>1</v>
      </c>
      <c r="R38" s="86"/>
      <c r="S38" s="87"/>
      <c r="T38" s="87"/>
      <c r="U38" s="88"/>
      <c r="V38" s="86"/>
      <c r="W38" s="87"/>
      <c r="X38" s="87"/>
      <c r="Y38" s="88"/>
      <c r="AD38" s="37" t="s">
        <v>1023</v>
      </c>
      <c r="AE38" s="114">
        <v>174020</v>
      </c>
      <c r="AF38" s="115">
        <v>3</v>
      </c>
      <c r="AG38" s="116">
        <v>1</v>
      </c>
      <c r="AH38" s="86"/>
      <c r="AI38" s="87"/>
      <c r="AJ38" s="87"/>
      <c r="AK38" s="88"/>
    </row>
    <row r="39" spans="2:37" x14ac:dyDescent="0.25">
      <c r="B39" s="11" t="s">
        <v>877</v>
      </c>
      <c r="C39" s="114">
        <v>67590</v>
      </c>
      <c r="D39" s="115">
        <v>3</v>
      </c>
      <c r="E39" s="116">
        <v>1</v>
      </c>
      <c r="F39" s="11" t="s">
        <v>897</v>
      </c>
      <c r="G39" s="114">
        <v>72700</v>
      </c>
      <c r="H39" s="115">
        <v>3</v>
      </c>
      <c r="I39" s="116">
        <v>1</v>
      </c>
      <c r="J39" s="11" t="s">
        <v>914</v>
      </c>
      <c r="K39" s="114">
        <v>79990</v>
      </c>
      <c r="L39" s="115">
        <v>3</v>
      </c>
      <c r="M39" s="116">
        <v>1</v>
      </c>
      <c r="N39" s="11" t="s">
        <v>930</v>
      </c>
      <c r="O39" s="114">
        <v>103350</v>
      </c>
      <c r="P39" s="115">
        <v>3</v>
      </c>
      <c r="Q39" s="116">
        <v>1</v>
      </c>
      <c r="R39" s="86"/>
      <c r="S39" s="87"/>
      <c r="T39" s="87"/>
      <c r="U39" s="88"/>
      <c r="V39" s="86"/>
      <c r="W39" s="87"/>
      <c r="X39" s="87"/>
      <c r="Y39" s="88"/>
      <c r="AD39" s="37" t="s">
        <v>1024</v>
      </c>
      <c r="AE39" s="114">
        <v>88910</v>
      </c>
      <c r="AF39" s="115">
        <v>3</v>
      </c>
      <c r="AG39" s="116">
        <v>1</v>
      </c>
      <c r="AH39" s="86"/>
      <c r="AI39" s="87"/>
      <c r="AJ39" s="87"/>
      <c r="AK39" s="88"/>
    </row>
    <row r="40" spans="2:37" x14ac:dyDescent="0.25">
      <c r="B40" s="11" t="s">
        <v>961</v>
      </c>
      <c r="C40" s="114">
        <v>59000</v>
      </c>
      <c r="D40" s="115">
        <v>3</v>
      </c>
      <c r="E40" s="116">
        <v>1</v>
      </c>
      <c r="F40" s="11" t="s">
        <v>966</v>
      </c>
      <c r="G40" s="114">
        <v>66150</v>
      </c>
      <c r="H40" s="115">
        <v>3</v>
      </c>
      <c r="I40" s="116">
        <v>1</v>
      </c>
      <c r="J40" s="11" t="s">
        <v>971</v>
      </c>
      <c r="K40" s="114">
        <v>103120</v>
      </c>
      <c r="L40" s="115">
        <v>3</v>
      </c>
      <c r="M40" s="116">
        <v>1</v>
      </c>
      <c r="N40" s="11" t="s">
        <v>976</v>
      </c>
      <c r="O40" s="114">
        <v>68980</v>
      </c>
      <c r="P40" s="115">
        <v>3</v>
      </c>
      <c r="Q40" s="116">
        <v>1</v>
      </c>
      <c r="R40" s="86"/>
      <c r="S40" s="87"/>
      <c r="T40" s="87"/>
      <c r="U40" s="88"/>
      <c r="V40" s="86"/>
      <c r="W40" s="87"/>
      <c r="X40" s="87"/>
      <c r="Y40" s="88"/>
      <c r="AD40" s="37" t="s">
        <v>1025</v>
      </c>
      <c r="AE40" s="114">
        <v>59220</v>
      </c>
      <c r="AF40" s="115">
        <v>3</v>
      </c>
      <c r="AG40" s="116">
        <v>1</v>
      </c>
      <c r="AH40" s="86"/>
      <c r="AI40" s="87"/>
      <c r="AJ40" s="87"/>
      <c r="AK40" s="88"/>
    </row>
    <row r="41" spans="2:37" x14ac:dyDescent="0.25">
      <c r="B41" s="11" t="s">
        <v>962</v>
      </c>
      <c r="C41" s="114">
        <v>66070</v>
      </c>
      <c r="D41" s="115">
        <v>3</v>
      </c>
      <c r="E41" s="116">
        <v>1</v>
      </c>
      <c r="F41" s="11" t="s">
        <v>967</v>
      </c>
      <c r="G41" s="114">
        <v>53960</v>
      </c>
      <c r="H41" s="115">
        <v>3</v>
      </c>
      <c r="I41" s="116">
        <v>1</v>
      </c>
      <c r="J41" s="11" t="s">
        <v>972</v>
      </c>
      <c r="K41" s="114">
        <v>85230</v>
      </c>
      <c r="L41" s="115">
        <v>3</v>
      </c>
      <c r="M41" s="116">
        <v>1</v>
      </c>
      <c r="N41" s="11" t="s">
        <v>977</v>
      </c>
      <c r="O41" s="114">
        <v>116200</v>
      </c>
      <c r="P41" s="115">
        <v>3</v>
      </c>
      <c r="Q41" s="116">
        <v>1</v>
      </c>
      <c r="R41" s="86"/>
      <c r="S41" s="87"/>
      <c r="T41" s="87"/>
      <c r="U41" s="88"/>
      <c r="V41" s="86"/>
      <c r="W41" s="87"/>
      <c r="X41" s="87"/>
      <c r="Y41" s="88"/>
      <c r="AD41" s="37" t="s">
        <v>1026</v>
      </c>
      <c r="AE41" s="114">
        <v>72570</v>
      </c>
      <c r="AF41" s="115">
        <v>3</v>
      </c>
      <c r="AG41" s="116">
        <v>1</v>
      </c>
      <c r="AH41" s="86"/>
      <c r="AI41" s="87"/>
      <c r="AJ41" s="87"/>
      <c r="AK41" s="88"/>
    </row>
    <row r="42" spans="2:37" x14ac:dyDescent="0.25">
      <c r="B42" s="11" t="s">
        <v>963</v>
      </c>
      <c r="C42" s="114">
        <v>73530</v>
      </c>
      <c r="D42" s="115">
        <v>3</v>
      </c>
      <c r="E42" s="116">
        <v>1</v>
      </c>
      <c r="F42" s="11" t="s">
        <v>968</v>
      </c>
      <c r="G42" s="114">
        <v>89670</v>
      </c>
      <c r="H42" s="115">
        <v>3</v>
      </c>
      <c r="I42" s="116">
        <v>1</v>
      </c>
      <c r="J42" s="11" t="s">
        <v>973</v>
      </c>
      <c r="K42" s="114">
        <v>82480</v>
      </c>
      <c r="L42" s="115">
        <v>3</v>
      </c>
      <c r="M42" s="116">
        <v>1</v>
      </c>
      <c r="N42" s="11" t="s">
        <v>978</v>
      </c>
      <c r="O42" s="114">
        <v>94900</v>
      </c>
      <c r="P42" s="115">
        <v>3</v>
      </c>
      <c r="Q42" s="116">
        <v>1</v>
      </c>
      <c r="R42" s="86"/>
      <c r="S42" s="87"/>
      <c r="T42" s="87"/>
      <c r="U42" s="88"/>
      <c r="V42" s="86"/>
      <c r="W42" s="87"/>
      <c r="X42" s="87"/>
      <c r="Y42" s="88"/>
      <c r="AD42" s="37" t="s">
        <v>1027</v>
      </c>
      <c r="AE42" s="114">
        <v>89940</v>
      </c>
      <c r="AF42" s="115">
        <v>3</v>
      </c>
      <c r="AG42" s="116">
        <v>1</v>
      </c>
      <c r="AH42" s="86"/>
      <c r="AI42" s="87"/>
      <c r="AJ42" s="87"/>
      <c r="AK42" s="88"/>
    </row>
    <row r="43" spans="2:37" ht="15.75" thickBot="1" x14ac:dyDescent="0.3">
      <c r="B43" s="38" t="s">
        <v>964</v>
      </c>
      <c r="C43" s="134">
        <v>74110</v>
      </c>
      <c r="D43" s="152">
        <v>3</v>
      </c>
      <c r="E43" s="153">
        <v>1</v>
      </c>
      <c r="F43" s="38" t="s">
        <v>969</v>
      </c>
      <c r="G43" s="134">
        <v>94240</v>
      </c>
      <c r="H43" s="152">
        <v>3</v>
      </c>
      <c r="I43" s="153">
        <v>1</v>
      </c>
      <c r="J43" s="38" t="s">
        <v>974</v>
      </c>
      <c r="K43" s="134">
        <v>168080</v>
      </c>
      <c r="L43" s="152">
        <v>3</v>
      </c>
      <c r="M43" s="153">
        <v>1</v>
      </c>
      <c r="N43" s="38" t="s">
        <v>979</v>
      </c>
      <c r="O43" s="134">
        <v>82180</v>
      </c>
      <c r="P43" s="152">
        <v>3</v>
      </c>
      <c r="Q43" s="153">
        <v>1</v>
      </c>
      <c r="R43" s="86"/>
      <c r="S43" s="87"/>
      <c r="T43" s="87"/>
      <c r="U43" s="88"/>
      <c r="V43" s="86"/>
      <c r="W43" s="87"/>
      <c r="X43" s="87"/>
      <c r="Y43" s="88"/>
      <c r="AD43" s="74" t="s">
        <v>1028</v>
      </c>
      <c r="AE43" s="134">
        <v>93630</v>
      </c>
      <c r="AF43" s="152">
        <v>3</v>
      </c>
      <c r="AG43" s="153">
        <v>1</v>
      </c>
      <c r="AH43" s="86"/>
      <c r="AI43" s="87"/>
      <c r="AJ43" s="87"/>
      <c r="AK43" s="88"/>
    </row>
    <row r="44" spans="2:37" x14ac:dyDescent="0.25">
      <c r="B44" s="83"/>
      <c r="C44" s="84"/>
      <c r="D44" s="84"/>
      <c r="E44" s="85"/>
      <c r="F44" s="83"/>
      <c r="G44" s="84"/>
      <c r="H44" s="84"/>
      <c r="I44" s="85"/>
      <c r="J44" s="83"/>
      <c r="K44" s="84"/>
      <c r="L44" s="84"/>
      <c r="M44" s="85"/>
      <c r="N44" s="83"/>
      <c r="O44" s="84"/>
      <c r="P44" s="84"/>
      <c r="Q44" s="85"/>
      <c r="R44" s="86"/>
      <c r="S44" s="87"/>
      <c r="T44" s="87"/>
      <c r="U44" s="88"/>
      <c r="V44" s="86"/>
      <c r="W44" s="87"/>
      <c r="X44" s="87"/>
      <c r="Y44" s="88"/>
      <c r="AD44" s="83"/>
      <c r="AE44" s="84"/>
      <c r="AF44" s="84"/>
      <c r="AG44" s="85"/>
      <c r="AH44" s="86"/>
      <c r="AI44" s="87"/>
      <c r="AJ44" s="87"/>
      <c r="AK44" s="88"/>
    </row>
    <row r="45" spans="2:37" x14ac:dyDescent="0.25">
      <c r="B45" s="86"/>
      <c r="C45" s="87"/>
      <c r="D45" s="87"/>
      <c r="E45" s="88"/>
      <c r="F45" s="86"/>
      <c r="G45" s="87"/>
      <c r="H45" s="87"/>
      <c r="I45" s="88"/>
      <c r="J45" s="86"/>
      <c r="K45" s="87"/>
      <c r="L45" s="87"/>
      <c r="M45" s="88"/>
      <c r="N45" s="86"/>
      <c r="O45" s="87"/>
      <c r="P45" s="87"/>
      <c r="Q45" s="88"/>
      <c r="R45" s="86"/>
      <c r="S45" s="87"/>
      <c r="T45" s="87"/>
      <c r="U45" s="88"/>
      <c r="V45" s="86"/>
      <c r="W45" s="87"/>
      <c r="X45" s="87"/>
      <c r="Y45" s="88"/>
      <c r="AD45" s="86"/>
      <c r="AE45" s="87"/>
      <c r="AF45" s="87"/>
      <c r="AG45" s="88"/>
      <c r="AH45" s="86"/>
      <c r="AI45" s="87"/>
      <c r="AJ45" s="87"/>
      <c r="AK45" s="88"/>
    </row>
    <row r="46" spans="2:37" x14ac:dyDescent="0.25">
      <c r="B46" s="86"/>
      <c r="C46" s="87"/>
      <c r="D46" s="87"/>
      <c r="E46" s="88"/>
      <c r="F46" s="86"/>
      <c r="G46" s="87"/>
      <c r="H46" s="87"/>
      <c r="I46" s="88"/>
      <c r="J46" s="86"/>
      <c r="K46" s="87"/>
      <c r="L46" s="87"/>
      <c r="M46" s="88"/>
      <c r="N46" s="86"/>
      <c r="O46" s="87"/>
      <c r="P46" s="87"/>
      <c r="Q46" s="88"/>
      <c r="R46" s="86"/>
      <c r="S46" s="87"/>
      <c r="T46" s="87"/>
      <c r="U46" s="88"/>
      <c r="V46" s="86"/>
      <c r="W46" s="87"/>
      <c r="X46" s="87"/>
      <c r="Y46" s="88"/>
      <c r="AD46" s="86"/>
      <c r="AE46" s="87"/>
      <c r="AF46" s="87"/>
      <c r="AG46" s="88"/>
      <c r="AH46" s="86"/>
      <c r="AI46" s="87"/>
      <c r="AJ46" s="87"/>
      <c r="AK46" s="88"/>
    </row>
    <row r="47" spans="2:37" x14ac:dyDescent="0.25">
      <c r="B47" s="86"/>
      <c r="C47" s="87"/>
      <c r="D47" s="87"/>
      <c r="E47" s="88"/>
      <c r="F47" s="86"/>
      <c r="G47" s="87"/>
      <c r="H47" s="87"/>
      <c r="I47" s="88"/>
      <c r="J47" s="86"/>
      <c r="K47" s="87"/>
      <c r="L47" s="87"/>
      <c r="M47" s="88"/>
      <c r="N47" s="86"/>
      <c r="O47" s="87"/>
      <c r="P47" s="87"/>
      <c r="Q47" s="88"/>
      <c r="R47" s="86"/>
      <c r="S47" s="87"/>
      <c r="T47" s="87"/>
      <c r="U47" s="88"/>
      <c r="V47" s="86"/>
      <c r="W47" s="87"/>
      <c r="X47" s="87"/>
      <c r="Y47" s="88"/>
      <c r="AD47" s="86"/>
      <c r="AE47" s="87"/>
      <c r="AF47" s="87"/>
      <c r="AG47" s="88"/>
      <c r="AH47" s="86"/>
      <c r="AI47" s="87"/>
      <c r="AJ47" s="87"/>
      <c r="AK47" s="88"/>
    </row>
    <row r="48" spans="2:37" x14ac:dyDescent="0.25">
      <c r="B48" s="86"/>
      <c r="C48" s="87"/>
      <c r="D48" s="87"/>
      <c r="E48" s="88"/>
      <c r="F48" s="86"/>
      <c r="G48" s="87"/>
      <c r="H48" s="87"/>
      <c r="I48" s="88"/>
      <c r="J48" s="86"/>
      <c r="K48" s="87"/>
      <c r="L48" s="87"/>
      <c r="M48" s="88"/>
      <c r="N48" s="86"/>
      <c r="O48" s="87"/>
      <c r="P48" s="87"/>
      <c r="Q48" s="88"/>
      <c r="R48" s="86"/>
      <c r="S48" s="87"/>
      <c r="T48" s="87"/>
      <c r="U48" s="88"/>
      <c r="V48" s="86"/>
      <c r="W48" s="87"/>
      <c r="X48" s="87"/>
      <c r="Y48" s="88"/>
      <c r="AD48" s="86"/>
      <c r="AE48" s="87"/>
      <c r="AF48" s="87"/>
      <c r="AG48" s="88"/>
      <c r="AH48" s="86"/>
      <c r="AI48" s="87"/>
      <c r="AJ48" s="87"/>
      <c r="AK48" s="88"/>
    </row>
    <row r="49" spans="2:37" x14ac:dyDescent="0.25">
      <c r="B49" s="86"/>
      <c r="C49" s="87"/>
      <c r="D49" s="87"/>
      <c r="E49" s="88"/>
      <c r="F49" s="86"/>
      <c r="G49" s="87"/>
      <c r="H49" s="87"/>
      <c r="I49" s="88"/>
      <c r="J49" s="86"/>
      <c r="K49" s="87"/>
      <c r="L49" s="87"/>
      <c r="M49" s="88"/>
      <c r="N49" s="86"/>
      <c r="O49" s="87"/>
      <c r="P49" s="87"/>
      <c r="Q49" s="88"/>
      <c r="R49" s="86"/>
      <c r="S49" s="87"/>
      <c r="T49" s="87"/>
      <c r="U49" s="88"/>
      <c r="V49" s="86"/>
      <c r="W49" s="87"/>
      <c r="X49" s="87"/>
      <c r="Y49" s="88"/>
      <c r="AD49" s="86"/>
      <c r="AE49" s="87"/>
      <c r="AF49" s="87"/>
      <c r="AG49" s="88"/>
      <c r="AH49" s="86"/>
      <c r="AI49" s="87"/>
      <c r="AJ49" s="87"/>
      <c r="AK49" s="88"/>
    </row>
    <row r="50" spans="2:37" x14ac:dyDescent="0.25">
      <c r="B50" s="86"/>
      <c r="C50" s="87"/>
      <c r="D50" s="87"/>
      <c r="E50" s="88"/>
      <c r="F50" s="86"/>
      <c r="G50" s="87"/>
      <c r="H50" s="87"/>
      <c r="I50" s="88"/>
      <c r="J50" s="86"/>
      <c r="K50" s="87"/>
      <c r="L50" s="87"/>
      <c r="M50" s="88"/>
      <c r="N50" s="86"/>
      <c r="O50" s="87"/>
      <c r="P50" s="87"/>
      <c r="Q50" s="88"/>
      <c r="R50" s="86"/>
      <c r="S50" s="87"/>
      <c r="T50" s="87"/>
      <c r="U50" s="88"/>
      <c r="V50" s="86"/>
      <c r="W50" s="87"/>
      <c r="X50" s="87"/>
      <c r="Y50" s="88"/>
      <c r="AD50" s="86"/>
      <c r="AE50" s="87"/>
      <c r="AF50" s="87"/>
      <c r="AG50" s="88"/>
    </row>
    <row r="51" spans="2:37" x14ac:dyDescent="0.25">
      <c r="B51" s="86"/>
      <c r="C51" s="87"/>
      <c r="D51" s="87"/>
      <c r="E51" s="88"/>
      <c r="F51" s="86"/>
      <c r="G51" s="87"/>
      <c r="H51" s="87"/>
      <c r="I51" s="88"/>
      <c r="J51" s="86"/>
      <c r="K51" s="87"/>
      <c r="L51" s="87"/>
      <c r="M51" s="88"/>
      <c r="N51" s="86"/>
      <c r="O51" s="87"/>
      <c r="P51" s="87"/>
      <c r="Q51" s="88"/>
      <c r="R51" s="86"/>
      <c r="S51" s="87"/>
      <c r="T51" s="87"/>
      <c r="U51" s="88"/>
      <c r="V51" s="86"/>
      <c r="W51" s="87"/>
      <c r="X51" s="87"/>
      <c r="Y51" s="88"/>
      <c r="AD51" s="86"/>
      <c r="AE51" s="87"/>
      <c r="AF51" s="87"/>
      <c r="AG51" s="88"/>
    </row>
    <row r="52" spans="2:37" x14ac:dyDescent="0.25">
      <c r="B52" s="86"/>
      <c r="C52" s="87"/>
      <c r="D52" s="87"/>
      <c r="E52" s="88"/>
      <c r="F52" s="86"/>
      <c r="G52" s="87"/>
      <c r="H52" s="87"/>
      <c r="I52" s="88"/>
      <c r="J52" s="86"/>
      <c r="K52" s="87"/>
      <c r="L52" s="87"/>
      <c r="M52" s="88"/>
      <c r="N52" s="86"/>
      <c r="O52" s="87"/>
      <c r="P52" s="87"/>
      <c r="Q52" s="88"/>
      <c r="R52" s="86"/>
      <c r="S52" s="87"/>
      <c r="T52" s="87"/>
      <c r="U52" s="88"/>
      <c r="V52" s="86"/>
      <c r="W52" s="87"/>
      <c r="X52" s="87"/>
      <c r="Y52" s="88"/>
      <c r="AD52" s="86"/>
      <c r="AE52" s="87"/>
      <c r="AF52" s="87"/>
      <c r="AG52" s="88"/>
    </row>
    <row r="53" spans="2:37" x14ac:dyDescent="0.25">
      <c r="B53" s="86"/>
      <c r="C53" s="87"/>
      <c r="D53" s="87"/>
      <c r="E53" s="88"/>
      <c r="F53" s="86"/>
      <c r="G53" s="87"/>
      <c r="H53" s="87"/>
      <c r="I53" s="88"/>
      <c r="J53" s="86"/>
      <c r="K53" s="87"/>
      <c r="L53" s="87"/>
      <c r="M53" s="88"/>
      <c r="N53" s="86"/>
      <c r="O53" s="87"/>
      <c r="P53" s="87"/>
      <c r="Q53" s="88"/>
      <c r="R53" s="86"/>
      <c r="S53" s="87"/>
      <c r="T53" s="87"/>
      <c r="U53" s="88"/>
      <c r="V53" s="86"/>
      <c r="W53" s="87"/>
      <c r="X53" s="87"/>
      <c r="Y53" s="88"/>
      <c r="AD53" s="86"/>
      <c r="AE53" s="87"/>
      <c r="AF53" s="87"/>
      <c r="AG53" s="88"/>
    </row>
    <row r="54" spans="2:37" x14ac:dyDescent="0.25">
      <c r="B54" s="86"/>
      <c r="C54" s="87"/>
      <c r="D54" s="87"/>
      <c r="E54" s="88"/>
      <c r="F54" s="86"/>
      <c r="G54" s="87"/>
      <c r="H54" s="87"/>
      <c r="I54" s="88"/>
      <c r="J54" s="86"/>
      <c r="K54" s="87"/>
      <c r="L54" s="87"/>
      <c r="M54" s="88"/>
      <c r="N54" s="86"/>
      <c r="O54" s="87"/>
      <c r="P54" s="87"/>
      <c r="Q54" s="88"/>
      <c r="R54" s="86"/>
      <c r="S54" s="87"/>
      <c r="T54" s="87"/>
      <c r="U54" s="88"/>
      <c r="V54" s="86"/>
      <c r="W54" s="87"/>
      <c r="X54" s="87"/>
      <c r="Y54" s="88"/>
      <c r="AD54" s="86"/>
      <c r="AE54" s="87"/>
      <c r="AF54" s="87"/>
      <c r="AG54" s="88"/>
    </row>
    <row r="55" spans="2:37" x14ac:dyDescent="0.25">
      <c r="B55" s="86"/>
      <c r="C55" s="87"/>
      <c r="D55" s="87"/>
      <c r="E55" s="88"/>
      <c r="F55" s="86"/>
      <c r="G55" s="87"/>
      <c r="H55" s="87"/>
      <c r="I55" s="88"/>
      <c r="J55" s="86"/>
      <c r="K55" s="87"/>
      <c r="L55" s="87"/>
      <c r="M55" s="88"/>
      <c r="N55" s="86"/>
      <c r="O55" s="87"/>
      <c r="P55" s="87"/>
      <c r="Q55" s="88"/>
      <c r="R55" s="86"/>
      <c r="S55" s="87"/>
      <c r="T55" s="87"/>
      <c r="U55" s="88"/>
      <c r="V55" s="86"/>
      <c r="W55" s="87"/>
      <c r="X55" s="87"/>
      <c r="Y55" s="88"/>
      <c r="AD55" s="86"/>
      <c r="AE55" s="87"/>
      <c r="AF55" s="87"/>
      <c r="AG55" s="88"/>
    </row>
    <row r="56" spans="2:37" x14ac:dyDescent="0.25">
      <c r="B56" s="86"/>
      <c r="C56" s="87"/>
      <c r="D56" s="87"/>
      <c r="E56" s="88"/>
      <c r="F56" s="86"/>
      <c r="G56" s="87"/>
      <c r="H56" s="87"/>
      <c r="I56" s="88"/>
      <c r="J56" s="86"/>
      <c r="K56" s="87"/>
      <c r="L56" s="87"/>
      <c r="M56" s="88"/>
      <c r="N56" s="86"/>
      <c r="O56" s="87"/>
      <c r="P56" s="87"/>
      <c r="Q56" s="88"/>
      <c r="R56" s="86"/>
      <c r="S56" s="87"/>
      <c r="T56" s="87"/>
      <c r="U56" s="88"/>
      <c r="V56" s="86"/>
      <c r="W56" s="87"/>
      <c r="X56" s="87"/>
      <c r="Y56" s="88"/>
      <c r="AD56" s="86"/>
      <c r="AE56" s="87"/>
      <c r="AF56" s="87"/>
      <c r="AG56" s="88"/>
    </row>
    <row r="57" spans="2:37" x14ac:dyDescent="0.25">
      <c r="B57" s="86"/>
      <c r="C57" s="87"/>
      <c r="D57" s="87"/>
      <c r="E57" s="88"/>
      <c r="F57" s="86"/>
      <c r="G57" s="87"/>
      <c r="H57" s="87"/>
      <c r="I57" s="88"/>
      <c r="J57" s="86"/>
      <c r="K57" s="87"/>
      <c r="L57" s="87"/>
      <c r="M57" s="88"/>
      <c r="N57" s="86"/>
      <c r="O57" s="87"/>
      <c r="P57" s="87"/>
      <c r="Q57" s="88"/>
      <c r="AD57" s="86"/>
      <c r="AE57" s="87"/>
      <c r="AF57" s="87"/>
      <c r="AG57" s="88"/>
    </row>
    <row r="58" spans="2:37" x14ac:dyDescent="0.25">
      <c r="B58" s="86"/>
      <c r="C58" s="87"/>
      <c r="D58" s="87"/>
      <c r="E58" s="88"/>
      <c r="F58" s="86"/>
      <c r="G58" s="87"/>
      <c r="H58" s="87"/>
      <c r="I58" s="88"/>
      <c r="J58" s="86"/>
      <c r="K58" s="87"/>
      <c r="L58" s="87"/>
      <c r="M58" s="88"/>
      <c r="N58" s="86"/>
      <c r="O58" s="87"/>
      <c r="P58" s="87"/>
      <c r="Q58" s="88"/>
      <c r="AD58" s="86"/>
      <c r="AE58" s="87"/>
      <c r="AF58" s="87"/>
      <c r="AG58" s="88"/>
    </row>
    <row r="59" spans="2:37" x14ac:dyDescent="0.25">
      <c r="B59" s="86"/>
      <c r="C59" s="87"/>
      <c r="D59" s="87"/>
      <c r="E59" s="88"/>
      <c r="F59" s="86"/>
      <c r="G59" s="87"/>
      <c r="H59" s="87"/>
      <c r="I59" s="88"/>
      <c r="J59" s="86"/>
      <c r="K59" s="87"/>
      <c r="L59" s="87"/>
      <c r="M59" s="88"/>
      <c r="N59" s="86"/>
      <c r="O59" s="87"/>
      <c r="P59" s="87"/>
      <c r="Q59" s="88"/>
      <c r="AD59" s="86"/>
      <c r="AE59" s="87"/>
      <c r="AF59" s="87"/>
      <c r="AG59" s="88"/>
    </row>
    <row r="60" spans="2:37" x14ac:dyDescent="0.25">
      <c r="B60" s="86"/>
      <c r="C60" s="87"/>
      <c r="D60" s="87"/>
      <c r="E60" s="88"/>
      <c r="F60" s="86"/>
      <c r="G60" s="87"/>
      <c r="H60" s="87"/>
      <c r="I60" s="88"/>
      <c r="J60" s="86"/>
      <c r="K60" s="87"/>
      <c r="L60" s="87"/>
      <c r="M60" s="88"/>
      <c r="N60" s="86"/>
      <c r="O60" s="87"/>
      <c r="P60" s="87"/>
      <c r="Q60" s="88"/>
      <c r="AD60" s="86"/>
      <c r="AE60" s="87"/>
      <c r="AF60" s="87"/>
      <c r="AG60" s="88"/>
    </row>
    <row r="61" spans="2:37" x14ac:dyDescent="0.25">
      <c r="B61" s="86"/>
      <c r="C61" s="87"/>
      <c r="D61" s="87"/>
      <c r="E61" s="88"/>
      <c r="F61" s="86"/>
      <c r="G61" s="87"/>
      <c r="H61" s="87"/>
      <c r="I61" s="88"/>
      <c r="J61" s="86"/>
      <c r="K61" s="87"/>
      <c r="L61" s="87"/>
      <c r="M61" s="88"/>
      <c r="N61" s="86"/>
      <c r="O61" s="87"/>
      <c r="P61" s="87"/>
      <c r="Q61" s="88"/>
      <c r="AD61" s="86"/>
      <c r="AE61" s="87"/>
      <c r="AF61" s="87"/>
      <c r="AG61" s="88"/>
    </row>
    <row r="62" spans="2:37" x14ac:dyDescent="0.25">
      <c r="B62" s="86"/>
      <c r="C62" s="87"/>
      <c r="D62" s="87"/>
      <c r="E62" s="88"/>
      <c r="F62" s="86"/>
      <c r="G62" s="87"/>
      <c r="H62" s="87"/>
      <c r="I62" s="88"/>
      <c r="J62" s="86"/>
      <c r="K62" s="87"/>
      <c r="L62" s="87"/>
      <c r="M62" s="88"/>
      <c r="N62" s="86"/>
      <c r="O62" s="87"/>
      <c r="P62" s="87"/>
      <c r="Q62" s="88"/>
      <c r="AD62" s="86"/>
      <c r="AE62" s="87"/>
      <c r="AF62" s="87"/>
      <c r="AG62" s="88"/>
    </row>
    <row r="63" spans="2:37" x14ac:dyDescent="0.25">
      <c r="B63" s="86"/>
      <c r="C63" s="87"/>
      <c r="D63" s="87"/>
      <c r="E63" s="88"/>
      <c r="F63" s="86"/>
      <c r="G63" s="87"/>
      <c r="H63" s="87"/>
      <c r="I63" s="88"/>
      <c r="J63" s="86"/>
      <c r="K63" s="87"/>
      <c r="L63" s="87"/>
      <c r="M63" s="88"/>
      <c r="N63" s="86"/>
      <c r="O63" s="87"/>
      <c r="P63" s="87"/>
      <c r="Q63" s="88"/>
      <c r="AD63" s="86"/>
      <c r="AE63" s="87"/>
      <c r="AF63" s="87"/>
      <c r="AG63" s="88"/>
    </row>
    <row r="64" spans="2:37" x14ac:dyDescent="0.25">
      <c r="B64" s="86"/>
      <c r="C64" s="87"/>
      <c r="D64" s="87"/>
      <c r="E64" s="88"/>
      <c r="F64" s="86"/>
      <c r="G64" s="87"/>
      <c r="H64" s="87"/>
      <c r="I64" s="88"/>
      <c r="J64" s="86"/>
      <c r="K64" s="87"/>
      <c r="L64" s="87"/>
      <c r="M64" s="88"/>
      <c r="N64" s="86"/>
      <c r="O64" s="87"/>
      <c r="P64" s="87"/>
      <c r="Q64" s="88"/>
      <c r="AD64" s="86"/>
      <c r="AE64" s="87"/>
      <c r="AF64" s="87"/>
      <c r="AG64" s="88"/>
    </row>
    <row r="65" spans="2:33" x14ac:dyDescent="0.25">
      <c r="B65" s="86"/>
      <c r="C65" s="87"/>
      <c r="D65" s="87"/>
      <c r="E65" s="88"/>
      <c r="F65" s="86"/>
      <c r="G65" s="87"/>
      <c r="H65" s="87"/>
      <c r="I65" s="88"/>
      <c r="J65" s="86"/>
      <c r="K65" s="87"/>
      <c r="L65" s="87"/>
      <c r="M65" s="88"/>
      <c r="N65" s="86"/>
      <c r="O65" s="87"/>
      <c r="P65" s="87"/>
      <c r="Q65" s="88"/>
      <c r="AD65" s="86"/>
      <c r="AE65" s="87"/>
      <c r="AF65" s="87"/>
      <c r="AG65" s="88"/>
    </row>
    <row r="66" spans="2:33" x14ac:dyDescent="0.25">
      <c r="B66" s="86"/>
      <c r="C66" s="87"/>
      <c r="D66" s="87"/>
      <c r="E66" s="88"/>
      <c r="F66" s="86"/>
      <c r="G66" s="87"/>
      <c r="H66" s="87"/>
      <c r="I66" s="88"/>
      <c r="J66" s="86"/>
      <c r="K66" s="87"/>
      <c r="L66" s="87"/>
      <c r="M66" s="88"/>
      <c r="N66" s="86"/>
      <c r="O66" s="87"/>
      <c r="P66" s="87"/>
      <c r="Q66" s="88"/>
      <c r="AD66" s="86"/>
      <c r="AE66" s="87"/>
      <c r="AF66" s="87"/>
      <c r="AG66" s="88"/>
    </row>
  </sheetData>
  <customSheetViews>
    <customSheetView guid="{AAD390AF-2B1D-4F21-A08A-4E26942AA992}">
      <pane xSplit="1" ySplit="3" topLeftCell="K4" activePane="bottomRight" state="frozen"/>
      <selection pane="bottomRight" activeCell="A4" sqref="A4"/>
      <pageMargins left="0.7" right="0.7" top="0.75" bottom="0.75" header="0.3" footer="0.3"/>
    </customSheetView>
  </customSheetViews>
  <mergeCells count="18">
    <mergeCell ref="AI2:AK2"/>
    <mergeCell ref="N2:N3"/>
    <mergeCell ref="O2:Q2"/>
    <mergeCell ref="R2:R3"/>
    <mergeCell ref="S2:U2"/>
    <mergeCell ref="V2:V3"/>
    <mergeCell ref="W2:Y2"/>
    <mergeCell ref="Z2:Z3"/>
    <mergeCell ref="AA2:AC2"/>
    <mergeCell ref="AD2:AD3"/>
    <mergeCell ref="AE2:AG2"/>
    <mergeCell ref="AH2:AH3"/>
    <mergeCell ref="K2:M2"/>
    <mergeCell ref="B2:B3"/>
    <mergeCell ref="C2:E2"/>
    <mergeCell ref="F2:F3"/>
    <mergeCell ref="G2:I2"/>
    <mergeCell ref="J2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00B050"/>
  </sheetPr>
  <dimension ref="A1:AW67"/>
  <sheetViews>
    <sheetView workbookViewId="0">
      <pane xSplit="1" ySplit="3" topLeftCell="T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5.42578125" bestFit="1" customWidth="1"/>
    <col min="2" max="2" width="6.5703125" style="7" bestFit="1" customWidth="1"/>
    <col min="3" max="3" width="11.42578125" style="3"/>
    <col min="4" max="4" width="5.28515625" style="3" bestFit="1" customWidth="1"/>
    <col min="5" max="5" width="6.5703125" style="7" bestFit="1" customWidth="1"/>
    <col min="6" max="6" width="11.42578125" style="3"/>
    <col min="7" max="7" width="5.28515625" style="3" bestFit="1" customWidth="1"/>
    <col min="8" max="8" width="6.5703125" style="7" bestFit="1" customWidth="1"/>
    <col min="9" max="9" width="13.7109375" style="3" customWidth="1"/>
    <col min="10" max="10" width="5.28515625" style="3" bestFit="1" customWidth="1"/>
    <col min="11" max="11" width="6.5703125" style="7" bestFit="1" customWidth="1"/>
    <col min="12" max="12" width="13.7109375" style="3" customWidth="1"/>
    <col min="13" max="13" width="5.28515625" style="3" bestFit="1" customWidth="1"/>
    <col min="14" max="14" width="6.5703125" style="7" bestFit="1" customWidth="1"/>
    <col min="15" max="15" width="11.42578125" style="3"/>
    <col min="16" max="16" width="5.28515625" style="3" bestFit="1" customWidth="1"/>
    <col min="17" max="17" width="6.5703125" style="7" bestFit="1" customWidth="1"/>
    <col min="18" max="18" width="11.42578125" style="3"/>
    <col min="19" max="19" width="5.28515625" style="3" bestFit="1" customWidth="1"/>
    <col min="20" max="20" width="6.5703125" style="7" bestFit="1" customWidth="1"/>
    <col min="21" max="21" width="12.7109375" style="3" customWidth="1"/>
    <col min="22" max="22" width="5.28515625" style="3" bestFit="1" customWidth="1"/>
    <col min="23" max="23" width="6.5703125" style="7" bestFit="1" customWidth="1"/>
    <col min="24" max="24" width="12.7109375" style="3" customWidth="1"/>
    <col min="25" max="25" width="5.28515625" style="3" bestFit="1" customWidth="1"/>
    <col min="26" max="26" width="6.5703125" style="7" bestFit="1" customWidth="1"/>
    <col min="27" max="27" width="11.42578125" style="3" customWidth="1"/>
    <col min="28" max="28" width="5.28515625" style="3" bestFit="1" customWidth="1"/>
    <col min="29" max="29" width="6.5703125" style="7" bestFit="1" customWidth="1"/>
    <col min="30" max="30" width="11.42578125" style="3" customWidth="1"/>
    <col min="31" max="31" width="5.28515625" style="3" bestFit="1" customWidth="1"/>
    <col min="32" max="32" width="6.5703125" style="7" bestFit="1" customWidth="1"/>
    <col min="33" max="33" width="11.42578125" style="3" customWidth="1"/>
    <col min="34" max="34" width="5.28515625" style="3" bestFit="1" customWidth="1"/>
    <col min="35" max="35" width="6.5703125" style="7" bestFit="1" customWidth="1"/>
    <col min="36" max="36" width="11.42578125" style="3" customWidth="1"/>
    <col min="37" max="37" width="5.28515625" style="3" bestFit="1" customWidth="1"/>
    <col min="38" max="38" width="6.5703125" style="7" bestFit="1" customWidth="1"/>
    <col min="39" max="39" width="13.7109375" style="3" customWidth="1"/>
    <col min="40" max="40" width="5.28515625" style="3" bestFit="1" customWidth="1"/>
    <col min="41" max="41" width="6.5703125" style="7" bestFit="1" customWidth="1"/>
    <col min="42" max="42" width="13.7109375" style="3" customWidth="1"/>
    <col min="43" max="43" width="5.28515625" style="3" bestFit="1" customWidth="1"/>
    <col min="44" max="44" width="6.5703125" style="7" bestFit="1" customWidth="1"/>
    <col min="45" max="45" width="11.42578125" style="3" customWidth="1"/>
    <col min="46" max="46" width="5.28515625" style="3" bestFit="1" customWidth="1"/>
    <col min="47" max="47" width="6.5703125" style="7" bestFit="1" customWidth="1"/>
    <col min="48" max="48" width="11.42578125" style="3" customWidth="1"/>
    <col min="49" max="49" width="5.28515625" style="3" bestFit="1" customWidth="1"/>
  </cols>
  <sheetData>
    <row r="1" spans="1:49" ht="15.75" thickBot="1" x14ac:dyDescent="0.3">
      <c r="A1" s="99" t="s">
        <v>2601</v>
      </c>
      <c r="B1" s="26" t="s">
        <v>10</v>
      </c>
      <c r="C1" s="25">
        <f>SUM(C$4:C$1048576)</f>
        <v>3602420</v>
      </c>
      <c r="D1" s="24">
        <f>SUM(D$4:D$1048576)</f>
        <v>87</v>
      </c>
      <c r="E1" s="26" t="s">
        <v>10</v>
      </c>
      <c r="F1" s="25">
        <f>SUM(F$4:F$1048576)</f>
        <v>3113500</v>
      </c>
      <c r="G1" s="24">
        <f>SUM(G$4:G$1048576)</f>
        <v>81</v>
      </c>
      <c r="H1" s="26" t="s">
        <v>10</v>
      </c>
      <c r="I1" s="25">
        <f>SUM(I$4:I$1048576)</f>
        <v>4547280</v>
      </c>
      <c r="J1" s="24">
        <f>SUM(J$4:J$1048576)</f>
        <v>93</v>
      </c>
      <c r="K1" s="26" t="s">
        <v>10</v>
      </c>
      <c r="L1" s="25">
        <f>SUM(L$4:L$1048576)</f>
        <v>3897080</v>
      </c>
      <c r="M1" s="24">
        <f>SUM(M$4:M$1048576)</f>
        <v>93</v>
      </c>
      <c r="N1" s="26" t="s">
        <v>10</v>
      </c>
      <c r="O1" s="25">
        <f>SUM(O$4:O$1048576)</f>
        <v>1540140</v>
      </c>
      <c r="P1" s="24">
        <f>SUM(P$4:P$1048576)</f>
        <v>72</v>
      </c>
      <c r="Q1" s="26" t="s">
        <v>10</v>
      </c>
      <c r="R1" s="25">
        <f>SUM(R$4:R$1048576)</f>
        <v>1650700</v>
      </c>
      <c r="S1" s="24">
        <f>SUM(S$4:S$1048576)</f>
        <v>72</v>
      </c>
      <c r="T1" s="26" t="s">
        <v>10</v>
      </c>
      <c r="U1" s="25">
        <f>SUM(U$4:U$1048576)</f>
        <v>1861670</v>
      </c>
      <c r="V1" s="24">
        <f>SUM(V$4:V$1048576)</f>
        <v>72</v>
      </c>
      <c r="W1" s="26" t="s">
        <v>10</v>
      </c>
      <c r="X1" s="25">
        <f>SUM(X$4:X$1048576)</f>
        <v>2393190</v>
      </c>
      <c r="Y1" s="24">
        <f>SUM(Y$4:Y$1048576)</f>
        <v>72</v>
      </c>
      <c r="Z1" s="26" t="s">
        <v>10</v>
      </c>
      <c r="AA1" s="25">
        <f>SUM(AA$4:AA$1048576)</f>
        <v>2315380</v>
      </c>
      <c r="AB1" s="24">
        <f>SUM(AB$4:AB$1048576)</f>
        <v>72</v>
      </c>
      <c r="AC1" s="26" t="s">
        <v>10</v>
      </c>
      <c r="AD1" s="25">
        <f>SUM(AD$4:AD$1048576)</f>
        <v>2154970</v>
      </c>
      <c r="AE1" s="24">
        <f>SUM(AE$4:AE$1048576)</f>
        <v>72</v>
      </c>
      <c r="AF1" s="26" t="s">
        <v>10</v>
      </c>
      <c r="AG1" s="25">
        <f>SUM(AG$4:AG$1048576)</f>
        <v>2602560</v>
      </c>
      <c r="AH1" s="24">
        <f>SUM(AH$4:AH$1048576)</f>
        <v>66</v>
      </c>
      <c r="AI1" s="26" t="s">
        <v>10</v>
      </c>
      <c r="AJ1" s="25">
        <f>SUM(AJ$4:AJ$1048576)</f>
        <v>3253000</v>
      </c>
      <c r="AK1" s="24">
        <f>SUM(AK$4:AK$1048576)</f>
        <v>66</v>
      </c>
      <c r="AL1" s="26" t="s">
        <v>10</v>
      </c>
      <c r="AM1" s="25">
        <f>SUM(AM$4:AM$1048576)</f>
        <v>1875080</v>
      </c>
      <c r="AN1" s="24">
        <f>SUM(AN$4:AN$1048576)</f>
        <v>48</v>
      </c>
      <c r="AO1" s="26" t="s">
        <v>10</v>
      </c>
      <c r="AP1" s="25">
        <f>SUM(AP$4:AP$1048576)</f>
        <v>2315670</v>
      </c>
      <c r="AQ1" s="24">
        <f>SUM(AQ$4:AQ$1048576)</f>
        <v>48</v>
      </c>
      <c r="AR1" s="26" t="s">
        <v>10</v>
      </c>
      <c r="AS1" s="25">
        <f>SUM(AS$4:AS$1048576)</f>
        <v>1535090</v>
      </c>
      <c r="AT1" s="24">
        <f>SUM(AT$4:AT$1048576)</f>
        <v>36</v>
      </c>
      <c r="AU1" s="26" t="s">
        <v>10</v>
      </c>
      <c r="AV1" s="25">
        <f>SUM(AV$4:AV$1048576)</f>
        <v>1361320</v>
      </c>
      <c r="AW1" s="24">
        <f>SUM(AW$4:AW$1048576)</f>
        <v>36</v>
      </c>
    </row>
    <row r="2" spans="1:49" x14ac:dyDescent="0.25">
      <c r="A2" s="100" t="str">
        <f>TEXT(SUMIF($B3:$XFD3,"Score",$B1:$XFD1),"00 000 000")&amp;" Points"</f>
        <v>40 019 050 Points</v>
      </c>
      <c r="B2" s="514" t="s">
        <v>9</v>
      </c>
      <c r="C2" s="558" t="s">
        <v>1030</v>
      </c>
      <c r="D2" s="559"/>
      <c r="E2" s="560" t="s">
        <v>9</v>
      </c>
      <c r="F2" s="562" t="s">
        <v>1030</v>
      </c>
      <c r="G2" s="563"/>
      <c r="H2" s="514" t="s">
        <v>9</v>
      </c>
      <c r="I2" s="558" t="s">
        <v>1060</v>
      </c>
      <c r="J2" s="559"/>
      <c r="K2" s="560" t="s">
        <v>9</v>
      </c>
      <c r="L2" s="562" t="s">
        <v>1060</v>
      </c>
      <c r="M2" s="563"/>
      <c r="N2" s="514" t="s">
        <v>9</v>
      </c>
      <c r="O2" s="558" t="s">
        <v>1131</v>
      </c>
      <c r="P2" s="559"/>
      <c r="Q2" s="560" t="s">
        <v>9</v>
      </c>
      <c r="R2" s="562" t="s">
        <v>1131</v>
      </c>
      <c r="S2" s="563"/>
      <c r="T2" s="514" t="s">
        <v>9</v>
      </c>
      <c r="U2" s="558" t="s">
        <v>1156</v>
      </c>
      <c r="V2" s="559"/>
      <c r="W2" s="560" t="s">
        <v>9</v>
      </c>
      <c r="X2" s="562" t="s">
        <v>1156</v>
      </c>
      <c r="Y2" s="563"/>
      <c r="Z2" s="514" t="s">
        <v>9</v>
      </c>
      <c r="AA2" s="558" t="s">
        <v>1205</v>
      </c>
      <c r="AB2" s="559"/>
      <c r="AC2" s="560" t="s">
        <v>9</v>
      </c>
      <c r="AD2" s="562" t="s">
        <v>1205</v>
      </c>
      <c r="AE2" s="563"/>
      <c r="AF2" s="514" t="s">
        <v>9</v>
      </c>
      <c r="AG2" s="558" t="s">
        <v>1254</v>
      </c>
      <c r="AH2" s="559"/>
      <c r="AI2" s="560" t="s">
        <v>9</v>
      </c>
      <c r="AJ2" s="562" t="s">
        <v>1254</v>
      </c>
      <c r="AK2" s="563"/>
      <c r="AL2" s="514" t="s">
        <v>9</v>
      </c>
      <c r="AM2" s="558" t="s">
        <v>2009</v>
      </c>
      <c r="AN2" s="559"/>
      <c r="AO2" s="560" t="s">
        <v>9</v>
      </c>
      <c r="AP2" s="562" t="s">
        <v>2009</v>
      </c>
      <c r="AQ2" s="563"/>
      <c r="AR2" s="514" t="s">
        <v>9</v>
      </c>
      <c r="AS2" s="558" t="s">
        <v>1299</v>
      </c>
      <c r="AT2" s="559"/>
      <c r="AU2" s="560" t="s">
        <v>9</v>
      </c>
      <c r="AV2" s="562" t="s">
        <v>1299</v>
      </c>
      <c r="AW2" s="563"/>
    </row>
    <row r="3" spans="1:49" ht="15.75" thickBot="1" x14ac:dyDescent="0.3">
      <c r="A3" s="101" t="str">
        <f>TEXT(SUMIF($B3:$XFD3,"Stars",$B1:$XFD1),"0 000")&amp;" Stars"</f>
        <v>1 086 Stars</v>
      </c>
      <c r="B3" s="515"/>
      <c r="C3" s="58" t="s">
        <v>12</v>
      </c>
      <c r="D3" s="91" t="s">
        <v>13</v>
      </c>
      <c r="E3" s="561"/>
      <c r="F3" s="65" t="s">
        <v>12</v>
      </c>
      <c r="G3" s="92" t="s">
        <v>13</v>
      </c>
      <c r="H3" s="515"/>
      <c r="I3" s="58" t="s">
        <v>12</v>
      </c>
      <c r="J3" s="91" t="s">
        <v>13</v>
      </c>
      <c r="K3" s="561"/>
      <c r="L3" s="65" t="s">
        <v>12</v>
      </c>
      <c r="M3" s="92" t="s">
        <v>13</v>
      </c>
      <c r="N3" s="515"/>
      <c r="O3" s="58" t="s">
        <v>12</v>
      </c>
      <c r="P3" s="91" t="s">
        <v>13</v>
      </c>
      <c r="Q3" s="561"/>
      <c r="R3" s="65" t="s">
        <v>12</v>
      </c>
      <c r="S3" s="92" t="s">
        <v>13</v>
      </c>
      <c r="T3" s="515"/>
      <c r="U3" s="58" t="s">
        <v>12</v>
      </c>
      <c r="V3" s="91" t="s">
        <v>13</v>
      </c>
      <c r="W3" s="561"/>
      <c r="X3" s="65" t="s">
        <v>12</v>
      </c>
      <c r="Y3" s="92" t="s">
        <v>13</v>
      </c>
      <c r="Z3" s="515"/>
      <c r="AA3" s="58" t="s">
        <v>12</v>
      </c>
      <c r="AB3" s="91" t="s">
        <v>13</v>
      </c>
      <c r="AC3" s="561"/>
      <c r="AD3" s="65" t="s">
        <v>12</v>
      </c>
      <c r="AE3" s="92" t="s">
        <v>13</v>
      </c>
      <c r="AF3" s="515"/>
      <c r="AG3" s="58" t="s">
        <v>12</v>
      </c>
      <c r="AH3" s="91" t="s">
        <v>13</v>
      </c>
      <c r="AI3" s="561"/>
      <c r="AJ3" s="65" t="s">
        <v>12</v>
      </c>
      <c r="AK3" s="92" t="s">
        <v>13</v>
      </c>
      <c r="AL3" s="515"/>
      <c r="AM3" s="58" t="s">
        <v>12</v>
      </c>
      <c r="AN3" s="91" t="s">
        <v>13</v>
      </c>
      <c r="AO3" s="561"/>
      <c r="AP3" s="65" t="s">
        <v>12</v>
      </c>
      <c r="AQ3" s="92" t="s">
        <v>13</v>
      </c>
      <c r="AR3" s="515"/>
      <c r="AS3" s="58" t="s">
        <v>12</v>
      </c>
      <c r="AT3" s="91" t="s">
        <v>13</v>
      </c>
      <c r="AU3" s="561"/>
      <c r="AV3" s="65" t="s">
        <v>12</v>
      </c>
      <c r="AW3" s="92" t="s">
        <v>13</v>
      </c>
    </row>
    <row r="4" spans="1:49" x14ac:dyDescent="0.25">
      <c r="B4" s="61" t="s">
        <v>1032</v>
      </c>
      <c r="C4" s="111">
        <v>109810</v>
      </c>
      <c r="D4" s="168">
        <v>3</v>
      </c>
      <c r="E4" s="66" t="s">
        <v>1032</v>
      </c>
      <c r="F4" s="111">
        <v>124740</v>
      </c>
      <c r="G4" s="168">
        <v>3</v>
      </c>
      <c r="H4" s="61" t="s">
        <v>1061</v>
      </c>
      <c r="I4" s="111">
        <v>133550</v>
      </c>
      <c r="J4" s="168">
        <v>3</v>
      </c>
      <c r="K4" s="66" t="s">
        <v>1084</v>
      </c>
      <c r="L4" s="111">
        <v>89960</v>
      </c>
      <c r="M4" s="168">
        <v>3</v>
      </c>
      <c r="N4" s="61" t="s">
        <v>1107</v>
      </c>
      <c r="O4" s="111">
        <v>34830</v>
      </c>
      <c r="P4" s="168">
        <v>3</v>
      </c>
      <c r="Q4" s="66" t="s">
        <v>1132</v>
      </c>
      <c r="R4" s="111">
        <v>66370</v>
      </c>
      <c r="S4" s="168">
        <v>3</v>
      </c>
      <c r="T4" s="61" t="s">
        <v>1157</v>
      </c>
      <c r="U4" s="111">
        <v>39570</v>
      </c>
      <c r="V4" s="168">
        <v>3</v>
      </c>
      <c r="W4" s="66" t="s">
        <v>1177</v>
      </c>
      <c r="X4" s="111">
        <v>132150</v>
      </c>
      <c r="Y4" s="168">
        <v>3</v>
      </c>
      <c r="Z4" s="61" t="s">
        <v>1206</v>
      </c>
      <c r="AA4" s="111">
        <v>78450</v>
      </c>
      <c r="AB4" s="168">
        <v>3</v>
      </c>
      <c r="AC4" s="66" t="s">
        <v>1230</v>
      </c>
      <c r="AD4" s="111">
        <v>62730</v>
      </c>
      <c r="AE4" s="168">
        <v>3</v>
      </c>
      <c r="AF4" s="61" t="s">
        <v>1255</v>
      </c>
      <c r="AG4" s="111">
        <v>81590</v>
      </c>
      <c r="AH4" s="168">
        <v>3</v>
      </c>
      <c r="AI4" s="66" t="s">
        <v>1277</v>
      </c>
      <c r="AJ4" s="111">
        <v>91420</v>
      </c>
      <c r="AK4" s="168">
        <v>3</v>
      </c>
      <c r="AL4" s="61" t="s">
        <v>1977</v>
      </c>
      <c r="AM4" s="111">
        <v>61310</v>
      </c>
      <c r="AN4" s="168">
        <v>3</v>
      </c>
      <c r="AO4" s="66" t="s">
        <v>1993</v>
      </c>
      <c r="AP4" s="111">
        <v>124100</v>
      </c>
      <c r="AQ4" s="168">
        <v>3</v>
      </c>
      <c r="AR4" s="61" t="s">
        <v>1300</v>
      </c>
      <c r="AS4" s="111">
        <v>68830</v>
      </c>
      <c r="AT4" s="168">
        <v>3</v>
      </c>
      <c r="AU4" s="66" t="s">
        <v>1312</v>
      </c>
      <c r="AV4" s="111">
        <v>82160</v>
      </c>
      <c r="AW4" s="168">
        <v>3</v>
      </c>
    </row>
    <row r="5" spans="1:49" x14ac:dyDescent="0.25">
      <c r="B5" s="62" t="s">
        <v>1033</v>
      </c>
      <c r="C5" s="114">
        <v>84100</v>
      </c>
      <c r="D5" s="132">
        <v>3</v>
      </c>
      <c r="E5" s="67" t="s">
        <v>1033</v>
      </c>
      <c r="F5" s="114">
        <v>102270</v>
      </c>
      <c r="G5" s="132">
        <v>3</v>
      </c>
      <c r="H5" s="62" t="s">
        <v>1062</v>
      </c>
      <c r="I5" s="114">
        <v>145830</v>
      </c>
      <c r="J5" s="132">
        <v>3</v>
      </c>
      <c r="K5" s="67" t="s">
        <v>1085</v>
      </c>
      <c r="L5" s="114">
        <v>100880</v>
      </c>
      <c r="M5" s="132">
        <v>3</v>
      </c>
      <c r="N5" s="62" t="s">
        <v>1108</v>
      </c>
      <c r="O5" s="114">
        <v>41950</v>
      </c>
      <c r="P5" s="132">
        <v>3</v>
      </c>
      <c r="Q5" s="67" t="s">
        <v>1133</v>
      </c>
      <c r="R5" s="114">
        <v>50210</v>
      </c>
      <c r="S5" s="132">
        <v>3</v>
      </c>
      <c r="T5" s="62" t="s">
        <v>1158</v>
      </c>
      <c r="U5" s="114">
        <v>48930</v>
      </c>
      <c r="V5" s="132">
        <v>3</v>
      </c>
      <c r="W5" s="67" t="s">
        <v>1178</v>
      </c>
      <c r="X5" s="114">
        <v>126330</v>
      </c>
      <c r="Y5" s="132">
        <v>3</v>
      </c>
      <c r="Z5" s="62" t="s">
        <v>1207</v>
      </c>
      <c r="AA5" s="114">
        <v>67340</v>
      </c>
      <c r="AB5" s="132">
        <v>3</v>
      </c>
      <c r="AC5" s="67" t="s">
        <v>1231</v>
      </c>
      <c r="AD5" s="114">
        <v>82180</v>
      </c>
      <c r="AE5" s="132">
        <v>3</v>
      </c>
      <c r="AF5" s="62" t="s">
        <v>1256</v>
      </c>
      <c r="AG5" s="114">
        <v>101740</v>
      </c>
      <c r="AH5" s="132">
        <v>3</v>
      </c>
      <c r="AI5" s="67" t="s">
        <v>1278</v>
      </c>
      <c r="AJ5" s="114">
        <v>98140</v>
      </c>
      <c r="AK5" s="132">
        <v>3</v>
      </c>
      <c r="AL5" s="62" t="s">
        <v>1978</v>
      </c>
      <c r="AM5" s="114">
        <v>85720</v>
      </c>
      <c r="AN5" s="132">
        <v>3</v>
      </c>
      <c r="AO5" s="67" t="s">
        <v>1994</v>
      </c>
      <c r="AP5" s="114">
        <v>161750</v>
      </c>
      <c r="AQ5" s="132">
        <v>3</v>
      </c>
      <c r="AR5" s="62" t="s">
        <v>1301</v>
      </c>
      <c r="AS5" s="114">
        <v>118240</v>
      </c>
      <c r="AT5" s="132">
        <v>3</v>
      </c>
      <c r="AU5" s="67" t="s">
        <v>1313</v>
      </c>
      <c r="AV5" s="114">
        <v>101390</v>
      </c>
      <c r="AW5" s="132">
        <v>3</v>
      </c>
    </row>
    <row r="6" spans="1:49" x14ac:dyDescent="0.25">
      <c r="B6" s="62" t="s">
        <v>1034</v>
      </c>
      <c r="C6" s="114">
        <v>105210</v>
      </c>
      <c r="D6" s="132">
        <v>3</v>
      </c>
      <c r="E6" s="67" t="s">
        <v>1034</v>
      </c>
      <c r="F6" s="114">
        <v>114390</v>
      </c>
      <c r="G6" s="132">
        <v>3</v>
      </c>
      <c r="H6" s="62" t="s">
        <v>1063</v>
      </c>
      <c r="I6" s="114">
        <v>120500</v>
      </c>
      <c r="J6" s="132">
        <v>3</v>
      </c>
      <c r="K6" s="67" t="s">
        <v>1086</v>
      </c>
      <c r="L6" s="114">
        <v>96410</v>
      </c>
      <c r="M6" s="132">
        <v>3</v>
      </c>
      <c r="N6" s="62" t="s">
        <v>1109</v>
      </c>
      <c r="O6" s="114">
        <v>45240</v>
      </c>
      <c r="P6" s="132">
        <v>3</v>
      </c>
      <c r="Q6" s="67" t="s">
        <v>1134</v>
      </c>
      <c r="R6" s="114">
        <v>81250</v>
      </c>
      <c r="S6" s="132">
        <v>3</v>
      </c>
      <c r="T6" s="62" t="s">
        <v>1159</v>
      </c>
      <c r="U6" s="114">
        <v>46230</v>
      </c>
      <c r="V6" s="132">
        <v>3</v>
      </c>
      <c r="W6" s="67" t="s">
        <v>1179</v>
      </c>
      <c r="X6" s="114">
        <v>110650</v>
      </c>
      <c r="Y6" s="132">
        <v>3</v>
      </c>
      <c r="Z6" s="62" t="s">
        <v>1208</v>
      </c>
      <c r="AA6" s="114">
        <v>109620</v>
      </c>
      <c r="AB6" s="132">
        <v>3</v>
      </c>
      <c r="AC6" s="67" t="s">
        <v>1232</v>
      </c>
      <c r="AD6" s="114">
        <v>54770</v>
      </c>
      <c r="AE6" s="132">
        <v>3</v>
      </c>
      <c r="AF6" s="62" t="s">
        <v>1257</v>
      </c>
      <c r="AG6" s="114">
        <v>84820</v>
      </c>
      <c r="AH6" s="132">
        <v>3</v>
      </c>
      <c r="AI6" s="67" t="s">
        <v>1279</v>
      </c>
      <c r="AJ6" s="114">
        <v>169950</v>
      </c>
      <c r="AK6" s="132">
        <v>3</v>
      </c>
      <c r="AL6" s="62" t="s">
        <v>1979</v>
      </c>
      <c r="AM6" s="114">
        <v>107630</v>
      </c>
      <c r="AN6" s="132">
        <v>3</v>
      </c>
      <c r="AO6" s="67" t="s">
        <v>1995</v>
      </c>
      <c r="AP6" s="114">
        <v>84570</v>
      </c>
      <c r="AQ6" s="132">
        <v>3</v>
      </c>
      <c r="AR6" s="62" t="s">
        <v>1302</v>
      </c>
      <c r="AS6" s="114">
        <v>140730</v>
      </c>
      <c r="AT6" s="132">
        <v>3</v>
      </c>
      <c r="AU6" s="67" t="s">
        <v>1314</v>
      </c>
      <c r="AV6" s="114">
        <v>103770</v>
      </c>
      <c r="AW6" s="132">
        <v>3</v>
      </c>
    </row>
    <row r="7" spans="1:49" x14ac:dyDescent="0.25">
      <c r="B7" s="62" t="s">
        <v>1035</v>
      </c>
      <c r="C7" s="114">
        <v>87230</v>
      </c>
      <c r="D7" s="132">
        <v>3</v>
      </c>
      <c r="E7" s="67" t="s">
        <v>1035</v>
      </c>
      <c r="F7" s="114">
        <v>125850</v>
      </c>
      <c r="G7" s="132">
        <v>3</v>
      </c>
      <c r="H7" s="62" t="s">
        <v>1064</v>
      </c>
      <c r="I7" s="114">
        <v>232820</v>
      </c>
      <c r="J7" s="132">
        <v>3</v>
      </c>
      <c r="K7" s="67" t="s">
        <v>1087</v>
      </c>
      <c r="L7" s="114">
        <v>137260</v>
      </c>
      <c r="M7" s="132">
        <v>3</v>
      </c>
      <c r="N7" s="62" t="s">
        <v>1110</v>
      </c>
      <c r="O7" s="114">
        <v>60780</v>
      </c>
      <c r="P7" s="132">
        <v>3</v>
      </c>
      <c r="Q7" s="67" t="s">
        <v>1135</v>
      </c>
      <c r="R7" s="114">
        <v>84650</v>
      </c>
      <c r="S7" s="132">
        <v>3</v>
      </c>
      <c r="T7" s="62" t="s">
        <v>1160</v>
      </c>
      <c r="U7" s="114">
        <v>66860</v>
      </c>
      <c r="V7" s="132">
        <v>3</v>
      </c>
      <c r="W7" s="67" t="s">
        <v>1180</v>
      </c>
      <c r="X7" s="114">
        <v>129440</v>
      </c>
      <c r="Y7" s="132">
        <v>3</v>
      </c>
      <c r="Z7" s="62" t="s">
        <v>1209</v>
      </c>
      <c r="AA7" s="114">
        <v>98570</v>
      </c>
      <c r="AB7" s="132">
        <v>3</v>
      </c>
      <c r="AC7" s="67" t="s">
        <v>1233</v>
      </c>
      <c r="AD7" s="114">
        <v>80680</v>
      </c>
      <c r="AE7" s="132">
        <v>3</v>
      </c>
      <c r="AF7" s="62" t="s">
        <v>1258</v>
      </c>
      <c r="AG7" s="114">
        <v>118440</v>
      </c>
      <c r="AH7" s="132">
        <v>3</v>
      </c>
      <c r="AI7" s="67" t="s">
        <v>1280</v>
      </c>
      <c r="AJ7" s="114">
        <v>103140</v>
      </c>
      <c r="AK7" s="132">
        <v>3</v>
      </c>
      <c r="AL7" s="62" t="s">
        <v>1980</v>
      </c>
      <c r="AM7" s="114">
        <v>141110</v>
      </c>
      <c r="AN7" s="132">
        <v>3</v>
      </c>
      <c r="AO7" s="67" t="s">
        <v>1996</v>
      </c>
      <c r="AP7" s="114">
        <v>162470</v>
      </c>
      <c r="AQ7" s="132">
        <v>3</v>
      </c>
      <c r="AR7" s="62" t="s">
        <v>1303</v>
      </c>
      <c r="AS7" s="114">
        <v>117780</v>
      </c>
      <c r="AT7" s="132">
        <v>3</v>
      </c>
      <c r="AU7" s="67" t="s">
        <v>1315</v>
      </c>
      <c r="AV7" s="114">
        <v>115630</v>
      </c>
      <c r="AW7" s="132">
        <v>3</v>
      </c>
    </row>
    <row r="8" spans="1:49" x14ac:dyDescent="0.25">
      <c r="B8" s="62" t="s">
        <v>1036</v>
      </c>
      <c r="C8" s="114">
        <v>107900</v>
      </c>
      <c r="D8" s="132">
        <v>3</v>
      </c>
      <c r="E8" s="67" t="s">
        <v>1036</v>
      </c>
      <c r="F8" s="114">
        <v>104380</v>
      </c>
      <c r="G8" s="132">
        <v>3</v>
      </c>
      <c r="H8" s="62" t="s">
        <v>1065</v>
      </c>
      <c r="I8" s="114">
        <v>165290</v>
      </c>
      <c r="J8" s="132">
        <v>3</v>
      </c>
      <c r="K8" s="67" t="s">
        <v>1088</v>
      </c>
      <c r="L8" s="114">
        <v>79040</v>
      </c>
      <c r="M8" s="132">
        <v>3</v>
      </c>
      <c r="N8" s="62" t="s">
        <v>1111</v>
      </c>
      <c r="O8" s="114">
        <v>52090</v>
      </c>
      <c r="P8" s="132">
        <v>3</v>
      </c>
      <c r="Q8" s="67" t="s">
        <v>1136</v>
      </c>
      <c r="R8" s="114">
        <v>94280</v>
      </c>
      <c r="S8" s="132">
        <v>3</v>
      </c>
      <c r="T8" s="62" t="s">
        <v>1161</v>
      </c>
      <c r="U8" s="114">
        <v>79940</v>
      </c>
      <c r="V8" s="132">
        <v>3</v>
      </c>
      <c r="W8" s="67" t="s">
        <v>1181</v>
      </c>
      <c r="X8" s="114">
        <v>39260</v>
      </c>
      <c r="Y8" s="132">
        <v>3</v>
      </c>
      <c r="Z8" s="62" t="s">
        <v>1210</v>
      </c>
      <c r="AA8" s="114">
        <v>66330</v>
      </c>
      <c r="AB8" s="132">
        <v>3</v>
      </c>
      <c r="AC8" s="67" t="s">
        <v>1234</v>
      </c>
      <c r="AD8" s="114">
        <v>66730</v>
      </c>
      <c r="AE8" s="132">
        <v>3</v>
      </c>
      <c r="AF8" s="62" t="s">
        <v>1259</v>
      </c>
      <c r="AG8" s="114">
        <v>95950</v>
      </c>
      <c r="AH8" s="132">
        <v>3</v>
      </c>
      <c r="AI8" s="67" t="s">
        <v>1281</v>
      </c>
      <c r="AJ8" s="114">
        <v>155200</v>
      </c>
      <c r="AK8" s="132">
        <v>3</v>
      </c>
      <c r="AL8" s="62" t="s">
        <v>1981</v>
      </c>
      <c r="AM8" s="114">
        <v>120110</v>
      </c>
      <c r="AN8" s="132">
        <v>3</v>
      </c>
      <c r="AO8" s="67" t="s">
        <v>1997</v>
      </c>
      <c r="AP8" s="114">
        <v>136300</v>
      </c>
      <c r="AQ8" s="132">
        <v>3</v>
      </c>
      <c r="AR8" s="62" t="s">
        <v>1304</v>
      </c>
      <c r="AS8" s="114">
        <v>99010</v>
      </c>
      <c r="AT8" s="132">
        <v>3</v>
      </c>
      <c r="AU8" s="67" t="s">
        <v>1316</v>
      </c>
      <c r="AV8" s="114">
        <v>113630</v>
      </c>
      <c r="AW8" s="132">
        <v>3</v>
      </c>
    </row>
    <row r="9" spans="1:49" x14ac:dyDescent="0.25">
      <c r="B9" s="62" t="s">
        <v>1037</v>
      </c>
      <c r="C9" s="114">
        <v>106220</v>
      </c>
      <c r="D9" s="132">
        <v>3</v>
      </c>
      <c r="E9" s="67" t="s">
        <v>1037</v>
      </c>
      <c r="F9" s="114">
        <v>80920</v>
      </c>
      <c r="G9" s="132">
        <v>3</v>
      </c>
      <c r="H9" s="62" t="s">
        <v>1066</v>
      </c>
      <c r="I9" s="114">
        <v>117230</v>
      </c>
      <c r="J9" s="132">
        <v>3</v>
      </c>
      <c r="K9" s="67" t="s">
        <v>1089</v>
      </c>
      <c r="L9" s="114">
        <v>127130</v>
      </c>
      <c r="M9" s="132">
        <v>3</v>
      </c>
      <c r="N9" s="62" t="s">
        <v>1112</v>
      </c>
      <c r="O9" s="114">
        <v>48020</v>
      </c>
      <c r="P9" s="132">
        <v>3</v>
      </c>
      <c r="Q9" s="67" t="s">
        <v>1137</v>
      </c>
      <c r="R9" s="114">
        <v>58910</v>
      </c>
      <c r="S9" s="132">
        <v>3</v>
      </c>
      <c r="T9" s="62" t="s">
        <v>1162</v>
      </c>
      <c r="U9" s="114">
        <v>39650</v>
      </c>
      <c r="V9" s="132">
        <v>3</v>
      </c>
      <c r="W9" s="67" t="s">
        <v>1182</v>
      </c>
      <c r="X9" s="114">
        <v>93500</v>
      </c>
      <c r="Y9" s="132">
        <v>3</v>
      </c>
      <c r="Z9" s="62" t="s">
        <v>1211</v>
      </c>
      <c r="AA9" s="114">
        <v>88360</v>
      </c>
      <c r="AB9" s="132">
        <v>3</v>
      </c>
      <c r="AC9" s="67" t="s">
        <v>1235</v>
      </c>
      <c r="AD9" s="114">
        <v>73430</v>
      </c>
      <c r="AE9" s="132">
        <v>3</v>
      </c>
      <c r="AF9" s="62" t="s">
        <v>1260</v>
      </c>
      <c r="AG9" s="114">
        <v>94610</v>
      </c>
      <c r="AH9" s="132">
        <v>3</v>
      </c>
      <c r="AI9" s="67" t="s">
        <v>1282</v>
      </c>
      <c r="AJ9" s="114">
        <v>151850</v>
      </c>
      <c r="AK9" s="132">
        <v>3</v>
      </c>
      <c r="AL9" s="62" t="s">
        <v>1982</v>
      </c>
      <c r="AM9" s="114">
        <v>104480</v>
      </c>
      <c r="AN9" s="132">
        <v>3</v>
      </c>
      <c r="AO9" s="67" t="s">
        <v>1998</v>
      </c>
      <c r="AP9" s="114">
        <v>162050</v>
      </c>
      <c r="AQ9" s="132">
        <v>3</v>
      </c>
      <c r="AR9" s="62" t="s">
        <v>1305</v>
      </c>
      <c r="AS9" s="114">
        <v>144080</v>
      </c>
      <c r="AT9" s="132">
        <v>3</v>
      </c>
      <c r="AU9" s="67" t="s">
        <v>1317</v>
      </c>
      <c r="AV9" s="114">
        <v>83100</v>
      </c>
      <c r="AW9" s="132">
        <v>3</v>
      </c>
    </row>
    <row r="10" spans="1:49" x14ac:dyDescent="0.25">
      <c r="B10" s="62" t="s">
        <v>1038</v>
      </c>
      <c r="C10" s="114">
        <v>95270</v>
      </c>
      <c r="D10" s="132">
        <v>3</v>
      </c>
      <c r="E10" s="67" t="s">
        <v>1038</v>
      </c>
      <c r="F10" s="114">
        <v>86560</v>
      </c>
      <c r="G10" s="132">
        <v>3</v>
      </c>
      <c r="H10" s="62" t="s">
        <v>1067</v>
      </c>
      <c r="I10" s="114">
        <v>104670</v>
      </c>
      <c r="J10" s="132">
        <v>3</v>
      </c>
      <c r="K10" s="67" t="s">
        <v>1090</v>
      </c>
      <c r="L10" s="114">
        <v>99310</v>
      </c>
      <c r="M10" s="132">
        <v>3</v>
      </c>
      <c r="N10" s="62" t="s">
        <v>1113</v>
      </c>
      <c r="O10" s="114">
        <v>59030</v>
      </c>
      <c r="P10" s="132">
        <v>3</v>
      </c>
      <c r="Q10" s="67" t="s">
        <v>1138</v>
      </c>
      <c r="R10" s="114">
        <v>73880</v>
      </c>
      <c r="S10" s="132">
        <v>3</v>
      </c>
      <c r="T10" s="62" t="s">
        <v>1163</v>
      </c>
      <c r="U10" s="114">
        <v>80160</v>
      </c>
      <c r="V10" s="132">
        <v>3</v>
      </c>
      <c r="W10" s="67" t="s">
        <v>1183</v>
      </c>
      <c r="X10" s="114">
        <v>77220</v>
      </c>
      <c r="Y10" s="132">
        <v>3</v>
      </c>
      <c r="Z10" s="62" t="s">
        <v>1212</v>
      </c>
      <c r="AA10" s="114">
        <v>88200</v>
      </c>
      <c r="AB10" s="132">
        <v>3</v>
      </c>
      <c r="AC10" s="67" t="s">
        <v>1236</v>
      </c>
      <c r="AD10" s="114">
        <v>101880</v>
      </c>
      <c r="AE10" s="132">
        <v>3</v>
      </c>
      <c r="AF10" s="62" t="s">
        <v>1261</v>
      </c>
      <c r="AG10" s="114">
        <v>159960</v>
      </c>
      <c r="AH10" s="132">
        <v>3</v>
      </c>
      <c r="AI10" s="67" t="s">
        <v>1283</v>
      </c>
      <c r="AJ10" s="114">
        <v>146210</v>
      </c>
      <c r="AK10" s="132">
        <v>3</v>
      </c>
      <c r="AL10" s="62" t="s">
        <v>1983</v>
      </c>
      <c r="AM10" s="114">
        <v>99590</v>
      </c>
      <c r="AN10" s="132">
        <v>3</v>
      </c>
      <c r="AO10" s="67" t="s">
        <v>1999</v>
      </c>
      <c r="AP10" s="114">
        <v>123870</v>
      </c>
      <c r="AQ10" s="132">
        <v>3</v>
      </c>
      <c r="AR10" s="62" t="s">
        <v>1306</v>
      </c>
      <c r="AS10" s="114">
        <v>173870</v>
      </c>
      <c r="AT10" s="132">
        <v>3</v>
      </c>
      <c r="AU10" s="67" t="s">
        <v>1318</v>
      </c>
      <c r="AV10" s="114">
        <v>145740</v>
      </c>
      <c r="AW10" s="132">
        <v>3</v>
      </c>
    </row>
    <row r="11" spans="1:49" x14ac:dyDescent="0.25">
      <c r="B11" s="62" t="s">
        <v>1039</v>
      </c>
      <c r="C11" s="114">
        <v>141680</v>
      </c>
      <c r="D11" s="132">
        <v>3</v>
      </c>
      <c r="E11" s="67" t="s">
        <v>1039</v>
      </c>
      <c r="F11" s="114">
        <v>131210</v>
      </c>
      <c r="G11" s="132">
        <v>3</v>
      </c>
      <c r="H11" s="62" t="s">
        <v>1068</v>
      </c>
      <c r="I11" s="114">
        <v>139900</v>
      </c>
      <c r="J11" s="132">
        <v>3</v>
      </c>
      <c r="K11" s="67" t="s">
        <v>1091</v>
      </c>
      <c r="L11" s="114">
        <v>135050</v>
      </c>
      <c r="M11" s="132">
        <v>3</v>
      </c>
      <c r="N11" s="62" t="s">
        <v>1114</v>
      </c>
      <c r="O11" s="114">
        <v>52220</v>
      </c>
      <c r="P11" s="132">
        <v>3</v>
      </c>
      <c r="Q11" s="67" t="s">
        <v>1139</v>
      </c>
      <c r="R11" s="114">
        <v>59630</v>
      </c>
      <c r="S11" s="132">
        <v>3</v>
      </c>
      <c r="T11" s="62" t="s">
        <v>1164</v>
      </c>
      <c r="U11" s="114">
        <v>79840</v>
      </c>
      <c r="V11" s="132">
        <v>3</v>
      </c>
      <c r="W11" s="67" t="s">
        <v>1184</v>
      </c>
      <c r="X11" s="114">
        <v>80490</v>
      </c>
      <c r="Y11" s="132">
        <v>3</v>
      </c>
      <c r="Z11" s="62" t="s">
        <v>1213</v>
      </c>
      <c r="AA11" s="114">
        <v>98960</v>
      </c>
      <c r="AB11" s="132">
        <v>3</v>
      </c>
      <c r="AC11" s="67" t="s">
        <v>1237</v>
      </c>
      <c r="AD11" s="114">
        <v>100530</v>
      </c>
      <c r="AE11" s="132">
        <v>3</v>
      </c>
      <c r="AF11" s="62" t="s">
        <v>1262</v>
      </c>
      <c r="AG11" s="114">
        <v>93270</v>
      </c>
      <c r="AH11" s="132">
        <v>3</v>
      </c>
      <c r="AI11" s="67" t="s">
        <v>1284</v>
      </c>
      <c r="AJ11" s="114">
        <v>147870</v>
      </c>
      <c r="AK11" s="132">
        <v>3</v>
      </c>
      <c r="AL11" s="62" t="s">
        <v>1984</v>
      </c>
      <c r="AM11" s="114">
        <v>106340</v>
      </c>
      <c r="AN11" s="132">
        <v>3</v>
      </c>
      <c r="AO11" s="67" t="s">
        <v>2000</v>
      </c>
      <c r="AP11" s="114">
        <v>178810</v>
      </c>
      <c r="AQ11" s="132">
        <v>3</v>
      </c>
      <c r="AR11" s="62" t="s">
        <v>1307</v>
      </c>
      <c r="AS11" s="114">
        <v>107300</v>
      </c>
      <c r="AT11" s="132">
        <v>3</v>
      </c>
      <c r="AU11" s="67" t="s">
        <v>1319</v>
      </c>
      <c r="AV11" s="114">
        <v>165140</v>
      </c>
      <c r="AW11" s="132">
        <v>3</v>
      </c>
    </row>
    <row r="12" spans="1:49" x14ac:dyDescent="0.25">
      <c r="B12" s="62" t="s">
        <v>1040</v>
      </c>
      <c r="C12" s="114">
        <v>140280</v>
      </c>
      <c r="D12" s="132">
        <v>3</v>
      </c>
      <c r="E12" s="67" t="s">
        <v>1040</v>
      </c>
      <c r="F12" s="114">
        <v>100170</v>
      </c>
      <c r="G12" s="132">
        <v>3</v>
      </c>
      <c r="H12" s="62" t="s">
        <v>1069</v>
      </c>
      <c r="I12" s="114">
        <v>143300</v>
      </c>
      <c r="J12" s="132">
        <v>3</v>
      </c>
      <c r="K12" s="67" t="s">
        <v>1092</v>
      </c>
      <c r="L12" s="114">
        <v>159880</v>
      </c>
      <c r="M12" s="132">
        <v>3</v>
      </c>
      <c r="N12" s="62" t="s">
        <v>1115</v>
      </c>
      <c r="O12" s="114">
        <v>80400</v>
      </c>
      <c r="P12" s="132">
        <v>3</v>
      </c>
      <c r="Q12" s="67" t="s">
        <v>1140</v>
      </c>
      <c r="R12" s="114">
        <v>83580</v>
      </c>
      <c r="S12" s="132">
        <v>3</v>
      </c>
      <c r="T12" s="62" t="s">
        <v>1165</v>
      </c>
      <c r="U12" s="114">
        <v>70110</v>
      </c>
      <c r="V12" s="132">
        <v>3</v>
      </c>
      <c r="W12" s="67" t="s">
        <v>1185</v>
      </c>
      <c r="X12" s="114">
        <v>104850</v>
      </c>
      <c r="Y12" s="132">
        <v>3</v>
      </c>
      <c r="Z12" s="62" t="s">
        <v>1214</v>
      </c>
      <c r="AA12" s="114">
        <v>100600</v>
      </c>
      <c r="AB12" s="132">
        <v>3</v>
      </c>
      <c r="AC12" s="67" t="s">
        <v>1238</v>
      </c>
      <c r="AD12" s="114">
        <v>87560</v>
      </c>
      <c r="AE12" s="132">
        <v>3</v>
      </c>
      <c r="AF12" s="62" t="s">
        <v>1263</v>
      </c>
      <c r="AG12" s="114">
        <v>164520</v>
      </c>
      <c r="AH12" s="132">
        <v>3</v>
      </c>
      <c r="AI12" s="67" t="s">
        <v>1285</v>
      </c>
      <c r="AJ12" s="114">
        <v>169510</v>
      </c>
      <c r="AK12" s="132">
        <v>3</v>
      </c>
      <c r="AL12" s="62" t="s">
        <v>1985</v>
      </c>
      <c r="AM12" s="114">
        <v>168620</v>
      </c>
      <c r="AN12" s="132">
        <v>3</v>
      </c>
      <c r="AO12" s="67" t="s">
        <v>2001</v>
      </c>
      <c r="AP12" s="114">
        <v>93690</v>
      </c>
      <c r="AQ12" s="132">
        <v>3</v>
      </c>
      <c r="AR12" s="62" t="s">
        <v>1308</v>
      </c>
      <c r="AS12" s="114">
        <v>115700</v>
      </c>
      <c r="AT12" s="132">
        <v>3</v>
      </c>
      <c r="AU12" s="67" t="s">
        <v>1320</v>
      </c>
      <c r="AV12" s="114">
        <v>127210</v>
      </c>
      <c r="AW12" s="132">
        <v>3</v>
      </c>
    </row>
    <row r="13" spans="1:49" x14ac:dyDescent="0.25">
      <c r="B13" s="62" t="s">
        <v>1041</v>
      </c>
      <c r="C13" s="114">
        <v>109440</v>
      </c>
      <c r="D13" s="132">
        <v>3</v>
      </c>
      <c r="E13" s="67" t="s">
        <v>1041</v>
      </c>
      <c r="F13" s="114">
        <v>94380</v>
      </c>
      <c r="G13" s="132">
        <v>3</v>
      </c>
      <c r="H13" s="62" t="s">
        <v>1070</v>
      </c>
      <c r="I13" s="114">
        <v>166370</v>
      </c>
      <c r="J13" s="132">
        <v>3</v>
      </c>
      <c r="K13" s="67" t="s">
        <v>1093</v>
      </c>
      <c r="L13" s="114">
        <v>135940</v>
      </c>
      <c r="M13" s="132">
        <v>3</v>
      </c>
      <c r="N13" s="62" t="s">
        <v>1116</v>
      </c>
      <c r="O13" s="114">
        <v>82750</v>
      </c>
      <c r="P13" s="132">
        <v>3</v>
      </c>
      <c r="Q13" s="67" t="s">
        <v>1141</v>
      </c>
      <c r="R13" s="114">
        <v>81990</v>
      </c>
      <c r="S13" s="132">
        <v>3</v>
      </c>
      <c r="T13" s="62" t="s">
        <v>1166</v>
      </c>
      <c r="U13" s="114">
        <v>111610</v>
      </c>
      <c r="V13" s="132">
        <v>3</v>
      </c>
      <c r="W13" s="67" t="s">
        <v>1186</v>
      </c>
      <c r="X13" s="114">
        <v>93010</v>
      </c>
      <c r="Y13" s="132">
        <v>3</v>
      </c>
      <c r="Z13" s="62" t="s">
        <v>1215</v>
      </c>
      <c r="AA13" s="114">
        <v>64820</v>
      </c>
      <c r="AB13" s="132">
        <v>3</v>
      </c>
      <c r="AC13" s="67" t="s">
        <v>1239</v>
      </c>
      <c r="AD13" s="114">
        <v>74850</v>
      </c>
      <c r="AE13" s="132">
        <v>3</v>
      </c>
      <c r="AF13" s="62" t="s">
        <v>1264</v>
      </c>
      <c r="AG13" s="114">
        <v>110190</v>
      </c>
      <c r="AH13" s="132">
        <v>3</v>
      </c>
      <c r="AI13" s="67" t="s">
        <v>1286</v>
      </c>
      <c r="AJ13" s="114">
        <v>136860</v>
      </c>
      <c r="AK13" s="132">
        <v>3</v>
      </c>
      <c r="AL13" s="62" t="s">
        <v>1986</v>
      </c>
      <c r="AM13" s="114">
        <v>116410</v>
      </c>
      <c r="AN13" s="132">
        <v>3</v>
      </c>
      <c r="AO13" s="67" t="s">
        <v>2002</v>
      </c>
      <c r="AP13" s="114">
        <v>121060</v>
      </c>
      <c r="AQ13" s="132">
        <v>3</v>
      </c>
      <c r="AR13" s="62" t="s">
        <v>1309</v>
      </c>
      <c r="AS13" s="114">
        <v>118440</v>
      </c>
      <c r="AT13" s="132">
        <v>3</v>
      </c>
      <c r="AU13" s="67" t="s">
        <v>1321</v>
      </c>
      <c r="AV13" s="114">
        <v>90790</v>
      </c>
      <c r="AW13" s="132">
        <v>3</v>
      </c>
    </row>
    <row r="14" spans="1:49" x14ac:dyDescent="0.25">
      <c r="B14" s="62" t="s">
        <v>1042</v>
      </c>
      <c r="C14" s="114">
        <v>169900</v>
      </c>
      <c r="D14" s="132">
        <v>3</v>
      </c>
      <c r="E14" s="67" t="s">
        <v>1042</v>
      </c>
      <c r="F14" s="114">
        <v>111340</v>
      </c>
      <c r="G14" s="132">
        <v>3</v>
      </c>
      <c r="H14" s="62" t="s">
        <v>1071</v>
      </c>
      <c r="I14" s="114">
        <v>162670</v>
      </c>
      <c r="J14" s="132">
        <v>3</v>
      </c>
      <c r="K14" s="67" t="s">
        <v>1094</v>
      </c>
      <c r="L14" s="114">
        <v>121850</v>
      </c>
      <c r="M14" s="132">
        <v>3</v>
      </c>
      <c r="N14" s="62" t="s">
        <v>1117</v>
      </c>
      <c r="O14" s="114">
        <v>62710</v>
      </c>
      <c r="P14" s="132">
        <v>3</v>
      </c>
      <c r="Q14" s="67" t="s">
        <v>1142</v>
      </c>
      <c r="R14" s="114">
        <v>58200</v>
      </c>
      <c r="S14" s="132">
        <v>3</v>
      </c>
      <c r="T14" s="62" t="s">
        <v>1167</v>
      </c>
      <c r="U14" s="114">
        <v>86800</v>
      </c>
      <c r="V14" s="132">
        <v>3</v>
      </c>
      <c r="W14" s="67" t="s">
        <v>1187</v>
      </c>
      <c r="X14" s="114">
        <v>96820</v>
      </c>
      <c r="Y14" s="132">
        <v>3</v>
      </c>
      <c r="Z14" s="62" t="s">
        <v>1216</v>
      </c>
      <c r="AA14" s="114">
        <v>89810</v>
      </c>
      <c r="AB14" s="132">
        <v>3</v>
      </c>
      <c r="AC14" s="67" t="s">
        <v>1240</v>
      </c>
      <c r="AD14" s="114">
        <v>85370</v>
      </c>
      <c r="AE14" s="132">
        <v>3</v>
      </c>
      <c r="AF14" s="62" t="s">
        <v>1265</v>
      </c>
      <c r="AG14" s="114">
        <v>130520</v>
      </c>
      <c r="AH14" s="132">
        <v>3</v>
      </c>
      <c r="AI14" s="67" t="s">
        <v>1287</v>
      </c>
      <c r="AJ14" s="114">
        <v>180670</v>
      </c>
      <c r="AK14" s="132">
        <v>3</v>
      </c>
      <c r="AL14" s="62" t="s">
        <v>1987</v>
      </c>
      <c r="AM14" s="114">
        <v>115720</v>
      </c>
      <c r="AN14" s="132">
        <v>3</v>
      </c>
      <c r="AO14" s="67" t="s">
        <v>2003</v>
      </c>
      <c r="AP14" s="114">
        <v>144640</v>
      </c>
      <c r="AQ14" s="132">
        <v>3</v>
      </c>
      <c r="AR14" s="62" t="s">
        <v>1310</v>
      </c>
      <c r="AS14" s="114">
        <v>122810</v>
      </c>
      <c r="AT14" s="132">
        <v>3</v>
      </c>
      <c r="AU14" s="67" t="s">
        <v>1322</v>
      </c>
      <c r="AV14" s="114">
        <v>115580</v>
      </c>
      <c r="AW14" s="132">
        <v>3</v>
      </c>
    </row>
    <row r="15" spans="1:49" ht="15.75" thickBot="1" x14ac:dyDescent="0.3">
      <c r="B15" s="62" t="s">
        <v>1043</v>
      </c>
      <c r="C15" s="114">
        <v>101930</v>
      </c>
      <c r="D15" s="132">
        <v>3</v>
      </c>
      <c r="E15" s="67" t="s">
        <v>1043</v>
      </c>
      <c r="F15" s="114">
        <v>106240</v>
      </c>
      <c r="G15" s="132">
        <v>3</v>
      </c>
      <c r="H15" s="62" t="s">
        <v>1072</v>
      </c>
      <c r="I15" s="114">
        <v>175380</v>
      </c>
      <c r="J15" s="132">
        <v>3</v>
      </c>
      <c r="K15" s="67" t="s">
        <v>1095</v>
      </c>
      <c r="L15" s="114">
        <v>100660</v>
      </c>
      <c r="M15" s="132">
        <v>3</v>
      </c>
      <c r="N15" s="62" t="s">
        <v>1118</v>
      </c>
      <c r="O15" s="114">
        <v>61090</v>
      </c>
      <c r="P15" s="132">
        <v>3</v>
      </c>
      <c r="Q15" s="67" t="s">
        <v>1143</v>
      </c>
      <c r="R15" s="114">
        <v>45420</v>
      </c>
      <c r="S15" s="132">
        <v>3</v>
      </c>
      <c r="T15" s="62" t="s">
        <v>1168</v>
      </c>
      <c r="U15" s="114">
        <v>86790</v>
      </c>
      <c r="V15" s="132">
        <v>3</v>
      </c>
      <c r="W15" s="67" t="s">
        <v>1188</v>
      </c>
      <c r="X15" s="114">
        <v>101080</v>
      </c>
      <c r="Y15" s="132">
        <v>3</v>
      </c>
      <c r="Z15" s="62" t="s">
        <v>1217</v>
      </c>
      <c r="AA15" s="114">
        <v>85230</v>
      </c>
      <c r="AB15" s="132">
        <v>3</v>
      </c>
      <c r="AC15" s="67" t="s">
        <v>1241</v>
      </c>
      <c r="AD15" s="114">
        <v>75060</v>
      </c>
      <c r="AE15" s="132">
        <v>3</v>
      </c>
      <c r="AF15" s="62" t="s">
        <v>1266</v>
      </c>
      <c r="AG15" s="114">
        <v>89340</v>
      </c>
      <c r="AH15" s="132">
        <v>3</v>
      </c>
      <c r="AI15" s="67" t="s">
        <v>1288</v>
      </c>
      <c r="AJ15" s="114">
        <v>175910</v>
      </c>
      <c r="AK15" s="132">
        <v>3</v>
      </c>
      <c r="AL15" s="62" t="s">
        <v>1988</v>
      </c>
      <c r="AM15" s="114">
        <v>142590</v>
      </c>
      <c r="AN15" s="132">
        <v>3</v>
      </c>
      <c r="AO15" s="67" t="s">
        <v>2004</v>
      </c>
      <c r="AP15" s="114">
        <v>152220</v>
      </c>
      <c r="AQ15" s="132">
        <v>3</v>
      </c>
      <c r="AR15" s="62" t="s">
        <v>1311</v>
      </c>
      <c r="AS15" s="114">
        <v>208300</v>
      </c>
      <c r="AT15" s="132">
        <v>3</v>
      </c>
      <c r="AU15" s="67" t="s">
        <v>1323</v>
      </c>
      <c r="AV15" s="114">
        <v>117180</v>
      </c>
      <c r="AW15" s="132">
        <v>3</v>
      </c>
    </row>
    <row r="16" spans="1:49" x14ac:dyDescent="0.25">
      <c r="B16" s="62" t="s">
        <v>1044</v>
      </c>
      <c r="C16" s="114">
        <v>94760</v>
      </c>
      <c r="D16" s="132">
        <v>3</v>
      </c>
      <c r="E16" s="67" t="s">
        <v>1044</v>
      </c>
      <c r="F16" s="114">
        <v>100400</v>
      </c>
      <c r="G16" s="132">
        <v>3</v>
      </c>
      <c r="H16" s="62" t="s">
        <v>1073</v>
      </c>
      <c r="I16" s="114">
        <v>137620</v>
      </c>
      <c r="J16" s="132">
        <v>3</v>
      </c>
      <c r="K16" s="67" t="s">
        <v>1096</v>
      </c>
      <c r="L16" s="114">
        <v>126510</v>
      </c>
      <c r="M16" s="132">
        <v>3</v>
      </c>
      <c r="N16" s="62" t="s">
        <v>1119</v>
      </c>
      <c r="O16" s="114">
        <v>74940</v>
      </c>
      <c r="P16" s="132">
        <v>3</v>
      </c>
      <c r="Q16" s="67" t="s">
        <v>1144</v>
      </c>
      <c r="R16" s="114">
        <v>47640</v>
      </c>
      <c r="S16" s="132">
        <v>3</v>
      </c>
      <c r="T16" s="62" t="s">
        <v>1169</v>
      </c>
      <c r="U16" s="114">
        <v>87610</v>
      </c>
      <c r="V16" s="132">
        <v>3</v>
      </c>
      <c r="W16" s="67" t="s">
        <v>1189</v>
      </c>
      <c r="X16" s="114">
        <v>100150</v>
      </c>
      <c r="Y16" s="132">
        <v>3</v>
      </c>
      <c r="Z16" s="62" t="s">
        <v>1218</v>
      </c>
      <c r="AA16" s="114">
        <v>70420</v>
      </c>
      <c r="AB16" s="132">
        <v>3</v>
      </c>
      <c r="AC16" s="67" t="s">
        <v>1242</v>
      </c>
      <c r="AD16" s="114">
        <v>89860</v>
      </c>
      <c r="AE16" s="132">
        <v>3</v>
      </c>
      <c r="AF16" s="62" t="s">
        <v>1267</v>
      </c>
      <c r="AG16" s="114">
        <v>84440</v>
      </c>
      <c r="AH16" s="132">
        <v>3</v>
      </c>
      <c r="AI16" s="67" t="s">
        <v>1289</v>
      </c>
      <c r="AJ16" s="114">
        <v>155740</v>
      </c>
      <c r="AK16" s="132">
        <v>3</v>
      </c>
      <c r="AL16" s="62" t="s">
        <v>1989</v>
      </c>
      <c r="AM16" s="114">
        <v>99890</v>
      </c>
      <c r="AN16" s="132">
        <v>3</v>
      </c>
      <c r="AO16" s="67" t="s">
        <v>2005</v>
      </c>
      <c r="AP16" s="114">
        <v>159630</v>
      </c>
      <c r="AQ16" s="132">
        <v>3</v>
      </c>
      <c r="AR16" s="40"/>
      <c r="AS16" s="40"/>
      <c r="AT16" s="40"/>
      <c r="AU16" s="40"/>
      <c r="AV16" s="40"/>
      <c r="AW16" s="40"/>
    </row>
    <row r="17" spans="2:49" x14ac:dyDescent="0.25">
      <c r="B17" s="62" t="s">
        <v>1045</v>
      </c>
      <c r="C17" s="114">
        <v>81550</v>
      </c>
      <c r="D17" s="132">
        <v>3</v>
      </c>
      <c r="E17" s="67" t="s">
        <v>1045</v>
      </c>
      <c r="F17" s="114">
        <v>137550</v>
      </c>
      <c r="G17" s="132">
        <v>3</v>
      </c>
      <c r="H17" s="62" t="s">
        <v>1074</v>
      </c>
      <c r="I17" s="114">
        <v>102350</v>
      </c>
      <c r="J17" s="132">
        <v>3</v>
      </c>
      <c r="K17" s="67" t="s">
        <v>1097</v>
      </c>
      <c r="L17" s="114">
        <v>111140</v>
      </c>
      <c r="M17" s="132">
        <v>3</v>
      </c>
      <c r="N17" s="62" t="s">
        <v>1120</v>
      </c>
      <c r="O17" s="114">
        <v>48570</v>
      </c>
      <c r="P17" s="132">
        <v>3</v>
      </c>
      <c r="Q17" s="67" t="s">
        <v>1145</v>
      </c>
      <c r="R17" s="114">
        <v>58770</v>
      </c>
      <c r="S17" s="132">
        <v>3</v>
      </c>
      <c r="T17" s="62" t="s">
        <v>1170</v>
      </c>
      <c r="U17" s="114">
        <v>79220</v>
      </c>
      <c r="V17" s="132">
        <v>3</v>
      </c>
      <c r="W17" s="67" t="s">
        <v>1190</v>
      </c>
      <c r="X17" s="114">
        <v>93580</v>
      </c>
      <c r="Y17" s="132">
        <v>3</v>
      </c>
      <c r="Z17" s="62" t="s">
        <v>1219</v>
      </c>
      <c r="AA17" s="114">
        <v>86650</v>
      </c>
      <c r="AB17" s="132">
        <v>3</v>
      </c>
      <c r="AC17" s="67" t="s">
        <v>1243</v>
      </c>
      <c r="AD17" s="114">
        <v>91560</v>
      </c>
      <c r="AE17" s="132">
        <v>3</v>
      </c>
      <c r="AF17" s="62" t="s">
        <v>1268</v>
      </c>
      <c r="AG17" s="114">
        <v>99890</v>
      </c>
      <c r="AH17" s="132">
        <v>3</v>
      </c>
      <c r="AI17" s="67" t="s">
        <v>1290</v>
      </c>
      <c r="AJ17" s="114">
        <v>152900</v>
      </c>
      <c r="AK17" s="132">
        <v>3</v>
      </c>
      <c r="AL17" s="62" t="s">
        <v>1990</v>
      </c>
      <c r="AM17" s="114">
        <v>119370</v>
      </c>
      <c r="AN17" s="132">
        <v>3</v>
      </c>
      <c r="AO17" s="67" t="s">
        <v>2006</v>
      </c>
      <c r="AP17" s="114">
        <v>159610</v>
      </c>
      <c r="AQ17" s="132">
        <v>3</v>
      </c>
      <c r="AR17" s="42"/>
      <c r="AS17" s="42"/>
      <c r="AT17" s="42"/>
      <c r="AU17" s="42"/>
      <c r="AV17" s="42"/>
      <c r="AW17" s="42"/>
    </row>
    <row r="18" spans="2:49" x14ac:dyDescent="0.25">
      <c r="B18" s="62" t="s">
        <v>1046</v>
      </c>
      <c r="C18" s="114">
        <v>118580</v>
      </c>
      <c r="D18" s="132">
        <v>3</v>
      </c>
      <c r="E18" s="67" t="s">
        <v>1046</v>
      </c>
      <c r="F18" s="114">
        <v>90740</v>
      </c>
      <c r="G18" s="132">
        <v>3</v>
      </c>
      <c r="H18" s="62" t="s">
        <v>1075</v>
      </c>
      <c r="I18" s="114">
        <v>158840</v>
      </c>
      <c r="J18" s="132">
        <v>3</v>
      </c>
      <c r="K18" s="67" t="s">
        <v>1098</v>
      </c>
      <c r="L18" s="114">
        <v>128350</v>
      </c>
      <c r="M18" s="132">
        <v>3</v>
      </c>
      <c r="N18" s="62" t="s">
        <v>1121</v>
      </c>
      <c r="O18" s="114">
        <v>59310</v>
      </c>
      <c r="P18" s="132">
        <v>3</v>
      </c>
      <c r="Q18" s="67" t="s">
        <v>1146</v>
      </c>
      <c r="R18" s="114">
        <v>71610</v>
      </c>
      <c r="S18" s="132">
        <v>3</v>
      </c>
      <c r="T18" s="62" t="s">
        <v>1171</v>
      </c>
      <c r="U18" s="114">
        <v>89820</v>
      </c>
      <c r="V18" s="132">
        <v>3</v>
      </c>
      <c r="W18" s="67" t="s">
        <v>1191</v>
      </c>
      <c r="X18" s="114">
        <v>95390</v>
      </c>
      <c r="Y18" s="132">
        <v>3</v>
      </c>
      <c r="Z18" s="62" t="s">
        <v>1220</v>
      </c>
      <c r="AA18" s="114">
        <v>98580</v>
      </c>
      <c r="AB18" s="132">
        <v>3</v>
      </c>
      <c r="AC18" s="67" t="s">
        <v>1244</v>
      </c>
      <c r="AD18" s="114">
        <v>91250</v>
      </c>
      <c r="AE18" s="132">
        <v>3</v>
      </c>
      <c r="AF18" s="62" t="s">
        <v>1269</v>
      </c>
      <c r="AG18" s="114">
        <v>108120</v>
      </c>
      <c r="AH18" s="132">
        <v>3</v>
      </c>
      <c r="AI18" s="67" t="s">
        <v>1291</v>
      </c>
      <c r="AJ18" s="114">
        <v>137000</v>
      </c>
      <c r="AK18" s="132">
        <v>3</v>
      </c>
      <c r="AL18" s="62" t="s">
        <v>1991</v>
      </c>
      <c r="AM18" s="114">
        <v>105640</v>
      </c>
      <c r="AN18" s="132">
        <v>3</v>
      </c>
      <c r="AO18" s="67" t="s">
        <v>2007</v>
      </c>
      <c r="AP18" s="114">
        <v>150770</v>
      </c>
      <c r="AQ18" s="132">
        <v>3</v>
      </c>
      <c r="AR18" s="42"/>
      <c r="AS18" s="42"/>
      <c r="AT18" s="42"/>
      <c r="AU18" s="42"/>
      <c r="AV18" s="42"/>
      <c r="AW18" s="42"/>
    </row>
    <row r="19" spans="2:49" ht="15.75" thickBot="1" x14ac:dyDescent="0.3">
      <c r="B19" s="62" t="s">
        <v>1047</v>
      </c>
      <c r="C19" s="114">
        <v>144640</v>
      </c>
      <c r="D19" s="132">
        <v>3</v>
      </c>
      <c r="E19" s="67" t="s">
        <v>1047</v>
      </c>
      <c r="F19" s="114">
        <v>121600</v>
      </c>
      <c r="G19" s="132">
        <v>3</v>
      </c>
      <c r="H19" s="62" t="s">
        <v>1076</v>
      </c>
      <c r="I19" s="114">
        <v>117120</v>
      </c>
      <c r="J19" s="132">
        <v>3</v>
      </c>
      <c r="K19" s="67" t="s">
        <v>1099</v>
      </c>
      <c r="L19" s="114">
        <v>100220</v>
      </c>
      <c r="M19" s="132">
        <v>3</v>
      </c>
      <c r="N19" s="62" t="s">
        <v>1122</v>
      </c>
      <c r="O19" s="114">
        <v>84110</v>
      </c>
      <c r="P19" s="132">
        <v>3</v>
      </c>
      <c r="Q19" s="67" t="s">
        <v>1147</v>
      </c>
      <c r="R19" s="114">
        <v>52560</v>
      </c>
      <c r="S19" s="132">
        <v>3</v>
      </c>
      <c r="T19" s="62" t="s">
        <v>1172</v>
      </c>
      <c r="U19" s="114">
        <v>85170</v>
      </c>
      <c r="V19" s="132">
        <v>3</v>
      </c>
      <c r="W19" s="67" t="s">
        <v>1192</v>
      </c>
      <c r="X19" s="114">
        <v>94110</v>
      </c>
      <c r="Y19" s="132">
        <v>3</v>
      </c>
      <c r="Z19" s="62" t="s">
        <v>1221</v>
      </c>
      <c r="AA19" s="114">
        <v>122540</v>
      </c>
      <c r="AB19" s="132">
        <v>3</v>
      </c>
      <c r="AC19" s="67" t="s">
        <v>1245</v>
      </c>
      <c r="AD19" s="114">
        <v>69580</v>
      </c>
      <c r="AE19" s="132">
        <v>3</v>
      </c>
      <c r="AF19" s="62" t="s">
        <v>1270</v>
      </c>
      <c r="AG19" s="114">
        <v>84280</v>
      </c>
      <c r="AH19" s="132">
        <v>3</v>
      </c>
      <c r="AI19" s="67" t="s">
        <v>1292</v>
      </c>
      <c r="AJ19" s="114">
        <v>182710</v>
      </c>
      <c r="AK19" s="132">
        <v>3</v>
      </c>
      <c r="AL19" s="62" t="s">
        <v>1992</v>
      </c>
      <c r="AM19" s="114">
        <v>180550</v>
      </c>
      <c r="AN19" s="132">
        <v>3</v>
      </c>
      <c r="AO19" s="67" t="s">
        <v>2008</v>
      </c>
      <c r="AP19" s="114">
        <v>200130</v>
      </c>
      <c r="AQ19" s="132">
        <v>3</v>
      </c>
      <c r="AR19" s="42"/>
      <c r="AS19" s="42"/>
      <c r="AT19" s="42"/>
      <c r="AU19" s="42"/>
      <c r="AV19" s="42"/>
      <c r="AW19" s="42"/>
    </row>
    <row r="20" spans="2:49" x14ac:dyDescent="0.25">
      <c r="B20" s="62" t="s">
        <v>1048</v>
      </c>
      <c r="C20" s="114">
        <v>95400</v>
      </c>
      <c r="D20" s="132">
        <v>3</v>
      </c>
      <c r="E20" s="67" t="s">
        <v>1048</v>
      </c>
      <c r="F20" s="114">
        <v>126410</v>
      </c>
      <c r="G20" s="132">
        <v>3</v>
      </c>
      <c r="H20" s="62" t="s">
        <v>1077</v>
      </c>
      <c r="I20" s="114">
        <v>88330</v>
      </c>
      <c r="J20" s="132">
        <v>3</v>
      </c>
      <c r="K20" s="67" t="s">
        <v>1100</v>
      </c>
      <c r="L20" s="114">
        <v>88110</v>
      </c>
      <c r="M20" s="132">
        <v>3</v>
      </c>
      <c r="N20" s="62" t="s">
        <v>1123</v>
      </c>
      <c r="O20" s="114">
        <v>67230</v>
      </c>
      <c r="P20" s="132">
        <v>3</v>
      </c>
      <c r="Q20" s="67" t="s">
        <v>1148</v>
      </c>
      <c r="R20" s="114">
        <v>75910</v>
      </c>
      <c r="S20" s="132">
        <v>3</v>
      </c>
      <c r="T20" s="62" t="s">
        <v>1173</v>
      </c>
      <c r="U20" s="114">
        <v>73140</v>
      </c>
      <c r="V20" s="132">
        <v>3</v>
      </c>
      <c r="W20" s="67" t="s">
        <v>1193</v>
      </c>
      <c r="X20" s="114">
        <v>146380</v>
      </c>
      <c r="Y20" s="132">
        <v>3</v>
      </c>
      <c r="Z20" s="62" t="s">
        <v>1222</v>
      </c>
      <c r="AA20" s="114">
        <v>147110</v>
      </c>
      <c r="AB20" s="132">
        <v>3</v>
      </c>
      <c r="AC20" s="67" t="s">
        <v>1246</v>
      </c>
      <c r="AD20" s="114">
        <v>92090</v>
      </c>
      <c r="AE20" s="132">
        <v>3</v>
      </c>
      <c r="AF20" s="62" t="s">
        <v>1271</v>
      </c>
      <c r="AG20" s="114">
        <v>150210</v>
      </c>
      <c r="AH20" s="132">
        <v>3</v>
      </c>
      <c r="AI20" s="67" t="s">
        <v>1293</v>
      </c>
      <c r="AJ20" s="114">
        <v>119580</v>
      </c>
      <c r="AK20" s="132">
        <v>3</v>
      </c>
      <c r="AL20" s="40"/>
      <c r="AM20" s="40"/>
      <c r="AN20" s="40"/>
      <c r="AO20" s="40"/>
      <c r="AP20" s="40"/>
      <c r="AQ20" s="40"/>
      <c r="AR20" s="42"/>
      <c r="AS20" s="42"/>
      <c r="AT20" s="42"/>
      <c r="AU20" s="42"/>
      <c r="AV20" s="42"/>
      <c r="AW20" s="42"/>
    </row>
    <row r="21" spans="2:49" x14ac:dyDescent="0.25">
      <c r="B21" s="62" t="s">
        <v>1049</v>
      </c>
      <c r="C21" s="114">
        <v>102650</v>
      </c>
      <c r="D21" s="132">
        <v>3</v>
      </c>
      <c r="E21" s="67" t="s">
        <v>1049</v>
      </c>
      <c r="F21" s="114">
        <v>110540</v>
      </c>
      <c r="G21" s="132">
        <v>3</v>
      </c>
      <c r="H21" s="62" t="s">
        <v>1078</v>
      </c>
      <c r="I21" s="114">
        <v>125010</v>
      </c>
      <c r="J21" s="132">
        <v>3</v>
      </c>
      <c r="K21" s="67" t="s">
        <v>1101</v>
      </c>
      <c r="L21" s="114">
        <v>181690</v>
      </c>
      <c r="M21" s="132">
        <v>3</v>
      </c>
      <c r="N21" s="62" t="s">
        <v>1124</v>
      </c>
      <c r="O21" s="114">
        <v>73280</v>
      </c>
      <c r="P21" s="132">
        <v>3</v>
      </c>
      <c r="Q21" s="67" t="s">
        <v>1149</v>
      </c>
      <c r="R21" s="114">
        <v>50750</v>
      </c>
      <c r="S21" s="132">
        <v>3</v>
      </c>
      <c r="T21" s="62" t="s">
        <v>1174</v>
      </c>
      <c r="U21" s="114">
        <v>87260</v>
      </c>
      <c r="V21" s="132">
        <v>3</v>
      </c>
      <c r="W21" s="67" t="s">
        <v>1194</v>
      </c>
      <c r="X21" s="114">
        <v>108350</v>
      </c>
      <c r="Y21" s="132">
        <v>3</v>
      </c>
      <c r="Z21" s="62" t="s">
        <v>1223</v>
      </c>
      <c r="AA21" s="114">
        <v>102670</v>
      </c>
      <c r="AB21" s="132">
        <v>3</v>
      </c>
      <c r="AC21" s="67" t="s">
        <v>1247</v>
      </c>
      <c r="AD21" s="114">
        <v>107080</v>
      </c>
      <c r="AE21" s="132">
        <v>3</v>
      </c>
      <c r="AF21" s="62" t="s">
        <v>1272</v>
      </c>
      <c r="AG21" s="114">
        <v>117770</v>
      </c>
      <c r="AH21" s="132">
        <v>3</v>
      </c>
      <c r="AI21" s="67" t="s">
        <v>1294</v>
      </c>
      <c r="AJ21" s="114">
        <v>147820</v>
      </c>
      <c r="AK21" s="132">
        <v>3</v>
      </c>
      <c r="AL21" s="42"/>
      <c r="AM21" s="42"/>
      <c r="AN21" s="42"/>
      <c r="AO21" s="42"/>
      <c r="AP21" s="42"/>
      <c r="AQ21" s="42"/>
      <c r="AR21"/>
      <c r="AS21"/>
      <c r="AT21"/>
      <c r="AU21"/>
      <c r="AV21"/>
      <c r="AW21"/>
    </row>
    <row r="22" spans="2:49" x14ac:dyDescent="0.25">
      <c r="B22" s="62" t="s">
        <v>1050</v>
      </c>
      <c r="C22" s="114">
        <v>99800</v>
      </c>
      <c r="D22" s="132">
        <v>3</v>
      </c>
      <c r="E22" s="67" t="s">
        <v>1050</v>
      </c>
      <c r="F22" s="114">
        <v>129900</v>
      </c>
      <c r="G22" s="132">
        <v>3</v>
      </c>
      <c r="H22" s="62" t="s">
        <v>1079</v>
      </c>
      <c r="I22" s="114">
        <v>97510</v>
      </c>
      <c r="J22" s="132">
        <v>3</v>
      </c>
      <c r="K22" s="67" t="s">
        <v>1102</v>
      </c>
      <c r="L22" s="114">
        <v>133680</v>
      </c>
      <c r="M22" s="132">
        <v>3</v>
      </c>
      <c r="N22" s="62" t="s">
        <v>1125</v>
      </c>
      <c r="O22" s="114">
        <v>74060</v>
      </c>
      <c r="P22" s="132">
        <v>3</v>
      </c>
      <c r="Q22" s="67" t="s">
        <v>1150</v>
      </c>
      <c r="R22" s="114">
        <v>94120</v>
      </c>
      <c r="S22" s="132">
        <v>3</v>
      </c>
      <c r="T22" s="62" t="s">
        <v>1175</v>
      </c>
      <c r="U22" s="114">
        <v>86110</v>
      </c>
      <c r="V22" s="132">
        <v>3</v>
      </c>
      <c r="W22" s="67" t="s">
        <v>1195</v>
      </c>
      <c r="X22" s="114">
        <v>137060</v>
      </c>
      <c r="Y22" s="132">
        <v>3</v>
      </c>
      <c r="Z22" s="62" t="s">
        <v>1224</v>
      </c>
      <c r="AA22" s="114">
        <v>94300</v>
      </c>
      <c r="AB22" s="132">
        <v>3</v>
      </c>
      <c r="AC22" s="67" t="s">
        <v>1248</v>
      </c>
      <c r="AD22" s="114">
        <v>100470</v>
      </c>
      <c r="AE22" s="132">
        <v>3</v>
      </c>
      <c r="AF22" s="62" t="s">
        <v>1273</v>
      </c>
      <c r="AG22" s="114">
        <v>177000</v>
      </c>
      <c r="AH22" s="132">
        <v>3</v>
      </c>
      <c r="AI22" s="67" t="s">
        <v>1295</v>
      </c>
      <c r="AJ22" s="114">
        <v>120250</v>
      </c>
      <c r="AK22" s="132">
        <v>3</v>
      </c>
      <c r="AL22" s="42"/>
      <c r="AM22" s="42"/>
      <c r="AN22" s="42"/>
      <c r="AO22" s="42"/>
      <c r="AP22" s="42"/>
      <c r="AQ22" s="42"/>
      <c r="AR22"/>
      <c r="AS22"/>
      <c r="AT22"/>
      <c r="AU22"/>
      <c r="AV22"/>
      <c r="AW22"/>
    </row>
    <row r="23" spans="2:49" x14ac:dyDescent="0.25">
      <c r="B23" s="62" t="s">
        <v>1051</v>
      </c>
      <c r="C23" s="114">
        <v>203000</v>
      </c>
      <c r="D23" s="132">
        <v>3</v>
      </c>
      <c r="E23" s="67" t="s">
        <v>1051</v>
      </c>
      <c r="F23" s="114">
        <v>118250</v>
      </c>
      <c r="G23" s="132">
        <v>3</v>
      </c>
      <c r="H23" s="62" t="s">
        <v>1080</v>
      </c>
      <c r="I23" s="114">
        <v>120950</v>
      </c>
      <c r="J23" s="132">
        <v>3</v>
      </c>
      <c r="K23" s="67" t="s">
        <v>1103</v>
      </c>
      <c r="L23" s="114">
        <v>112660</v>
      </c>
      <c r="M23" s="132">
        <v>3</v>
      </c>
      <c r="N23" s="62" t="s">
        <v>1126</v>
      </c>
      <c r="O23" s="114">
        <v>97640</v>
      </c>
      <c r="P23" s="132">
        <v>3</v>
      </c>
      <c r="Q23" s="67" t="s">
        <v>1151</v>
      </c>
      <c r="R23" s="114">
        <v>91050</v>
      </c>
      <c r="S23" s="132">
        <v>3</v>
      </c>
      <c r="T23" s="62" t="s">
        <v>1176</v>
      </c>
      <c r="U23" s="114">
        <v>125860</v>
      </c>
      <c r="V23" s="132">
        <v>3</v>
      </c>
      <c r="W23" s="67" t="s">
        <v>1196</v>
      </c>
      <c r="X23" s="114">
        <v>123080</v>
      </c>
      <c r="Y23" s="132">
        <v>3</v>
      </c>
      <c r="Z23" s="62" t="s">
        <v>1225</v>
      </c>
      <c r="AA23" s="114">
        <v>121980</v>
      </c>
      <c r="AB23" s="132">
        <v>3</v>
      </c>
      <c r="AC23" s="67" t="s">
        <v>1249</v>
      </c>
      <c r="AD23" s="114">
        <v>168990</v>
      </c>
      <c r="AE23" s="132">
        <v>3</v>
      </c>
      <c r="AF23" s="62" t="s">
        <v>1274</v>
      </c>
      <c r="AG23" s="114">
        <v>161310</v>
      </c>
      <c r="AH23" s="132">
        <v>3</v>
      </c>
      <c r="AI23" s="67" t="s">
        <v>1296</v>
      </c>
      <c r="AJ23" s="114">
        <v>186140</v>
      </c>
      <c r="AK23" s="132">
        <v>3</v>
      </c>
      <c r="AL23" s="42"/>
      <c r="AM23" s="42"/>
      <c r="AN23" s="42"/>
      <c r="AO23" s="42"/>
      <c r="AP23" s="42"/>
      <c r="AQ23" s="42"/>
      <c r="AR23"/>
      <c r="AS23"/>
      <c r="AT23"/>
      <c r="AU23"/>
      <c r="AV23"/>
      <c r="AW23"/>
    </row>
    <row r="24" spans="2:49" x14ac:dyDescent="0.25">
      <c r="B24" s="62" t="s">
        <v>1052</v>
      </c>
      <c r="C24" s="114">
        <v>132640</v>
      </c>
      <c r="D24" s="132">
        <v>3</v>
      </c>
      <c r="E24" s="67" t="s">
        <v>1052</v>
      </c>
      <c r="F24" s="114">
        <v>193240</v>
      </c>
      <c r="G24" s="132">
        <v>3</v>
      </c>
      <c r="H24" s="62" t="s">
        <v>1081</v>
      </c>
      <c r="I24" s="114">
        <v>147220</v>
      </c>
      <c r="J24" s="132">
        <v>3</v>
      </c>
      <c r="K24" s="67" t="s">
        <v>1104</v>
      </c>
      <c r="L24" s="114">
        <v>89500</v>
      </c>
      <c r="M24" s="132">
        <v>3</v>
      </c>
      <c r="N24" s="37" t="s">
        <v>1127</v>
      </c>
      <c r="O24" s="114">
        <v>71920</v>
      </c>
      <c r="P24" s="132">
        <v>3</v>
      </c>
      <c r="Q24" s="37" t="s">
        <v>1152</v>
      </c>
      <c r="R24" s="114">
        <v>68010</v>
      </c>
      <c r="S24" s="132">
        <v>3</v>
      </c>
      <c r="T24" s="37" t="s">
        <v>1197</v>
      </c>
      <c r="U24" s="114">
        <v>65150</v>
      </c>
      <c r="V24" s="132">
        <v>3</v>
      </c>
      <c r="W24" s="37" t="s">
        <v>1201</v>
      </c>
      <c r="X24" s="114">
        <v>94810</v>
      </c>
      <c r="Y24" s="132">
        <v>3</v>
      </c>
      <c r="Z24" s="37" t="s">
        <v>1226</v>
      </c>
      <c r="AA24" s="114">
        <v>98660</v>
      </c>
      <c r="AB24" s="132">
        <v>3</v>
      </c>
      <c r="AC24" s="37" t="s">
        <v>1250</v>
      </c>
      <c r="AD24" s="114">
        <v>87960</v>
      </c>
      <c r="AE24" s="132">
        <v>3</v>
      </c>
      <c r="AF24" s="37" t="s">
        <v>1275</v>
      </c>
      <c r="AG24" s="114">
        <v>124680</v>
      </c>
      <c r="AH24" s="132">
        <v>3</v>
      </c>
      <c r="AI24" s="37" t="s">
        <v>1297</v>
      </c>
      <c r="AJ24" s="114">
        <v>158460</v>
      </c>
      <c r="AK24" s="132">
        <v>3</v>
      </c>
      <c r="AL24" s="42"/>
      <c r="AM24" s="42"/>
      <c r="AN24" s="42"/>
      <c r="AO24" s="42"/>
      <c r="AP24" s="42"/>
      <c r="AQ24" s="42"/>
      <c r="AR24"/>
      <c r="AS24"/>
      <c r="AT24"/>
      <c r="AU24"/>
      <c r="AV24"/>
      <c r="AW24"/>
    </row>
    <row r="25" spans="2:49" ht="15.75" thickBot="1" x14ac:dyDescent="0.3">
      <c r="B25" s="62" t="s">
        <v>1053</v>
      </c>
      <c r="C25" s="114">
        <v>162310</v>
      </c>
      <c r="D25" s="132">
        <v>3</v>
      </c>
      <c r="E25" s="67" t="s">
        <v>1053</v>
      </c>
      <c r="F25" s="114">
        <v>183140</v>
      </c>
      <c r="G25" s="132">
        <v>3</v>
      </c>
      <c r="H25" s="62" t="s">
        <v>1082</v>
      </c>
      <c r="I25" s="114">
        <v>154760</v>
      </c>
      <c r="J25" s="132">
        <v>3</v>
      </c>
      <c r="K25" s="67" t="s">
        <v>1105</v>
      </c>
      <c r="L25" s="114">
        <v>151760</v>
      </c>
      <c r="M25" s="132">
        <v>3</v>
      </c>
      <c r="N25" s="37" t="s">
        <v>1128</v>
      </c>
      <c r="O25" s="114">
        <v>63280</v>
      </c>
      <c r="P25" s="132">
        <v>3</v>
      </c>
      <c r="Q25" s="37" t="s">
        <v>1153</v>
      </c>
      <c r="R25" s="114">
        <v>70460</v>
      </c>
      <c r="S25" s="132">
        <v>3</v>
      </c>
      <c r="T25" s="37" t="s">
        <v>1198</v>
      </c>
      <c r="U25" s="114">
        <v>75580</v>
      </c>
      <c r="V25" s="132">
        <v>3</v>
      </c>
      <c r="W25" s="37" t="s">
        <v>1202</v>
      </c>
      <c r="X25" s="114">
        <v>78290</v>
      </c>
      <c r="Y25" s="132">
        <v>3</v>
      </c>
      <c r="Z25" s="37" t="s">
        <v>1227</v>
      </c>
      <c r="AA25" s="114">
        <v>79520</v>
      </c>
      <c r="AB25" s="132">
        <v>3</v>
      </c>
      <c r="AC25" s="37" t="s">
        <v>1251</v>
      </c>
      <c r="AD25" s="114">
        <v>92210</v>
      </c>
      <c r="AE25" s="132">
        <v>3</v>
      </c>
      <c r="AF25" s="37" t="s">
        <v>1276</v>
      </c>
      <c r="AG25" s="114">
        <v>169910</v>
      </c>
      <c r="AH25" s="132">
        <v>3</v>
      </c>
      <c r="AI25" s="37" t="s">
        <v>1298</v>
      </c>
      <c r="AJ25" s="114">
        <v>165670</v>
      </c>
      <c r="AK25" s="132">
        <v>3</v>
      </c>
      <c r="AL25"/>
      <c r="AM25"/>
      <c r="AN25"/>
      <c r="AO25"/>
      <c r="AP25"/>
      <c r="AQ25"/>
      <c r="AR25"/>
      <c r="AS25"/>
      <c r="AT25"/>
      <c r="AU25"/>
      <c r="AV25"/>
      <c r="AW25"/>
    </row>
    <row r="26" spans="2:49" x14ac:dyDescent="0.25">
      <c r="B26" s="62" t="s">
        <v>1054</v>
      </c>
      <c r="C26" s="114">
        <v>136090</v>
      </c>
      <c r="D26" s="132">
        <v>3</v>
      </c>
      <c r="E26" s="67" t="s">
        <v>1054</v>
      </c>
      <c r="F26" s="114">
        <v>110030</v>
      </c>
      <c r="G26" s="132">
        <v>3</v>
      </c>
      <c r="H26" s="62" t="s">
        <v>1083</v>
      </c>
      <c r="I26" s="114">
        <v>134330</v>
      </c>
      <c r="J26" s="132">
        <v>3</v>
      </c>
      <c r="K26" s="67" t="s">
        <v>1106</v>
      </c>
      <c r="L26" s="114">
        <v>139340</v>
      </c>
      <c r="M26" s="132">
        <v>3</v>
      </c>
      <c r="N26" s="37" t="s">
        <v>1129</v>
      </c>
      <c r="O26" s="114">
        <v>77730</v>
      </c>
      <c r="P26" s="132">
        <v>3</v>
      </c>
      <c r="Q26" s="37" t="s">
        <v>1154</v>
      </c>
      <c r="R26" s="114">
        <v>61300</v>
      </c>
      <c r="S26" s="132">
        <v>3</v>
      </c>
      <c r="T26" s="37" t="s">
        <v>1199</v>
      </c>
      <c r="U26" s="114">
        <v>79050</v>
      </c>
      <c r="V26" s="132">
        <v>3</v>
      </c>
      <c r="W26" s="37" t="s">
        <v>1203</v>
      </c>
      <c r="X26" s="114">
        <v>65720</v>
      </c>
      <c r="Y26" s="132">
        <v>3</v>
      </c>
      <c r="Z26" s="37" t="s">
        <v>1228</v>
      </c>
      <c r="AA26" s="114">
        <v>147740</v>
      </c>
      <c r="AB26" s="132">
        <v>3</v>
      </c>
      <c r="AC26" s="37" t="s">
        <v>1252</v>
      </c>
      <c r="AD26" s="114">
        <v>126770</v>
      </c>
      <c r="AE26" s="132">
        <v>3</v>
      </c>
      <c r="AF26" s="40"/>
      <c r="AG26" s="40"/>
      <c r="AH26" s="40"/>
      <c r="AI26" s="40"/>
      <c r="AJ26" s="40"/>
      <c r="AK26" s="40"/>
      <c r="AL26"/>
      <c r="AM26"/>
      <c r="AN26"/>
      <c r="AO26"/>
      <c r="AP26"/>
      <c r="AQ26"/>
      <c r="AR26"/>
      <c r="AS26"/>
      <c r="AT26"/>
      <c r="AU26"/>
      <c r="AV26"/>
      <c r="AW26"/>
    </row>
    <row r="27" spans="2:49" ht="15.75" thickBot="1" x14ac:dyDescent="0.3">
      <c r="B27" s="62" t="s">
        <v>1055</v>
      </c>
      <c r="C27" s="114">
        <v>184850</v>
      </c>
      <c r="D27" s="132">
        <v>3</v>
      </c>
      <c r="E27" s="67" t="s">
        <v>1055</v>
      </c>
      <c r="F27" s="114">
        <v>123860</v>
      </c>
      <c r="G27" s="132">
        <v>3</v>
      </c>
      <c r="H27" s="62" t="s">
        <v>1961</v>
      </c>
      <c r="I27" s="114">
        <v>129480</v>
      </c>
      <c r="J27" s="132">
        <v>3</v>
      </c>
      <c r="K27" s="173" t="s">
        <v>1969</v>
      </c>
      <c r="L27" s="114">
        <v>180230</v>
      </c>
      <c r="M27" s="132">
        <v>3</v>
      </c>
      <c r="N27" s="174" t="s">
        <v>1130</v>
      </c>
      <c r="O27" s="134">
        <v>66960</v>
      </c>
      <c r="P27" s="169">
        <v>3</v>
      </c>
      <c r="Q27" s="74" t="s">
        <v>1155</v>
      </c>
      <c r="R27" s="134">
        <v>70150</v>
      </c>
      <c r="S27" s="169">
        <v>3</v>
      </c>
      <c r="T27" s="74" t="s">
        <v>1200</v>
      </c>
      <c r="U27" s="134">
        <v>91210</v>
      </c>
      <c r="V27" s="169">
        <v>3</v>
      </c>
      <c r="W27" s="74" t="s">
        <v>1204</v>
      </c>
      <c r="X27" s="134">
        <v>71470</v>
      </c>
      <c r="Y27" s="169">
        <v>3</v>
      </c>
      <c r="Z27" s="74" t="s">
        <v>1229</v>
      </c>
      <c r="AA27" s="134">
        <v>108920</v>
      </c>
      <c r="AB27" s="169">
        <v>3</v>
      </c>
      <c r="AC27" s="74" t="s">
        <v>1253</v>
      </c>
      <c r="AD27" s="134">
        <v>91380</v>
      </c>
      <c r="AE27" s="169">
        <v>3</v>
      </c>
      <c r="AF27" s="42"/>
      <c r="AG27" s="42"/>
      <c r="AH27" s="42"/>
      <c r="AI27" s="42"/>
      <c r="AJ27" s="42"/>
      <c r="AK27" s="42"/>
      <c r="AL27"/>
      <c r="AM27"/>
      <c r="AN27"/>
      <c r="AO27"/>
      <c r="AP27"/>
      <c r="AQ27"/>
      <c r="AR27"/>
      <c r="AS27"/>
      <c r="AT27"/>
      <c r="AU27"/>
      <c r="AV27"/>
      <c r="AW27"/>
    </row>
    <row r="28" spans="2:49" x14ac:dyDescent="0.25">
      <c r="B28" s="62" t="s">
        <v>1056</v>
      </c>
      <c r="C28" s="114">
        <v>171580</v>
      </c>
      <c r="D28" s="132">
        <v>3</v>
      </c>
      <c r="E28" s="67" t="s">
        <v>1056</v>
      </c>
      <c r="F28" s="114">
        <v>105220</v>
      </c>
      <c r="G28" s="132">
        <v>3</v>
      </c>
      <c r="H28" s="62" t="s">
        <v>1962</v>
      </c>
      <c r="I28" s="114">
        <v>126190</v>
      </c>
      <c r="J28" s="132">
        <v>3</v>
      </c>
      <c r="K28" s="173" t="s">
        <v>1970</v>
      </c>
      <c r="L28" s="114">
        <v>173010</v>
      </c>
      <c r="M28" s="132">
        <v>3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2"/>
      <c r="AG28" s="42"/>
      <c r="AH28" s="42"/>
      <c r="AI28" s="42"/>
      <c r="AJ28" s="42"/>
      <c r="AK28" s="42"/>
      <c r="AL28"/>
      <c r="AM28"/>
      <c r="AN28"/>
      <c r="AO28"/>
      <c r="AP28"/>
      <c r="AQ28"/>
      <c r="AR28"/>
      <c r="AS28"/>
      <c r="AT28"/>
      <c r="AU28"/>
      <c r="AV28"/>
      <c r="AW28"/>
    </row>
    <row r="29" spans="2:49" x14ac:dyDescent="0.25">
      <c r="B29" s="62" t="s">
        <v>1057</v>
      </c>
      <c r="C29" s="114">
        <v>164820</v>
      </c>
      <c r="D29" s="132">
        <v>3</v>
      </c>
      <c r="E29" s="67" t="s">
        <v>1057</v>
      </c>
      <c r="F29" s="114">
        <v>90900</v>
      </c>
      <c r="G29" s="132">
        <v>3</v>
      </c>
      <c r="H29" s="62" t="s">
        <v>1963</v>
      </c>
      <c r="I29" s="114">
        <v>124600</v>
      </c>
      <c r="J29" s="132">
        <v>3</v>
      </c>
      <c r="K29" s="173" t="s">
        <v>1971</v>
      </c>
      <c r="L29" s="114">
        <v>124820</v>
      </c>
      <c r="M29" s="132">
        <v>3</v>
      </c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/>
      <c r="AM29"/>
      <c r="AN29"/>
      <c r="AO29"/>
      <c r="AP29"/>
      <c r="AQ29"/>
      <c r="AR29"/>
      <c r="AS29"/>
      <c r="AT29"/>
      <c r="AU29"/>
      <c r="AV29"/>
      <c r="AW29"/>
    </row>
    <row r="30" spans="2:49" ht="15.75" thickBot="1" x14ac:dyDescent="0.3">
      <c r="B30" s="62" t="s">
        <v>1058</v>
      </c>
      <c r="C30" s="114">
        <v>113480</v>
      </c>
      <c r="D30" s="132">
        <v>3</v>
      </c>
      <c r="E30" s="45" t="s">
        <v>1058</v>
      </c>
      <c r="F30" s="48">
        <v>89270</v>
      </c>
      <c r="G30" s="133">
        <v>3</v>
      </c>
      <c r="H30" s="62" t="s">
        <v>1964</v>
      </c>
      <c r="I30" s="114">
        <v>140280</v>
      </c>
      <c r="J30" s="132">
        <v>3</v>
      </c>
      <c r="K30" s="173" t="s">
        <v>1972</v>
      </c>
      <c r="L30" s="114">
        <v>148040</v>
      </c>
      <c r="M30" s="132">
        <v>3</v>
      </c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/>
      <c r="AM30"/>
      <c r="AN30"/>
      <c r="AO30"/>
      <c r="AP30"/>
      <c r="AQ30"/>
      <c r="AR30"/>
      <c r="AS30"/>
      <c r="AT30"/>
      <c r="AU30"/>
      <c r="AV30"/>
      <c r="AW30"/>
    </row>
    <row r="31" spans="2:49" x14ac:dyDescent="0.25">
      <c r="B31" s="62" t="s">
        <v>1059</v>
      </c>
      <c r="C31" s="114">
        <v>121260</v>
      </c>
      <c r="D31" s="132">
        <v>3</v>
      </c>
      <c r="E31"/>
      <c r="F31"/>
      <c r="G31"/>
      <c r="H31" s="62" t="s">
        <v>1965</v>
      </c>
      <c r="I31" s="114">
        <v>154400</v>
      </c>
      <c r="J31" s="132">
        <v>3</v>
      </c>
      <c r="K31" s="173" t="s">
        <v>1973</v>
      </c>
      <c r="L31" s="114">
        <v>116020</v>
      </c>
      <c r="M31" s="132">
        <v>3</v>
      </c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2:49" ht="15.75" thickBot="1" x14ac:dyDescent="0.3">
      <c r="B32" s="63" t="s">
        <v>1031</v>
      </c>
      <c r="C32" s="48">
        <v>116040</v>
      </c>
      <c r="D32" s="133">
        <v>3</v>
      </c>
      <c r="E32"/>
      <c r="F32"/>
      <c r="G32"/>
      <c r="H32" s="62" t="s">
        <v>1966</v>
      </c>
      <c r="I32" s="114">
        <v>257390</v>
      </c>
      <c r="J32" s="132">
        <v>3</v>
      </c>
      <c r="K32" s="173" t="s">
        <v>1974</v>
      </c>
      <c r="L32" s="114">
        <v>95550</v>
      </c>
      <c r="M32" s="132">
        <v>3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2:49" x14ac:dyDescent="0.25">
      <c r="B33"/>
      <c r="C33"/>
      <c r="D33"/>
      <c r="E33"/>
      <c r="F33"/>
      <c r="G33"/>
      <c r="H33" s="62" t="s">
        <v>1967</v>
      </c>
      <c r="I33" s="114">
        <v>182500</v>
      </c>
      <c r="J33" s="132">
        <v>3</v>
      </c>
      <c r="K33" s="173" t="s">
        <v>1975</v>
      </c>
      <c r="L33" s="114">
        <v>101370</v>
      </c>
      <c r="M33" s="132">
        <v>3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2:49" ht="15.75" thickBot="1" x14ac:dyDescent="0.3">
      <c r="B34"/>
      <c r="C34"/>
      <c r="D34"/>
      <c r="E34"/>
      <c r="F34"/>
      <c r="G34"/>
      <c r="H34" s="63" t="s">
        <v>1968</v>
      </c>
      <c r="I34" s="48">
        <v>240890</v>
      </c>
      <c r="J34" s="133">
        <v>3</v>
      </c>
      <c r="K34" s="179" t="s">
        <v>1976</v>
      </c>
      <c r="L34" s="48">
        <v>211710</v>
      </c>
      <c r="M34" s="133">
        <v>3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2:49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2:49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</row>
    <row r="37" spans="2:4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2:4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</row>
    <row r="39" spans="2:4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2:4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</row>
    <row r="41" spans="2:4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2:4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2:4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  <row r="44" spans="2:4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2:4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</row>
    <row r="46" spans="2:49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2:49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2:49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2:49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</row>
    <row r="50" spans="2:49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</row>
    <row r="51" spans="2:49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</row>
    <row r="52" spans="2:49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</row>
    <row r="53" spans="2:49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</row>
    <row r="54" spans="2:49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</row>
    <row r="55" spans="2:49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2:49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</row>
    <row r="57" spans="2:49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</row>
    <row r="58" spans="2:49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</row>
    <row r="59" spans="2:49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</row>
    <row r="60" spans="2:49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2:49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2:49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2:49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2:49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2:37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2:37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2:37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</sheetData>
  <customSheetViews>
    <customSheetView guid="{AAD390AF-2B1D-4F21-A08A-4E26942AA992}">
      <pane xSplit="1" ySplit="3" topLeftCell="R4" activePane="bottomRight" state="frozen"/>
      <selection pane="bottomRight" activeCell="A4" sqref="A4"/>
      <pageMargins left="0.7" right="0.7" top="0.75" bottom="0.75" header="0.3" footer="0.3"/>
    </customSheetView>
  </customSheetViews>
  <mergeCells count="32">
    <mergeCell ref="AR2:AR3"/>
    <mergeCell ref="AS2:AT2"/>
    <mergeCell ref="AU2:AU3"/>
    <mergeCell ref="AV2:AW2"/>
    <mergeCell ref="AC2:AC3"/>
    <mergeCell ref="AD2:AE2"/>
    <mergeCell ref="AF2:AF3"/>
    <mergeCell ref="AG2:AH2"/>
    <mergeCell ref="AI2:AI3"/>
    <mergeCell ref="AJ2:AK2"/>
    <mergeCell ref="AL2:AL3"/>
    <mergeCell ref="AM2:AN2"/>
    <mergeCell ref="AO2:AO3"/>
    <mergeCell ref="AP2:AQ2"/>
    <mergeCell ref="AA2:AB2"/>
    <mergeCell ref="K2:K3"/>
    <mergeCell ref="L2:M2"/>
    <mergeCell ref="N2:N3"/>
    <mergeCell ref="O2:P2"/>
    <mergeCell ref="Q2:Q3"/>
    <mergeCell ref="R2:S2"/>
    <mergeCell ref="T2:T3"/>
    <mergeCell ref="U2:V2"/>
    <mergeCell ref="W2:W3"/>
    <mergeCell ref="X2:Y2"/>
    <mergeCell ref="Z2:Z3"/>
    <mergeCell ref="I2:J2"/>
    <mergeCell ref="B2:B3"/>
    <mergeCell ref="C2:D2"/>
    <mergeCell ref="E2:E3"/>
    <mergeCell ref="F2:G2"/>
    <mergeCell ref="H2:H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A1:Z1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26" bestFit="1" customWidth="1"/>
    <col min="2" max="2" width="7.140625" style="2" bestFit="1" customWidth="1"/>
    <col min="3" max="3" width="11.42578125" style="3"/>
    <col min="4" max="4" width="5.28515625" style="3" bestFit="1" customWidth="1"/>
    <col min="5" max="5" width="9.85546875" style="8" bestFit="1" customWidth="1"/>
    <col min="6" max="6" width="9.140625" style="1" bestFit="1" customWidth="1"/>
    <col min="7" max="7" width="7.140625" style="2" bestFit="1" customWidth="1"/>
    <col min="8" max="8" width="11.42578125" style="3"/>
    <col min="9" max="9" width="5.28515625" style="3" bestFit="1" customWidth="1"/>
    <col min="10" max="10" width="9.85546875" style="8" bestFit="1" customWidth="1"/>
    <col min="11" max="11" width="9.140625" style="1" bestFit="1" customWidth="1"/>
    <col min="12" max="12" width="7.140625" style="2" bestFit="1" customWidth="1"/>
    <col min="13" max="13" width="11.42578125" style="3"/>
    <col min="14" max="14" width="5.28515625" style="3" bestFit="1" customWidth="1"/>
    <col min="15" max="15" width="9.85546875" style="8" bestFit="1" customWidth="1"/>
    <col min="16" max="16" width="9.140625" style="1" bestFit="1" customWidth="1"/>
    <col min="17" max="17" width="7.140625" style="2" bestFit="1" customWidth="1"/>
    <col min="18" max="18" width="11.42578125" style="3"/>
    <col min="19" max="19" width="5.28515625" style="3" bestFit="1" customWidth="1"/>
    <col min="20" max="20" width="9.85546875" style="8" bestFit="1" customWidth="1"/>
    <col min="21" max="21" width="9.140625" style="1" bestFit="1" customWidth="1"/>
    <col min="22" max="22" width="7.140625" style="2" bestFit="1" customWidth="1"/>
    <col min="23" max="23" width="11.42578125" style="3"/>
    <col min="24" max="24" width="5.28515625" style="3" bestFit="1" customWidth="1"/>
    <col min="25" max="25" width="9.85546875" style="8" bestFit="1" customWidth="1"/>
    <col min="26" max="26" width="9.140625" style="1" bestFit="1" customWidth="1"/>
  </cols>
  <sheetData>
    <row r="1" spans="1:26" ht="15.75" thickBot="1" x14ac:dyDescent="0.3">
      <c r="A1" s="99" t="s">
        <v>2601</v>
      </c>
      <c r="B1" s="26" t="s">
        <v>10</v>
      </c>
      <c r="C1" s="31">
        <f>SUM(C$4:C$1048576)</f>
        <v>1040159</v>
      </c>
      <c r="D1" s="23">
        <f>SUM(D$4:D$1048576)</f>
        <v>24</v>
      </c>
      <c r="E1" s="23">
        <f>SUM(E$4:E$1048576)</f>
        <v>198</v>
      </c>
      <c r="F1" s="158"/>
      <c r="G1" s="26" t="s">
        <v>10</v>
      </c>
      <c r="H1" s="31">
        <f>SUM(H$4:H$1048576)</f>
        <v>1639820</v>
      </c>
      <c r="I1" s="23">
        <f>SUM(I$4:I$1048576)</f>
        <v>36</v>
      </c>
      <c r="J1" s="23">
        <f>SUM(J$4:J$1048576)</f>
        <v>240</v>
      </c>
      <c r="K1" s="158"/>
      <c r="L1" s="26" t="s">
        <v>10</v>
      </c>
      <c r="M1" s="31">
        <f>SUM(M$4:M$1048576)</f>
        <v>1859718</v>
      </c>
      <c r="N1" s="23">
        <f>SUM(N$4:N$1048576)</f>
        <v>36</v>
      </c>
      <c r="O1" s="23">
        <f>SUM(O$4:O$1048576)</f>
        <v>238</v>
      </c>
      <c r="P1" s="158"/>
      <c r="Q1" s="26" t="s">
        <v>10</v>
      </c>
      <c r="R1" s="31">
        <f>SUM(R$4:R$1048576)</f>
        <v>2232894</v>
      </c>
      <c r="S1" s="23">
        <f>SUM(S$4:S$1048576)</f>
        <v>36</v>
      </c>
      <c r="T1" s="23">
        <f>SUM(T$4:T$1048576)</f>
        <v>235</v>
      </c>
      <c r="U1" s="158"/>
      <c r="V1" s="26" t="s">
        <v>10</v>
      </c>
      <c r="W1" s="31">
        <f>SUM(W$4:W$1048576)</f>
        <v>1933797</v>
      </c>
      <c r="X1" s="23">
        <f>SUM(X$4:X$1048576)</f>
        <v>36</v>
      </c>
      <c r="Y1" s="23">
        <f>SUM(Y$4:Y$1048576)</f>
        <v>191</v>
      </c>
      <c r="Z1" s="158"/>
    </row>
    <row r="2" spans="1:26" x14ac:dyDescent="0.25">
      <c r="A2" s="100" t="str">
        <f>TEXT(SUMIF($B3:$XFD3,"Score",$B1:$XFD1),"0 000 000")&amp;" Points"</f>
        <v>8 706 388 Points</v>
      </c>
      <c r="B2" s="504" t="s">
        <v>0</v>
      </c>
      <c r="C2" s="564" t="s">
        <v>1930</v>
      </c>
      <c r="D2" s="565"/>
      <c r="E2" s="565"/>
      <c r="F2" s="566"/>
      <c r="G2" s="504" t="s">
        <v>0</v>
      </c>
      <c r="H2" s="564" t="s">
        <v>1948</v>
      </c>
      <c r="I2" s="565"/>
      <c r="J2" s="565"/>
      <c r="K2" s="566"/>
      <c r="L2" s="504" t="s">
        <v>0</v>
      </c>
      <c r="M2" s="564" t="s">
        <v>1945</v>
      </c>
      <c r="N2" s="565"/>
      <c r="O2" s="565"/>
      <c r="P2" s="566"/>
      <c r="Q2" s="504" t="s">
        <v>0</v>
      </c>
      <c r="R2" s="564" t="s">
        <v>1946</v>
      </c>
      <c r="S2" s="565"/>
      <c r="T2" s="565"/>
      <c r="U2" s="566"/>
      <c r="V2" s="504" t="s">
        <v>0</v>
      </c>
      <c r="W2" s="564" t="s">
        <v>1947</v>
      </c>
      <c r="X2" s="565"/>
      <c r="Y2" s="565"/>
      <c r="Z2" s="566"/>
    </row>
    <row r="3" spans="1:26" ht="15.75" thickBot="1" x14ac:dyDescent="0.3">
      <c r="A3" s="101" t="str">
        <f>TEXT(SUMIF($B3:$XFD3,"Stars",$B1:$XFD1),"000")&amp;" Stars &amp; "&amp;TEXT(SUMIF($B3:$XFD3,"Challenge",$B1:$XFD1),"0 000")&amp;" Challenges"</f>
        <v>168 Stars &amp; 1 102 Challenges</v>
      </c>
      <c r="B3" s="505"/>
      <c r="C3" s="5" t="s">
        <v>12</v>
      </c>
      <c r="D3" s="21" t="s">
        <v>13</v>
      </c>
      <c r="E3" s="157" t="s">
        <v>1931</v>
      </c>
      <c r="F3" s="22" t="s">
        <v>8</v>
      </c>
      <c r="G3" s="505"/>
      <c r="H3" s="5" t="s">
        <v>12</v>
      </c>
      <c r="I3" s="21" t="s">
        <v>13</v>
      </c>
      <c r="J3" s="157" t="s">
        <v>1931</v>
      </c>
      <c r="K3" s="22" t="s">
        <v>8</v>
      </c>
      <c r="L3" s="505"/>
      <c r="M3" s="5" t="s">
        <v>12</v>
      </c>
      <c r="N3" s="21" t="s">
        <v>13</v>
      </c>
      <c r="O3" s="157" t="s">
        <v>1931</v>
      </c>
      <c r="P3" s="22" t="s">
        <v>8</v>
      </c>
      <c r="Q3" s="505"/>
      <c r="R3" s="5" t="s">
        <v>12</v>
      </c>
      <c r="S3" s="21" t="s">
        <v>13</v>
      </c>
      <c r="T3" s="157" t="s">
        <v>1931</v>
      </c>
      <c r="U3" s="22" t="s">
        <v>8</v>
      </c>
      <c r="V3" s="505"/>
      <c r="W3" s="5" t="s">
        <v>12</v>
      </c>
      <c r="X3" s="21" t="s">
        <v>13</v>
      </c>
      <c r="Y3" s="157" t="s">
        <v>1931</v>
      </c>
      <c r="Z3" s="22" t="s">
        <v>8</v>
      </c>
    </row>
    <row r="4" spans="1:26" ht="15.75" thickBot="1" x14ac:dyDescent="0.3">
      <c r="B4" s="160" t="s">
        <v>1932</v>
      </c>
      <c r="C4" s="111">
        <v>143756</v>
      </c>
      <c r="D4" s="112">
        <v>3</v>
      </c>
      <c r="E4" s="112">
        <v>33</v>
      </c>
      <c r="F4" s="163" t="s">
        <v>1940</v>
      </c>
      <c r="G4" s="160" t="s">
        <v>1932</v>
      </c>
      <c r="H4" s="111">
        <v>146395</v>
      </c>
      <c r="I4" s="112">
        <v>3</v>
      </c>
      <c r="J4" s="112">
        <v>24</v>
      </c>
      <c r="K4" s="163" t="s">
        <v>1940</v>
      </c>
      <c r="L4" s="160" t="s">
        <v>1932</v>
      </c>
      <c r="M4" s="111">
        <v>146252</v>
      </c>
      <c r="N4" s="112">
        <v>3</v>
      </c>
      <c r="O4" s="112">
        <v>24</v>
      </c>
      <c r="P4" s="163" t="s">
        <v>1940</v>
      </c>
      <c r="Q4" s="160" t="s">
        <v>1932</v>
      </c>
      <c r="R4" s="111">
        <v>170631</v>
      </c>
      <c r="S4" s="112">
        <v>3</v>
      </c>
      <c r="T4" s="112">
        <v>21</v>
      </c>
      <c r="U4" s="163" t="s">
        <v>1940</v>
      </c>
      <c r="V4" s="160" t="s">
        <v>1932</v>
      </c>
      <c r="W4" s="111">
        <v>157992</v>
      </c>
      <c r="X4" s="112">
        <v>3</v>
      </c>
      <c r="Y4" s="112">
        <v>22</v>
      </c>
      <c r="Z4" s="163" t="s">
        <v>1940</v>
      </c>
    </row>
    <row r="5" spans="1:26" ht="15.75" thickBot="1" x14ac:dyDescent="0.3">
      <c r="A5" s="268" t="s">
        <v>3182</v>
      </c>
      <c r="B5" s="161" t="s">
        <v>1933</v>
      </c>
      <c r="C5" s="114">
        <v>136274</v>
      </c>
      <c r="D5" s="115">
        <v>3</v>
      </c>
      <c r="E5" s="115">
        <v>35</v>
      </c>
      <c r="F5" s="164" t="s">
        <v>1940</v>
      </c>
      <c r="G5" s="161" t="s">
        <v>1933</v>
      </c>
      <c r="H5" s="114">
        <v>142241</v>
      </c>
      <c r="I5" s="115">
        <v>3</v>
      </c>
      <c r="J5" s="115">
        <v>25</v>
      </c>
      <c r="K5" s="164" t="s">
        <v>1940</v>
      </c>
      <c r="L5" s="161" t="s">
        <v>1933</v>
      </c>
      <c r="M5" s="114">
        <v>142829</v>
      </c>
      <c r="N5" s="115">
        <v>3</v>
      </c>
      <c r="O5" s="115">
        <v>23</v>
      </c>
      <c r="P5" s="164" t="s">
        <v>1940</v>
      </c>
      <c r="Q5" s="161" t="s">
        <v>1933</v>
      </c>
      <c r="R5" s="114">
        <v>150156</v>
      </c>
      <c r="S5" s="115">
        <v>3</v>
      </c>
      <c r="T5" s="115">
        <v>25</v>
      </c>
      <c r="U5" s="164" t="s">
        <v>1940</v>
      </c>
      <c r="V5" s="161" t="s">
        <v>1933</v>
      </c>
      <c r="W5" s="114">
        <v>154464</v>
      </c>
      <c r="X5" s="115">
        <v>3</v>
      </c>
      <c r="Y5" s="115">
        <v>22</v>
      </c>
      <c r="Z5" s="164" t="s">
        <v>1940</v>
      </c>
    </row>
    <row r="6" spans="1:26" x14ac:dyDescent="0.25">
      <c r="B6" s="161" t="s">
        <v>1934</v>
      </c>
      <c r="C6" s="114">
        <v>133563</v>
      </c>
      <c r="D6" s="115">
        <v>3</v>
      </c>
      <c r="E6" s="115">
        <v>31</v>
      </c>
      <c r="F6" s="164" t="s">
        <v>1940</v>
      </c>
      <c r="G6" s="161" t="s">
        <v>1934</v>
      </c>
      <c r="H6" s="114">
        <v>152382</v>
      </c>
      <c r="I6" s="115">
        <v>3</v>
      </c>
      <c r="J6" s="115">
        <v>31</v>
      </c>
      <c r="K6" s="164" t="s">
        <v>1940</v>
      </c>
      <c r="L6" s="161" t="s">
        <v>1934</v>
      </c>
      <c r="M6" s="114">
        <v>152155</v>
      </c>
      <c r="N6" s="115">
        <v>3</v>
      </c>
      <c r="O6" s="115">
        <v>21</v>
      </c>
      <c r="P6" s="164" t="s">
        <v>1940</v>
      </c>
      <c r="Q6" s="161" t="s">
        <v>1934</v>
      </c>
      <c r="R6" s="114">
        <v>202202</v>
      </c>
      <c r="S6" s="115">
        <v>3</v>
      </c>
      <c r="T6" s="115">
        <v>35</v>
      </c>
      <c r="U6" s="164" t="s">
        <v>1940</v>
      </c>
      <c r="V6" s="161" t="s">
        <v>1934</v>
      </c>
      <c r="W6" s="114">
        <v>162300</v>
      </c>
      <c r="X6" s="115">
        <v>3</v>
      </c>
      <c r="Y6" s="115">
        <v>22</v>
      </c>
      <c r="Z6" s="164" t="s">
        <v>1940</v>
      </c>
    </row>
    <row r="7" spans="1:26" x14ac:dyDescent="0.25">
      <c r="B7" s="161" t="s">
        <v>1935</v>
      </c>
      <c r="C7" s="114">
        <v>95892</v>
      </c>
      <c r="D7" s="115">
        <v>3</v>
      </c>
      <c r="E7" s="144"/>
      <c r="F7" s="119"/>
      <c r="G7" s="161" t="s">
        <v>1935</v>
      </c>
      <c r="H7" s="114">
        <v>112477</v>
      </c>
      <c r="I7" s="115">
        <v>3</v>
      </c>
      <c r="J7" s="144"/>
      <c r="K7" s="119"/>
      <c r="L7" s="161" t="s">
        <v>1935</v>
      </c>
      <c r="M7" s="114">
        <v>116666</v>
      </c>
      <c r="N7" s="115">
        <v>3</v>
      </c>
      <c r="O7" s="144"/>
      <c r="P7" s="119"/>
      <c r="Q7" s="161" t="s">
        <v>1935</v>
      </c>
      <c r="R7" s="114">
        <v>148086</v>
      </c>
      <c r="S7" s="115">
        <v>3</v>
      </c>
      <c r="T7" s="144"/>
      <c r="U7" s="119"/>
      <c r="V7" s="161" t="s">
        <v>1935</v>
      </c>
      <c r="W7" s="114">
        <v>125434</v>
      </c>
      <c r="X7" s="115">
        <v>3</v>
      </c>
      <c r="Y7" s="144"/>
      <c r="Z7" s="119"/>
    </row>
    <row r="8" spans="1:26" x14ac:dyDescent="0.25">
      <c r="B8" s="161" t="s">
        <v>1936</v>
      </c>
      <c r="C8" s="114">
        <v>148712</v>
      </c>
      <c r="D8" s="115">
        <v>3</v>
      </c>
      <c r="E8" s="115">
        <v>33</v>
      </c>
      <c r="F8" s="164" t="s">
        <v>1940</v>
      </c>
      <c r="G8" s="161" t="s">
        <v>1936</v>
      </c>
      <c r="H8" s="114">
        <v>145825</v>
      </c>
      <c r="I8" s="115">
        <v>3</v>
      </c>
      <c r="J8" s="115">
        <v>24</v>
      </c>
      <c r="K8" s="164" t="s">
        <v>1940</v>
      </c>
      <c r="L8" s="161" t="s">
        <v>1936</v>
      </c>
      <c r="M8" s="114">
        <v>171923</v>
      </c>
      <c r="N8" s="115">
        <v>3</v>
      </c>
      <c r="O8" s="115">
        <v>24</v>
      </c>
      <c r="P8" s="164" t="s">
        <v>1940</v>
      </c>
      <c r="Q8" s="161" t="s">
        <v>1936</v>
      </c>
      <c r="R8" s="114">
        <v>170494</v>
      </c>
      <c r="S8" s="115">
        <v>3</v>
      </c>
      <c r="T8" s="115">
        <v>21</v>
      </c>
      <c r="U8" s="164" t="s">
        <v>1940</v>
      </c>
      <c r="V8" s="161" t="s">
        <v>1936</v>
      </c>
      <c r="W8" s="114">
        <v>180554</v>
      </c>
      <c r="X8" s="115">
        <v>3</v>
      </c>
      <c r="Y8" s="115">
        <v>20</v>
      </c>
      <c r="Z8" s="164" t="s">
        <v>1940</v>
      </c>
    </row>
    <row r="9" spans="1:26" x14ac:dyDescent="0.25">
      <c r="B9" s="161" t="s">
        <v>1937</v>
      </c>
      <c r="C9" s="114">
        <v>140421</v>
      </c>
      <c r="D9" s="115">
        <v>3</v>
      </c>
      <c r="E9" s="115">
        <v>35</v>
      </c>
      <c r="F9" s="164" t="s">
        <v>1940</v>
      </c>
      <c r="G9" s="161" t="s">
        <v>1937</v>
      </c>
      <c r="H9" s="114">
        <v>136113</v>
      </c>
      <c r="I9" s="115">
        <v>3</v>
      </c>
      <c r="J9" s="115">
        <v>25</v>
      </c>
      <c r="K9" s="164" t="s">
        <v>1940</v>
      </c>
      <c r="L9" s="161" t="s">
        <v>1937</v>
      </c>
      <c r="M9" s="114">
        <v>164288</v>
      </c>
      <c r="N9" s="115">
        <v>3</v>
      </c>
      <c r="O9" s="115">
        <v>40</v>
      </c>
      <c r="P9" s="164" t="s">
        <v>1940</v>
      </c>
      <c r="Q9" s="161" t="s">
        <v>1937</v>
      </c>
      <c r="R9" s="114">
        <v>157759</v>
      </c>
      <c r="S9" s="115">
        <v>3</v>
      </c>
      <c r="T9" s="115">
        <v>25</v>
      </c>
      <c r="U9" s="164" t="s">
        <v>1940</v>
      </c>
      <c r="V9" s="161" t="s">
        <v>1937</v>
      </c>
      <c r="W9" s="114">
        <v>178173</v>
      </c>
      <c r="X9" s="115">
        <v>3</v>
      </c>
      <c r="Y9" s="115">
        <v>22</v>
      </c>
      <c r="Z9" s="164" t="s">
        <v>1940</v>
      </c>
    </row>
    <row r="10" spans="1:26" x14ac:dyDescent="0.25">
      <c r="B10" s="161" t="s">
        <v>1938</v>
      </c>
      <c r="C10" s="114">
        <v>139209</v>
      </c>
      <c r="D10" s="115">
        <v>3</v>
      </c>
      <c r="E10" s="115">
        <v>31</v>
      </c>
      <c r="F10" s="164" t="s">
        <v>1940</v>
      </c>
      <c r="G10" s="161" t="s">
        <v>1938</v>
      </c>
      <c r="H10" s="114">
        <v>143827</v>
      </c>
      <c r="I10" s="115">
        <v>3</v>
      </c>
      <c r="J10" s="115">
        <v>31</v>
      </c>
      <c r="K10" s="164" t="s">
        <v>1940</v>
      </c>
      <c r="L10" s="161" t="s">
        <v>1938</v>
      </c>
      <c r="M10" s="114">
        <v>172963</v>
      </c>
      <c r="N10" s="115">
        <v>3</v>
      </c>
      <c r="O10" s="115">
        <v>21</v>
      </c>
      <c r="P10" s="164" t="s">
        <v>1940</v>
      </c>
      <c r="Q10" s="161" t="s">
        <v>1938</v>
      </c>
      <c r="R10" s="114">
        <v>192777</v>
      </c>
      <c r="S10" s="115">
        <v>3</v>
      </c>
      <c r="T10" s="115">
        <v>31</v>
      </c>
      <c r="U10" s="164" t="s">
        <v>1940</v>
      </c>
      <c r="V10" s="161" t="s">
        <v>1938</v>
      </c>
      <c r="W10" s="114">
        <v>168821</v>
      </c>
      <c r="X10" s="115">
        <v>3</v>
      </c>
      <c r="Y10" s="115">
        <v>21</v>
      </c>
      <c r="Z10" s="164" t="s">
        <v>1940</v>
      </c>
    </row>
    <row r="11" spans="1:26" ht="15.75" thickBot="1" x14ac:dyDescent="0.3">
      <c r="B11" s="162" t="s">
        <v>1939</v>
      </c>
      <c r="C11" s="48">
        <v>102332</v>
      </c>
      <c r="D11" s="49">
        <v>3</v>
      </c>
      <c r="E11" s="159"/>
      <c r="F11" s="120"/>
      <c r="G11" s="165" t="s">
        <v>1939</v>
      </c>
      <c r="H11" s="134">
        <v>109780</v>
      </c>
      <c r="I11" s="152">
        <v>3</v>
      </c>
      <c r="J11" s="166"/>
      <c r="K11" s="167"/>
      <c r="L11" s="165" t="s">
        <v>1939</v>
      </c>
      <c r="M11" s="134">
        <v>128786</v>
      </c>
      <c r="N11" s="152">
        <v>3</v>
      </c>
      <c r="O11" s="166"/>
      <c r="P11" s="167"/>
      <c r="Q11" s="165" t="s">
        <v>1939</v>
      </c>
      <c r="R11" s="134">
        <v>128238</v>
      </c>
      <c r="S11" s="152">
        <v>3</v>
      </c>
      <c r="T11" s="166"/>
      <c r="U11" s="167"/>
      <c r="V11" s="165" t="s">
        <v>1939</v>
      </c>
      <c r="W11" s="134">
        <v>150662</v>
      </c>
      <c r="X11" s="152">
        <v>3</v>
      </c>
      <c r="Y11" s="166"/>
      <c r="Z11" s="167"/>
    </row>
    <row r="12" spans="1:26" x14ac:dyDescent="0.25">
      <c r="G12" s="161" t="s">
        <v>1941</v>
      </c>
      <c r="H12" s="114">
        <v>145940</v>
      </c>
      <c r="I12" s="115">
        <v>3</v>
      </c>
      <c r="J12" s="115">
        <v>24</v>
      </c>
      <c r="K12" s="164" t="s">
        <v>1940</v>
      </c>
      <c r="L12" s="161" t="s">
        <v>1941</v>
      </c>
      <c r="M12" s="114">
        <v>181590</v>
      </c>
      <c r="N12" s="115">
        <v>3</v>
      </c>
      <c r="O12" s="115">
        <v>24</v>
      </c>
      <c r="P12" s="164" t="s">
        <v>1940</v>
      </c>
      <c r="Q12" s="161" t="s">
        <v>1941</v>
      </c>
      <c r="R12" s="114">
        <v>243165</v>
      </c>
      <c r="S12" s="115">
        <v>3</v>
      </c>
      <c r="T12" s="115">
        <v>21</v>
      </c>
      <c r="U12" s="164" t="s">
        <v>1940</v>
      </c>
      <c r="V12" s="161" t="s">
        <v>1941</v>
      </c>
      <c r="W12" s="114">
        <v>171337</v>
      </c>
      <c r="X12" s="115">
        <v>3</v>
      </c>
      <c r="Y12" s="115">
        <v>20</v>
      </c>
      <c r="Z12" s="164" t="s">
        <v>1940</v>
      </c>
    </row>
    <row r="13" spans="1:26" x14ac:dyDescent="0.25">
      <c r="G13" s="161" t="s">
        <v>1942</v>
      </c>
      <c r="H13" s="114">
        <v>131884</v>
      </c>
      <c r="I13" s="115">
        <v>3</v>
      </c>
      <c r="J13" s="115">
        <v>25</v>
      </c>
      <c r="K13" s="164" t="s">
        <v>1940</v>
      </c>
      <c r="L13" s="161" t="s">
        <v>1942</v>
      </c>
      <c r="M13" s="114">
        <v>180682</v>
      </c>
      <c r="N13" s="115">
        <v>3</v>
      </c>
      <c r="O13" s="115">
        <v>40</v>
      </c>
      <c r="P13" s="164" t="s">
        <v>1940</v>
      </c>
      <c r="Q13" s="161" t="s">
        <v>1942</v>
      </c>
      <c r="R13" s="114">
        <v>198988</v>
      </c>
      <c r="S13" s="115">
        <v>3</v>
      </c>
      <c r="T13" s="115">
        <v>25</v>
      </c>
      <c r="U13" s="164" t="s">
        <v>1940</v>
      </c>
      <c r="V13" s="161" t="s">
        <v>1942</v>
      </c>
      <c r="W13" s="114">
        <v>159856</v>
      </c>
      <c r="X13" s="115">
        <v>3</v>
      </c>
      <c r="Y13" s="115">
        <v>22</v>
      </c>
      <c r="Z13" s="164" t="s">
        <v>1940</v>
      </c>
    </row>
    <row r="14" spans="1:26" x14ac:dyDescent="0.25">
      <c r="G14" s="161" t="s">
        <v>1943</v>
      </c>
      <c r="H14" s="114">
        <v>153033</v>
      </c>
      <c r="I14" s="115">
        <v>3</v>
      </c>
      <c r="J14" s="115">
        <v>31</v>
      </c>
      <c r="K14" s="164" t="s">
        <v>1940</v>
      </c>
      <c r="L14" s="161" t="s">
        <v>1943</v>
      </c>
      <c r="M14" s="114">
        <v>161438</v>
      </c>
      <c r="N14" s="115">
        <v>3</v>
      </c>
      <c r="O14" s="115">
        <v>21</v>
      </c>
      <c r="P14" s="164" t="s">
        <v>1940</v>
      </c>
      <c r="Q14" s="161" t="s">
        <v>1943</v>
      </c>
      <c r="R14" s="114">
        <v>288474</v>
      </c>
      <c r="S14" s="115">
        <v>3</v>
      </c>
      <c r="T14" s="115">
        <v>31</v>
      </c>
      <c r="U14" s="164" t="s">
        <v>1940</v>
      </c>
      <c r="V14" s="161" t="s">
        <v>1943</v>
      </c>
      <c r="W14" s="114">
        <v>157693</v>
      </c>
      <c r="X14" s="115">
        <v>3</v>
      </c>
      <c r="Y14" s="115">
        <v>20</v>
      </c>
      <c r="Z14" s="164" t="s">
        <v>1940</v>
      </c>
    </row>
    <row r="15" spans="1:26" ht="15.75" thickBot="1" x14ac:dyDescent="0.3">
      <c r="G15" s="162" t="s">
        <v>1944</v>
      </c>
      <c r="H15" s="48">
        <v>119923</v>
      </c>
      <c r="I15" s="49">
        <v>3</v>
      </c>
      <c r="J15" s="159"/>
      <c r="K15" s="120"/>
      <c r="L15" s="162" t="s">
        <v>1944</v>
      </c>
      <c r="M15" s="48">
        <v>140146</v>
      </c>
      <c r="N15" s="49">
        <v>3</v>
      </c>
      <c r="O15" s="159"/>
      <c r="P15" s="120"/>
      <c r="Q15" s="162" t="s">
        <v>1944</v>
      </c>
      <c r="R15" s="48">
        <v>181924</v>
      </c>
      <c r="S15" s="49">
        <v>3</v>
      </c>
      <c r="T15" s="159"/>
      <c r="U15" s="120"/>
      <c r="V15" s="162" t="s">
        <v>1944</v>
      </c>
      <c r="W15" s="48">
        <v>166511</v>
      </c>
      <c r="X15" s="49">
        <v>3</v>
      </c>
      <c r="Y15" s="159"/>
      <c r="Z15" s="120"/>
    </row>
  </sheetData>
  <customSheetViews>
    <customSheetView guid="{AAD390AF-2B1D-4F21-A08A-4E26942AA992}">
      <pane xSplit="1" ySplit="3" topLeftCell="D4" activePane="bottomRight" state="frozen"/>
      <selection pane="bottomRight" activeCell="A4" sqref="A4"/>
      <pageMargins left="0.7" right="0.7" top="0.75" bottom="0.75" header="0.3" footer="0.3"/>
    </customSheetView>
  </customSheetViews>
  <mergeCells count="10">
    <mergeCell ref="M2:P2"/>
    <mergeCell ref="Q2:Q3"/>
    <mergeCell ref="R2:U2"/>
    <mergeCell ref="V2:V3"/>
    <mergeCell ref="W2:Z2"/>
    <mergeCell ref="B2:B3"/>
    <mergeCell ref="C2:F2"/>
    <mergeCell ref="G2:G3"/>
    <mergeCell ref="H2:K2"/>
    <mergeCell ref="L2:L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FFC000"/>
    <pageSetUpPr fitToPage="1"/>
  </sheetPr>
  <dimension ref="A1:BZ173"/>
  <sheetViews>
    <sheetView tabSelected="1" zoomScaleNormal="100" workbookViewId="0">
      <pane xSplit="1" ySplit="3" topLeftCell="X4" activePane="bottomRight" state="frozen"/>
      <selection pane="topRight" activeCell="B1" sqref="B1"/>
      <selection pane="bottomLeft" activeCell="A4" sqref="A4"/>
      <selection pane="bottomRight" activeCell="AD8" sqref="AD8"/>
    </sheetView>
  </sheetViews>
  <sheetFormatPr baseColWidth="10" defaultRowHeight="15" x14ac:dyDescent="0.25"/>
  <cols>
    <col min="1" max="1" width="26" bestFit="1" customWidth="1"/>
    <col min="2" max="2" width="23.5703125" style="7" bestFit="1" customWidth="1"/>
    <col min="3" max="3" width="11.42578125" style="3"/>
    <col min="4" max="4" width="5.28515625" style="3" bestFit="1" customWidth="1"/>
    <col min="5" max="5" width="23.42578125" style="7" bestFit="1" customWidth="1"/>
    <col min="6" max="6" width="11.42578125" style="3"/>
    <col min="7" max="7" width="5.28515625" style="3" bestFit="1" customWidth="1"/>
    <col min="8" max="8" width="26" style="7" bestFit="1" customWidth="1"/>
    <col min="9" max="9" width="11.42578125" style="3"/>
    <col min="10" max="10" width="5.28515625" style="3" bestFit="1" customWidth="1"/>
    <col min="11" max="11" width="26" style="7" bestFit="1" customWidth="1"/>
    <col min="12" max="12" width="11.42578125" style="3"/>
    <col min="13" max="13" width="5.28515625" style="3" bestFit="1" customWidth="1"/>
    <col min="14" max="14" width="26" style="7" bestFit="1" customWidth="1"/>
    <col min="15" max="15" width="11.42578125" style="3"/>
    <col min="16" max="16" width="5.28515625" style="3" bestFit="1" customWidth="1"/>
    <col min="17" max="17" width="26" style="7" bestFit="1" customWidth="1"/>
    <col min="18" max="18" width="11.42578125" style="3"/>
    <col min="19" max="19" width="5.28515625" style="3" bestFit="1" customWidth="1"/>
    <col min="20" max="20" width="18.42578125" style="7" bestFit="1" customWidth="1"/>
    <col min="21" max="21" width="11.42578125" style="3"/>
    <col min="22" max="22" width="5.28515625" style="3" bestFit="1" customWidth="1"/>
    <col min="23" max="23" width="19.28515625" style="7" bestFit="1" customWidth="1"/>
    <col min="24" max="24" width="11.42578125" style="3"/>
    <col min="25" max="25" width="5.28515625" style="3" bestFit="1" customWidth="1"/>
    <col min="26" max="26" width="11.42578125" style="4"/>
    <col min="27" max="27" width="16.28515625" style="4" bestFit="1" customWidth="1"/>
    <col min="28" max="28" width="5" style="3" bestFit="1" customWidth="1"/>
    <col min="29" max="29" width="5.28515625" style="3" bestFit="1" customWidth="1"/>
    <col min="30" max="31" width="11.42578125" style="3" customWidth="1"/>
    <col min="32" max="32" width="24.7109375" style="4" customWidth="1"/>
    <col min="33" max="33" width="2.7109375" style="3" customWidth="1"/>
    <col min="34" max="34" width="5.28515625" style="3" customWidth="1"/>
    <col min="35" max="35" width="24.7109375" style="4" customWidth="1"/>
    <col min="36" max="36" width="2.7109375" style="3" customWidth="1"/>
    <col min="37" max="37" width="5.28515625" style="3" customWidth="1"/>
    <col min="38" max="38" width="5.28515625" style="3" bestFit="1" customWidth="1"/>
    <col min="39" max="39" width="11.42578125" style="3" customWidth="1"/>
    <col min="40" max="40" width="15.7109375" style="4" customWidth="1"/>
    <col min="41" max="41" width="2.7109375" style="3" customWidth="1"/>
    <col min="42" max="42" width="5.28515625" style="3" customWidth="1"/>
    <col min="43" max="43" width="15.7109375" style="4" customWidth="1"/>
    <col min="44" max="44" width="2.7109375" style="3" customWidth="1"/>
    <col min="45" max="45" width="5.28515625" style="3" customWidth="1"/>
    <col min="46" max="46" width="17.7109375" style="4" customWidth="1"/>
    <col min="47" max="47" width="2.7109375" style="3" customWidth="1"/>
    <col min="48" max="48" width="11.42578125" style="4"/>
    <col min="49" max="49" width="12.7109375" style="4" customWidth="1"/>
    <col min="50" max="50" width="11.85546875" style="4" bestFit="1" customWidth="1"/>
    <col min="51" max="51" width="9.5703125" style="4" bestFit="1" customWidth="1"/>
    <col min="52" max="52" width="13" style="4" bestFit="1" customWidth="1"/>
    <col min="53" max="53" width="10.5703125" style="4" bestFit="1" customWidth="1"/>
    <col min="54" max="54" width="23.85546875" style="4" bestFit="1" customWidth="1"/>
    <col min="55" max="55" width="13.42578125" style="4" bestFit="1" customWidth="1"/>
    <col min="56" max="56" width="18.42578125" style="4" bestFit="1" customWidth="1"/>
    <col min="57" max="57" width="11.140625" style="4" bestFit="1" customWidth="1"/>
    <col min="58" max="58" width="8.42578125" style="4" bestFit="1" customWidth="1"/>
    <col min="59" max="59" width="16.28515625" style="4" bestFit="1" customWidth="1"/>
    <col min="60" max="62" width="11.42578125" style="4"/>
    <col min="63" max="63" width="17" style="4" bestFit="1" customWidth="1"/>
    <col min="64" max="64" width="12.7109375" style="4" bestFit="1" customWidth="1"/>
    <col min="65" max="66" width="11.42578125" style="4"/>
    <col min="67" max="67" width="16.28515625" style="4" bestFit="1" customWidth="1"/>
    <col min="68" max="68" width="23.85546875" style="4" bestFit="1" customWidth="1"/>
    <col min="69" max="69" width="16.42578125" style="4" bestFit="1" customWidth="1"/>
    <col min="70" max="73" width="11.42578125" style="4"/>
    <col min="74" max="74" width="27.5703125" style="4" bestFit="1" customWidth="1"/>
    <col min="75" max="16384" width="11.42578125" style="4"/>
  </cols>
  <sheetData>
    <row r="1" spans="1:78" ht="15.75" customHeight="1" thickBot="1" x14ac:dyDescent="0.3">
      <c r="A1" s="99" t="s">
        <v>2601</v>
      </c>
      <c r="B1" s="26" t="s">
        <v>10</v>
      </c>
      <c r="C1" s="31">
        <f>SUM(C$4:C$1048576)</f>
        <v>864965</v>
      </c>
      <c r="D1" s="24">
        <f>SUM(D$4:D$1048576)</f>
        <v>42</v>
      </c>
      <c r="E1" s="26" t="s">
        <v>10</v>
      </c>
      <c r="F1" s="31">
        <f>SUM(F$4:F$1048576)</f>
        <v>2692097</v>
      </c>
      <c r="G1" s="24">
        <f>SUM(G$4:G$1048576)</f>
        <v>108</v>
      </c>
      <c r="H1" s="26" t="s">
        <v>10</v>
      </c>
      <c r="I1" s="31">
        <f>SUM(I$4:I$1048576)</f>
        <v>2609473</v>
      </c>
      <c r="J1" s="24">
        <f>SUM(J$4:J$1048576)</f>
        <v>102</v>
      </c>
      <c r="K1" s="26" t="s">
        <v>10</v>
      </c>
      <c r="L1" s="31">
        <f>SUM(L$4:L$1048576)</f>
        <v>2712567.3</v>
      </c>
      <c r="M1" s="24">
        <f>SUM(M$4:M$1048576)</f>
        <v>105</v>
      </c>
      <c r="N1" s="26" t="s">
        <v>10</v>
      </c>
      <c r="O1" s="31">
        <f>SUM(O$4:O$1048576)</f>
        <v>2481270</v>
      </c>
      <c r="P1" s="24">
        <f>SUM(P$4:P$1048576)</f>
        <v>96</v>
      </c>
      <c r="Q1" s="26" t="s">
        <v>10</v>
      </c>
      <c r="R1" s="31">
        <f>SUM(R$4:R$1048576)</f>
        <v>1184433</v>
      </c>
      <c r="S1" s="24">
        <f>SUM(S$4:S$1048576)</f>
        <v>42</v>
      </c>
      <c r="T1" s="26" t="s">
        <v>10</v>
      </c>
      <c r="U1" s="31">
        <f>SUM(U$4:U$1048576)</f>
        <v>997398</v>
      </c>
      <c r="V1" s="24">
        <f>SUM(V$4:V$1048576)</f>
        <v>21</v>
      </c>
      <c r="W1" s="26" t="s">
        <v>10</v>
      </c>
      <c r="X1" s="31">
        <f>SUM(X$4:X$1048576)</f>
        <v>31371529</v>
      </c>
      <c r="Y1" s="24">
        <f>SUM(Y$4:Y$1048576)</f>
        <v>510</v>
      </c>
      <c r="AA1" s="601" t="s">
        <v>3162</v>
      </c>
      <c r="AB1" s="602"/>
      <c r="AC1" s="602"/>
      <c r="AD1" s="602"/>
      <c r="AE1" s="602"/>
      <c r="AF1" s="602"/>
      <c r="AG1" s="602"/>
      <c r="AH1" s="602"/>
      <c r="AI1" s="602"/>
      <c r="AJ1" s="602"/>
      <c r="AK1" s="602"/>
      <c r="AL1" s="602"/>
      <c r="AM1" s="613"/>
      <c r="AN1" s="601" t="s">
        <v>3163</v>
      </c>
      <c r="AO1" s="602"/>
      <c r="AP1" s="602"/>
      <c r="AQ1" s="602"/>
      <c r="AR1" s="602"/>
      <c r="AS1" s="602"/>
      <c r="AT1" s="602"/>
      <c r="AU1" s="613"/>
      <c r="AW1" s="601" t="s">
        <v>3498</v>
      </c>
      <c r="AX1" s="602"/>
      <c r="AY1" s="602"/>
      <c r="AZ1" s="602"/>
      <c r="BA1" s="602"/>
      <c r="BB1" s="602"/>
      <c r="BC1" s="602"/>
      <c r="BD1" s="602"/>
      <c r="BE1" s="602"/>
      <c r="BF1" s="602"/>
      <c r="BG1" s="602"/>
      <c r="BH1" s="602"/>
      <c r="BI1" s="602"/>
      <c r="BJ1" s="602"/>
      <c r="BK1" s="602"/>
      <c r="BL1" s="602"/>
      <c r="BM1" s="602"/>
      <c r="BN1" s="603" t="s">
        <v>2599</v>
      </c>
      <c r="BO1" s="604"/>
      <c r="BP1" s="604"/>
      <c r="BQ1" s="604"/>
      <c r="BR1" s="604"/>
      <c r="BS1" s="604"/>
      <c r="BT1" s="604"/>
      <c r="BU1" s="604"/>
      <c r="BV1" s="604"/>
      <c r="BW1" s="604"/>
      <c r="BX1" s="604"/>
      <c r="BY1" s="604"/>
      <c r="BZ1" s="605"/>
    </row>
    <row r="2" spans="1:78" ht="15" customHeight="1" x14ac:dyDescent="0.25">
      <c r="A2" s="100" t="str">
        <f>TEXT(SUMIF($B3:$XDF3,"Score",$B1:$XDF1),"00 000 000")&amp;" Points"</f>
        <v>44 913 732 Points</v>
      </c>
      <c r="B2" s="504" t="s">
        <v>9</v>
      </c>
      <c r="C2" s="501" t="s">
        <v>2602</v>
      </c>
      <c r="D2" s="503"/>
      <c r="E2" s="504" t="s">
        <v>9</v>
      </c>
      <c r="F2" s="501" t="s">
        <v>2616</v>
      </c>
      <c r="G2" s="503"/>
      <c r="H2" s="504" t="s">
        <v>9</v>
      </c>
      <c r="I2" s="501" t="s">
        <v>2655</v>
      </c>
      <c r="J2" s="503"/>
      <c r="K2" s="504" t="s">
        <v>9</v>
      </c>
      <c r="L2" s="501" t="s">
        <v>2689</v>
      </c>
      <c r="M2" s="503"/>
      <c r="N2" s="504" t="s">
        <v>9</v>
      </c>
      <c r="O2" s="501" t="s">
        <v>2731</v>
      </c>
      <c r="P2" s="503"/>
      <c r="Q2" s="504" t="s">
        <v>9</v>
      </c>
      <c r="R2" s="501" t="s">
        <v>2758</v>
      </c>
      <c r="S2" s="503"/>
      <c r="T2" s="590" t="s">
        <v>9</v>
      </c>
      <c r="U2" s="588" t="s">
        <v>2865</v>
      </c>
      <c r="V2" s="589"/>
      <c r="W2" s="556" t="s">
        <v>9</v>
      </c>
      <c r="X2" s="554" t="s">
        <v>2790</v>
      </c>
      <c r="Y2" s="555"/>
      <c r="AA2" s="614" t="s">
        <v>3079</v>
      </c>
      <c r="AB2" s="599" t="s">
        <v>3495</v>
      </c>
      <c r="AC2" s="599" t="s">
        <v>3080</v>
      </c>
      <c r="AD2" s="569" t="s">
        <v>3164</v>
      </c>
      <c r="AE2" s="567" t="s">
        <v>3165</v>
      </c>
      <c r="AF2" s="571" t="s">
        <v>3108</v>
      </c>
      <c r="AG2" s="572"/>
      <c r="AH2" s="572"/>
      <c r="AI2" s="572"/>
      <c r="AJ2" s="573"/>
      <c r="AK2" s="574"/>
      <c r="AL2" s="597" t="s">
        <v>3107</v>
      </c>
      <c r="AM2" s="612"/>
      <c r="AN2" s="579" t="s">
        <v>3109</v>
      </c>
      <c r="AO2" s="580"/>
      <c r="AP2" s="580"/>
      <c r="AQ2" s="580"/>
      <c r="AR2" s="580"/>
      <c r="AS2" s="581"/>
      <c r="AT2" s="616" t="s">
        <v>3110</v>
      </c>
      <c r="AU2" s="574"/>
      <c r="AW2" s="597" t="s">
        <v>3469</v>
      </c>
      <c r="AX2" s="611"/>
      <c r="AY2" s="611"/>
      <c r="AZ2" s="611"/>
      <c r="BA2" s="612"/>
      <c r="BB2" s="597" t="s">
        <v>3499</v>
      </c>
      <c r="BC2" s="611"/>
      <c r="BD2" s="611"/>
      <c r="BE2" s="611"/>
      <c r="BF2" s="612"/>
      <c r="BG2" s="597" t="s">
        <v>3482</v>
      </c>
      <c r="BH2" s="611"/>
      <c r="BI2" s="611"/>
      <c r="BJ2" s="611"/>
      <c r="BK2" s="612"/>
      <c r="BL2" s="597" t="s">
        <v>3484</v>
      </c>
      <c r="BM2" s="598"/>
      <c r="BN2" s="609" t="s">
        <v>3500</v>
      </c>
      <c r="BO2" s="607"/>
      <c r="BP2" s="607"/>
      <c r="BQ2" s="610"/>
      <c r="BR2" s="609" t="s">
        <v>3486</v>
      </c>
      <c r="BS2" s="607"/>
      <c r="BT2" s="607"/>
      <c r="BU2" s="607"/>
      <c r="BV2" s="608"/>
      <c r="BW2" s="606" t="s">
        <v>3487</v>
      </c>
      <c r="BX2" s="607"/>
      <c r="BY2" s="607"/>
      <c r="BZ2" s="608"/>
    </row>
    <row r="3" spans="1:78" ht="15.75" thickBot="1" x14ac:dyDescent="0.3">
      <c r="A3" s="101" t="str">
        <f>TEXT(SUMIF($B3:$XDF3,"Stars",$B1:$XDF1),"0 000")&amp;" Stars"</f>
        <v>1 026 Stars</v>
      </c>
      <c r="B3" s="505"/>
      <c r="C3" s="5" t="s">
        <v>12</v>
      </c>
      <c r="D3" s="6" t="s">
        <v>13</v>
      </c>
      <c r="E3" s="505"/>
      <c r="F3" s="5" t="s">
        <v>12</v>
      </c>
      <c r="G3" s="6" t="s">
        <v>13</v>
      </c>
      <c r="H3" s="505"/>
      <c r="I3" s="5" t="s">
        <v>12</v>
      </c>
      <c r="J3" s="6" t="s">
        <v>13</v>
      </c>
      <c r="K3" s="505"/>
      <c r="L3" s="5" t="s">
        <v>12</v>
      </c>
      <c r="M3" s="6" t="s">
        <v>13</v>
      </c>
      <c r="N3" s="505"/>
      <c r="O3" s="5" t="s">
        <v>12</v>
      </c>
      <c r="P3" s="6" t="s">
        <v>13</v>
      </c>
      <c r="Q3" s="505"/>
      <c r="R3" s="5" t="s">
        <v>12</v>
      </c>
      <c r="S3" s="6" t="s">
        <v>13</v>
      </c>
      <c r="T3" s="591"/>
      <c r="U3" s="234" t="s">
        <v>12</v>
      </c>
      <c r="V3" s="235" t="s">
        <v>13</v>
      </c>
      <c r="W3" s="557"/>
      <c r="X3" s="237" t="s">
        <v>12</v>
      </c>
      <c r="Y3" s="238" t="s">
        <v>13</v>
      </c>
      <c r="AA3" s="615"/>
      <c r="AB3" s="600"/>
      <c r="AC3" s="600"/>
      <c r="AD3" s="570"/>
      <c r="AE3" s="568"/>
      <c r="AF3" s="575"/>
      <c r="AG3" s="576"/>
      <c r="AH3" s="576"/>
      <c r="AI3" s="576"/>
      <c r="AJ3" s="577"/>
      <c r="AK3" s="578"/>
      <c r="AL3" s="284" t="s">
        <v>3080</v>
      </c>
      <c r="AM3" s="285" t="s">
        <v>3106</v>
      </c>
      <c r="AN3" s="582"/>
      <c r="AO3" s="583"/>
      <c r="AP3" s="583"/>
      <c r="AQ3" s="583"/>
      <c r="AR3" s="583"/>
      <c r="AS3" s="584"/>
      <c r="AT3" s="617"/>
      <c r="AU3" s="578"/>
      <c r="AW3" s="386" t="s">
        <v>3176</v>
      </c>
      <c r="AX3" s="387" t="s">
        <v>3471</v>
      </c>
      <c r="AY3" s="387" t="s">
        <v>3472</v>
      </c>
      <c r="AZ3" s="387" t="s">
        <v>3473</v>
      </c>
      <c r="BA3" s="388" t="s">
        <v>3474</v>
      </c>
      <c r="BB3" s="386" t="s">
        <v>3470</v>
      </c>
      <c r="BC3" s="387" t="s">
        <v>3475</v>
      </c>
      <c r="BD3" s="387" t="s">
        <v>3477</v>
      </c>
      <c r="BE3" s="387" t="s">
        <v>3478</v>
      </c>
      <c r="BF3" s="388" t="s">
        <v>1029</v>
      </c>
      <c r="BG3" s="386" t="s">
        <v>3079</v>
      </c>
      <c r="BH3" s="387" t="s">
        <v>3479</v>
      </c>
      <c r="BI3" s="387" t="s">
        <v>3480</v>
      </c>
      <c r="BJ3" s="387" t="s">
        <v>3481</v>
      </c>
      <c r="BK3" s="388" t="s">
        <v>3480</v>
      </c>
      <c r="BL3" s="386" t="s">
        <v>3483</v>
      </c>
      <c r="BM3" s="404" t="s">
        <v>2599</v>
      </c>
      <c r="BN3" s="386" t="s">
        <v>3176</v>
      </c>
      <c r="BO3" s="387" t="s">
        <v>3079</v>
      </c>
      <c r="BP3" s="387" t="s">
        <v>3470</v>
      </c>
      <c r="BQ3" s="404" t="s">
        <v>3477</v>
      </c>
      <c r="BR3" s="386" t="s">
        <v>3501</v>
      </c>
      <c r="BS3" s="387" t="s">
        <v>3470</v>
      </c>
      <c r="BT3" s="387" t="s">
        <v>3502</v>
      </c>
      <c r="BU3" s="387" t="s">
        <v>3503</v>
      </c>
      <c r="BV3" s="388" t="s">
        <v>3504</v>
      </c>
      <c r="BW3" s="414" t="s">
        <v>3501</v>
      </c>
      <c r="BX3" s="387" t="s">
        <v>3477</v>
      </c>
      <c r="BY3" s="387" t="s">
        <v>3502</v>
      </c>
      <c r="BZ3" s="388" t="s">
        <v>3505</v>
      </c>
    </row>
    <row r="4" spans="1:78" ht="15.75" thickBot="1" x14ac:dyDescent="0.3">
      <c r="B4" s="15" t="s">
        <v>2603</v>
      </c>
      <c r="C4" s="111">
        <v>33799</v>
      </c>
      <c r="D4" s="168">
        <v>3</v>
      </c>
      <c r="E4" s="15" t="s">
        <v>2617</v>
      </c>
      <c r="F4" s="111">
        <v>58498</v>
      </c>
      <c r="G4" s="168">
        <v>3</v>
      </c>
      <c r="H4" s="15" t="s">
        <v>2639</v>
      </c>
      <c r="I4" s="111">
        <v>58496</v>
      </c>
      <c r="J4" s="168">
        <v>3</v>
      </c>
      <c r="K4" s="15" t="s">
        <v>2690</v>
      </c>
      <c r="L4" s="111">
        <v>56596</v>
      </c>
      <c r="M4" s="168">
        <v>3</v>
      </c>
      <c r="N4" s="15" t="s">
        <v>2725</v>
      </c>
      <c r="O4" s="111">
        <v>58498</v>
      </c>
      <c r="P4" s="168">
        <v>3</v>
      </c>
      <c r="Q4" s="15" t="s">
        <v>2759</v>
      </c>
      <c r="R4" s="111">
        <v>58097</v>
      </c>
      <c r="S4" s="168">
        <v>3</v>
      </c>
      <c r="T4" s="232" t="s">
        <v>2773</v>
      </c>
      <c r="U4" s="111">
        <v>142088</v>
      </c>
      <c r="V4" s="168">
        <v>3</v>
      </c>
      <c r="W4" s="236" t="s">
        <v>2780</v>
      </c>
      <c r="X4" s="111">
        <v>105791</v>
      </c>
      <c r="Y4" s="168">
        <v>3</v>
      </c>
      <c r="AA4" s="585" t="s">
        <v>2</v>
      </c>
      <c r="AB4" s="586"/>
      <c r="AC4" s="586"/>
      <c r="AD4" s="586"/>
      <c r="AE4" s="586"/>
      <c r="AF4" s="586"/>
      <c r="AG4" s="586"/>
      <c r="AH4" s="587"/>
      <c r="AI4" s="592">
        <f>SUM(AE5:AE10)</f>
        <v>0</v>
      </c>
      <c r="AJ4" s="593"/>
      <c r="AK4" s="594"/>
      <c r="AL4" s="286">
        <v>1</v>
      </c>
      <c r="AM4" s="287">
        <v>0</v>
      </c>
      <c r="AN4" s="338" t="s">
        <v>3146</v>
      </c>
      <c r="AO4" s="112" t="s">
        <v>694</v>
      </c>
      <c r="AP4" s="280"/>
      <c r="AQ4" s="362" t="s">
        <v>3153</v>
      </c>
      <c r="AR4" s="360" t="s">
        <v>694</v>
      </c>
      <c r="AS4" s="350"/>
      <c r="AT4" s="343" t="s">
        <v>3111</v>
      </c>
      <c r="AU4" s="344" t="s">
        <v>694</v>
      </c>
      <c r="AW4" s="384" t="s">
        <v>2</v>
      </c>
      <c r="AX4" s="389">
        <v>7</v>
      </c>
      <c r="AY4" s="389">
        <v>36</v>
      </c>
      <c r="AZ4" s="390">
        <v>1.75</v>
      </c>
      <c r="BA4" s="391">
        <v>9</v>
      </c>
      <c r="BB4" s="384" t="s">
        <v>3116</v>
      </c>
      <c r="BC4" s="396">
        <v>330</v>
      </c>
      <c r="BD4" s="385" t="s">
        <v>3117</v>
      </c>
      <c r="BE4" s="396">
        <v>1667</v>
      </c>
      <c r="BF4" s="398" t="s">
        <v>3485</v>
      </c>
      <c r="BG4" s="384" t="s">
        <v>3081</v>
      </c>
      <c r="BH4" s="400">
        <v>1.1499999999999999</v>
      </c>
      <c r="BI4" s="389"/>
      <c r="BJ4" s="400"/>
      <c r="BK4" s="401"/>
      <c r="BL4" s="384" t="s">
        <v>3106</v>
      </c>
      <c r="BM4" s="405">
        <v>0.1</v>
      </c>
      <c r="BN4" s="441" t="s">
        <v>2</v>
      </c>
      <c r="BO4" s="442" t="s">
        <v>3081</v>
      </c>
      <c r="BP4" s="442" t="s">
        <v>3120</v>
      </c>
      <c r="BQ4" s="443" t="s">
        <v>3121</v>
      </c>
      <c r="BR4" s="444">
        <f>ROUND(VLOOKUP(BN4,AB_Epic_Character_Variables,2,FALSE)+(VLOOKUP(BN4,AB_Epic_Character_Variables,4,FALSE)*(MID(AB_Epic_Level,9,2)-1)),0)</f>
        <v>93</v>
      </c>
      <c r="BS4" s="445">
        <f>VLOOKUP(BP4,AB_Epic_Weapon_Variables,2,FALSE)*(1+AB_Epic_Bonus_Enchantment*VLOOKUP(BP4,AB_Epic_Weapon_Rank,3,FALSE))</f>
        <v>330</v>
      </c>
      <c r="BT4" s="445">
        <f>(BR4+BS4)*(AB_Epic_Bonus_Mastery*(VLOOKUP(BO4,AB_Epic_Class_Infos,3,FALSE)-1))+(BR4+BS4)*(IF(VLOOKUP(BQ4,AB_Epic_Shield_Variables,3,FALSE)="Attack",AB_Epic_Bonus_Attack,0)*(1+AB_Epic_Bonus_Mastery*(VLOOKUP(BO4,AB_Epic_Class_Infos,3,FALSE)-1)))</f>
        <v>465.3</v>
      </c>
      <c r="BU4" s="445">
        <f t="shared" ref="BU4:BU32" si="0">SUM(BR4:BT4)</f>
        <v>888.3</v>
      </c>
      <c r="BV4" s="643" t="str">
        <f>ROUND(BU4*VLOOKUP(BO4,AB_Epic_Class_Variables,2,FALSE)*(1+IF(VLOOKUP(BO4,AB_Epic_Class_Infos,2,FALSE)="X",AB_Epic_Bonus_Elite,0)),0)&amp;IF(VLOOKUP(BO4,AB_Epic_Class_Variables,3,FALSE)&lt;&gt;""," "&amp;VLOOKUP(BO4,AB_Epic_Class_Variables,3,FALSE),"")&amp;IF(VLOOKUP(BO4,AB_Epic_Class_Variables,4,FALSE)&lt;&gt;""," + "&amp;ROUND(BU4*VLOOKUP(BO4,AB_Epic_Class_Variables,4,FALSE)*(1+IF(VLOOKUP(BO4,AB_Epic_Class_Infos,2,FALSE)="X",AB_Epic_Bonus_Elite,0)),0)&amp;" "&amp;VLOOKUP(BO4,AB_Epic_Class_Variables,5,FALSE),"")</f>
        <v>1022</v>
      </c>
      <c r="BW4" s="446">
        <f>ROUND(VLOOKUP(BN4,AB_Epic_Character_Variables,3,FALSE)+(VLOOKUP(BN4,AB_Epic_Character_Variables,5,FALSE)*(MID(AB_Epic_Level,9,2)-1)),0)</f>
        <v>477</v>
      </c>
      <c r="BX4" s="445">
        <f>VLOOKUP(BQ4,AB_Epic_Shield_Variables,2,FALSE)*(1+AB_Epic_Bonus_Enchantment*VLOOKUP(BQ4,AB_Epic_Shield_Rank,3,FALSE))</f>
        <v>1667</v>
      </c>
      <c r="BY4" s="445">
        <f>(BW4+BX4)*(AB_Epic_Bonus_Mastery*(VLOOKUP(BO4,AB_Epic_Class_Infos,3,FALSE)-1))+(BW4+BX4)*(IF(VLOOKUP(BQ4,AB_Epic_Shield_Variables,3,FALSE)="Life",AB_Epic_Bonus_Life,0)*(1+AB_Epic_Bonus_Mastery*(VLOOKUP(BO4,AB_Epic_Class_Infos,3,FALSE)-1)))</f>
        <v>2358.4</v>
      </c>
      <c r="BZ4" s="643">
        <f>SUM(BW4:BY4)</f>
        <v>4502.3999999999996</v>
      </c>
    </row>
    <row r="5" spans="1:78" x14ac:dyDescent="0.25">
      <c r="A5" s="219" t="s">
        <v>3036</v>
      </c>
      <c r="B5" s="11" t="s">
        <v>2604</v>
      </c>
      <c r="C5" s="114">
        <v>39498</v>
      </c>
      <c r="D5" s="132">
        <v>3</v>
      </c>
      <c r="E5" s="11" t="s">
        <v>2630</v>
      </c>
      <c r="F5" s="114">
        <v>58494</v>
      </c>
      <c r="G5" s="132">
        <v>3</v>
      </c>
      <c r="H5" s="11" t="s">
        <v>2656</v>
      </c>
      <c r="I5" s="114">
        <v>58496</v>
      </c>
      <c r="J5" s="132">
        <v>3</v>
      </c>
      <c r="K5" s="11" t="s">
        <v>2691</v>
      </c>
      <c r="L5" s="114">
        <v>43299</v>
      </c>
      <c r="M5" s="132">
        <v>3</v>
      </c>
      <c r="N5" s="11" t="s">
        <v>2726</v>
      </c>
      <c r="O5" s="114">
        <v>114889</v>
      </c>
      <c r="P5" s="132">
        <v>3</v>
      </c>
      <c r="Q5" s="15" t="s">
        <v>2760</v>
      </c>
      <c r="R5" s="114">
        <v>56595</v>
      </c>
      <c r="S5" s="132">
        <v>3</v>
      </c>
      <c r="T5" s="232" t="s">
        <v>2774</v>
      </c>
      <c r="U5" s="114">
        <v>141451</v>
      </c>
      <c r="V5" s="132">
        <v>3</v>
      </c>
      <c r="W5" s="236" t="s">
        <v>2781</v>
      </c>
      <c r="X5" s="114">
        <v>157378</v>
      </c>
      <c r="Y5" s="132">
        <v>3</v>
      </c>
      <c r="AA5" s="275" t="s">
        <v>3081</v>
      </c>
      <c r="AB5" s="658"/>
      <c r="AC5" s="280">
        <v>12</v>
      </c>
      <c r="AD5" s="280"/>
      <c r="AE5" s="292" t="str">
        <f t="shared" ref="AE5:AE10" si="1">IF(AD5&lt;&gt;"",SUMPRODUCT(($AL$4:$AL$38&gt;AC5+1)*($AM$4:$AM$38))+AD5,"")</f>
        <v/>
      </c>
      <c r="AF5" s="338" t="s">
        <v>3116</v>
      </c>
      <c r="AG5" s="112" t="s">
        <v>694</v>
      </c>
      <c r="AH5" s="280"/>
      <c r="AI5" s="340" t="s">
        <v>3117</v>
      </c>
      <c r="AJ5" s="346" t="s">
        <v>694</v>
      </c>
      <c r="AK5" s="350"/>
      <c r="AL5" s="288">
        <v>2</v>
      </c>
      <c r="AM5" s="289">
        <v>24</v>
      </c>
      <c r="AN5" s="339" t="s">
        <v>3147</v>
      </c>
      <c r="AO5" s="115" t="s">
        <v>694</v>
      </c>
      <c r="AP5" s="281"/>
      <c r="AQ5" s="341" t="s">
        <v>3152</v>
      </c>
      <c r="AR5" s="115" t="s">
        <v>694</v>
      </c>
      <c r="AS5" s="351"/>
      <c r="AT5" s="345" t="s">
        <v>3112</v>
      </c>
      <c r="AU5" s="132" t="s">
        <v>694</v>
      </c>
      <c r="AW5" s="380" t="s">
        <v>3</v>
      </c>
      <c r="AX5" s="9">
        <v>10</v>
      </c>
      <c r="AY5" s="9">
        <v>18</v>
      </c>
      <c r="AZ5" s="392">
        <v>2.4900000000000002</v>
      </c>
      <c r="BA5" s="393">
        <v>4.49</v>
      </c>
      <c r="BB5" s="380" t="s">
        <v>3119</v>
      </c>
      <c r="BC5" s="397">
        <v>330</v>
      </c>
      <c r="BD5" s="382" t="s">
        <v>3118</v>
      </c>
      <c r="BE5" s="397">
        <v>1667</v>
      </c>
      <c r="BF5" s="399" t="s">
        <v>3486</v>
      </c>
      <c r="BG5" s="380" t="s">
        <v>3082</v>
      </c>
      <c r="BH5" s="402">
        <v>1.1000000000000001</v>
      </c>
      <c r="BI5" s="9"/>
      <c r="BJ5" s="402"/>
      <c r="BK5" s="33"/>
      <c r="BL5" s="380" t="s">
        <v>3476</v>
      </c>
      <c r="BM5" s="406">
        <v>0.05</v>
      </c>
      <c r="BN5" s="447" t="s">
        <v>2</v>
      </c>
      <c r="BO5" s="448" t="s">
        <v>3082</v>
      </c>
      <c r="BP5" s="448" t="s">
        <v>3120</v>
      </c>
      <c r="BQ5" s="449" t="s">
        <v>3121</v>
      </c>
      <c r="BR5" s="444">
        <f>ROUND(VLOOKUP(BN5,AB_Epic_Character_Variables,2,FALSE)+(VLOOKUP(BN5,AB_Epic_Character_Variables,4,FALSE)*(MID(AB_Epic_Level,9,2)-1)),0)</f>
        <v>93</v>
      </c>
      <c r="BS5" s="445">
        <f>VLOOKUP(BP5,AB_Epic_Weapon_Variables,2,FALSE)*(1+AB_Epic_Bonus_Enchantment*VLOOKUP(BP5,AB_Epic_Weapon_Rank,3,FALSE))</f>
        <v>330</v>
      </c>
      <c r="BT5" s="451">
        <f t="shared" ref="BT4:BT32" si="2">(BR5+BS5)*(AB_Epic_Bonus_Mastery*(VLOOKUP(BO5,AB_Epic_Class_Infos,3,FALSE)-1))+(BR5+BS5)*(IF(VLOOKUP(BQ5,AB_Epic_Shield_Variables,3,FALSE)="Attack",AB_Epic_Bonus_Attack,0)*(1+AB_Epic_Bonus_Mastery*(VLOOKUP(BO5,AB_Epic_Class_Infos,3,FALSE)-1)))</f>
        <v>465.3</v>
      </c>
      <c r="BU5" s="451">
        <f t="shared" si="0"/>
        <v>888.3</v>
      </c>
      <c r="BV5" s="643" t="str">
        <f>ROUND(BU5*VLOOKUP(BO5,AB_Epic_Class_Variables,2,FALSE)*(1+IF(VLOOKUP(BO5,AB_Epic_Class_Infos,2,FALSE)="X",AB_Epic_Bonus_Elite,0)),0)&amp;IF(VLOOKUP(BO5,AB_Epic_Class_Variables,3,FALSE)&lt;&gt;""," "&amp;VLOOKUP(BO5,AB_Epic_Class_Variables,3,FALSE),"")&amp;IF(VLOOKUP(BO5,AB_Epic_Class_Variables,4,FALSE)&lt;&gt;""," + "&amp;ROUND(BU5*VLOOKUP(BO5,AB_Epic_Class_Variables,4,FALSE)*(1+IF(VLOOKUP(BO5,AB_Epic_Class_Infos,2,FALSE)="X",AB_Epic_Bonus_Elite,0)),0)&amp;" "&amp;VLOOKUP(BO5,AB_Epic_Class_Variables,5,FALSE),"")</f>
        <v>977</v>
      </c>
      <c r="BW5" s="452">
        <f>ROUND(VLOOKUP(BN5,AB_Epic_Character_Variables,3,FALSE)+(VLOOKUP(BN5,AB_Epic_Character_Variables,5,FALSE)*(MID(AB_Epic_Level,9,2)-1)),0)</f>
        <v>477</v>
      </c>
      <c r="BX5" s="451">
        <f>VLOOKUP(BQ5,AB_Epic_Shield_Variables,2,FALSE)*(1+AB_Epic_Bonus_Enchantment*VLOOKUP(BQ5,AB_Epic_Shield_Rank,3,FALSE))</f>
        <v>1667</v>
      </c>
      <c r="BY5" s="451">
        <f>(BW5+BX5)*(AB_Epic_Bonus_Mastery*(VLOOKUP(BO5,AB_Epic_Class_Infos,3,FALSE)-1))+(BW5+BX5)*(IF(VLOOKUP(BQ5,AB_Epic_Shield_Variables,3,FALSE)="Life",AB_Epic_Bonus_Life,0)*(1+AB_Epic_Bonus_Mastery*(VLOOKUP(BO5,AB_Epic_Class_Infos,3,FALSE)-1)))</f>
        <v>2358.4</v>
      </c>
      <c r="BZ5" s="644">
        <f t="shared" ref="BZ5:BZ33" si="3">SUM(BW5:BY5)</f>
        <v>4502.3999999999996</v>
      </c>
    </row>
    <row r="6" spans="1:78" x14ac:dyDescent="0.25">
      <c r="A6" s="246" t="str">
        <f>"Rank : "&amp;SUM(AC4:AC38)&amp;"/"&amp;MAX(AL4:AL38)*(COUNTA(AA4:AA38)-5)</f>
        <v>Rank : 360/360</v>
      </c>
      <c r="B6" s="11" t="s">
        <v>2605</v>
      </c>
      <c r="C6" s="114">
        <v>43299</v>
      </c>
      <c r="D6" s="132">
        <v>3</v>
      </c>
      <c r="E6" s="11" t="s">
        <v>2631</v>
      </c>
      <c r="F6" s="114">
        <v>58496</v>
      </c>
      <c r="G6" s="132">
        <v>3</v>
      </c>
      <c r="H6" s="11" t="s">
        <v>2657</v>
      </c>
      <c r="I6" s="114">
        <v>58495</v>
      </c>
      <c r="J6" s="132">
        <v>3</v>
      </c>
      <c r="K6" s="11" t="s">
        <v>2692</v>
      </c>
      <c r="L6" s="114">
        <v>112787</v>
      </c>
      <c r="M6" s="132">
        <v>3</v>
      </c>
      <c r="N6" s="11" t="s">
        <v>2727</v>
      </c>
      <c r="O6" s="114">
        <v>58498</v>
      </c>
      <c r="P6" s="132">
        <v>3</v>
      </c>
      <c r="Q6" s="15" t="s">
        <v>2761</v>
      </c>
      <c r="R6" s="114">
        <v>58499</v>
      </c>
      <c r="S6" s="132">
        <v>3</v>
      </c>
      <c r="T6" s="232" t="s">
        <v>2775</v>
      </c>
      <c r="U6" s="114">
        <v>151193</v>
      </c>
      <c r="V6" s="132">
        <v>3</v>
      </c>
      <c r="W6" s="236" t="s">
        <v>2782</v>
      </c>
      <c r="X6" s="114">
        <v>184088</v>
      </c>
      <c r="Y6" s="132">
        <v>3</v>
      </c>
      <c r="AA6" s="276" t="s">
        <v>3082</v>
      </c>
      <c r="AB6" s="659"/>
      <c r="AC6" s="281">
        <v>12</v>
      </c>
      <c r="AD6" s="281"/>
      <c r="AE6" s="293" t="str">
        <f t="shared" si="1"/>
        <v/>
      </c>
      <c r="AF6" s="339" t="s">
        <v>3119</v>
      </c>
      <c r="AG6" s="115" t="s">
        <v>694</v>
      </c>
      <c r="AH6" s="281"/>
      <c r="AI6" s="341" t="s">
        <v>3118</v>
      </c>
      <c r="AJ6" s="342" t="s">
        <v>694</v>
      </c>
      <c r="AK6" s="351"/>
      <c r="AL6" s="288">
        <v>3</v>
      </c>
      <c r="AM6" s="289">
        <v>1200</v>
      </c>
      <c r="AN6" s="339" t="s">
        <v>3148</v>
      </c>
      <c r="AO6" s="115" t="s">
        <v>694</v>
      </c>
      <c r="AP6" s="281"/>
      <c r="AQ6" s="341" t="s">
        <v>3155</v>
      </c>
      <c r="AR6" s="115" t="s">
        <v>694</v>
      </c>
      <c r="AS6" s="351"/>
      <c r="AT6" s="345" t="s">
        <v>3113</v>
      </c>
      <c r="AU6" s="132" t="s">
        <v>694</v>
      </c>
      <c r="AW6" s="380" t="s">
        <v>4</v>
      </c>
      <c r="AX6" s="9">
        <v>7</v>
      </c>
      <c r="AY6" s="9">
        <v>28</v>
      </c>
      <c r="AZ6" s="392">
        <v>1.75</v>
      </c>
      <c r="BA6" s="393">
        <v>7</v>
      </c>
      <c r="BB6" s="380" t="s">
        <v>3120</v>
      </c>
      <c r="BC6" s="397">
        <v>330</v>
      </c>
      <c r="BD6" s="382" t="s">
        <v>3121</v>
      </c>
      <c r="BE6" s="397">
        <v>1667</v>
      </c>
      <c r="BF6" s="399" t="s">
        <v>3485</v>
      </c>
      <c r="BG6" s="380" t="s">
        <v>3083</v>
      </c>
      <c r="BH6" s="402">
        <v>0.5</v>
      </c>
      <c r="BI6" s="9" t="s">
        <v>3488</v>
      </c>
      <c r="BJ6" s="402"/>
      <c r="BK6" s="33"/>
      <c r="BL6" s="380" t="s">
        <v>3496</v>
      </c>
      <c r="BM6" s="406">
        <v>0.08</v>
      </c>
      <c r="BN6" s="447" t="s">
        <v>2</v>
      </c>
      <c r="BO6" s="448" t="s">
        <v>3083</v>
      </c>
      <c r="BP6" s="448" t="s">
        <v>3120</v>
      </c>
      <c r="BQ6" s="449" t="s">
        <v>3121</v>
      </c>
      <c r="BR6" s="444">
        <f>ROUND(VLOOKUP(BN6,AB_Epic_Character_Variables,2,FALSE)+(VLOOKUP(BN6,AB_Epic_Character_Variables,4,FALSE)*(MID(AB_Epic_Level,9,2)-1)),0)</f>
        <v>93</v>
      </c>
      <c r="BS6" s="445">
        <f>VLOOKUP(BP6,AB_Epic_Weapon_Variables,2,FALSE)*(1+AB_Epic_Bonus_Enchantment*VLOOKUP(BP6,AB_Epic_Weapon_Rank,3,FALSE))</f>
        <v>330</v>
      </c>
      <c r="BT6" s="451">
        <f t="shared" si="2"/>
        <v>465.3</v>
      </c>
      <c r="BU6" s="451">
        <f t="shared" si="0"/>
        <v>888.3</v>
      </c>
      <c r="BV6" s="643" t="str">
        <f>ROUND(BU6*VLOOKUP(BO6,AB_Epic_Class_Variables,2,FALSE)*(1+IF(VLOOKUP(BO6,AB_Epic_Class_Infos,2,FALSE)="X",AB_Epic_Bonus_Elite,0)),0)&amp;IF(VLOOKUP(BO6,AB_Epic_Class_Variables,3,FALSE)&lt;&gt;""," "&amp;VLOOKUP(BO6,AB_Epic_Class_Variables,3,FALSE),"")&amp;IF(VLOOKUP(BO6,AB_Epic_Class_Variables,4,FALSE)&lt;&gt;""," + "&amp;ROUND(BU6*VLOOKUP(BO6,AB_Epic_Class_Variables,4,FALSE)*(1+IF(VLOOKUP(BO6,AB_Epic_Class_Infos,2,FALSE)="X",AB_Epic_Bonus_Elite,0)),0)&amp;" "&amp;VLOOKUP(BO6,AB_Epic_Class_Variables,5,FALSE),"")</f>
        <v>444 x 3</v>
      </c>
      <c r="BW6" s="452">
        <f>ROUND(VLOOKUP(BN6,AB_Epic_Character_Variables,3,FALSE)+(VLOOKUP(BN6,AB_Epic_Character_Variables,5,FALSE)*(MID(AB_Epic_Level,9,2)-1)),0)</f>
        <v>477</v>
      </c>
      <c r="BX6" s="451">
        <f>VLOOKUP(BQ6,AB_Epic_Shield_Variables,2,FALSE)*(1+AB_Epic_Bonus_Enchantment*VLOOKUP(BQ6,AB_Epic_Shield_Rank,3,FALSE))</f>
        <v>1667</v>
      </c>
      <c r="BY6" s="451">
        <f>(BW6+BX6)*(AB_Epic_Bonus_Mastery*(VLOOKUP(BO6,AB_Epic_Class_Infos,3,FALSE)-1))+(BW6+BX6)*(IF(VLOOKUP(BQ6,AB_Epic_Shield_Variables,3,FALSE)="Life",AB_Epic_Bonus_Life,0)*(1+AB_Epic_Bonus_Mastery*(VLOOKUP(BO6,AB_Epic_Class_Infos,3,FALSE)-1)))</f>
        <v>2358.4</v>
      </c>
      <c r="BZ6" s="644">
        <f t="shared" si="3"/>
        <v>4502.3999999999996</v>
      </c>
    </row>
    <row r="7" spans="1:78" x14ac:dyDescent="0.25">
      <c r="A7" s="347" t="str">
        <f>"Class : "&amp;COUNTA(AC4:AC38)&amp;"/"&amp;COUNTA(AA4:AA38)-5</f>
        <v>Class : 30/30</v>
      </c>
      <c r="B7" s="11" t="s">
        <v>2606</v>
      </c>
      <c r="C7" s="114">
        <v>47098</v>
      </c>
      <c r="D7" s="132">
        <v>3</v>
      </c>
      <c r="E7" s="11" t="s">
        <v>2618</v>
      </c>
      <c r="F7" s="114">
        <v>115489</v>
      </c>
      <c r="G7" s="132">
        <v>3</v>
      </c>
      <c r="H7" s="11" t="s">
        <v>2658</v>
      </c>
      <c r="I7" s="114">
        <v>58499</v>
      </c>
      <c r="J7" s="132">
        <v>3</v>
      </c>
      <c r="K7" s="15" t="s">
        <v>2693</v>
      </c>
      <c r="L7" s="114">
        <v>57996</v>
      </c>
      <c r="M7" s="132">
        <v>3</v>
      </c>
      <c r="N7" s="11" t="s">
        <v>2728</v>
      </c>
      <c r="O7" s="114">
        <v>58495</v>
      </c>
      <c r="P7" s="132">
        <v>3</v>
      </c>
      <c r="Q7" s="11" t="s">
        <v>2762</v>
      </c>
      <c r="R7" s="114">
        <v>114640</v>
      </c>
      <c r="S7" s="132">
        <v>3</v>
      </c>
      <c r="T7" s="232" t="s">
        <v>2776</v>
      </c>
      <c r="U7" s="114">
        <v>129545</v>
      </c>
      <c r="V7" s="132">
        <v>3</v>
      </c>
      <c r="W7" s="236" t="s">
        <v>2783</v>
      </c>
      <c r="X7" s="114">
        <v>189790</v>
      </c>
      <c r="Y7" s="132">
        <v>3</v>
      </c>
      <c r="AA7" s="276" t="s">
        <v>3083</v>
      </c>
      <c r="AB7" s="659"/>
      <c r="AC7" s="281">
        <v>12</v>
      </c>
      <c r="AD7" s="281"/>
      <c r="AE7" s="293" t="str">
        <f t="shared" si="1"/>
        <v/>
      </c>
      <c r="AF7" s="339" t="s">
        <v>3120</v>
      </c>
      <c r="AG7" s="115" t="s">
        <v>694</v>
      </c>
      <c r="AH7" s="281"/>
      <c r="AI7" s="341" t="s">
        <v>3121</v>
      </c>
      <c r="AJ7" s="342" t="s">
        <v>694</v>
      </c>
      <c r="AK7" s="351"/>
      <c r="AL7" s="288">
        <v>4</v>
      </c>
      <c r="AM7" s="289">
        <v>2500</v>
      </c>
      <c r="AN7" s="339" t="s">
        <v>3149</v>
      </c>
      <c r="AO7" s="115" t="s">
        <v>694</v>
      </c>
      <c r="AP7" s="281"/>
      <c r="AQ7" s="363" t="s">
        <v>3151</v>
      </c>
      <c r="AR7" s="361" t="s">
        <v>694</v>
      </c>
      <c r="AS7" s="351"/>
      <c r="AT7" s="345" t="s">
        <v>3114</v>
      </c>
      <c r="AU7" s="132" t="s">
        <v>694</v>
      </c>
      <c r="AW7" s="380" t="s">
        <v>5</v>
      </c>
      <c r="AX7" s="9">
        <v>11</v>
      </c>
      <c r="AY7" s="9">
        <v>29</v>
      </c>
      <c r="AZ7" s="392">
        <v>2.76</v>
      </c>
      <c r="BA7" s="393">
        <v>7.24</v>
      </c>
      <c r="BB7" s="380" t="s">
        <v>3156</v>
      </c>
      <c r="BC7" s="397">
        <v>330</v>
      </c>
      <c r="BD7" s="382" t="s">
        <v>3157</v>
      </c>
      <c r="BE7" s="397">
        <v>1667</v>
      </c>
      <c r="BF7" s="399" t="s">
        <v>3486</v>
      </c>
      <c r="BG7" s="380" t="s">
        <v>3084</v>
      </c>
      <c r="BH7" s="402">
        <v>1.35</v>
      </c>
      <c r="BI7" s="9"/>
      <c r="BJ7" s="402"/>
      <c r="BK7" s="33"/>
      <c r="BL7" s="640" t="s">
        <v>3497</v>
      </c>
      <c r="BM7" s="641">
        <v>0.23</v>
      </c>
      <c r="BN7" s="447" t="s">
        <v>2</v>
      </c>
      <c r="BO7" s="448" t="s">
        <v>3084</v>
      </c>
      <c r="BP7" s="448" t="s">
        <v>3120</v>
      </c>
      <c r="BQ7" s="449" t="s">
        <v>3121</v>
      </c>
      <c r="BR7" s="450">
        <f>ROUND(VLOOKUP(BN7,AB_Epic_Character_Variables,2,FALSE)+(VLOOKUP(BN7,AB_Epic_Character_Variables,4,FALSE)*(MID(AB_Epic_Level,9,2)-1)),0)</f>
        <v>93</v>
      </c>
      <c r="BS7" s="445">
        <f>VLOOKUP(BP7,AB_Epic_Weapon_Variables,2,FALSE)*(1+AB_Epic_Bonus_Enchantment*VLOOKUP(BP7,AB_Epic_Weapon_Rank,3,FALSE))</f>
        <v>330</v>
      </c>
      <c r="BT7" s="451">
        <f t="shared" si="2"/>
        <v>465.3</v>
      </c>
      <c r="BU7" s="451">
        <f t="shared" si="0"/>
        <v>888.3</v>
      </c>
      <c r="BV7" s="644" t="str">
        <f>ROUND(BU7*VLOOKUP(BO7,AB_Epic_Class_Variables,2,FALSE)*(1+IF(VLOOKUP(BO7,AB_Epic_Class_Infos,2,FALSE)="X",AB_Epic_Bonus_Elite,0)),0)&amp;IF(VLOOKUP(BO7,AB_Epic_Class_Variables,3,FALSE)&lt;&gt;""," "&amp;VLOOKUP(BO7,AB_Epic_Class_Variables,3,FALSE),"")&amp;IF(VLOOKUP(BO7,AB_Epic_Class_Variables,4,FALSE)&lt;&gt;""," + "&amp;ROUND(BU7*VLOOKUP(BO7,AB_Epic_Class_Variables,4,FALSE)*(1+IF(VLOOKUP(BO7,AB_Epic_Class_Infos,2,FALSE)="X",AB_Epic_Bonus_Elite,0)),0)&amp;" "&amp;VLOOKUP(BO7,AB_Epic_Class_Variables,5,FALSE),"")</f>
        <v>1199</v>
      </c>
      <c r="BW7" s="452">
        <f>ROUND(VLOOKUP(BN7,AB_Epic_Character_Variables,3,FALSE)+(VLOOKUP(BN7,AB_Epic_Character_Variables,5,FALSE)*(MID(AB_Epic_Level,9,2)-1)),0)</f>
        <v>477</v>
      </c>
      <c r="BX7" s="451">
        <f>VLOOKUP(BQ7,AB_Epic_Shield_Variables,2,FALSE)*(1+AB_Epic_Bonus_Enchantment*VLOOKUP(BQ7,AB_Epic_Shield_Rank,3,FALSE))</f>
        <v>1667</v>
      </c>
      <c r="BY7" s="451">
        <f>(BW7+BX7)*(AB_Epic_Bonus_Mastery*(VLOOKUP(BO7,AB_Epic_Class_Infos,3,FALSE)-1))+(BW7+BX7)*(IF(VLOOKUP(BQ7,AB_Epic_Shield_Variables,3,FALSE)="Life",AB_Epic_Bonus_Life,0)*(1+AB_Epic_Bonus_Mastery*(VLOOKUP(BO7,AB_Epic_Class_Infos,3,FALSE)-1)))</f>
        <v>2358.4</v>
      </c>
      <c r="BZ7" s="644">
        <f t="shared" si="3"/>
        <v>4502.3999999999996</v>
      </c>
    </row>
    <row r="8" spans="1:78" ht="15.75" thickBot="1" x14ac:dyDescent="0.3">
      <c r="A8" s="378" t="str">
        <f>"Elite : "&amp;COUNTA(AB4:AB38)&amp;"/"&amp;COUNTA(AA4:AA38)-5</f>
        <v>Elite : 0/30</v>
      </c>
      <c r="B8" s="11" t="s">
        <v>2607</v>
      </c>
      <c r="C8" s="114">
        <v>113584</v>
      </c>
      <c r="D8" s="132">
        <v>3</v>
      </c>
      <c r="E8" s="11" t="s">
        <v>2640</v>
      </c>
      <c r="F8" s="114">
        <v>58496</v>
      </c>
      <c r="G8" s="132">
        <v>3</v>
      </c>
      <c r="H8" s="11" t="s">
        <v>2659</v>
      </c>
      <c r="I8" s="114">
        <v>114738</v>
      </c>
      <c r="J8" s="132">
        <v>3</v>
      </c>
      <c r="K8" s="15" t="s">
        <v>2694</v>
      </c>
      <c r="L8" s="114">
        <v>113586</v>
      </c>
      <c r="M8" s="132">
        <v>3</v>
      </c>
      <c r="N8" s="15" t="s">
        <v>2729</v>
      </c>
      <c r="O8" s="114">
        <v>113993</v>
      </c>
      <c r="P8" s="132">
        <v>3</v>
      </c>
      <c r="Q8" s="15" t="s">
        <v>2763</v>
      </c>
      <c r="R8" s="114">
        <v>113351</v>
      </c>
      <c r="S8" s="132">
        <v>3</v>
      </c>
      <c r="T8" s="232" t="s">
        <v>2777</v>
      </c>
      <c r="U8" s="114">
        <v>139490</v>
      </c>
      <c r="V8" s="132">
        <v>3</v>
      </c>
      <c r="W8" s="236" t="s">
        <v>2784</v>
      </c>
      <c r="X8" s="114">
        <v>235081</v>
      </c>
      <c r="Y8" s="132">
        <v>3</v>
      </c>
      <c r="AA8" s="276" t="s">
        <v>3084</v>
      </c>
      <c r="AB8" s="659"/>
      <c r="AC8" s="281">
        <v>12</v>
      </c>
      <c r="AD8" s="281"/>
      <c r="AE8" s="293" t="str">
        <f t="shared" si="1"/>
        <v/>
      </c>
      <c r="AF8" s="339" t="s">
        <v>3156</v>
      </c>
      <c r="AG8" s="115" t="s">
        <v>694</v>
      </c>
      <c r="AH8" s="281"/>
      <c r="AI8" s="341" t="s">
        <v>3157</v>
      </c>
      <c r="AJ8" s="342" t="s">
        <v>694</v>
      </c>
      <c r="AK8" s="351"/>
      <c r="AL8" s="288">
        <v>5</v>
      </c>
      <c r="AM8" s="289">
        <v>6100</v>
      </c>
      <c r="AN8" s="339" t="s">
        <v>3150</v>
      </c>
      <c r="AO8" s="115" t="s">
        <v>694</v>
      </c>
      <c r="AP8" s="281"/>
      <c r="AQ8" s="341" t="s">
        <v>3154</v>
      </c>
      <c r="AR8" s="115" t="s">
        <v>694</v>
      </c>
      <c r="AS8" s="351"/>
      <c r="AT8" s="345" t="s">
        <v>3115</v>
      </c>
      <c r="AU8" s="132" t="s">
        <v>694</v>
      </c>
      <c r="AW8" s="381" t="s">
        <v>6</v>
      </c>
      <c r="AX8" s="10">
        <v>11</v>
      </c>
      <c r="AY8" s="10">
        <v>23</v>
      </c>
      <c r="AZ8" s="394">
        <v>2.76</v>
      </c>
      <c r="BA8" s="395">
        <v>5.75</v>
      </c>
      <c r="BB8" s="380" t="s">
        <v>3321</v>
      </c>
      <c r="BC8" s="397">
        <v>330</v>
      </c>
      <c r="BD8" s="382" t="s">
        <v>3363</v>
      </c>
      <c r="BE8" s="397">
        <v>1667</v>
      </c>
      <c r="BF8" s="399" t="s">
        <v>3486</v>
      </c>
      <c r="BG8" s="380" t="s">
        <v>3085</v>
      </c>
      <c r="BH8" s="402">
        <v>0.9</v>
      </c>
      <c r="BI8" s="9"/>
      <c r="BJ8" s="402"/>
      <c r="BK8" s="33"/>
      <c r="BL8" s="381" t="s">
        <v>3495</v>
      </c>
      <c r="BM8" s="642">
        <v>0.1</v>
      </c>
      <c r="BN8" s="447" t="s">
        <v>2</v>
      </c>
      <c r="BO8" s="448" t="s">
        <v>3085</v>
      </c>
      <c r="BP8" s="448" t="s">
        <v>3120</v>
      </c>
      <c r="BQ8" s="449" t="s">
        <v>3121</v>
      </c>
      <c r="BR8" s="450">
        <f>ROUND(VLOOKUP(BN8,AB_Epic_Character_Variables,2,FALSE)+(VLOOKUP(BN8,AB_Epic_Character_Variables,4,FALSE)*(MID(AB_Epic_Level,9,2)-1)),0)</f>
        <v>93</v>
      </c>
      <c r="BS8" s="445">
        <f>VLOOKUP(BP8,AB_Epic_Weapon_Variables,2,FALSE)*(1+AB_Epic_Bonus_Enchantment*VLOOKUP(BP8,AB_Epic_Weapon_Rank,3,FALSE))</f>
        <v>330</v>
      </c>
      <c r="BT8" s="451">
        <f t="shared" si="2"/>
        <v>465.3</v>
      </c>
      <c r="BU8" s="451">
        <f t="shared" si="0"/>
        <v>888.3</v>
      </c>
      <c r="BV8" s="644" t="str">
        <f>ROUND(BU8*VLOOKUP(BO8,AB_Epic_Class_Variables,2,FALSE)*(1+IF(VLOOKUP(BO8,AB_Epic_Class_Infos,2,FALSE)="X",AB_Epic_Bonus_Elite,0)),0)&amp;IF(VLOOKUP(BO8,AB_Epic_Class_Variables,3,FALSE)&lt;&gt;""," "&amp;VLOOKUP(BO8,AB_Epic_Class_Variables,3,FALSE),"")&amp;IF(VLOOKUP(BO8,AB_Epic_Class_Variables,4,FALSE)&lt;&gt;""," + "&amp;ROUND(BU8*VLOOKUP(BO8,AB_Epic_Class_Variables,4,FALSE)*(1+IF(VLOOKUP(BO8,AB_Epic_Class_Infos,2,FALSE)="X",AB_Epic_Bonus_Elite,0)),0)&amp;" "&amp;VLOOKUP(BO8,AB_Epic_Class_Variables,5,FALSE),"")</f>
        <v>799</v>
      </c>
      <c r="BW8" s="452">
        <f>ROUND(VLOOKUP(BN8,AB_Epic_Character_Variables,3,FALSE)+(VLOOKUP(BN8,AB_Epic_Character_Variables,5,FALSE)*(MID(AB_Epic_Level,9,2)-1)),0)</f>
        <v>477</v>
      </c>
      <c r="BX8" s="451">
        <f>VLOOKUP(BQ8,AB_Epic_Shield_Variables,2,FALSE)*(1+AB_Epic_Bonus_Enchantment*VLOOKUP(BQ8,AB_Epic_Shield_Rank,3,FALSE))</f>
        <v>1667</v>
      </c>
      <c r="BY8" s="451">
        <f>(BW8+BX8)*(AB_Epic_Bonus_Mastery*(VLOOKUP(BO8,AB_Epic_Class_Infos,3,FALSE)-1))+(BW8+BX8)*(IF(VLOOKUP(BQ8,AB_Epic_Shield_Variables,3,FALSE)="Life",AB_Epic_Bonus_Life,0)*(1+AB_Epic_Bonus_Mastery*(VLOOKUP(BO8,AB_Epic_Class_Infos,3,FALSE)-1)))</f>
        <v>2358.4</v>
      </c>
      <c r="BZ8" s="644">
        <f t="shared" si="3"/>
        <v>4502.3999999999996</v>
      </c>
    </row>
    <row r="9" spans="1:78" ht="15.75" thickBot="1" x14ac:dyDescent="0.3">
      <c r="A9" s="260" t="str">
        <f ca="1">"Eagle Cards : "&amp;60+IF(DAY(TODAY())&gt;=11,ROUNDUP((DAYS360(DATE(2015,9,1),TODAY(),FALSE)/30),0),ROUNDDOWN((DAYS360(DATE(2015,9,1),TODAY(),FALSE)/30),0))&amp;"/"&amp;60+IF(DAY(TODAY())&gt;=11,ROUNDUP((DAYS360(DATE(2015,9,1),TODAY(),FALSE)/30),0),ROUNDDOWN((DAYS360(DATE(2015,9,1),TODAY(),FALSE)/30),0))</f>
        <v>Eagle Cards : 67/67</v>
      </c>
      <c r="B9" s="11" t="s">
        <v>2628</v>
      </c>
      <c r="C9" s="114">
        <v>58494</v>
      </c>
      <c r="D9" s="132">
        <v>3</v>
      </c>
      <c r="E9" s="11" t="s">
        <v>2641</v>
      </c>
      <c r="F9" s="114">
        <v>115490</v>
      </c>
      <c r="G9" s="132">
        <v>3</v>
      </c>
      <c r="H9" s="11" t="s">
        <v>2660</v>
      </c>
      <c r="I9" s="114">
        <v>56597</v>
      </c>
      <c r="J9" s="132">
        <v>3</v>
      </c>
      <c r="K9" s="15" t="s">
        <v>2695</v>
      </c>
      <c r="L9" s="114">
        <v>56595</v>
      </c>
      <c r="M9" s="132">
        <v>3</v>
      </c>
      <c r="N9" s="15" t="s">
        <v>2730</v>
      </c>
      <c r="O9" s="114">
        <v>58497</v>
      </c>
      <c r="P9" s="132">
        <v>3</v>
      </c>
      <c r="Q9" s="15" t="s">
        <v>2764</v>
      </c>
      <c r="R9" s="114">
        <v>112711</v>
      </c>
      <c r="S9" s="132">
        <v>3</v>
      </c>
      <c r="T9" s="232" t="s">
        <v>2778</v>
      </c>
      <c r="U9" s="114">
        <v>140398</v>
      </c>
      <c r="V9" s="132">
        <v>3</v>
      </c>
      <c r="W9" s="236" t="s">
        <v>2785</v>
      </c>
      <c r="X9" s="114">
        <v>149633</v>
      </c>
      <c r="Y9" s="132">
        <v>3</v>
      </c>
      <c r="AA9" s="276" t="s">
        <v>3085</v>
      </c>
      <c r="AB9" s="659"/>
      <c r="AC9" s="281">
        <v>12</v>
      </c>
      <c r="AD9" s="281"/>
      <c r="AE9" s="293" t="str">
        <f t="shared" si="1"/>
        <v/>
      </c>
      <c r="AF9" s="339" t="s">
        <v>3321</v>
      </c>
      <c r="AG9" s="115" t="s">
        <v>694</v>
      </c>
      <c r="AH9" s="281"/>
      <c r="AI9" s="341" t="s">
        <v>3363</v>
      </c>
      <c r="AJ9" s="342" t="s">
        <v>694</v>
      </c>
      <c r="AK9" s="351"/>
      <c r="AL9" s="288">
        <v>6</v>
      </c>
      <c r="AM9" s="289">
        <v>10000</v>
      </c>
      <c r="AN9" s="271" t="s">
        <v>3274</v>
      </c>
      <c r="AO9" s="9"/>
      <c r="AP9" s="281"/>
      <c r="AQ9" s="341" t="s">
        <v>3275</v>
      </c>
      <c r="AR9" s="115" t="s">
        <v>694</v>
      </c>
      <c r="AS9" s="351">
        <v>1</v>
      </c>
      <c r="AT9" s="295"/>
      <c r="AU9" s="33"/>
      <c r="BB9" s="380" t="s">
        <v>3122</v>
      </c>
      <c r="BC9" s="397">
        <v>479</v>
      </c>
      <c r="BD9" s="382" t="s">
        <v>3123</v>
      </c>
      <c r="BE9" s="397">
        <v>841</v>
      </c>
      <c r="BF9" s="399" t="s">
        <v>3486</v>
      </c>
      <c r="BG9" s="380" t="s">
        <v>3086</v>
      </c>
      <c r="BH9" s="402">
        <v>0.6</v>
      </c>
      <c r="BI9" s="9" t="s">
        <v>3489</v>
      </c>
      <c r="BJ9" s="402"/>
      <c r="BK9" s="33"/>
      <c r="BN9" s="453" t="s">
        <v>2</v>
      </c>
      <c r="BO9" s="454" t="s">
        <v>3086</v>
      </c>
      <c r="BP9" s="454" t="s">
        <v>3120</v>
      </c>
      <c r="BQ9" s="455" t="s">
        <v>3121</v>
      </c>
      <c r="BR9" s="456">
        <f>ROUND(VLOOKUP(BN9,AB_Epic_Character_Variables,2,FALSE)+(VLOOKUP(BN9,AB_Epic_Character_Variables,4,FALSE)*(MID(AB_Epic_Level,9,2)-1)),0)</f>
        <v>93</v>
      </c>
      <c r="BS9" s="445">
        <f>VLOOKUP(BP9,AB_Epic_Weapon_Variables,2,FALSE)*(1+AB_Epic_Bonus_Enchantment*VLOOKUP(BP9,AB_Epic_Weapon_Rank,3,FALSE))</f>
        <v>330</v>
      </c>
      <c r="BT9" s="457">
        <f t="shared" si="2"/>
        <v>465.3</v>
      </c>
      <c r="BU9" s="457">
        <f t="shared" si="0"/>
        <v>888.3</v>
      </c>
      <c r="BV9" s="645" t="str">
        <f>ROUND(BU9*VLOOKUP(BO9,AB_Epic_Class_Variables,2,FALSE)*(1+IF(VLOOKUP(BO9,AB_Epic_Class_Infos,2,FALSE)="X",AB_Epic_Bonus_Elite,0)),0)&amp;IF(VLOOKUP(BO9,AB_Epic_Class_Variables,3,FALSE)&lt;&gt;""," "&amp;VLOOKUP(BO9,AB_Epic_Class_Variables,3,FALSE),"")&amp;IF(VLOOKUP(BO9,AB_Epic_Class_Variables,4,FALSE)&lt;&gt;""," + "&amp;ROUND(BU9*VLOOKUP(BO9,AB_Epic_Class_Variables,4,FALSE)*(1+IF(VLOOKUP(BO9,AB_Epic_Class_Infos,2,FALSE)="X",AB_Epic_Bonus_Elite,0)),0)&amp;" "&amp;VLOOKUP(BO9,AB_Epic_Class_Variables,5,FALSE),"")</f>
        <v>533 x 2</v>
      </c>
      <c r="BW9" s="458">
        <f>ROUND(VLOOKUP(BN9,AB_Epic_Character_Variables,3,FALSE)+(VLOOKUP(BN9,AB_Epic_Character_Variables,5,FALSE)*(MID(AB_Epic_Level,9,2)-1)),0)</f>
        <v>477</v>
      </c>
      <c r="BX9" s="457">
        <f>VLOOKUP(BQ9,AB_Epic_Shield_Variables,2,FALSE)*(1+AB_Epic_Bonus_Enchantment*VLOOKUP(BQ9,AB_Epic_Shield_Rank,3,FALSE))</f>
        <v>1667</v>
      </c>
      <c r="BY9" s="457">
        <f>(BW9+BX9)*(AB_Epic_Bonus_Mastery*(VLOOKUP(BO9,AB_Epic_Class_Infos,3,FALSE)-1))+(BW9+BX9)*(IF(VLOOKUP(BQ9,AB_Epic_Shield_Variables,3,FALSE)="Life",AB_Epic_Bonus_Life,0)*(1+AB_Epic_Bonus_Mastery*(VLOOKUP(BO9,AB_Epic_Class_Infos,3,FALSE)-1)))</f>
        <v>2358.4</v>
      </c>
      <c r="BZ9" s="645">
        <f t="shared" si="3"/>
        <v>4502.3999999999996</v>
      </c>
    </row>
    <row r="10" spans="1:78" ht="15.75" thickBot="1" x14ac:dyDescent="0.3">
      <c r="A10" s="348" t="str">
        <f>"Legendary Sets : "&amp;COUNTIF(AF5:AK38,"X")&amp;"/"&amp;COUNTA(AF5:AF10,AI5:AI10,AF12:AF17,AI12:AI17,AF19:AF24,AI19:AI24,AF26:AF31,AI26:AI31,AF33:AF38,AI33:AI38)</f>
        <v>Legendary Sets : 45/48</v>
      </c>
      <c r="B10" s="11" t="s">
        <v>2608</v>
      </c>
      <c r="C10" s="114">
        <v>58494</v>
      </c>
      <c r="D10" s="132">
        <v>3</v>
      </c>
      <c r="E10" s="11" t="s">
        <v>2642</v>
      </c>
      <c r="F10" s="114">
        <v>58495</v>
      </c>
      <c r="G10" s="132">
        <v>3</v>
      </c>
      <c r="H10" s="11" t="s">
        <v>2661</v>
      </c>
      <c r="I10" s="114">
        <v>115493</v>
      </c>
      <c r="J10" s="132">
        <v>3</v>
      </c>
      <c r="K10" s="15" t="s">
        <v>2696</v>
      </c>
      <c r="L10" s="114">
        <v>58495</v>
      </c>
      <c r="M10" s="132">
        <v>3</v>
      </c>
      <c r="N10" s="15" t="s">
        <v>2732</v>
      </c>
      <c r="O10" s="114">
        <v>115291</v>
      </c>
      <c r="P10" s="132">
        <v>3</v>
      </c>
      <c r="Q10" s="15" t="s">
        <v>2765</v>
      </c>
      <c r="R10" s="114">
        <v>112711</v>
      </c>
      <c r="S10" s="132">
        <v>3</v>
      </c>
      <c r="T10" s="233" t="s">
        <v>2779</v>
      </c>
      <c r="U10" s="48">
        <v>153233</v>
      </c>
      <c r="V10" s="133">
        <v>3</v>
      </c>
      <c r="W10" s="236" t="s">
        <v>2786</v>
      </c>
      <c r="X10" s="114">
        <v>212529</v>
      </c>
      <c r="Y10" s="132">
        <v>3</v>
      </c>
      <c r="AA10" s="277" t="s">
        <v>3086</v>
      </c>
      <c r="AB10" s="660"/>
      <c r="AC10" s="47">
        <v>12</v>
      </c>
      <c r="AD10" s="47"/>
      <c r="AE10" s="294" t="str">
        <f t="shared" si="1"/>
        <v/>
      </c>
      <c r="AF10" s="272"/>
      <c r="AG10" s="10"/>
      <c r="AH10" s="47"/>
      <c r="AI10" s="270"/>
      <c r="AJ10" s="199"/>
      <c r="AK10" s="352"/>
      <c r="AL10" s="288">
        <v>7</v>
      </c>
      <c r="AM10" s="289">
        <v>15000</v>
      </c>
      <c r="AN10" s="271" t="s">
        <v>3276</v>
      </c>
      <c r="AO10" s="9"/>
      <c r="AP10" s="281"/>
      <c r="AQ10" s="341" t="s">
        <v>3277</v>
      </c>
      <c r="AR10" s="115" t="s">
        <v>694</v>
      </c>
      <c r="AS10" s="351"/>
      <c r="AT10" s="295"/>
      <c r="AU10" s="33"/>
      <c r="BB10" s="380" t="s">
        <v>3124</v>
      </c>
      <c r="BC10" s="397">
        <v>479</v>
      </c>
      <c r="BD10" s="382" t="s">
        <v>3125</v>
      </c>
      <c r="BE10" s="397">
        <v>841</v>
      </c>
      <c r="BF10" s="399" t="s">
        <v>3487</v>
      </c>
      <c r="BG10" s="380" t="s">
        <v>7</v>
      </c>
      <c r="BH10" s="402">
        <v>0.55000000000000004</v>
      </c>
      <c r="BI10" s="9" t="s">
        <v>3490</v>
      </c>
      <c r="BJ10" s="402"/>
      <c r="BK10" s="33"/>
      <c r="BN10" s="423" t="s">
        <v>3</v>
      </c>
      <c r="BO10" s="424" t="s">
        <v>7</v>
      </c>
      <c r="BP10" s="424" t="s">
        <v>3124</v>
      </c>
      <c r="BQ10" s="425" t="s">
        <v>3125</v>
      </c>
      <c r="BR10" s="426">
        <f>ROUND(VLOOKUP(BN10,AB_Epic_Character_Variables,2,FALSE)+(VLOOKUP(BN10,AB_Epic_Character_Variables,4,FALSE)*(MID(AB_Epic_Level,9,2)-1)),0)</f>
        <v>132</v>
      </c>
      <c r="BS10" s="427">
        <f>VLOOKUP(BP10,AB_Epic_Weapon_Variables,2,FALSE)*(1+AB_Epic_Bonus_Enchantment*VLOOKUP(BP10,AB_Epic_Weapon_Rank,3,FALSE))</f>
        <v>479</v>
      </c>
      <c r="BT10" s="427">
        <f t="shared" si="2"/>
        <v>672.1</v>
      </c>
      <c r="BU10" s="427">
        <f t="shared" si="0"/>
        <v>1283.0999999999999</v>
      </c>
      <c r="BV10" s="646" t="str">
        <f>ROUND(BU10*VLOOKUP(BO10,AB_Epic_Class_Variables,2,FALSE)*(1+IF(VLOOKUP(BO10,AB_Epic_Class_Infos,2,FALSE)="X",AB_Epic_Bonus_Elite,0)),0)&amp;IF(VLOOKUP(BO10,AB_Epic_Class_Variables,3,FALSE)&lt;&gt;""," "&amp;VLOOKUP(BO10,AB_Epic_Class_Variables,3,FALSE),"")&amp;IF(VLOOKUP(BO10,AB_Epic_Class_Variables,4,FALSE)&lt;&gt;""," + "&amp;ROUND(BU10*VLOOKUP(BO10,AB_Epic_Class_Variables,4,FALSE)*(1+IF(VLOOKUP(BO10,AB_Epic_Class_Infos,2,FALSE)="X",AB_Epic_Bonus_Elite,0)),0)&amp;" "&amp;VLOOKUP(BO10,AB_Epic_Class_Variables,5,FALSE),"")</f>
        <v>706 x N</v>
      </c>
      <c r="BW10" s="428">
        <f>ROUND(VLOOKUP(BN10,AB_Epic_Character_Variables,3,FALSE)+(VLOOKUP(BN10,AB_Epic_Character_Variables,5,FALSE)*(MID(AB_Epic_Level,9,2)-1)),0)</f>
        <v>238</v>
      </c>
      <c r="BX10" s="427">
        <f>VLOOKUP(BQ10,AB_Epic_Shield_Variables,2,FALSE)*(1+AB_Epic_Bonus_Enchantment*VLOOKUP(BQ10,AB_Epic_Shield_Rank,3,FALSE))</f>
        <v>841</v>
      </c>
      <c r="BY10" s="427">
        <f>(BW10+BX10)*(AB_Epic_Bonus_Mastery*(VLOOKUP(BO10,AB_Epic_Class_Infos,3,FALSE)-1))+(BW10+BX10)*(IF(VLOOKUP(BQ10,AB_Epic_Shield_Variables,3,FALSE)="Life",AB_Epic_Bonus_Life,0)*(1+AB_Epic_Bonus_Mastery*(VLOOKUP(BO10,AB_Epic_Class_Infos,3,FALSE)-1)))</f>
        <v>1708.0570000000002</v>
      </c>
      <c r="BZ10" s="646">
        <f t="shared" si="3"/>
        <v>2787.0570000000002</v>
      </c>
    </row>
    <row r="11" spans="1:78" ht="15.75" thickBot="1" x14ac:dyDescent="0.3">
      <c r="A11" s="349" t="str">
        <f>"Enchantment's Sets : "&amp;SUM(AH5:AH10,AK5:AK10,AH12:AH17,AK12:AK17,AH19:AH24,AK19:AK24,AH26:AH31,AK26:AK31,AH33:AH38,AK33:AK38)&amp;"/"&amp;COUNTA(AF5:AF10,AI5:AI10,AF12:AF17,AI12:AI17,AF19:AF24,AI19:AI24,AF26:AF31,AI26:AI31,AF33:AF38,AI33:AI38)*10</f>
        <v>Enchantment's Sets : 4/480</v>
      </c>
      <c r="B11" s="11" t="s">
        <v>2609</v>
      </c>
      <c r="C11" s="114">
        <v>54695</v>
      </c>
      <c r="D11" s="132">
        <v>3</v>
      </c>
      <c r="E11" s="11" t="s">
        <v>2643</v>
      </c>
      <c r="F11" s="114">
        <v>115493</v>
      </c>
      <c r="G11" s="132">
        <v>3</v>
      </c>
      <c r="H11" s="11" t="s">
        <v>2662</v>
      </c>
      <c r="I11" s="114">
        <v>58495</v>
      </c>
      <c r="J11" s="132">
        <v>3</v>
      </c>
      <c r="K11" s="15" t="s">
        <v>2697</v>
      </c>
      <c r="L11" s="114">
        <v>58495</v>
      </c>
      <c r="M11" s="132">
        <v>3</v>
      </c>
      <c r="N11" s="15" t="s">
        <v>2733</v>
      </c>
      <c r="O11" s="114">
        <v>114488</v>
      </c>
      <c r="P11" s="132">
        <v>3</v>
      </c>
      <c r="Q11" s="15" t="s">
        <v>2766</v>
      </c>
      <c r="R11" s="114">
        <v>277002</v>
      </c>
      <c r="S11" s="132">
        <v>3</v>
      </c>
      <c r="W11" s="236" t="s">
        <v>2787</v>
      </c>
      <c r="X11" s="114">
        <v>283378</v>
      </c>
      <c r="Y11" s="132">
        <v>3</v>
      </c>
      <c r="AA11" s="585" t="s">
        <v>3</v>
      </c>
      <c r="AB11" s="586"/>
      <c r="AC11" s="586"/>
      <c r="AD11" s="586"/>
      <c r="AE11" s="586"/>
      <c r="AF11" s="586"/>
      <c r="AG11" s="586"/>
      <c r="AH11" s="587"/>
      <c r="AI11" s="592">
        <f>SUM(AE12:AE17)</f>
        <v>0</v>
      </c>
      <c r="AJ11" s="593"/>
      <c r="AK11" s="594"/>
      <c r="AL11" s="288">
        <v>8</v>
      </c>
      <c r="AM11" s="289">
        <v>20000</v>
      </c>
      <c r="AN11" s="339" t="s">
        <v>3278</v>
      </c>
      <c r="AO11" s="115" t="s">
        <v>694</v>
      </c>
      <c r="AP11" s="281"/>
      <c r="AQ11" s="269" t="s">
        <v>3279</v>
      </c>
      <c r="AR11" s="9"/>
      <c r="AS11" s="351"/>
      <c r="AT11" s="295"/>
      <c r="AU11" s="33"/>
      <c r="BB11" s="380" t="s">
        <v>3126</v>
      </c>
      <c r="BC11" s="397">
        <v>479</v>
      </c>
      <c r="BD11" s="382" t="s">
        <v>3127</v>
      </c>
      <c r="BE11" s="397">
        <v>841</v>
      </c>
      <c r="BF11" s="399" t="s">
        <v>3487</v>
      </c>
      <c r="BG11" s="380" t="s">
        <v>3087</v>
      </c>
      <c r="BH11" s="402">
        <v>0.45</v>
      </c>
      <c r="BI11" s="9" t="s">
        <v>3490</v>
      </c>
      <c r="BJ11" s="402"/>
      <c r="BK11" s="33"/>
      <c r="BN11" s="429" t="s">
        <v>3</v>
      </c>
      <c r="BO11" s="430" t="s">
        <v>3087</v>
      </c>
      <c r="BP11" s="430" t="s">
        <v>3124</v>
      </c>
      <c r="BQ11" s="431" t="s">
        <v>3125</v>
      </c>
      <c r="BR11" s="432">
        <f>ROUND(VLOOKUP(BN11,AB_Epic_Character_Variables,2,FALSE)+(VLOOKUP(BN11,AB_Epic_Character_Variables,4,FALSE)*(MID(AB_Epic_Level,9,2)-1)),0)</f>
        <v>132</v>
      </c>
      <c r="BS11" s="433">
        <f>VLOOKUP(BP11,AB_Epic_Weapon_Variables,2,FALSE)*(1+AB_Epic_Bonus_Enchantment*VLOOKUP(BP11,AB_Epic_Weapon_Rank,3,FALSE))</f>
        <v>479</v>
      </c>
      <c r="BT11" s="433">
        <f t="shared" si="2"/>
        <v>672.1</v>
      </c>
      <c r="BU11" s="433">
        <f t="shared" si="0"/>
        <v>1283.0999999999999</v>
      </c>
      <c r="BV11" s="647" t="str">
        <f>ROUND(BU11*VLOOKUP(BO11,AB_Epic_Class_Variables,2,FALSE)*(1+IF(VLOOKUP(BO11,AB_Epic_Class_Infos,2,FALSE)="X",AB_Epic_Bonus_Elite,0)),0)&amp;IF(VLOOKUP(BO11,AB_Epic_Class_Variables,3,FALSE)&lt;&gt;""," "&amp;VLOOKUP(BO11,AB_Epic_Class_Variables,3,FALSE),"")&amp;IF(VLOOKUP(BO11,AB_Epic_Class_Variables,4,FALSE)&lt;&gt;""," + "&amp;ROUND(BU11*VLOOKUP(BO11,AB_Epic_Class_Variables,4,FALSE)*(1+IF(VLOOKUP(BO11,AB_Epic_Class_Infos,2,FALSE)="X",AB_Epic_Bonus_Elite,0)),0)&amp;" "&amp;VLOOKUP(BO11,AB_Epic_Class_Variables,5,FALSE),"")</f>
        <v>577 x N</v>
      </c>
      <c r="BW11" s="434">
        <f>ROUND(VLOOKUP(BN11,AB_Epic_Character_Variables,3,FALSE)+(VLOOKUP(BN11,AB_Epic_Character_Variables,5,FALSE)*(MID(AB_Epic_Level,9,2)-1)),0)</f>
        <v>238</v>
      </c>
      <c r="BX11" s="433">
        <f>VLOOKUP(BQ11,AB_Epic_Shield_Variables,2,FALSE)*(1+AB_Epic_Bonus_Enchantment*VLOOKUP(BQ11,AB_Epic_Shield_Rank,3,FALSE))</f>
        <v>841</v>
      </c>
      <c r="BY11" s="433">
        <f>(BW11+BX11)*(AB_Epic_Bonus_Mastery*(VLOOKUP(BO11,AB_Epic_Class_Infos,3,FALSE)-1))+(BW11+BX11)*(IF(VLOOKUP(BQ11,AB_Epic_Shield_Variables,3,FALSE)="Life",AB_Epic_Bonus_Life,0)*(1+AB_Epic_Bonus_Mastery*(VLOOKUP(BO11,AB_Epic_Class_Infos,3,FALSE)-1)))</f>
        <v>1708.0570000000002</v>
      </c>
      <c r="BZ11" s="647">
        <f t="shared" si="3"/>
        <v>2787.0570000000002</v>
      </c>
    </row>
    <row r="12" spans="1:78" x14ac:dyDescent="0.25">
      <c r="A12" s="263" t="str">
        <f>"Banner Sets : "&amp;COUNTIF(AN4:AR38,"X")&amp;"/"&amp;SUMPRODUCT((AN4:AR38&lt;&gt;"")*(AN4:AR38&lt;&gt;"X"))</f>
        <v>Banner Sets : 13/16</v>
      </c>
      <c r="B12" s="11" t="s">
        <v>2610</v>
      </c>
      <c r="C12" s="114">
        <v>58498</v>
      </c>
      <c r="D12" s="132">
        <v>3</v>
      </c>
      <c r="E12" s="11" t="s">
        <v>2644</v>
      </c>
      <c r="F12" s="114">
        <v>58195</v>
      </c>
      <c r="G12" s="132">
        <v>3</v>
      </c>
      <c r="H12" s="11" t="s">
        <v>2663</v>
      </c>
      <c r="I12" s="114">
        <v>58497</v>
      </c>
      <c r="J12" s="132">
        <v>3</v>
      </c>
      <c r="K12" s="11" t="s">
        <v>2698</v>
      </c>
      <c r="L12" s="114">
        <v>101687</v>
      </c>
      <c r="M12" s="132">
        <v>3</v>
      </c>
      <c r="N12" s="11" t="s">
        <v>2734</v>
      </c>
      <c r="O12" s="114">
        <v>57412</v>
      </c>
      <c r="P12" s="132">
        <v>3</v>
      </c>
      <c r="Q12" s="11" t="s">
        <v>2767</v>
      </c>
      <c r="R12" s="114">
        <v>41399</v>
      </c>
      <c r="S12" s="132">
        <v>3</v>
      </c>
      <c r="W12" s="236" t="s">
        <v>2788</v>
      </c>
      <c r="X12" s="114">
        <v>254418</v>
      </c>
      <c r="Y12" s="132">
        <v>3</v>
      </c>
      <c r="AA12" s="278" t="s">
        <v>7</v>
      </c>
      <c r="AB12" s="661"/>
      <c r="AC12" s="282">
        <v>12</v>
      </c>
      <c r="AD12" s="282"/>
      <c r="AE12" s="292" t="str">
        <f t="shared" ref="AE12:AE17" si="4">IF(AD12&lt;&gt;"",SUMPRODUCT(($AL$4:$AL$38&gt;AC12+1)*($AM$4:$AM$38))+AD12,"")</f>
        <v/>
      </c>
      <c r="AF12" s="370" t="s">
        <v>3122</v>
      </c>
      <c r="AG12" s="371" t="s">
        <v>694</v>
      </c>
      <c r="AH12" s="282"/>
      <c r="AI12" s="372" t="s">
        <v>3123</v>
      </c>
      <c r="AJ12" s="373" t="s">
        <v>694</v>
      </c>
      <c r="AK12" s="353"/>
      <c r="AL12" s="288">
        <v>9</v>
      </c>
      <c r="AM12" s="289">
        <v>32000</v>
      </c>
      <c r="AN12" s="271"/>
      <c r="AO12" s="9"/>
      <c r="AP12" s="281"/>
      <c r="AQ12" s="269"/>
      <c r="AR12" s="9"/>
      <c r="AS12" s="351"/>
      <c r="AT12" s="295"/>
      <c r="AU12" s="33"/>
      <c r="BB12" s="380" t="s">
        <v>3158</v>
      </c>
      <c r="BC12" s="397">
        <v>479</v>
      </c>
      <c r="BD12" s="382" t="s">
        <v>3159</v>
      </c>
      <c r="BE12" s="397">
        <v>841</v>
      </c>
      <c r="BF12" s="399" t="s">
        <v>3486</v>
      </c>
      <c r="BG12" s="380" t="s">
        <v>3088</v>
      </c>
      <c r="BH12" s="402">
        <v>0.2</v>
      </c>
      <c r="BI12" s="9" t="s">
        <v>3490</v>
      </c>
      <c r="BJ12" s="402">
        <v>0.35</v>
      </c>
      <c r="BK12" s="33" t="s">
        <v>3491</v>
      </c>
      <c r="BN12" s="429" t="s">
        <v>3</v>
      </c>
      <c r="BO12" s="430" t="s">
        <v>3088</v>
      </c>
      <c r="BP12" s="430" t="s">
        <v>3124</v>
      </c>
      <c r="BQ12" s="431" t="s">
        <v>3125</v>
      </c>
      <c r="BR12" s="432">
        <f>ROUND(VLOOKUP(BN12,AB_Epic_Character_Variables,2,FALSE)+(VLOOKUP(BN12,AB_Epic_Character_Variables,4,FALSE)*(MID(AB_Epic_Level,9,2)-1)),0)</f>
        <v>132</v>
      </c>
      <c r="BS12" s="433">
        <f>VLOOKUP(BP12,AB_Epic_Weapon_Variables,2,FALSE)*(1+AB_Epic_Bonus_Enchantment*VLOOKUP(BP12,AB_Epic_Weapon_Rank,3,FALSE))</f>
        <v>479</v>
      </c>
      <c r="BT12" s="433">
        <f t="shared" si="2"/>
        <v>672.1</v>
      </c>
      <c r="BU12" s="433">
        <f t="shared" si="0"/>
        <v>1283.0999999999999</v>
      </c>
      <c r="BV12" s="647" t="str">
        <f>ROUND(BU12*VLOOKUP(BO12,AB_Epic_Class_Variables,2,FALSE)*(1+IF(VLOOKUP(BO12,AB_Epic_Class_Infos,2,FALSE)="X",AB_Epic_Bonus_Elite,0)),0)&amp;IF(VLOOKUP(BO12,AB_Epic_Class_Variables,3,FALSE)&lt;&gt;""," "&amp;VLOOKUP(BO12,AB_Epic_Class_Variables,3,FALSE),"")&amp;IF(VLOOKUP(BO12,AB_Epic_Class_Variables,4,FALSE)&lt;&gt;""," + "&amp;ROUND(BU12*VLOOKUP(BO12,AB_Epic_Class_Variables,4,FALSE)*(1+IF(VLOOKUP(BO12,AB_Epic_Class_Infos,2,FALSE)="X",AB_Epic_Bonus_Elite,0)),0)&amp;" "&amp;VLOOKUP(BO12,AB_Epic_Class_Variables,5,FALSE),"")</f>
        <v>257 x N + 449 x 3 turns x N</v>
      </c>
      <c r="BW12" s="434">
        <f>ROUND(VLOOKUP(BN12,AB_Epic_Character_Variables,3,FALSE)+(VLOOKUP(BN12,AB_Epic_Character_Variables,5,FALSE)*(MID(AB_Epic_Level,9,2)-1)),0)</f>
        <v>238</v>
      </c>
      <c r="BX12" s="433">
        <f>VLOOKUP(BQ12,AB_Epic_Shield_Variables,2,FALSE)*(1+AB_Epic_Bonus_Enchantment*VLOOKUP(BQ12,AB_Epic_Shield_Rank,3,FALSE))</f>
        <v>841</v>
      </c>
      <c r="BY12" s="433">
        <f>(BW12+BX12)*(AB_Epic_Bonus_Mastery*(VLOOKUP(BO12,AB_Epic_Class_Infos,3,FALSE)-1))+(BW12+BX12)*(IF(VLOOKUP(BQ12,AB_Epic_Shield_Variables,3,FALSE)="Life",AB_Epic_Bonus_Life,0)*(1+AB_Epic_Bonus_Mastery*(VLOOKUP(BO12,AB_Epic_Class_Infos,3,FALSE)-1)))</f>
        <v>1708.0570000000002</v>
      </c>
      <c r="BZ12" s="647">
        <f t="shared" si="3"/>
        <v>2787.0570000000002</v>
      </c>
    </row>
    <row r="13" spans="1:78" ht="15.75" thickBot="1" x14ac:dyDescent="0.3">
      <c r="A13" s="357" t="str">
        <f>"Enchantment's Sets : "&amp;SUM(AP4:AP38,AS4:AS38)&amp;"/"&amp;COUNTA(AN4:AN38,AQ4:AQ38)*10</f>
        <v>Enchantment's Sets : 1/160</v>
      </c>
      <c r="B13" s="11" t="s">
        <v>2611</v>
      </c>
      <c r="C13" s="114">
        <v>58499</v>
      </c>
      <c r="D13" s="132">
        <v>3</v>
      </c>
      <c r="E13" s="11" t="s">
        <v>2645</v>
      </c>
      <c r="F13" s="114">
        <v>114893</v>
      </c>
      <c r="G13" s="132">
        <v>3</v>
      </c>
      <c r="H13" s="11" t="s">
        <v>2664</v>
      </c>
      <c r="I13" s="114">
        <v>58497</v>
      </c>
      <c r="J13" s="132">
        <v>3</v>
      </c>
      <c r="K13" s="11" t="s">
        <v>2699</v>
      </c>
      <c r="L13" s="114">
        <v>30799</v>
      </c>
      <c r="M13" s="132">
        <v>3</v>
      </c>
      <c r="N13" s="15" t="s">
        <v>2736</v>
      </c>
      <c r="O13" s="114">
        <v>115489</v>
      </c>
      <c r="P13" s="132">
        <v>3</v>
      </c>
      <c r="Q13" s="11" t="s">
        <v>2768</v>
      </c>
      <c r="R13" s="114">
        <v>41399</v>
      </c>
      <c r="S13" s="132">
        <v>3</v>
      </c>
      <c r="W13" s="265" t="s">
        <v>2789</v>
      </c>
      <c r="X13" s="48">
        <v>45000</v>
      </c>
      <c r="Y13" s="133">
        <v>3</v>
      </c>
      <c r="AA13" s="276" t="s">
        <v>3087</v>
      </c>
      <c r="AB13" s="659"/>
      <c r="AC13" s="281">
        <v>12</v>
      </c>
      <c r="AD13" s="281"/>
      <c r="AE13" s="293" t="str">
        <f t="shared" si="4"/>
        <v/>
      </c>
      <c r="AF13" s="339" t="s">
        <v>3124</v>
      </c>
      <c r="AG13" s="115" t="s">
        <v>694</v>
      </c>
      <c r="AH13" s="281"/>
      <c r="AI13" s="341" t="s">
        <v>3125</v>
      </c>
      <c r="AJ13" s="342" t="s">
        <v>694</v>
      </c>
      <c r="AK13" s="354"/>
      <c r="AL13" s="288">
        <v>10</v>
      </c>
      <c r="AM13" s="289">
        <v>50000</v>
      </c>
      <c r="AN13" s="271"/>
      <c r="AO13" s="9"/>
      <c r="AP13" s="281"/>
      <c r="AQ13" s="269"/>
      <c r="AR13" s="9"/>
      <c r="AS13" s="351"/>
      <c r="AT13" s="295"/>
      <c r="AU13" s="33"/>
      <c r="BB13" s="380" t="s">
        <v>3373</v>
      </c>
      <c r="BC13" s="397">
        <v>479</v>
      </c>
      <c r="BD13" s="382" t="s">
        <v>3374</v>
      </c>
      <c r="BE13" s="397">
        <v>841</v>
      </c>
      <c r="BF13" s="399" t="s">
        <v>3487</v>
      </c>
      <c r="BG13" s="380" t="s">
        <v>1926</v>
      </c>
      <c r="BH13" s="402">
        <v>1</v>
      </c>
      <c r="BI13" s="9"/>
      <c r="BJ13" s="402">
        <v>1.42</v>
      </c>
      <c r="BK13" s="33" t="s">
        <v>3506</v>
      </c>
      <c r="BN13" s="429" t="s">
        <v>3</v>
      </c>
      <c r="BO13" s="430" t="s">
        <v>1926</v>
      </c>
      <c r="BP13" s="430" t="s">
        <v>3124</v>
      </c>
      <c r="BQ13" s="431" t="s">
        <v>3125</v>
      </c>
      <c r="BR13" s="432">
        <f>ROUND(VLOOKUP(BN13,AB_Epic_Character_Variables,2,FALSE)+(VLOOKUP(BN13,AB_Epic_Character_Variables,4,FALSE)*(MID(AB_Epic_Level,9,2)-1)),0)</f>
        <v>132</v>
      </c>
      <c r="BS13" s="433">
        <f>VLOOKUP(BP13,AB_Epic_Weapon_Variables,2,FALSE)*(1+AB_Epic_Bonus_Enchantment*VLOOKUP(BP13,AB_Epic_Weapon_Rank,3,FALSE))</f>
        <v>479</v>
      </c>
      <c r="BT13" s="433">
        <f t="shared" si="2"/>
        <v>672.1</v>
      </c>
      <c r="BU13" s="433">
        <f t="shared" si="0"/>
        <v>1283.0999999999999</v>
      </c>
      <c r="BV13" s="647" t="str">
        <f>ROUND(BU13*VLOOKUP(BO13,AB_Epic_Class_Variables,2,FALSE)*(1+IF(VLOOKUP(BO13,AB_Epic_Class_Infos,2,FALSE)="X",AB_Epic_Bonus_Elite,0)),0)&amp;IF(VLOOKUP(BO13,AB_Epic_Class_Variables,3,FALSE)&lt;&gt;""," "&amp;VLOOKUP(BO13,AB_Epic_Class_Variables,3,FALSE),"")&amp;IF(VLOOKUP(BO13,AB_Epic_Class_Variables,4,FALSE)&lt;&gt;""," + "&amp;ROUND(BU13*VLOOKUP(BO13,AB_Epic_Class_Variables,4,FALSE)*(1+IF(VLOOKUP(BO13,AB_Epic_Class_Infos,2,FALSE)="X",AB_Epic_Bonus_Elite,0)),0)&amp;" "&amp;VLOOKUP(BO13,AB_Epic_Class_Variables,5,FALSE),"")</f>
        <v>1283 + 1822 random</v>
      </c>
      <c r="BW13" s="434">
        <f>ROUND(VLOOKUP(BN13,AB_Epic_Character_Variables,3,FALSE)+(VLOOKUP(BN13,AB_Epic_Character_Variables,5,FALSE)*(MID(AB_Epic_Level,9,2)-1)),0)</f>
        <v>238</v>
      </c>
      <c r="BX13" s="433">
        <f>VLOOKUP(BQ13,AB_Epic_Shield_Variables,2,FALSE)*(1+AB_Epic_Bonus_Enchantment*VLOOKUP(BQ13,AB_Epic_Shield_Rank,3,FALSE))</f>
        <v>841</v>
      </c>
      <c r="BY13" s="433">
        <f>(BW13+BX13)*(AB_Epic_Bonus_Mastery*(VLOOKUP(BO13,AB_Epic_Class_Infos,3,FALSE)-1))+(BW13+BX13)*(IF(VLOOKUP(BQ13,AB_Epic_Shield_Variables,3,FALSE)="Life",AB_Epic_Bonus_Life,0)*(1+AB_Epic_Bonus_Mastery*(VLOOKUP(BO13,AB_Epic_Class_Infos,3,FALSE)-1)))</f>
        <v>1708.0570000000002</v>
      </c>
      <c r="BZ13" s="647">
        <f t="shared" si="3"/>
        <v>2787.0570000000002</v>
      </c>
    </row>
    <row r="14" spans="1:78" ht="15.75" thickBot="1" x14ac:dyDescent="0.3">
      <c r="A14" s="101" t="str">
        <f>"Diamond Trophies : "&amp;COUNTIF(AT4:AU38,"X")&amp;"/"&amp;SUMPRODUCT((AT4:AU38&lt;&gt;"")*(AT4:AU38&lt;&gt;"X"))</f>
        <v>Diamond Trophies : 5/5</v>
      </c>
      <c r="B14" s="11" t="s">
        <v>2612</v>
      </c>
      <c r="C14" s="114">
        <v>58494</v>
      </c>
      <c r="D14" s="132">
        <v>3</v>
      </c>
      <c r="E14" s="11" t="s">
        <v>2619</v>
      </c>
      <c r="F14" s="114">
        <v>58499</v>
      </c>
      <c r="G14" s="132">
        <v>3</v>
      </c>
      <c r="H14" s="11" t="s">
        <v>2665</v>
      </c>
      <c r="I14" s="114">
        <v>41399</v>
      </c>
      <c r="J14" s="132">
        <v>3</v>
      </c>
      <c r="K14" s="15" t="s">
        <v>2700</v>
      </c>
      <c r="L14" s="114">
        <v>58495</v>
      </c>
      <c r="M14" s="132">
        <v>3</v>
      </c>
      <c r="N14" s="11" t="s">
        <v>2735</v>
      </c>
      <c r="O14" s="114">
        <v>115490</v>
      </c>
      <c r="P14" s="132">
        <v>3</v>
      </c>
      <c r="Q14" s="11" t="s">
        <v>2769</v>
      </c>
      <c r="R14" s="114">
        <v>41399</v>
      </c>
      <c r="S14" s="132">
        <v>3</v>
      </c>
      <c r="W14" s="236" t="s">
        <v>2791</v>
      </c>
      <c r="X14" s="111">
        <v>103022</v>
      </c>
      <c r="Y14" s="168">
        <v>3</v>
      </c>
      <c r="AA14" s="276" t="s">
        <v>3088</v>
      </c>
      <c r="AB14" s="659"/>
      <c r="AC14" s="281">
        <v>12</v>
      </c>
      <c r="AD14" s="281"/>
      <c r="AE14" s="293" t="str">
        <f t="shared" si="4"/>
        <v/>
      </c>
      <c r="AF14" s="339" t="s">
        <v>3126</v>
      </c>
      <c r="AG14" s="115" t="s">
        <v>694</v>
      </c>
      <c r="AH14" s="281"/>
      <c r="AI14" s="341" t="s">
        <v>3127</v>
      </c>
      <c r="AJ14" s="342" t="s">
        <v>694</v>
      </c>
      <c r="AK14" s="354"/>
      <c r="AL14" s="288">
        <v>11</v>
      </c>
      <c r="AM14" s="289">
        <v>50000</v>
      </c>
      <c r="AN14" s="271"/>
      <c r="AO14" s="9"/>
      <c r="AP14" s="281"/>
      <c r="AQ14" s="269"/>
      <c r="AR14" s="9"/>
      <c r="AS14" s="351"/>
      <c r="AT14" s="295"/>
      <c r="AU14" s="33"/>
      <c r="BB14" s="380" t="s">
        <v>3128</v>
      </c>
      <c r="BC14" s="397">
        <v>330</v>
      </c>
      <c r="BD14" s="382" t="s">
        <v>3129</v>
      </c>
      <c r="BE14" s="397">
        <v>1286</v>
      </c>
      <c r="BF14" s="399" t="s">
        <v>3485</v>
      </c>
      <c r="BG14" s="380" t="s">
        <v>3089</v>
      </c>
      <c r="BH14" s="402">
        <v>0.5</v>
      </c>
      <c r="BI14" s="9" t="s">
        <v>3490</v>
      </c>
      <c r="BJ14" s="402"/>
      <c r="BK14" s="33"/>
      <c r="BN14" s="429" t="s">
        <v>3</v>
      </c>
      <c r="BO14" s="430" t="s">
        <v>3089</v>
      </c>
      <c r="BP14" s="430" t="s">
        <v>3124</v>
      </c>
      <c r="BQ14" s="431" t="s">
        <v>3125</v>
      </c>
      <c r="BR14" s="432">
        <f>ROUND(VLOOKUP(BN14,AB_Epic_Character_Variables,2,FALSE)+(VLOOKUP(BN14,AB_Epic_Character_Variables,4,FALSE)*(MID(AB_Epic_Level,9,2)-1)),0)</f>
        <v>132</v>
      </c>
      <c r="BS14" s="433">
        <f>VLOOKUP(BP14,AB_Epic_Weapon_Variables,2,FALSE)*(1+AB_Epic_Bonus_Enchantment*VLOOKUP(BP14,AB_Epic_Weapon_Rank,3,FALSE))</f>
        <v>479</v>
      </c>
      <c r="BT14" s="433">
        <f t="shared" si="2"/>
        <v>672.1</v>
      </c>
      <c r="BU14" s="433">
        <f t="shared" si="0"/>
        <v>1283.0999999999999</v>
      </c>
      <c r="BV14" s="647" t="str">
        <f>ROUND(BU14*VLOOKUP(BO14,AB_Epic_Class_Variables,2,FALSE)*(1+IF(VLOOKUP(BO14,AB_Epic_Class_Infos,2,FALSE)="X",AB_Epic_Bonus_Elite,0)),0)&amp;IF(VLOOKUP(BO14,AB_Epic_Class_Variables,3,FALSE)&lt;&gt;""," "&amp;VLOOKUP(BO14,AB_Epic_Class_Variables,3,FALSE),"")&amp;IF(VLOOKUP(BO14,AB_Epic_Class_Variables,4,FALSE)&lt;&gt;""," + "&amp;ROUND(BU14*VLOOKUP(BO14,AB_Epic_Class_Variables,4,FALSE)*(1+IF(VLOOKUP(BO14,AB_Epic_Class_Infos,2,FALSE)="X",AB_Epic_Bonus_Elite,0)),0)&amp;" "&amp;VLOOKUP(BO14,AB_Epic_Class_Variables,5,FALSE),"")</f>
        <v>642 x N</v>
      </c>
      <c r="BW14" s="434">
        <f>ROUND(VLOOKUP(BN14,AB_Epic_Character_Variables,3,FALSE)+(VLOOKUP(BN14,AB_Epic_Character_Variables,5,FALSE)*(MID(AB_Epic_Level,9,2)-1)),0)</f>
        <v>238</v>
      </c>
      <c r="BX14" s="433">
        <f>VLOOKUP(BQ14,AB_Epic_Shield_Variables,2,FALSE)*(1+AB_Epic_Bonus_Enchantment*VLOOKUP(BQ14,AB_Epic_Shield_Rank,3,FALSE))</f>
        <v>841</v>
      </c>
      <c r="BY14" s="433">
        <f>(BW14+BX14)*(AB_Epic_Bonus_Mastery*(VLOOKUP(BO14,AB_Epic_Class_Infos,3,FALSE)-1))+(BW14+BX14)*(IF(VLOOKUP(BQ14,AB_Epic_Shield_Variables,3,FALSE)="Life",AB_Epic_Bonus_Life,0)*(1+AB_Epic_Bonus_Mastery*(VLOOKUP(BO14,AB_Epic_Class_Infos,3,FALSE)-1)))</f>
        <v>1708.0570000000002</v>
      </c>
      <c r="BZ14" s="647">
        <f t="shared" si="3"/>
        <v>2787.0570000000002</v>
      </c>
    </row>
    <row r="15" spans="1:78" ht="15.75" thickBot="1" x14ac:dyDescent="0.3">
      <c r="B15" s="11" t="s">
        <v>2613</v>
      </c>
      <c r="C15" s="114">
        <v>58497</v>
      </c>
      <c r="D15" s="132">
        <v>3</v>
      </c>
      <c r="E15" s="11" t="s">
        <v>2620</v>
      </c>
      <c r="F15" s="114">
        <v>58499</v>
      </c>
      <c r="G15" s="132">
        <v>3</v>
      </c>
      <c r="H15" s="11" t="s">
        <v>2666</v>
      </c>
      <c r="I15" s="114">
        <v>58497</v>
      </c>
      <c r="J15" s="132">
        <v>3</v>
      </c>
      <c r="K15" s="15" t="s">
        <v>2701</v>
      </c>
      <c r="L15" s="114">
        <v>114631.3</v>
      </c>
      <c r="M15" s="132">
        <v>3</v>
      </c>
      <c r="N15" s="11" t="s">
        <v>2737</v>
      </c>
      <c r="O15" s="114">
        <v>58498</v>
      </c>
      <c r="P15" s="132">
        <v>3</v>
      </c>
      <c r="Q15" s="11" t="s">
        <v>2770</v>
      </c>
      <c r="R15" s="114">
        <v>41399</v>
      </c>
      <c r="S15" s="132">
        <v>3</v>
      </c>
      <c r="W15" s="236" t="s">
        <v>2792</v>
      </c>
      <c r="X15" s="114">
        <v>164982</v>
      </c>
      <c r="Y15" s="132">
        <v>3</v>
      </c>
      <c r="AA15" s="276" t="s">
        <v>1926</v>
      </c>
      <c r="AB15" s="659"/>
      <c r="AC15" s="281">
        <v>12</v>
      </c>
      <c r="AD15" s="281"/>
      <c r="AE15" s="293" t="str">
        <f t="shared" si="4"/>
        <v/>
      </c>
      <c r="AF15" s="339" t="s">
        <v>3158</v>
      </c>
      <c r="AG15" s="115" t="s">
        <v>694</v>
      </c>
      <c r="AH15" s="281"/>
      <c r="AI15" s="341" t="s">
        <v>3159</v>
      </c>
      <c r="AJ15" s="342" t="s">
        <v>694</v>
      </c>
      <c r="AK15" s="354"/>
      <c r="AL15" s="288">
        <v>12</v>
      </c>
      <c r="AM15" s="289">
        <v>50000</v>
      </c>
      <c r="AN15" s="271"/>
      <c r="AO15" s="9"/>
      <c r="AP15" s="281"/>
      <c r="AQ15" s="269"/>
      <c r="AR15" s="9"/>
      <c r="AS15" s="351"/>
      <c r="AT15" s="295"/>
      <c r="AU15" s="33"/>
      <c r="BB15" s="380" t="s">
        <v>3130</v>
      </c>
      <c r="BC15" s="397">
        <v>330</v>
      </c>
      <c r="BD15" s="382" t="s">
        <v>3131</v>
      </c>
      <c r="BE15" s="397">
        <v>1286</v>
      </c>
      <c r="BF15" s="399" t="s">
        <v>3486</v>
      </c>
      <c r="BG15" s="380" t="s">
        <v>3090</v>
      </c>
      <c r="BH15" s="402">
        <v>0.8</v>
      </c>
      <c r="BI15" s="9"/>
      <c r="BJ15" s="402"/>
      <c r="BK15" s="33"/>
      <c r="BN15" s="435" t="s">
        <v>3</v>
      </c>
      <c r="BO15" s="436" t="s">
        <v>3090</v>
      </c>
      <c r="BP15" s="436" t="s">
        <v>3124</v>
      </c>
      <c r="BQ15" s="437" t="s">
        <v>3125</v>
      </c>
      <c r="BR15" s="438">
        <f>ROUND(VLOOKUP(BN15,AB_Epic_Character_Variables,2,FALSE)+(VLOOKUP(BN15,AB_Epic_Character_Variables,4,FALSE)*(MID(AB_Epic_Level,9,2)-1)),0)</f>
        <v>132</v>
      </c>
      <c r="BS15" s="439">
        <f>VLOOKUP(BP15,AB_Epic_Weapon_Variables,2,FALSE)*(1+AB_Epic_Bonus_Enchantment*VLOOKUP(BP15,AB_Epic_Weapon_Rank,3,FALSE))</f>
        <v>479</v>
      </c>
      <c r="BT15" s="439">
        <f t="shared" si="2"/>
        <v>672.1</v>
      </c>
      <c r="BU15" s="439">
        <f t="shared" si="0"/>
        <v>1283.0999999999999</v>
      </c>
      <c r="BV15" s="648" t="str">
        <f>ROUND(BU15*VLOOKUP(BO15,AB_Epic_Class_Variables,2,FALSE)*(1+IF(VLOOKUP(BO15,AB_Epic_Class_Infos,2,FALSE)="X",AB_Epic_Bonus_Elite,0)),0)&amp;IF(VLOOKUP(BO15,AB_Epic_Class_Variables,3,FALSE)&lt;&gt;""," "&amp;VLOOKUP(BO15,AB_Epic_Class_Variables,3,FALSE),"")&amp;IF(VLOOKUP(BO15,AB_Epic_Class_Variables,4,FALSE)&lt;&gt;""," + "&amp;ROUND(BU15*VLOOKUP(BO15,AB_Epic_Class_Variables,4,FALSE)*(1+IF(VLOOKUP(BO15,AB_Epic_Class_Infos,2,FALSE)="X",AB_Epic_Bonus_Elite,0)),0)&amp;" "&amp;VLOOKUP(BO15,AB_Epic_Class_Variables,5,FALSE),"")</f>
        <v>1026</v>
      </c>
      <c r="BW15" s="440">
        <f>ROUND(VLOOKUP(BN15,AB_Epic_Character_Variables,3,FALSE)+(VLOOKUP(BN15,AB_Epic_Character_Variables,5,FALSE)*(MID(AB_Epic_Level,9,2)-1)),0)</f>
        <v>238</v>
      </c>
      <c r="BX15" s="439">
        <f>VLOOKUP(BQ15,AB_Epic_Shield_Variables,2,FALSE)*(1+AB_Epic_Bonus_Enchantment*VLOOKUP(BQ15,AB_Epic_Shield_Rank,3,FALSE))</f>
        <v>841</v>
      </c>
      <c r="BY15" s="439">
        <f>(BW15+BX15)*(AB_Epic_Bonus_Mastery*(VLOOKUP(BO15,AB_Epic_Class_Infos,3,FALSE)-1))+(BW15+BX15)*(IF(VLOOKUP(BQ15,AB_Epic_Shield_Variables,3,FALSE)="Life",AB_Epic_Bonus_Life,0)*(1+AB_Epic_Bonus_Mastery*(VLOOKUP(BO15,AB_Epic_Class_Infos,3,FALSE)-1)))</f>
        <v>1708.0570000000002</v>
      </c>
      <c r="BZ15" s="648">
        <f t="shared" si="3"/>
        <v>2787.0570000000002</v>
      </c>
    </row>
    <row r="16" spans="1:78" x14ac:dyDescent="0.25">
      <c r="B16" s="11" t="s">
        <v>2614</v>
      </c>
      <c r="C16" s="114">
        <v>58498</v>
      </c>
      <c r="D16" s="132">
        <v>3</v>
      </c>
      <c r="E16" s="11" t="s">
        <v>2629</v>
      </c>
      <c r="F16" s="114">
        <v>56596</v>
      </c>
      <c r="G16" s="132">
        <v>3</v>
      </c>
      <c r="H16" s="11" t="s">
        <v>2667</v>
      </c>
      <c r="I16" s="114">
        <v>115493</v>
      </c>
      <c r="J16" s="132">
        <v>3</v>
      </c>
      <c r="K16" s="15" t="s">
        <v>2702</v>
      </c>
      <c r="L16" s="114">
        <v>58496</v>
      </c>
      <c r="M16" s="132">
        <v>3</v>
      </c>
      <c r="N16" s="11" t="s">
        <v>2738</v>
      </c>
      <c r="O16" s="114">
        <v>55500</v>
      </c>
      <c r="P16" s="132">
        <v>3</v>
      </c>
      <c r="Q16" s="11" t="s">
        <v>2771</v>
      </c>
      <c r="R16" s="114">
        <v>41399</v>
      </c>
      <c r="S16" s="132">
        <v>3</v>
      </c>
      <c r="W16" s="236" t="s">
        <v>2793</v>
      </c>
      <c r="X16" s="114">
        <v>192894</v>
      </c>
      <c r="Y16" s="132">
        <v>3</v>
      </c>
      <c r="AA16" s="276" t="s">
        <v>3089</v>
      </c>
      <c r="AB16" s="659"/>
      <c r="AC16" s="281">
        <v>12</v>
      </c>
      <c r="AD16" s="281"/>
      <c r="AE16" s="293" t="str">
        <f t="shared" si="4"/>
        <v/>
      </c>
      <c r="AF16" s="339" t="s">
        <v>3373</v>
      </c>
      <c r="AG16" s="115" t="s">
        <v>694</v>
      </c>
      <c r="AH16" s="281"/>
      <c r="AI16" s="341" t="s">
        <v>3374</v>
      </c>
      <c r="AJ16" s="342" t="s">
        <v>694</v>
      </c>
      <c r="AK16" s="354"/>
      <c r="AL16" s="288"/>
      <c r="AM16" s="289"/>
      <c r="AN16" s="271"/>
      <c r="AO16" s="9"/>
      <c r="AP16" s="281"/>
      <c r="AQ16" s="269"/>
      <c r="AR16" s="9"/>
      <c r="AS16" s="351"/>
      <c r="AT16" s="295"/>
      <c r="AU16" s="33"/>
      <c r="BB16" s="380" t="s">
        <v>3132</v>
      </c>
      <c r="BC16" s="397">
        <v>330</v>
      </c>
      <c r="BD16" s="382" t="s">
        <v>3133</v>
      </c>
      <c r="BE16" s="397">
        <v>1286</v>
      </c>
      <c r="BF16" s="399" t="s">
        <v>3485</v>
      </c>
      <c r="BG16" s="380" t="s">
        <v>3091</v>
      </c>
      <c r="BH16" s="402">
        <v>1</v>
      </c>
      <c r="BI16" s="9"/>
      <c r="BJ16" s="402"/>
      <c r="BK16" s="33"/>
      <c r="BN16" s="409" t="s">
        <v>4</v>
      </c>
      <c r="BO16" s="410" t="s">
        <v>3091</v>
      </c>
      <c r="BP16" s="411" t="s">
        <v>3130</v>
      </c>
      <c r="BQ16" s="412" t="s">
        <v>3131</v>
      </c>
      <c r="BR16" s="419">
        <f>ROUND(VLOOKUP(BN16,AB_Epic_Character_Variables,2,FALSE)+(VLOOKUP(BN16,AB_Epic_Character_Variables,4,FALSE)*(MID(AB_Epic_Level,9,2)-1)),0)</f>
        <v>93</v>
      </c>
      <c r="BS16" s="389">
        <f>VLOOKUP(BP16,AB_Epic_Weapon_Variables,2,FALSE)*(1+AB_Epic_Bonus_Enchantment*VLOOKUP(BP16,AB_Epic_Weapon_Rank,3,FALSE))</f>
        <v>330</v>
      </c>
      <c r="BT16" s="389">
        <f t="shared" si="2"/>
        <v>536.36400000000003</v>
      </c>
      <c r="BU16" s="389">
        <f t="shared" si="0"/>
        <v>959.36400000000003</v>
      </c>
      <c r="BV16" s="649" t="str">
        <f>ROUND(BU16*VLOOKUP(BO16,AB_Epic_Class_Variables,2,FALSE)*(1+IF(VLOOKUP(BO16,AB_Epic_Class_Infos,2,FALSE)="X",AB_Epic_Bonus_Elite,0)),0)&amp;IF(VLOOKUP(BO16,AB_Epic_Class_Variables,3,FALSE)&lt;&gt;""," "&amp;VLOOKUP(BO16,AB_Epic_Class_Variables,3,FALSE),"")&amp;IF(VLOOKUP(BO16,AB_Epic_Class_Variables,4,FALSE)&lt;&gt;""," + "&amp;ROUND(BU16*VLOOKUP(BO16,AB_Epic_Class_Variables,4,FALSE)*(1+IF(VLOOKUP(BO16,AB_Epic_Class_Infos,2,FALSE)="X",AB_Epic_Bonus_Elite,0)),0)&amp;" "&amp;VLOOKUP(BO16,AB_Epic_Class_Variables,5,FALSE),"")</f>
        <v>959</v>
      </c>
      <c r="BW16" s="420">
        <f>ROUND(VLOOKUP(BN16,AB_Epic_Character_Variables,3,FALSE)+(VLOOKUP(BN16,AB_Epic_Character_Variables,5,FALSE)*(MID(AB_Epic_Level,9,2)-1)),0)</f>
        <v>371</v>
      </c>
      <c r="BX16" s="389">
        <f>VLOOKUP(BQ16,AB_Epic_Shield_Variables,2,FALSE)*(1+AB_Epic_Bonus_Enchantment*VLOOKUP(BQ16,AB_Epic_Shield_Rank,3,FALSE))</f>
        <v>1286</v>
      </c>
      <c r="BY16" s="389">
        <f>(BW16+BX16)*(AB_Epic_Bonus_Mastery*(VLOOKUP(BO16,AB_Epic_Class_Infos,3,FALSE)-1))+(BW16+BX16)*(IF(VLOOKUP(BQ16,AB_Epic_Shield_Variables,3,FALSE)="Life",AB_Epic_Bonus_Life,0)*(1+AB_Epic_Bonus_Mastery*(VLOOKUP(BO16,AB_Epic_Class_Infos,3,FALSE)-1)))</f>
        <v>1822.7</v>
      </c>
      <c r="BZ16" s="649">
        <f t="shared" si="3"/>
        <v>3479.7</v>
      </c>
    </row>
    <row r="17" spans="2:78" ht="15.75" thickBot="1" x14ac:dyDescent="0.3">
      <c r="B17" s="229" t="s">
        <v>2615</v>
      </c>
      <c r="C17" s="48">
        <v>123518</v>
      </c>
      <c r="D17" s="133">
        <v>3</v>
      </c>
      <c r="E17" s="11" t="s">
        <v>2621</v>
      </c>
      <c r="F17" s="114">
        <v>109788</v>
      </c>
      <c r="G17" s="132">
        <v>3</v>
      </c>
      <c r="H17" s="11" t="s">
        <v>2668</v>
      </c>
      <c r="I17" s="114">
        <v>58497</v>
      </c>
      <c r="J17" s="132">
        <v>3</v>
      </c>
      <c r="K17" s="11" t="s">
        <v>2703</v>
      </c>
      <c r="L17" s="114">
        <v>114089</v>
      </c>
      <c r="M17" s="132">
        <v>3</v>
      </c>
      <c r="N17" s="15" t="s">
        <v>2739</v>
      </c>
      <c r="O17" s="114">
        <v>58495</v>
      </c>
      <c r="P17" s="132">
        <v>3</v>
      </c>
      <c r="Q17" s="229" t="s">
        <v>2772</v>
      </c>
      <c r="R17" s="48">
        <v>73832</v>
      </c>
      <c r="S17" s="133">
        <v>3</v>
      </c>
      <c r="W17" s="236" t="s">
        <v>2794</v>
      </c>
      <c r="X17" s="114">
        <v>181512</v>
      </c>
      <c r="Y17" s="132">
        <v>3</v>
      </c>
      <c r="AA17" s="279" t="s">
        <v>3090</v>
      </c>
      <c r="AB17" s="662"/>
      <c r="AC17" s="283">
        <v>12</v>
      </c>
      <c r="AD17" s="283"/>
      <c r="AE17" s="294" t="str">
        <f t="shared" si="4"/>
        <v/>
      </c>
      <c r="AF17" s="273"/>
      <c r="AG17" s="201"/>
      <c r="AH17" s="283"/>
      <c r="AI17" s="274"/>
      <c r="AJ17" s="202"/>
      <c r="AK17" s="355"/>
      <c r="AL17" s="288"/>
      <c r="AM17" s="289"/>
      <c r="AN17" s="271"/>
      <c r="AO17" s="9"/>
      <c r="AP17" s="281"/>
      <c r="AQ17" s="269"/>
      <c r="AR17" s="9"/>
      <c r="AS17" s="351"/>
      <c r="AT17" s="295"/>
      <c r="AU17" s="33"/>
      <c r="BB17" s="380" t="s">
        <v>3161</v>
      </c>
      <c r="BC17" s="397">
        <v>330</v>
      </c>
      <c r="BD17" s="382" t="s">
        <v>3160</v>
      </c>
      <c r="BE17" s="397">
        <v>1286</v>
      </c>
      <c r="BF17" s="399" t="s">
        <v>3486</v>
      </c>
      <c r="BG17" s="380" t="s">
        <v>3092</v>
      </c>
      <c r="BH17" s="402">
        <v>0.35</v>
      </c>
      <c r="BI17" s="9"/>
      <c r="BJ17" s="402">
        <v>1</v>
      </c>
      <c r="BK17" s="33" t="s">
        <v>3492</v>
      </c>
      <c r="BN17" s="407" t="s">
        <v>4</v>
      </c>
      <c r="BO17" s="379" t="s">
        <v>3092</v>
      </c>
      <c r="BP17" s="408" t="s">
        <v>3130</v>
      </c>
      <c r="BQ17" s="413" t="s">
        <v>3131</v>
      </c>
      <c r="BR17" s="19">
        <f>ROUND(VLOOKUP(BN17,AB_Epic_Character_Variables,2,FALSE)+(VLOOKUP(BN17,AB_Epic_Character_Variables,4,FALSE)*(MID(AB_Epic_Level,9,2)-1)),0)</f>
        <v>93</v>
      </c>
      <c r="BS17" s="9">
        <f>VLOOKUP(BP17,AB_Epic_Weapon_Variables,2,FALSE)*(1+AB_Epic_Bonus_Enchantment*VLOOKUP(BP17,AB_Epic_Weapon_Rank,3,FALSE))</f>
        <v>330</v>
      </c>
      <c r="BT17" s="9">
        <f t="shared" si="2"/>
        <v>536.36400000000003</v>
      </c>
      <c r="BU17" s="9">
        <f t="shared" si="0"/>
        <v>959.36400000000003</v>
      </c>
      <c r="BV17" s="650" t="str">
        <f>ROUND(BU17*VLOOKUP(BO17,AB_Epic_Class_Variables,2,FALSE)*(1+IF(VLOOKUP(BO17,AB_Epic_Class_Infos,2,FALSE)="X",AB_Epic_Bonus_Elite,0)),0)&amp;IF(VLOOKUP(BO17,AB_Epic_Class_Variables,3,FALSE)&lt;&gt;""," "&amp;VLOOKUP(BO17,AB_Epic_Class_Variables,3,FALSE),"")&amp;IF(VLOOKUP(BO17,AB_Epic_Class_Variables,4,FALSE)&lt;&gt;""," + "&amp;ROUND(BU17*VLOOKUP(BO17,AB_Epic_Class_Variables,4,FALSE)*(1+IF(VLOOKUP(BO17,AB_Epic_Class_Infos,2,FALSE)="X",AB_Epic_Bonus_Elite,0)),0)&amp;" "&amp;VLOOKUP(BO17,AB_Epic_Class_Variables,5,FALSE),"")</f>
        <v>336 + 959 x 3 turns</v>
      </c>
      <c r="BW17" s="421">
        <f>ROUND(VLOOKUP(BN17,AB_Epic_Character_Variables,3,FALSE)+(VLOOKUP(BN17,AB_Epic_Character_Variables,5,FALSE)*(MID(AB_Epic_Level,9,2)-1)),0)</f>
        <v>371</v>
      </c>
      <c r="BX17" s="9">
        <f>VLOOKUP(BQ17,AB_Epic_Shield_Variables,2,FALSE)*(1+AB_Epic_Bonus_Enchantment*VLOOKUP(BQ17,AB_Epic_Shield_Rank,3,FALSE))</f>
        <v>1286</v>
      </c>
      <c r="BY17" s="9">
        <f>(BW17+BX17)*(AB_Epic_Bonus_Mastery*(VLOOKUP(BO17,AB_Epic_Class_Infos,3,FALSE)-1))+(BW17+BX17)*(IF(VLOOKUP(BQ17,AB_Epic_Shield_Variables,3,FALSE)="Life",AB_Epic_Bonus_Life,0)*(1+AB_Epic_Bonus_Mastery*(VLOOKUP(BO17,AB_Epic_Class_Infos,3,FALSE)-1)))</f>
        <v>1822.7</v>
      </c>
      <c r="BZ17" s="650">
        <f t="shared" si="3"/>
        <v>3479.7</v>
      </c>
    </row>
    <row r="18" spans="2:78" ht="15.75" thickBot="1" x14ac:dyDescent="0.3">
      <c r="E18" s="11" t="s">
        <v>2622</v>
      </c>
      <c r="F18" s="114">
        <v>35699</v>
      </c>
      <c r="G18" s="132">
        <v>3</v>
      </c>
      <c r="H18" s="11" t="s">
        <v>2669</v>
      </c>
      <c r="I18" s="114">
        <v>58499</v>
      </c>
      <c r="J18" s="132">
        <v>3</v>
      </c>
      <c r="K18" s="11" t="s">
        <v>2704</v>
      </c>
      <c r="L18" s="114">
        <v>58498</v>
      </c>
      <c r="M18" s="132">
        <v>3</v>
      </c>
      <c r="N18" s="15" t="s">
        <v>2740</v>
      </c>
      <c r="O18" s="114">
        <v>58499</v>
      </c>
      <c r="P18" s="132">
        <v>3</v>
      </c>
      <c r="W18" s="236" t="s">
        <v>2795</v>
      </c>
      <c r="X18" s="114">
        <v>277367</v>
      </c>
      <c r="Y18" s="132">
        <v>3</v>
      </c>
      <c r="AA18" s="585" t="s">
        <v>4</v>
      </c>
      <c r="AB18" s="586"/>
      <c r="AC18" s="586"/>
      <c r="AD18" s="586"/>
      <c r="AE18" s="586"/>
      <c r="AF18" s="586"/>
      <c r="AG18" s="586"/>
      <c r="AH18" s="587"/>
      <c r="AI18" s="595">
        <f>SUM(AE19:AE24)</f>
        <v>0</v>
      </c>
      <c r="AJ18" s="586"/>
      <c r="AK18" s="596"/>
      <c r="AL18" s="288"/>
      <c r="AM18" s="289"/>
      <c r="AN18" s="271"/>
      <c r="AO18" s="9"/>
      <c r="AP18" s="281"/>
      <c r="AQ18" s="269"/>
      <c r="AR18" s="9"/>
      <c r="AS18" s="351"/>
      <c r="AT18" s="295"/>
      <c r="AU18" s="33"/>
      <c r="BB18" s="380" t="s">
        <v>3442</v>
      </c>
      <c r="BC18" s="397">
        <v>330</v>
      </c>
      <c r="BD18" s="382" t="s">
        <v>3443</v>
      </c>
      <c r="BE18" s="397">
        <v>1286</v>
      </c>
      <c r="BF18" s="399" t="s">
        <v>3485</v>
      </c>
      <c r="BG18" s="380" t="s">
        <v>3093</v>
      </c>
      <c r="BH18" s="402">
        <v>1.25</v>
      </c>
      <c r="BI18" s="9"/>
      <c r="BJ18" s="402"/>
      <c r="BK18" s="33"/>
      <c r="BN18" s="407" t="s">
        <v>4</v>
      </c>
      <c r="BO18" s="379" t="s">
        <v>3093</v>
      </c>
      <c r="BP18" s="408" t="s">
        <v>3130</v>
      </c>
      <c r="BQ18" s="413" t="s">
        <v>3131</v>
      </c>
      <c r="BR18" s="19">
        <f>ROUND(VLOOKUP(BN18,AB_Epic_Character_Variables,2,FALSE)+(VLOOKUP(BN18,AB_Epic_Character_Variables,4,FALSE)*(MID(AB_Epic_Level,9,2)-1)),0)</f>
        <v>93</v>
      </c>
      <c r="BS18" s="9">
        <f>VLOOKUP(BP18,AB_Epic_Weapon_Variables,2,FALSE)*(1+AB_Epic_Bonus_Enchantment*VLOOKUP(BP18,AB_Epic_Weapon_Rank,3,FALSE))</f>
        <v>330</v>
      </c>
      <c r="BT18" s="9">
        <f t="shared" si="2"/>
        <v>536.36400000000003</v>
      </c>
      <c r="BU18" s="9">
        <f t="shared" si="0"/>
        <v>959.36400000000003</v>
      </c>
      <c r="BV18" s="650" t="str">
        <f>ROUND(BU18*VLOOKUP(BO18,AB_Epic_Class_Variables,2,FALSE)*(1+IF(VLOOKUP(BO18,AB_Epic_Class_Infos,2,FALSE)="X",AB_Epic_Bonus_Elite,0)),0)&amp;IF(VLOOKUP(BO18,AB_Epic_Class_Variables,3,FALSE)&lt;&gt;""," "&amp;VLOOKUP(BO18,AB_Epic_Class_Variables,3,FALSE),"")&amp;IF(VLOOKUP(BO18,AB_Epic_Class_Variables,4,FALSE)&lt;&gt;""," + "&amp;ROUND(BU18*VLOOKUP(BO18,AB_Epic_Class_Variables,4,FALSE)*(1+IF(VLOOKUP(BO18,AB_Epic_Class_Infos,2,FALSE)="X",AB_Epic_Bonus_Elite,0)),0)&amp;" "&amp;VLOOKUP(BO18,AB_Epic_Class_Variables,5,FALSE),"")</f>
        <v>1199</v>
      </c>
      <c r="BW18" s="421">
        <f>ROUND(VLOOKUP(BN18,AB_Epic_Character_Variables,3,FALSE)+(VLOOKUP(BN18,AB_Epic_Character_Variables,5,FALSE)*(MID(AB_Epic_Level,9,2)-1)),0)</f>
        <v>371</v>
      </c>
      <c r="BX18" s="9">
        <f>VLOOKUP(BQ18,AB_Epic_Shield_Variables,2,FALSE)*(1+AB_Epic_Bonus_Enchantment*VLOOKUP(BQ18,AB_Epic_Shield_Rank,3,FALSE))</f>
        <v>1286</v>
      </c>
      <c r="BY18" s="9">
        <f>(BW18+BX18)*(AB_Epic_Bonus_Mastery*(VLOOKUP(BO18,AB_Epic_Class_Infos,3,FALSE)-1))+(BW18+BX18)*(IF(VLOOKUP(BQ18,AB_Epic_Shield_Variables,3,FALSE)="Life",AB_Epic_Bonus_Life,0)*(1+AB_Epic_Bonus_Mastery*(VLOOKUP(BO18,AB_Epic_Class_Infos,3,FALSE)-1)))</f>
        <v>1822.7</v>
      </c>
      <c r="BZ18" s="650">
        <f t="shared" si="3"/>
        <v>3479.7</v>
      </c>
    </row>
    <row r="19" spans="2:78" x14ac:dyDescent="0.25">
      <c r="E19" s="11" t="s">
        <v>2623</v>
      </c>
      <c r="F19" s="114">
        <v>123083</v>
      </c>
      <c r="G19" s="132">
        <v>3</v>
      </c>
      <c r="H19" s="11" t="s">
        <v>2670</v>
      </c>
      <c r="I19" s="114">
        <v>115489</v>
      </c>
      <c r="J19" s="132">
        <v>3</v>
      </c>
      <c r="K19" s="11" t="s">
        <v>2705</v>
      </c>
      <c r="L19" s="114">
        <v>114744</v>
      </c>
      <c r="M19" s="132">
        <v>3</v>
      </c>
      <c r="N19" s="15" t="s">
        <v>2741</v>
      </c>
      <c r="O19" s="114">
        <v>58499</v>
      </c>
      <c r="P19" s="132">
        <v>3</v>
      </c>
      <c r="W19" s="236" t="s">
        <v>2796</v>
      </c>
      <c r="X19" s="114">
        <v>147339</v>
      </c>
      <c r="Y19" s="132">
        <v>3</v>
      </c>
      <c r="AA19" s="275" t="s">
        <v>3091</v>
      </c>
      <c r="AB19" s="658"/>
      <c r="AC19" s="280">
        <v>12</v>
      </c>
      <c r="AD19" s="280"/>
      <c r="AE19" s="292" t="str">
        <f t="shared" ref="AE19:AE24" si="5">IF(AD19&lt;&gt;"",SUMPRODUCT(($AL$4:$AL$38&gt;AC19+1)*($AM$4:$AM$38))+AD19,"")</f>
        <v/>
      </c>
      <c r="AF19" s="338" t="s">
        <v>3128</v>
      </c>
      <c r="AG19" s="112" t="s">
        <v>694</v>
      </c>
      <c r="AH19" s="280"/>
      <c r="AI19" s="340" t="s">
        <v>3129</v>
      </c>
      <c r="AJ19" s="346" t="s">
        <v>694</v>
      </c>
      <c r="AK19" s="350"/>
      <c r="AL19" s="288"/>
      <c r="AM19" s="289"/>
      <c r="AN19" s="271"/>
      <c r="AO19" s="9"/>
      <c r="AP19" s="281"/>
      <c r="AQ19" s="269"/>
      <c r="AR19" s="9"/>
      <c r="AS19" s="351"/>
      <c r="AT19" s="295"/>
      <c r="AU19" s="33"/>
      <c r="BB19" s="380" t="s">
        <v>3134</v>
      </c>
      <c r="BC19" s="397">
        <v>528</v>
      </c>
      <c r="BD19" s="382" t="s">
        <v>3135</v>
      </c>
      <c r="BE19" s="397">
        <v>1337</v>
      </c>
      <c r="BF19" s="399" t="s">
        <v>3485</v>
      </c>
      <c r="BG19" s="380" t="s">
        <v>3095</v>
      </c>
      <c r="BH19" s="402">
        <v>1.6</v>
      </c>
      <c r="BI19" s="9"/>
      <c r="BJ19" s="402"/>
      <c r="BK19" s="33"/>
      <c r="BN19" s="407" t="s">
        <v>4</v>
      </c>
      <c r="BO19" s="379" t="s">
        <v>3095</v>
      </c>
      <c r="BP19" s="408" t="s">
        <v>3130</v>
      </c>
      <c r="BQ19" s="413" t="s">
        <v>3131</v>
      </c>
      <c r="BR19" s="19">
        <f>ROUND(VLOOKUP(BN19,AB_Epic_Character_Variables,2,FALSE)+(VLOOKUP(BN19,AB_Epic_Character_Variables,4,FALSE)*(MID(AB_Epic_Level,9,2)-1)),0)</f>
        <v>93</v>
      </c>
      <c r="BS19" s="9">
        <f>VLOOKUP(BP19,AB_Epic_Weapon_Variables,2,FALSE)*(1+AB_Epic_Bonus_Enchantment*VLOOKUP(BP19,AB_Epic_Weapon_Rank,3,FALSE))</f>
        <v>330</v>
      </c>
      <c r="BT19" s="9">
        <f t="shared" si="2"/>
        <v>536.36400000000003</v>
      </c>
      <c r="BU19" s="9">
        <f t="shared" si="0"/>
        <v>959.36400000000003</v>
      </c>
      <c r="BV19" s="650" t="str">
        <f>ROUND(BU19*VLOOKUP(BO19,AB_Epic_Class_Variables,2,FALSE)*(1+IF(VLOOKUP(BO19,AB_Epic_Class_Infos,2,FALSE)="X",AB_Epic_Bonus_Elite,0)),0)&amp;IF(VLOOKUP(BO19,AB_Epic_Class_Variables,3,FALSE)&lt;&gt;""," "&amp;VLOOKUP(BO19,AB_Epic_Class_Variables,3,FALSE),"")&amp;IF(VLOOKUP(BO19,AB_Epic_Class_Variables,4,FALSE)&lt;&gt;""," + "&amp;ROUND(BU19*VLOOKUP(BO19,AB_Epic_Class_Variables,4,FALSE)*(1+IF(VLOOKUP(BO19,AB_Epic_Class_Infos,2,FALSE)="X",AB_Epic_Bonus_Elite,0)),0)&amp;" "&amp;VLOOKUP(BO19,AB_Epic_Class_Variables,5,FALSE),"")</f>
        <v>1535</v>
      </c>
      <c r="BW19" s="421">
        <f>ROUND(VLOOKUP(BN19,AB_Epic_Character_Variables,3,FALSE)+(VLOOKUP(BN19,AB_Epic_Character_Variables,5,FALSE)*(MID(AB_Epic_Level,9,2)-1)),0)</f>
        <v>371</v>
      </c>
      <c r="BX19" s="9">
        <f>VLOOKUP(BQ19,AB_Epic_Shield_Variables,2,FALSE)*(1+AB_Epic_Bonus_Enchantment*VLOOKUP(BQ19,AB_Epic_Shield_Rank,3,FALSE))</f>
        <v>1286</v>
      </c>
      <c r="BY19" s="9">
        <f>(BW19+BX19)*(AB_Epic_Bonus_Mastery*(VLOOKUP(BO19,AB_Epic_Class_Infos,3,FALSE)-1))+(BW19+BX19)*(IF(VLOOKUP(BQ19,AB_Epic_Shield_Variables,3,FALSE)="Life",AB_Epic_Bonus_Life,0)*(1+AB_Epic_Bonus_Mastery*(VLOOKUP(BO19,AB_Epic_Class_Infos,3,FALSE)-1)))</f>
        <v>1822.7</v>
      </c>
      <c r="BZ19" s="650">
        <f t="shared" si="3"/>
        <v>3479.7</v>
      </c>
    </row>
    <row r="20" spans="2:78" x14ac:dyDescent="0.25">
      <c r="E20" s="11" t="s">
        <v>2624</v>
      </c>
      <c r="F20" s="114">
        <v>58494</v>
      </c>
      <c r="G20" s="132">
        <v>3</v>
      </c>
      <c r="H20" s="11" t="s">
        <v>2671</v>
      </c>
      <c r="I20" s="114">
        <v>58496</v>
      </c>
      <c r="J20" s="132">
        <v>3</v>
      </c>
      <c r="K20" s="11" t="s">
        <v>2706</v>
      </c>
      <c r="L20" s="114">
        <v>57748</v>
      </c>
      <c r="M20" s="132">
        <v>3</v>
      </c>
      <c r="N20" s="11" t="s">
        <v>2742</v>
      </c>
      <c r="O20" s="114">
        <v>58495</v>
      </c>
      <c r="P20" s="132">
        <v>3</v>
      </c>
      <c r="W20" s="236" t="s">
        <v>2797</v>
      </c>
      <c r="X20" s="114">
        <v>193165</v>
      </c>
      <c r="Y20" s="132">
        <v>3</v>
      </c>
      <c r="AA20" s="276" t="s">
        <v>3092</v>
      </c>
      <c r="AB20" s="659"/>
      <c r="AC20" s="281">
        <v>12</v>
      </c>
      <c r="AD20" s="281"/>
      <c r="AE20" s="293" t="str">
        <f t="shared" si="5"/>
        <v/>
      </c>
      <c r="AF20" s="339" t="s">
        <v>3130</v>
      </c>
      <c r="AG20" s="115" t="s">
        <v>694</v>
      </c>
      <c r="AH20" s="281"/>
      <c r="AI20" s="341" t="s">
        <v>3131</v>
      </c>
      <c r="AJ20" s="342" t="s">
        <v>694</v>
      </c>
      <c r="AK20" s="351"/>
      <c r="AL20" s="288"/>
      <c r="AM20" s="289"/>
      <c r="AN20" s="271"/>
      <c r="AO20" s="9"/>
      <c r="AP20" s="281"/>
      <c r="AQ20" s="269"/>
      <c r="AR20" s="9"/>
      <c r="AS20" s="351"/>
      <c r="AT20" s="295"/>
      <c r="AU20" s="33"/>
      <c r="BB20" s="380" t="s">
        <v>3136</v>
      </c>
      <c r="BC20" s="397">
        <v>528</v>
      </c>
      <c r="BD20" s="382" t="s">
        <v>3137</v>
      </c>
      <c r="BE20" s="397">
        <v>1337</v>
      </c>
      <c r="BF20" s="399" t="s">
        <v>3486</v>
      </c>
      <c r="BG20" s="380" t="s">
        <v>3094</v>
      </c>
      <c r="BH20" s="402">
        <v>0.55000000000000004</v>
      </c>
      <c r="BI20" s="9" t="s">
        <v>3489</v>
      </c>
      <c r="BJ20" s="402"/>
      <c r="BK20" s="33"/>
      <c r="BN20" s="407" t="s">
        <v>4</v>
      </c>
      <c r="BO20" s="379" t="s">
        <v>3094</v>
      </c>
      <c r="BP20" s="408" t="s">
        <v>3130</v>
      </c>
      <c r="BQ20" s="413" t="s">
        <v>3131</v>
      </c>
      <c r="BR20" s="19">
        <f>ROUND(VLOOKUP(BN20,AB_Epic_Character_Variables,2,FALSE)+(VLOOKUP(BN20,AB_Epic_Character_Variables,4,FALSE)*(MID(AB_Epic_Level,9,2)-1)),0)</f>
        <v>93</v>
      </c>
      <c r="BS20" s="9">
        <f>VLOOKUP(BP20,AB_Epic_Weapon_Variables,2,FALSE)*(1+AB_Epic_Bonus_Enchantment*VLOOKUP(BP20,AB_Epic_Weapon_Rank,3,FALSE))</f>
        <v>330</v>
      </c>
      <c r="BT20" s="9">
        <f t="shared" si="2"/>
        <v>536.36400000000003</v>
      </c>
      <c r="BU20" s="9">
        <f t="shared" si="0"/>
        <v>959.36400000000003</v>
      </c>
      <c r="BV20" s="650" t="str">
        <f>ROUND(BU20*VLOOKUP(BO20,AB_Epic_Class_Variables,2,FALSE)*(1+IF(VLOOKUP(BO20,AB_Epic_Class_Infos,2,FALSE)="X",AB_Epic_Bonus_Elite,0)),0)&amp;IF(VLOOKUP(BO20,AB_Epic_Class_Variables,3,FALSE)&lt;&gt;""," "&amp;VLOOKUP(BO20,AB_Epic_Class_Variables,3,FALSE),"")&amp;IF(VLOOKUP(BO20,AB_Epic_Class_Variables,4,FALSE)&lt;&gt;""," + "&amp;ROUND(BU20*VLOOKUP(BO20,AB_Epic_Class_Variables,4,FALSE)*(1+IF(VLOOKUP(BO20,AB_Epic_Class_Infos,2,FALSE)="X",AB_Epic_Bonus_Elite,0)),0)&amp;" "&amp;VLOOKUP(BO20,AB_Epic_Class_Variables,5,FALSE),"")</f>
        <v>528 x 2</v>
      </c>
      <c r="BW20" s="421">
        <f>ROUND(VLOOKUP(BN20,AB_Epic_Character_Variables,3,FALSE)+(VLOOKUP(BN20,AB_Epic_Character_Variables,5,FALSE)*(MID(AB_Epic_Level,9,2)-1)),0)</f>
        <v>371</v>
      </c>
      <c r="BX20" s="9">
        <f>VLOOKUP(BQ20,AB_Epic_Shield_Variables,2,FALSE)*(1+AB_Epic_Bonus_Enchantment*VLOOKUP(BQ20,AB_Epic_Shield_Rank,3,FALSE))</f>
        <v>1286</v>
      </c>
      <c r="BY20" s="9">
        <f>(BW20+BX20)*(AB_Epic_Bonus_Mastery*(VLOOKUP(BO20,AB_Epic_Class_Infos,3,FALSE)-1))+(BW20+BX20)*(IF(VLOOKUP(BQ20,AB_Epic_Shield_Variables,3,FALSE)="Life",AB_Epic_Bonus_Life,0)*(1+AB_Epic_Bonus_Mastery*(VLOOKUP(BO20,AB_Epic_Class_Infos,3,FALSE)-1)))</f>
        <v>1822.7</v>
      </c>
      <c r="BZ20" s="650">
        <f t="shared" si="3"/>
        <v>3479.7</v>
      </c>
    </row>
    <row r="21" spans="2:78" ht="15.75" thickBot="1" x14ac:dyDescent="0.3">
      <c r="E21" s="11" t="s">
        <v>2653</v>
      </c>
      <c r="F21" s="114">
        <v>48496</v>
      </c>
      <c r="G21" s="132">
        <v>3</v>
      </c>
      <c r="H21" s="11" t="s">
        <v>2672</v>
      </c>
      <c r="I21" s="114">
        <v>58496</v>
      </c>
      <c r="J21" s="132">
        <v>3</v>
      </c>
      <c r="K21" s="11" t="s">
        <v>2707</v>
      </c>
      <c r="L21" s="114">
        <v>113995</v>
      </c>
      <c r="M21" s="132">
        <v>3</v>
      </c>
      <c r="N21" s="11" t="s">
        <v>2743</v>
      </c>
      <c r="O21" s="114">
        <v>115092</v>
      </c>
      <c r="P21" s="132">
        <v>3</v>
      </c>
      <c r="W21" s="236" t="s">
        <v>2798</v>
      </c>
      <c r="X21" s="114">
        <v>250186</v>
      </c>
      <c r="Y21" s="132">
        <v>3</v>
      </c>
      <c r="AA21" s="276" t="s">
        <v>3093</v>
      </c>
      <c r="AB21" s="659"/>
      <c r="AC21" s="281">
        <v>12</v>
      </c>
      <c r="AD21" s="281"/>
      <c r="AE21" s="293" t="str">
        <f t="shared" si="5"/>
        <v/>
      </c>
      <c r="AF21" s="339" t="s">
        <v>3132</v>
      </c>
      <c r="AG21" s="115" t="s">
        <v>694</v>
      </c>
      <c r="AH21" s="281"/>
      <c r="AI21" s="341" t="s">
        <v>3133</v>
      </c>
      <c r="AJ21" s="342" t="s">
        <v>694</v>
      </c>
      <c r="AK21" s="351"/>
      <c r="AL21" s="288"/>
      <c r="AM21" s="289"/>
      <c r="AN21" s="271"/>
      <c r="AO21" s="9"/>
      <c r="AP21" s="281"/>
      <c r="AQ21" s="269"/>
      <c r="AR21" s="9"/>
      <c r="AS21" s="351"/>
      <c r="AT21" s="295"/>
      <c r="AU21" s="33"/>
      <c r="BB21" s="380" t="s">
        <v>3138</v>
      </c>
      <c r="BC21" s="397">
        <v>528</v>
      </c>
      <c r="BD21" s="382" t="s">
        <v>3139</v>
      </c>
      <c r="BE21" s="397">
        <v>1337</v>
      </c>
      <c r="BF21" s="399" t="s">
        <v>3485</v>
      </c>
      <c r="BG21" s="380" t="s">
        <v>3184</v>
      </c>
      <c r="BH21" s="402">
        <v>1.6</v>
      </c>
      <c r="BI21" s="9"/>
      <c r="BJ21" s="402"/>
      <c r="BK21" s="33"/>
      <c r="BN21" s="415" t="s">
        <v>4</v>
      </c>
      <c r="BO21" s="416" t="s">
        <v>3184</v>
      </c>
      <c r="BP21" s="417" t="s">
        <v>3130</v>
      </c>
      <c r="BQ21" s="418" t="s">
        <v>3131</v>
      </c>
      <c r="BR21" s="200">
        <f>ROUND(VLOOKUP(BN21,AB_Epic_Character_Variables,2,FALSE)+(VLOOKUP(BN21,AB_Epic_Character_Variables,4,FALSE)*(MID(AB_Epic_Level,9,2)-1)),0)</f>
        <v>93</v>
      </c>
      <c r="BS21" s="201">
        <f>VLOOKUP(BP21,AB_Epic_Weapon_Variables,2,FALSE)*(1+AB_Epic_Bonus_Enchantment*VLOOKUP(BP21,AB_Epic_Weapon_Rank,3,FALSE))</f>
        <v>330</v>
      </c>
      <c r="BT21" s="201">
        <f t="shared" si="2"/>
        <v>536.36400000000003</v>
      </c>
      <c r="BU21" s="201">
        <f t="shared" si="0"/>
        <v>959.36400000000003</v>
      </c>
      <c r="BV21" s="651" t="str">
        <f>ROUND(BU21*VLOOKUP(BO21,AB_Epic_Class_Variables,2,FALSE)*(1+IF(VLOOKUP(BO21,AB_Epic_Class_Infos,2,FALSE)="X",AB_Epic_Bonus_Elite,0)),0)&amp;IF(VLOOKUP(BO21,AB_Epic_Class_Variables,3,FALSE)&lt;&gt;""," "&amp;VLOOKUP(BO21,AB_Epic_Class_Variables,3,FALSE),"")&amp;IF(VLOOKUP(BO21,AB_Epic_Class_Variables,4,FALSE)&lt;&gt;""," + "&amp;ROUND(BU21*VLOOKUP(BO21,AB_Epic_Class_Variables,4,FALSE)*(1+IF(VLOOKUP(BO21,AB_Epic_Class_Infos,2,FALSE)="X",AB_Epic_Bonus_Elite,0)),0)&amp;" "&amp;VLOOKUP(BO21,AB_Epic_Class_Variables,5,FALSE),"")</f>
        <v>1535</v>
      </c>
      <c r="BW21" s="422">
        <f>ROUND(VLOOKUP(BN21,AB_Epic_Character_Variables,3,FALSE)+(VLOOKUP(BN21,AB_Epic_Character_Variables,5,FALSE)*(MID(AB_Epic_Level,9,2)-1)),0)</f>
        <v>371</v>
      </c>
      <c r="BX21" s="201">
        <f>VLOOKUP(BQ21,AB_Epic_Shield_Variables,2,FALSE)*(1+AB_Epic_Bonus_Enchantment*VLOOKUP(BQ21,AB_Epic_Shield_Rank,3,FALSE))</f>
        <v>1286</v>
      </c>
      <c r="BY21" s="201">
        <f>(BW21+BX21)*(AB_Epic_Bonus_Mastery*(VLOOKUP(BO21,AB_Epic_Class_Infos,3,FALSE)-1))+(BW21+BX21)*(IF(VLOOKUP(BQ21,AB_Epic_Shield_Variables,3,FALSE)="Life",AB_Epic_Bonus_Life,0)*(1+AB_Epic_Bonus_Mastery*(VLOOKUP(BO21,AB_Epic_Class_Infos,3,FALSE)-1)))</f>
        <v>1822.7</v>
      </c>
      <c r="BZ21" s="651">
        <f t="shared" si="3"/>
        <v>3479.7</v>
      </c>
    </row>
    <row r="22" spans="2:78" x14ac:dyDescent="0.25">
      <c r="E22" s="11" t="s">
        <v>2654</v>
      </c>
      <c r="F22" s="114">
        <v>58498</v>
      </c>
      <c r="G22" s="132">
        <v>3</v>
      </c>
      <c r="H22" s="11" t="s">
        <v>2673</v>
      </c>
      <c r="I22" s="114">
        <v>115091</v>
      </c>
      <c r="J22" s="132">
        <v>3</v>
      </c>
      <c r="K22" s="11" t="s">
        <v>2708</v>
      </c>
      <c r="L22" s="114">
        <v>58498</v>
      </c>
      <c r="M22" s="132">
        <v>3</v>
      </c>
      <c r="N22" s="11" t="s">
        <v>2744</v>
      </c>
      <c r="O22" s="114">
        <v>58498</v>
      </c>
      <c r="P22" s="132">
        <v>3</v>
      </c>
      <c r="W22" s="236" t="s">
        <v>2799</v>
      </c>
      <c r="X22" s="114">
        <v>252051</v>
      </c>
      <c r="Y22" s="132">
        <v>3</v>
      </c>
      <c r="AA22" s="276" t="s">
        <v>3095</v>
      </c>
      <c r="AB22" s="659"/>
      <c r="AC22" s="281">
        <v>12</v>
      </c>
      <c r="AD22" s="281"/>
      <c r="AE22" s="293" t="str">
        <f t="shared" si="5"/>
        <v/>
      </c>
      <c r="AF22" s="339" t="s">
        <v>3161</v>
      </c>
      <c r="AG22" s="115" t="s">
        <v>694</v>
      </c>
      <c r="AH22" s="281"/>
      <c r="AI22" s="341" t="s">
        <v>3160</v>
      </c>
      <c r="AJ22" s="342" t="s">
        <v>694</v>
      </c>
      <c r="AK22" s="351"/>
      <c r="AL22" s="288"/>
      <c r="AM22" s="289"/>
      <c r="AN22" s="271"/>
      <c r="AO22" s="9"/>
      <c r="AP22" s="281"/>
      <c r="AQ22" s="269"/>
      <c r="AR22" s="9"/>
      <c r="AS22" s="351"/>
      <c r="AT22" s="295"/>
      <c r="AU22" s="33"/>
      <c r="BB22" s="380" t="s">
        <v>3207</v>
      </c>
      <c r="BC22" s="397">
        <v>528</v>
      </c>
      <c r="BD22" s="382" t="s">
        <v>3228</v>
      </c>
      <c r="BE22" s="397">
        <v>1337</v>
      </c>
      <c r="BF22" s="399" t="s">
        <v>3486</v>
      </c>
      <c r="BG22" s="380" t="s">
        <v>3096</v>
      </c>
      <c r="BH22" s="402">
        <v>1</v>
      </c>
      <c r="BI22" s="9"/>
      <c r="BJ22" s="402"/>
      <c r="BK22" s="33"/>
      <c r="BN22" s="459" t="s">
        <v>5</v>
      </c>
      <c r="BO22" s="460" t="s">
        <v>3096</v>
      </c>
      <c r="BP22" s="460" t="s">
        <v>3138</v>
      </c>
      <c r="BQ22" s="461" t="s">
        <v>3139</v>
      </c>
      <c r="BR22" s="462">
        <f>ROUND(VLOOKUP(BN22,AB_Epic_Character_Variables,2,FALSE)+(VLOOKUP(BN22,AB_Epic_Character_Variables,4,FALSE)*(MID(AB_Epic_Level,9,2)-1)),0)</f>
        <v>146</v>
      </c>
      <c r="BS22" s="463">
        <f>VLOOKUP(BP22,AB_Epic_Weapon_Variables,2,FALSE)*(1+AB_Epic_Bonus_Enchantment*VLOOKUP(BP22,AB_Epic_Weapon_Rank,3,FALSE))</f>
        <v>554.4</v>
      </c>
      <c r="BT22" s="463">
        <f t="shared" si="2"/>
        <v>770.44</v>
      </c>
      <c r="BU22" s="463">
        <f t="shared" si="0"/>
        <v>1470.8400000000001</v>
      </c>
      <c r="BV22" s="652" t="str">
        <f>ROUND(BU22*VLOOKUP(BO22,AB_Epic_Class_Variables,2,FALSE)*(1+IF(VLOOKUP(BO22,AB_Epic_Class_Infos,2,FALSE)="X",AB_Epic_Bonus_Elite,0)),0)&amp;IF(VLOOKUP(BO22,AB_Epic_Class_Variables,3,FALSE)&lt;&gt;""," "&amp;VLOOKUP(BO22,AB_Epic_Class_Variables,3,FALSE),"")&amp;IF(VLOOKUP(BO22,AB_Epic_Class_Variables,4,FALSE)&lt;&gt;""," + "&amp;ROUND(BU22*VLOOKUP(BO22,AB_Epic_Class_Variables,4,FALSE)*(1+IF(VLOOKUP(BO22,AB_Epic_Class_Infos,2,FALSE)="X",AB_Epic_Bonus_Elite,0)),0)&amp;" "&amp;VLOOKUP(BO22,AB_Epic_Class_Variables,5,FALSE),"")</f>
        <v>1471</v>
      </c>
      <c r="BW22" s="464">
        <f>ROUND(VLOOKUP(BN22,AB_Epic_Character_Variables,3,FALSE)+(VLOOKUP(BN22,AB_Epic_Character_Variables,5,FALSE)*(MID(AB_Epic_Level,9,2)-1)),0)</f>
        <v>384</v>
      </c>
      <c r="BX22" s="463">
        <f>VLOOKUP(BQ22,AB_Epic_Shield_Variables,2,FALSE)*(1+AB_Epic_Bonus_Enchantment*VLOOKUP(BQ22,AB_Epic_Shield_Rank,3,FALSE))</f>
        <v>1470.7</v>
      </c>
      <c r="BY22" s="463">
        <f>(BW22+BX22)*(AB_Epic_Bonus_Mastery*(VLOOKUP(BO22,AB_Epic_Class_Infos,3,FALSE)-1))+(BW22+BX22)*(IF(VLOOKUP(BQ22,AB_Epic_Shield_Variables,3,FALSE)="Life",AB_Epic_Bonus_Life,0)*(1+AB_Epic_Bonus_Mastery*(VLOOKUP(BO22,AB_Epic_Class_Infos,3,FALSE)-1)))</f>
        <v>2040.1700000000003</v>
      </c>
      <c r="BZ22" s="652">
        <f t="shared" si="3"/>
        <v>3894.8700000000003</v>
      </c>
    </row>
    <row r="23" spans="2:78" ht="15.75" thickBot="1" x14ac:dyDescent="0.3">
      <c r="E23" s="11" t="s">
        <v>2625</v>
      </c>
      <c r="F23" s="114">
        <v>58494</v>
      </c>
      <c r="G23" s="132">
        <v>3</v>
      </c>
      <c r="H23" s="11" t="s">
        <v>2674</v>
      </c>
      <c r="I23" s="114">
        <v>102889</v>
      </c>
      <c r="J23" s="132">
        <v>3</v>
      </c>
      <c r="K23" s="11" t="s">
        <v>2709</v>
      </c>
      <c r="L23" s="114">
        <v>115491</v>
      </c>
      <c r="M23" s="132">
        <v>3</v>
      </c>
      <c r="N23" s="11" t="s">
        <v>2745</v>
      </c>
      <c r="O23" s="114">
        <v>115487</v>
      </c>
      <c r="P23" s="132">
        <v>3</v>
      </c>
      <c r="W23" s="265" t="s">
        <v>3166</v>
      </c>
      <c r="X23" s="48">
        <v>36600</v>
      </c>
      <c r="Y23" s="133">
        <v>3</v>
      </c>
      <c r="AA23" s="279" t="s">
        <v>3094</v>
      </c>
      <c r="AB23" s="662"/>
      <c r="AC23" s="283">
        <v>12</v>
      </c>
      <c r="AD23" s="283"/>
      <c r="AE23" s="319" t="str">
        <f t="shared" si="5"/>
        <v/>
      </c>
      <c r="AF23" s="374" t="s">
        <v>3442</v>
      </c>
      <c r="AG23" s="152" t="s">
        <v>694</v>
      </c>
      <c r="AH23" s="283"/>
      <c r="AI23" s="375" t="s">
        <v>3443</v>
      </c>
      <c r="AJ23" s="376" t="s">
        <v>694</v>
      </c>
      <c r="AK23" s="356"/>
      <c r="AL23" s="288"/>
      <c r="AM23" s="289"/>
      <c r="AN23" s="271"/>
      <c r="AO23" s="9"/>
      <c r="AP23" s="281"/>
      <c r="AQ23" s="269"/>
      <c r="AR23" s="9"/>
      <c r="AS23" s="351"/>
      <c r="AT23" s="295"/>
      <c r="AU23" s="33"/>
      <c r="BB23" s="380" t="s">
        <v>3444</v>
      </c>
      <c r="BC23" s="397"/>
      <c r="BD23" s="382"/>
      <c r="BE23" s="397"/>
      <c r="BF23" s="399"/>
      <c r="BG23" s="380" t="s">
        <v>3097</v>
      </c>
      <c r="BH23" s="402">
        <v>0.3</v>
      </c>
      <c r="BI23" s="9" t="s">
        <v>3488</v>
      </c>
      <c r="BJ23" s="402"/>
      <c r="BK23" s="33"/>
      <c r="BN23" s="465" t="s">
        <v>5</v>
      </c>
      <c r="BO23" s="466" t="s">
        <v>3097</v>
      </c>
      <c r="BP23" s="466" t="s">
        <v>3138</v>
      </c>
      <c r="BQ23" s="467" t="s">
        <v>3139</v>
      </c>
      <c r="BR23" s="468">
        <f>ROUND(VLOOKUP(BN23,AB_Epic_Character_Variables,2,FALSE)+(VLOOKUP(BN23,AB_Epic_Character_Variables,4,FALSE)*(MID(AB_Epic_Level,9,2)-1)),0)</f>
        <v>146</v>
      </c>
      <c r="BS23" s="469">
        <f>VLOOKUP(BP23,AB_Epic_Weapon_Variables,2,FALSE)*(1+AB_Epic_Bonus_Enchantment*VLOOKUP(BP23,AB_Epic_Weapon_Rank,3,FALSE))</f>
        <v>554.4</v>
      </c>
      <c r="BT23" s="469">
        <f t="shared" si="2"/>
        <v>770.44</v>
      </c>
      <c r="BU23" s="469">
        <f t="shared" si="0"/>
        <v>1470.8400000000001</v>
      </c>
      <c r="BV23" s="653" t="str">
        <f>ROUND(BU23*VLOOKUP(BO23,AB_Epic_Class_Variables,2,FALSE)*(1+IF(VLOOKUP(BO23,AB_Epic_Class_Infos,2,FALSE)="X",AB_Epic_Bonus_Elite,0)),0)&amp;IF(VLOOKUP(BO23,AB_Epic_Class_Variables,3,FALSE)&lt;&gt;""," "&amp;VLOOKUP(BO23,AB_Epic_Class_Variables,3,FALSE),"")&amp;IF(VLOOKUP(BO23,AB_Epic_Class_Variables,4,FALSE)&lt;&gt;""," + "&amp;ROUND(BU23*VLOOKUP(BO23,AB_Epic_Class_Variables,4,FALSE)*(1+IF(VLOOKUP(BO23,AB_Epic_Class_Infos,2,FALSE)="X",AB_Epic_Bonus_Elite,0)),0)&amp;" "&amp;VLOOKUP(BO23,AB_Epic_Class_Variables,5,FALSE),"")</f>
        <v>441 x 3</v>
      </c>
      <c r="BW23" s="470">
        <f>ROUND(VLOOKUP(BN23,AB_Epic_Character_Variables,3,FALSE)+(VLOOKUP(BN23,AB_Epic_Character_Variables,5,FALSE)*(MID(AB_Epic_Level,9,2)-1)),0)</f>
        <v>384</v>
      </c>
      <c r="BX23" s="469">
        <f>VLOOKUP(BQ23,AB_Epic_Shield_Variables,2,FALSE)*(1+AB_Epic_Bonus_Enchantment*VLOOKUP(BQ23,AB_Epic_Shield_Rank,3,FALSE))</f>
        <v>1470.7</v>
      </c>
      <c r="BY23" s="469">
        <f>(BW23+BX23)*(AB_Epic_Bonus_Mastery*(VLOOKUP(BO23,AB_Epic_Class_Infos,3,FALSE)-1))+(BW23+BX23)*(IF(VLOOKUP(BQ23,AB_Epic_Shield_Variables,3,FALSE)="Life",AB_Epic_Bonus_Life,0)*(1+AB_Epic_Bonus_Mastery*(VLOOKUP(BO23,AB_Epic_Class_Infos,3,FALSE)-1)))</f>
        <v>2040.1700000000003</v>
      </c>
      <c r="BZ23" s="653">
        <f t="shared" si="3"/>
        <v>3894.8700000000003</v>
      </c>
    </row>
    <row r="24" spans="2:78" ht="15.75" thickBot="1" x14ac:dyDescent="0.3">
      <c r="E24" s="11" t="s">
        <v>2626</v>
      </c>
      <c r="F24" s="114">
        <v>115491</v>
      </c>
      <c r="G24" s="132">
        <v>3</v>
      </c>
      <c r="H24" s="11" t="s">
        <v>2675</v>
      </c>
      <c r="I24" s="114">
        <v>58498</v>
      </c>
      <c r="J24" s="132">
        <v>3</v>
      </c>
      <c r="K24" s="11" t="s">
        <v>2724</v>
      </c>
      <c r="L24" s="114">
        <v>58495</v>
      </c>
      <c r="M24" s="132">
        <v>3</v>
      </c>
      <c r="N24" s="11" t="s">
        <v>2746</v>
      </c>
      <c r="O24" s="114">
        <v>58494</v>
      </c>
      <c r="P24" s="132">
        <v>3</v>
      </c>
      <c r="W24" s="236" t="s">
        <v>2815</v>
      </c>
      <c r="X24" s="111">
        <v>94273</v>
      </c>
      <c r="Y24" s="168">
        <v>3</v>
      </c>
      <c r="AA24" s="277" t="s">
        <v>3184</v>
      </c>
      <c r="AB24" s="660"/>
      <c r="AC24" s="47">
        <v>12</v>
      </c>
      <c r="AD24" s="47"/>
      <c r="AE24" s="294" t="str">
        <f t="shared" si="5"/>
        <v/>
      </c>
      <c r="AF24" s="272"/>
      <c r="AG24" s="10"/>
      <c r="AH24" s="47"/>
      <c r="AI24" s="270"/>
      <c r="AJ24" s="199"/>
      <c r="AK24" s="352"/>
      <c r="AL24" s="288"/>
      <c r="AM24" s="289"/>
      <c r="AN24" s="271"/>
      <c r="AO24" s="9"/>
      <c r="AP24" s="281"/>
      <c r="AQ24" s="269"/>
      <c r="AR24" s="9"/>
      <c r="AS24" s="351"/>
      <c r="AT24" s="295"/>
      <c r="AU24" s="33"/>
      <c r="BB24" s="380" t="s">
        <v>3141</v>
      </c>
      <c r="BC24" s="397">
        <v>528</v>
      </c>
      <c r="BD24" s="382" t="s">
        <v>3140</v>
      </c>
      <c r="BE24" s="397">
        <v>1056</v>
      </c>
      <c r="BF24" s="399" t="s">
        <v>3486</v>
      </c>
      <c r="BG24" s="380" t="s">
        <v>3098</v>
      </c>
      <c r="BH24" s="402">
        <v>0.85</v>
      </c>
      <c r="BI24" s="9"/>
      <c r="BJ24" s="402"/>
      <c r="BK24" s="33"/>
      <c r="BN24" s="465" t="s">
        <v>5</v>
      </c>
      <c r="BO24" s="466" t="s">
        <v>3098</v>
      </c>
      <c r="BP24" s="466" t="s">
        <v>3138</v>
      </c>
      <c r="BQ24" s="467" t="s">
        <v>3139</v>
      </c>
      <c r="BR24" s="468">
        <f>ROUND(VLOOKUP(BN24,AB_Epic_Character_Variables,2,FALSE)+(VLOOKUP(BN24,AB_Epic_Character_Variables,4,FALSE)*(MID(AB_Epic_Level,9,2)-1)),0)</f>
        <v>146</v>
      </c>
      <c r="BS24" s="469">
        <f>VLOOKUP(BP24,AB_Epic_Weapon_Variables,2,FALSE)*(1+AB_Epic_Bonus_Enchantment*VLOOKUP(BP24,AB_Epic_Weapon_Rank,3,FALSE))</f>
        <v>554.4</v>
      </c>
      <c r="BT24" s="469">
        <f t="shared" si="2"/>
        <v>770.44</v>
      </c>
      <c r="BU24" s="469">
        <f t="shared" si="0"/>
        <v>1470.8400000000001</v>
      </c>
      <c r="BV24" s="653" t="str">
        <f>ROUND(BU24*VLOOKUP(BO24,AB_Epic_Class_Variables,2,FALSE)*(1+IF(VLOOKUP(BO24,AB_Epic_Class_Infos,2,FALSE)="X",AB_Epic_Bonus_Elite,0)),0)&amp;IF(VLOOKUP(BO24,AB_Epic_Class_Variables,3,FALSE)&lt;&gt;""," "&amp;VLOOKUP(BO24,AB_Epic_Class_Variables,3,FALSE),"")&amp;IF(VLOOKUP(BO24,AB_Epic_Class_Variables,4,FALSE)&lt;&gt;""," + "&amp;ROUND(BU24*VLOOKUP(BO24,AB_Epic_Class_Variables,4,FALSE)*(1+IF(VLOOKUP(BO24,AB_Epic_Class_Infos,2,FALSE)="X",AB_Epic_Bonus_Elite,0)),0)&amp;" "&amp;VLOOKUP(BO24,AB_Epic_Class_Variables,5,FALSE),"")</f>
        <v>1250</v>
      </c>
      <c r="BW24" s="470">
        <f>ROUND(VLOOKUP(BN24,AB_Epic_Character_Variables,3,FALSE)+(VLOOKUP(BN24,AB_Epic_Character_Variables,5,FALSE)*(MID(AB_Epic_Level,9,2)-1)),0)</f>
        <v>384</v>
      </c>
      <c r="BX24" s="469">
        <f>VLOOKUP(BQ24,AB_Epic_Shield_Variables,2,FALSE)*(1+AB_Epic_Bonus_Enchantment*VLOOKUP(BQ24,AB_Epic_Shield_Rank,3,FALSE))</f>
        <v>1470.7</v>
      </c>
      <c r="BY24" s="469">
        <f>(BW24+BX24)*(AB_Epic_Bonus_Mastery*(VLOOKUP(BO24,AB_Epic_Class_Infos,3,FALSE)-1))+(BW24+BX24)*(IF(VLOOKUP(BQ24,AB_Epic_Shield_Variables,3,FALSE)="Life",AB_Epic_Bonus_Life,0)*(1+AB_Epic_Bonus_Mastery*(VLOOKUP(BO24,AB_Epic_Class_Infos,3,FALSE)-1)))</f>
        <v>2040.1700000000003</v>
      </c>
      <c r="BZ24" s="653">
        <f t="shared" si="3"/>
        <v>3894.8700000000003</v>
      </c>
    </row>
    <row r="25" spans="2:78" ht="15.75" thickBot="1" x14ac:dyDescent="0.3">
      <c r="E25" s="11" t="s">
        <v>2646</v>
      </c>
      <c r="F25" s="114">
        <v>58494</v>
      </c>
      <c r="G25" s="132">
        <v>3</v>
      </c>
      <c r="H25" s="11" t="s">
        <v>2676</v>
      </c>
      <c r="I25" s="114">
        <v>58499</v>
      </c>
      <c r="J25" s="132">
        <v>3</v>
      </c>
      <c r="K25" s="11" t="s">
        <v>2710</v>
      </c>
      <c r="L25" s="114">
        <v>58498</v>
      </c>
      <c r="M25" s="132">
        <v>3</v>
      </c>
      <c r="N25" s="11" t="s">
        <v>2747</v>
      </c>
      <c r="O25" s="114">
        <v>58499</v>
      </c>
      <c r="P25" s="132">
        <v>3</v>
      </c>
      <c r="W25" s="236" t="s">
        <v>2816</v>
      </c>
      <c r="X25" s="114">
        <v>134547</v>
      </c>
      <c r="Y25" s="132">
        <v>3</v>
      </c>
      <c r="AA25" s="585" t="s">
        <v>5</v>
      </c>
      <c r="AB25" s="586"/>
      <c r="AC25" s="586"/>
      <c r="AD25" s="586"/>
      <c r="AE25" s="586"/>
      <c r="AF25" s="586"/>
      <c r="AG25" s="586"/>
      <c r="AH25" s="587"/>
      <c r="AI25" s="592">
        <f>SUM(AE26:AE31)</f>
        <v>0</v>
      </c>
      <c r="AJ25" s="593"/>
      <c r="AK25" s="594"/>
      <c r="AL25" s="288"/>
      <c r="AM25" s="289"/>
      <c r="AN25" s="271"/>
      <c r="AO25" s="9"/>
      <c r="AP25" s="281"/>
      <c r="AQ25" s="269"/>
      <c r="AR25" s="9"/>
      <c r="AS25" s="351"/>
      <c r="AT25" s="295"/>
      <c r="AU25" s="33"/>
      <c r="BB25" s="380" t="s">
        <v>3142</v>
      </c>
      <c r="BC25" s="397">
        <v>528</v>
      </c>
      <c r="BD25" s="382" t="s">
        <v>3143</v>
      </c>
      <c r="BE25" s="397">
        <v>1056</v>
      </c>
      <c r="BF25" s="399" t="s">
        <v>3487</v>
      </c>
      <c r="BG25" s="380" t="s">
        <v>3099</v>
      </c>
      <c r="BH25" s="402">
        <v>0.9</v>
      </c>
      <c r="BI25" s="9"/>
      <c r="BJ25" s="402"/>
      <c r="BK25" s="33"/>
      <c r="BN25" s="465" t="s">
        <v>5</v>
      </c>
      <c r="BO25" s="466" t="s">
        <v>3099</v>
      </c>
      <c r="BP25" s="466" t="s">
        <v>3138</v>
      </c>
      <c r="BQ25" s="467" t="s">
        <v>3139</v>
      </c>
      <c r="BR25" s="468">
        <f>ROUND(VLOOKUP(BN25,AB_Epic_Character_Variables,2,FALSE)+(VLOOKUP(BN25,AB_Epic_Character_Variables,4,FALSE)*(MID(AB_Epic_Level,9,2)-1)),0)</f>
        <v>146</v>
      </c>
      <c r="BS25" s="469">
        <f>VLOOKUP(BP25,AB_Epic_Weapon_Variables,2,FALSE)*(1+AB_Epic_Bonus_Enchantment*VLOOKUP(BP25,AB_Epic_Weapon_Rank,3,FALSE))</f>
        <v>554.4</v>
      </c>
      <c r="BT25" s="469">
        <f t="shared" si="2"/>
        <v>770.44</v>
      </c>
      <c r="BU25" s="469">
        <f t="shared" si="0"/>
        <v>1470.8400000000001</v>
      </c>
      <c r="BV25" s="653" t="str">
        <f>ROUND(BU25*VLOOKUP(BO25,AB_Epic_Class_Variables,2,FALSE)*(1+IF(VLOOKUP(BO25,AB_Epic_Class_Infos,2,FALSE)="X",AB_Epic_Bonus_Elite,0)),0)&amp;IF(VLOOKUP(BO25,AB_Epic_Class_Variables,3,FALSE)&lt;&gt;""," "&amp;VLOOKUP(BO25,AB_Epic_Class_Variables,3,FALSE),"")&amp;IF(VLOOKUP(BO25,AB_Epic_Class_Variables,4,FALSE)&lt;&gt;""," + "&amp;ROUND(BU25*VLOOKUP(BO25,AB_Epic_Class_Variables,4,FALSE)*(1+IF(VLOOKUP(BO25,AB_Epic_Class_Infos,2,FALSE)="X",AB_Epic_Bonus_Elite,0)),0)&amp;" "&amp;VLOOKUP(BO25,AB_Epic_Class_Variables,5,FALSE),"")</f>
        <v>1324</v>
      </c>
      <c r="BW25" s="470">
        <f>ROUND(VLOOKUP(BN25,AB_Epic_Character_Variables,3,FALSE)+(VLOOKUP(BN25,AB_Epic_Character_Variables,5,FALSE)*(MID(AB_Epic_Level,9,2)-1)),0)</f>
        <v>384</v>
      </c>
      <c r="BX25" s="469">
        <f>VLOOKUP(BQ25,AB_Epic_Shield_Variables,2,FALSE)*(1+AB_Epic_Bonus_Enchantment*VLOOKUP(BQ25,AB_Epic_Shield_Rank,3,FALSE))</f>
        <v>1470.7</v>
      </c>
      <c r="BY25" s="469">
        <f>(BW25+BX25)*(AB_Epic_Bonus_Mastery*(VLOOKUP(BO25,AB_Epic_Class_Infos,3,FALSE)-1))+(BW25+BX25)*(IF(VLOOKUP(BQ25,AB_Epic_Shield_Variables,3,FALSE)="Life",AB_Epic_Bonus_Life,0)*(1+AB_Epic_Bonus_Mastery*(VLOOKUP(BO25,AB_Epic_Class_Infos,3,FALSE)-1)))</f>
        <v>2040.1700000000003</v>
      </c>
      <c r="BZ25" s="653">
        <f t="shared" si="3"/>
        <v>3894.8700000000003</v>
      </c>
    </row>
    <row r="26" spans="2:78" x14ac:dyDescent="0.25">
      <c r="E26" s="11" t="s">
        <v>2627</v>
      </c>
      <c r="F26" s="114">
        <v>58498</v>
      </c>
      <c r="G26" s="132">
        <v>3</v>
      </c>
      <c r="H26" s="11" t="s">
        <v>2677</v>
      </c>
      <c r="I26" s="114">
        <v>58496</v>
      </c>
      <c r="J26" s="132">
        <v>3</v>
      </c>
      <c r="K26" s="11" t="s">
        <v>2711</v>
      </c>
      <c r="L26" s="114">
        <v>114889</v>
      </c>
      <c r="M26" s="132">
        <v>3</v>
      </c>
      <c r="N26" s="11" t="s">
        <v>2748</v>
      </c>
      <c r="O26" s="114">
        <v>114884</v>
      </c>
      <c r="P26" s="132">
        <v>3</v>
      </c>
      <c r="W26" s="236" t="s">
        <v>2817</v>
      </c>
      <c r="X26" s="114">
        <v>191875</v>
      </c>
      <c r="Y26" s="132">
        <v>3</v>
      </c>
      <c r="AA26" s="278" t="s">
        <v>3096</v>
      </c>
      <c r="AB26" s="661"/>
      <c r="AC26" s="282">
        <v>12</v>
      </c>
      <c r="AD26" s="282"/>
      <c r="AE26" s="292" t="str">
        <f t="shared" ref="AE26:AE31" si="6">IF(AD26&lt;&gt;"",SUMPRODUCT(($AL$4:$AL$38&gt;AC26+1)*($AM$4:$AM$38))+AD26,"")</f>
        <v/>
      </c>
      <c r="AF26" s="370" t="s">
        <v>3134</v>
      </c>
      <c r="AG26" s="371" t="s">
        <v>694</v>
      </c>
      <c r="AH26" s="282"/>
      <c r="AI26" s="372" t="s">
        <v>3135</v>
      </c>
      <c r="AJ26" s="373" t="s">
        <v>694</v>
      </c>
      <c r="AK26" s="353"/>
      <c r="AL26" s="288"/>
      <c r="AM26" s="289"/>
      <c r="AN26" s="271"/>
      <c r="AO26" s="9"/>
      <c r="AP26" s="281"/>
      <c r="AQ26" s="269"/>
      <c r="AR26" s="9"/>
      <c r="AS26" s="351"/>
      <c r="AT26" s="295"/>
      <c r="AU26" s="33"/>
      <c r="BB26" s="380" t="s">
        <v>3144</v>
      </c>
      <c r="BC26" s="397">
        <v>528</v>
      </c>
      <c r="BD26" s="382" t="s">
        <v>3145</v>
      </c>
      <c r="BE26" s="397">
        <v>1056</v>
      </c>
      <c r="BF26" s="399" t="s">
        <v>3486</v>
      </c>
      <c r="BG26" s="380" t="s">
        <v>3100</v>
      </c>
      <c r="BH26" s="402">
        <v>1.25</v>
      </c>
      <c r="BI26" s="9"/>
      <c r="BJ26" s="402"/>
      <c r="BK26" s="33"/>
      <c r="BN26" s="465" t="s">
        <v>5</v>
      </c>
      <c r="BO26" s="466" t="s">
        <v>3100</v>
      </c>
      <c r="BP26" s="466" t="s">
        <v>3138</v>
      </c>
      <c r="BQ26" s="467" t="s">
        <v>3139</v>
      </c>
      <c r="BR26" s="468">
        <f>ROUND(VLOOKUP(BN26,AB_Epic_Character_Variables,2,FALSE)+(VLOOKUP(BN26,AB_Epic_Character_Variables,4,FALSE)*(MID(AB_Epic_Level,9,2)-1)),0)</f>
        <v>146</v>
      </c>
      <c r="BS26" s="469">
        <f>VLOOKUP(BP26,AB_Epic_Weapon_Variables,2,FALSE)*(1+AB_Epic_Bonus_Enchantment*VLOOKUP(BP26,AB_Epic_Weapon_Rank,3,FALSE))</f>
        <v>554.4</v>
      </c>
      <c r="BT26" s="469">
        <f t="shared" si="2"/>
        <v>770.44</v>
      </c>
      <c r="BU26" s="469">
        <f t="shared" si="0"/>
        <v>1470.8400000000001</v>
      </c>
      <c r="BV26" s="653" t="str">
        <f>ROUND(BU26*VLOOKUP(BO26,AB_Epic_Class_Variables,2,FALSE)*(1+IF(VLOOKUP(BO26,AB_Epic_Class_Infos,2,FALSE)="X",AB_Epic_Bonus_Elite,0)),0)&amp;IF(VLOOKUP(BO26,AB_Epic_Class_Variables,3,FALSE)&lt;&gt;""," "&amp;VLOOKUP(BO26,AB_Epic_Class_Variables,3,FALSE),"")&amp;IF(VLOOKUP(BO26,AB_Epic_Class_Variables,4,FALSE)&lt;&gt;""," + "&amp;ROUND(BU26*VLOOKUP(BO26,AB_Epic_Class_Variables,4,FALSE)*(1+IF(VLOOKUP(BO26,AB_Epic_Class_Infos,2,FALSE)="X",AB_Epic_Bonus_Elite,0)),0)&amp;" "&amp;VLOOKUP(BO26,AB_Epic_Class_Variables,5,FALSE),"")</f>
        <v>1839</v>
      </c>
      <c r="BW26" s="470">
        <f>ROUND(VLOOKUP(BN26,AB_Epic_Character_Variables,3,FALSE)+(VLOOKUP(BN26,AB_Epic_Character_Variables,5,FALSE)*(MID(AB_Epic_Level,9,2)-1)),0)</f>
        <v>384</v>
      </c>
      <c r="BX26" s="469">
        <f>VLOOKUP(BQ26,AB_Epic_Shield_Variables,2,FALSE)*(1+AB_Epic_Bonus_Enchantment*VLOOKUP(BQ26,AB_Epic_Shield_Rank,3,FALSE))</f>
        <v>1470.7</v>
      </c>
      <c r="BY26" s="469">
        <f>(BW26+BX26)*(AB_Epic_Bonus_Mastery*(VLOOKUP(BO26,AB_Epic_Class_Infos,3,FALSE)-1))+(BW26+BX26)*(IF(VLOOKUP(BQ26,AB_Epic_Shield_Variables,3,FALSE)="Life",AB_Epic_Bonus_Life,0)*(1+AB_Epic_Bonus_Mastery*(VLOOKUP(BO26,AB_Epic_Class_Infos,3,FALSE)-1)))</f>
        <v>2040.1700000000003</v>
      </c>
      <c r="BZ26" s="653">
        <f t="shared" si="3"/>
        <v>3894.8700000000003</v>
      </c>
    </row>
    <row r="27" spans="2:78" ht="15.75" thickBot="1" x14ac:dyDescent="0.3">
      <c r="E27" s="11" t="s">
        <v>2632</v>
      </c>
      <c r="F27" s="114">
        <v>115490</v>
      </c>
      <c r="G27" s="132">
        <v>3</v>
      </c>
      <c r="H27" s="11" t="s">
        <v>2678</v>
      </c>
      <c r="I27" s="114">
        <v>115492</v>
      </c>
      <c r="J27" s="132">
        <v>3</v>
      </c>
      <c r="K27" s="11" t="s">
        <v>2712</v>
      </c>
      <c r="L27" s="114">
        <v>58495</v>
      </c>
      <c r="M27" s="132">
        <v>3</v>
      </c>
      <c r="N27" s="11" t="s">
        <v>2749</v>
      </c>
      <c r="O27" s="114">
        <v>58495</v>
      </c>
      <c r="P27" s="132">
        <v>3</v>
      </c>
      <c r="W27" s="236" t="s">
        <v>2818</v>
      </c>
      <c r="X27" s="114">
        <v>221013</v>
      </c>
      <c r="Y27" s="132">
        <v>3</v>
      </c>
      <c r="AA27" s="276" t="s">
        <v>3097</v>
      </c>
      <c r="AB27" s="659"/>
      <c r="AC27" s="281">
        <v>12</v>
      </c>
      <c r="AD27" s="281"/>
      <c r="AE27" s="293" t="str">
        <f t="shared" si="6"/>
        <v/>
      </c>
      <c r="AF27" s="339" t="s">
        <v>3136</v>
      </c>
      <c r="AG27" s="115" t="s">
        <v>694</v>
      </c>
      <c r="AH27" s="281"/>
      <c r="AI27" s="341" t="s">
        <v>3137</v>
      </c>
      <c r="AJ27" s="342" t="s">
        <v>694</v>
      </c>
      <c r="AK27" s="354"/>
      <c r="AL27" s="288"/>
      <c r="AM27" s="289"/>
      <c r="AN27" s="271"/>
      <c r="AO27" s="9"/>
      <c r="AP27" s="281"/>
      <c r="AQ27" s="269"/>
      <c r="AR27" s="9"/>
      <c r="AS27" s="351"/>
      <c r="AT27" s="295"/>
      <c r="AU27" s="33"/>
      <c r="BB27" s="380" t="s">
        <v>3255</v>
      </c>
      <c r="BC27" s="397">
        <v>528</v>
      </c>
      <c r="BD27" s="382" t="s">
        <v>3256</v>
      </c>
      <c r="BE27" s="397">
        <v>1056</v>
      </c>
      <c r="BF27" s="399" t="s">
        <v>3487</v>
      </c>
      <c r="BG27" s="380" t="s">
        <v>3273</v>
      </c>
      <c r="BH27" s="402">
        <v>0.9</v>
      </c>
      <c r="BI27" s="9"/>
      <c r="BJ27" s="402"/>
      <c r="BK27" s="33"/>
      <c r="BN27" s="471" t="s">
        <v>5</v>
      </c>
      <c r="BO27" s="472" t="s">
        <v>3273</v>
      </c>
      <c r="BP27" s="472" t="s">
        <v>3138</v>
      </c>
      <c r="BQ27" s="473" t="s">
        <v>3139</v>
      </c>
      <c r="BR27" s="234">
        <f>ROUND(VLOOKUP(BN27,AB_Epic_Character_Variables,2,FALSE)+(VLOOKUP(BN27,AB_Epic_Character_Variables,4,FALSE)*(MID(AB_Epic_Level,9,2)-1)),0)</f>
        <v>146</v>
      </c>
      <c r="BS27" s="474">
        <f>VLOOKUP(BP27,AB_Epic_Weapon_Variables,2,FALSE)*(1+AB_Epic_Bonus_Enchantment*VLOOKUP(BP27,AB_Epic_Weapon_Rank,3,FALSE))</f>
        <v>554.4</v>
      </c>
      <c r="BT27" s="474">
        <f t="shared" si="2"/>
        <v>770.44</v>
      </c>
      <c r="BU27" s="474">
        <f t="shared" si="0"/>
        <v>1470.8400000000001</v>
      </c>
      <c r="BV27" s="654" t="str">
        <f>ROUND(BU27*VLOOKUP(BO27,AB_Epic_Class_Variables,2,FALSE)*(1+IF(VLOOKUP(BO27,AB_Epic_Class_Infos,2,FALSE)="X",AB_Epic_Bonus_Elite,0)),0)&amp;IF(VLOOKUP(BO27,AB_Epic_Class_Variables,3,FALSE)&lt;&gt;""," "&amp;VLOOKUP(BO27,AB_Epic_Class_Variables,3,FALSE),"")&amp;IF(VLOOKUP(BO27,AB_Epic_Class_Variables,4,FALSE)&lt;&gt;""," + "&amp;ROUND(BU27*VLOOKUP(BO27,AB_Epic_Class_Variables,4,FALSE)*(1+IF(VLOOKUP(BO27,AB_Epic_Class_Infos,2,FALSE)="X",AB_Epic_Bonus_Elite,0)),0)&amp;" "&amp;VLOOKUP(BO27,AB_Epic_Class_Variables,5,FALSE),"")</f>
        <v>1324</v>
      </c>
      <c r="BW27" s="475">
        <f>ROUND(VLOOKUP(BN27,AB_Epic_Character_Variables,3,FALSE)+(VLOOKUP(BN27,AB_Epic_Character_Variables,5,FALSE)*(MID(AB_Epic_Level,9,2)-1)),0)</f>
        <v>384</v>
      </c>
      <c r="BX27" s="474">
        <f>VLOOKUP(BQ27,AB_Epic_Shield_Variables,2,FALSE)*(1+AB_Epic_Bonus_Enchantment*VLOOKUP(BQ27,AB_Epic_Shield_Rank,3,FALSE))</f>
        <v>1470.7</v>
      </c>
      <c r="BY27" s="474">
        <f>(BW27+BX27)*(AB_Epic_Bonus_Mastery*(VLOOKUP(BO27,AB_Epic_Class_Infos,3,FALSE)-1))+(BW27+BX27)*(IF(VLOOKUP(BQ27,AB_Epic_Shield_Variables,3,FALSE)="Life",AB_Epic_Bonus_Life,0)*(1+AB_Epic_Bonus_Mastery*(VLOOKUP(BO27,AB_Epic_Class_Infos,3,FALSE)-1)))</f>
        <v>2040.1700000000003</v>
      </c>
      <c r="BZ27" s="654">
        <f t="shared" si="3"/>
        <v>3894.8700000000003</v>
      </c>
    </row>
    <row r="28" spans="2:78" ht="15.75" thickBot="1" x14ac:dyDescent="0.3">
      <c r="E28" s="11" t="s">
        <v>2647</v>
      </c>
      <c r="F28" s="114">
        <v>58496</v>
      </c>
      <c r="G28" s="132">
        <v>3</v>
      </c>
      <c r="H28" s="11" t="s">
        <v>2679</v>
      </c>
      <c r="I28" s="114">
        <v>58499</v>
      </c>
      <c r="J28" s="132">
        <v>3</v>
      </c>
      <c r="K28" s="11" t="s">
        <v>2713</v>
      </c>
      <c r="L28" s="114">
        <v>58497</v>
      </c>
      <c r="M28" s="132">
        <v>3</v>
      </c>
      <c r="N28" s="11" t="s">
        <v>2750</v>
      </c>
      <c r="O28" s="114">
        <v>58499</v>
      </c>
      <c r="P28" s="132">
        <v>3</v>
      </c>
      <c r="W28" s="236" t="s">
        <v>2819</v>
      </c>
      <c r="X28" s="114">
        <v>286677</v>
      </c>
      <c r="Y28" s="132">
        <v>3</v>
      </c>
      <c r="AA28" s="276" t="s">
        <v>3098</v>
      </c>
      <c r="AB28" s="659"/>
      <c r="AC28" s="281">
        <v>12</v>
      </c>
      <c r="AD28" s="281"/>
      <c r="AE28" s="293" t="str">
        <f t="shared" si="6"/>
        <v/>
      </c>
      <c r="AF28" s="339" t="s">
        <v>3138</v>
      </c>
      <c r="AG28" s="115" t="s">
        <v>694</v>
      </c>
      <c r="AH28" s="281">
        <v>1</v>
      </c>
      <c r="AI28" s="341" t="s">
        <v>3139</v>
      </c>
      <c r="AJ28" s="342" t="s">
        <v>694</v>
      </c>
      <c r="AK28" s="354">
        <v>2</v>
      </c>
      <c r="AL28" s="288"/>
      <c r="AM28" s="289"/>
      <c r="AN28" s="271"/>
      <c r="AO28" s="9"/>
      <c r="AP28" s="281"/>
      <c r="AQ28" s="269"/>
      <c r="AR28" s="9"/>
      <c r="AS28" s="351"/>
      <c r="AT28" s="295"/>
      <c r="AU28" s="33"/>
      <c r="BB28" s="381" t="s">
        <v>3445</v>
      </c>
      <c r="BC28" s="10"/>
      <c r="BD28" s="383"/>
      <c r="BE28" s="10"/>
      <c r="BF28" s="34"/>
      <c r="BG28" s="380" t="s">
        <v>3101</v>
      </c>
      <c r="BH28" s="402">
        <v>1</v>
      </c>
      <c r="BI28" s="9"/>
      <c r="BJ28" s="402"/>
      <c r="BK28" s="33"/>
      <c r="BN28" s="476" t="s">
        <v>6</v>
      </c>
      <c r="BO28" s="477" t="s">
        <v>3101</v>
      </c>
      <c r="BP28" s="477" t="s">
        <v>3144</v>
      </c>
      <c r="BQ28" s="478" t="s">
        <v>3145</v>
      </c>
      <c r="BR28" s="479">
        <f>ROUND(VLOOKUP(BN28,AB_Epic_Character_Variables,2,FALSE)+(VLOOKUP(BN28,AB_Epic_Character_Variables,4,FALSE)*(MID(AB_Epic_Level,9,2)-1)),0)</f>
        <v>146</v>
      </c>
      <c r="BS28" s="480">
        <f>VLOOKUP(BP28,AB_Epic_Weapon_Variables,2,FALSE)*(1+AB_Epic_Bonus_Enchantment*VLOOKUP(BP28,AB_Epic_Weapon_Rank,3,FALSE))</f>
        <v>528</v>
      </c>
      <c r="BT28" s="480">
        <f t="shared" si="2"/>
        <v>854.63200000000006</v>
      </c>
      <c r="BU28" s="480">
        <f t="shared" si="0"/>
        <v>1528.6320000000001</v>
      </c>
      <c r="BV28" s="655" t="str">
        <f>ROUND(BU28*VLOOKUP(BO28,AB_Epic_Class_Variables,2,FALSE)*(1+IF(VLOOKUP(BO28,AB_Epic_Class_Infos,2,FALSE)="X",AB_Epic_Bonus_Elite,0)),0)&amp;IF(VLOOKUP(BO28,AB_Epic_Class_Variables,3,FALSE)&lt;&gt;""," "&amp;VLOOKUP(BO28,AB_Epic_Class_Variables,3,FALSE),"")&amp;IF(VLOOKUP(BO28,AB_Epic_Class_Variables,4,FALSE)&lt;&gt;""," + "&amp;ROUND(BU28*VLOOKUP(BO28,AB_Epic_Class_Variables,4,FALSE)*(1+IF(VLOOKUP(BO28,AB_Epic_Class_Infos,2,FALSE)="X",AB_Epic_Bonus_Elite,0)),0)&amp;" "&amp;VLOOKUP(BO28,AB_Epic_Class_Variables,5,FALSE),"")</f>
        <v>1529</v>
      </c>
      <c r="BW28" s="481">
        <f>ROUND(VLOOKUP(BN28,AB_Epic_Character_Variables,3,FALSE)+(VLOOKUP(BN28,AB_Epic_Character_Variables,5,FALSE)*(MID(AB_Epic_Level,9,2)-1)),0)</f>
        <v>305</v>
      </c>
      <c r="BX28" s="480">
        <f>VLOOKUP(BQ28,AB_Epic_Shield_Variables,2,FALSE)*(1+AB_Epic_Bonus_Enchantment*VLOOKUP(BQ28,AB_Epic_Shield_Rank,3,FALSE))</f>
        <v>1056</v>
      </c>
      <c r="BY28" s="480">
        <f>(BW28+BX28)*(AB_Epic_Bonus_Mastery*(VLOOKUP(BO28,AB_Epic_Class_Infos,3,FALSE)-1))+(BW28+BX28)*(IF(VLOOKUP(BQ28,AB_Epic_Shield_Variables,3,FALSE)="Life",AB_Epic_Bonus_Life,0)*(1+AB_Epic_Bonus_Mastery*(VLOOKUP(BO28,AB_Epic_Class_Infos,3,FALSE)-1)))</f>
        <v>1497.1000000000001</v>
      </c>
      <c r="BZ28" s="655">
        <f t="shared" si="3"/>
        <v>2858.1000000000004</v>
      </c>
    </row>
    <row r="29" spans="2:78" x14ac:dyDescent="0.25">
      <c r="E29" s="11" t="s">
        <v>2633</v>
      </c>
      <c r="F29" s="114">
        <v>58494</v>
      </c>
      <c r="G29" s="132">
        <v>3</v>
      </c>
      <c r="H29" s="11" t="s">
        <v>2680</v>
      </c>
      <c r="I29" s="114">
        <v>58496</v>
      </c>
      <c r="J29" s="132">
        <v>3</v>
      </c>
      <c r="K29" s="11" t="s">
        <v>2714</v>
      </c>
      <c r="L29" s="114">
        <v>114691</v>
      </c>
      <c r="M29" s="132">
        <v>3</v>
      </c>
      <c r="N29" s="11" t="s">
        <v>2751</v>
      </c>
      <c r="O29" s="114">
        <v>58494</v>
      </c>
      <c r="P29" s="132">
        <v>3</v>
      </c>
      <c r="W29" s="236" t="s">
        <v>2820</v>
      </c>
      <c r="X29" s="114">
        <v>136621</v>
      </c>
      <c r="Y29" s="132">
        <v>3</v>
      </c>
      <c r="AA29" s="276" t="s">
        <v>3099</v>
      </c>
      <c r="AB29" s="659"/>
      <c r="AC29" s="281">
        <v>12</v>
      </c>
      <c r="AD29" s="281"/>
      <c r="AE29" s="293" t="str">
        <f t="shared" si="6"/>
        <v/>
      </c>
      <c r="AF29" s="339" t="s">
        <v>3207</v>
      </c>
      <c r="AG29" s="115" t="s">
        <v>694</v>
      </c>
      <c r="AH29" s="281"/>
      <c r="AI29" s="341" t="s">
        <v>3228</v>
      </c>
      <c r="AJ29" s="342" t="s">
        <v>694</v>
      </c>
      <c r="AK29" s="354">
        <v>1</v>
      </c>
      <c r="AL29" s="288"/>
      <c r="AM29" s="289"/>
      <c r="AN29" s="271"/>
      <c r="AO29" s="9"/>
      <c r="AP29" s="281"/>
      <c r="AQ29" s="269"/>
      <c r="AR29" s="9"/>
      <c r="AS29" s="351"/>
      <c r="AT29" s="295"/>
      <c r="AU29" s="33"/>
      <c r="BG29" s="380" t="s">
        <v>3102</v>
      </c>
      <c r="BH29" s="402">
        <v>0.3</v>
      </c>
      <c r="BI29" s="9"/>
      <c r="BJ29" s="402">
        <v>0.9</v>
      </c>
      <c r="BK29" s="33" t="s">
        <v>3492</v>
      </c>
      <c r="BN29" s="482" t="s">
        <v>6</v>
      </c>
      <c r="BO29" s="483" t="s">
        <v>3102</v>
      </c>
      <c r="BP29" s="483" t="s">
        <v>3144</v>
      </c>
      <c r="BQ29" s="484" t="s">
        <v>3145</v>
      </c>
      <c r="BR29" s="485">
        <f>ROUND(VLOOKUP(BN29,AB_Epic_Character_Variables,2,FALSE)+(VLOOKUP(BN29,AB_Epic_Character_Variables,4,FALSE)*(MID(AB_Epic_Level,9,2)-1)),0)</f>
        <v>146</v>
      </c>
      <c r="BS29" s="486">
        <f>VLOOKUP(BP29,AB_Epic_Weapon_Variables,2,FALSE)*(1+AB_Epic_Bonus_Enchantment*VLOOKUP(BP29,AB_Epic_Weapon_Rank,3,FALSE))</f>
        <v>528</v>
      </c>
      <c r="BT29" s="486">
        <f t="shared" si="2"/>
        <v>854.63200000000006</v>
      </c>
      <c r="BU29" s="486">
        <f t="shared" si="0"/>
        <v>1528.6320000000001</v>
      </c>
      <c r="BV29" s="656" t="str">
        <f>ROUND(BU29*VLOOKUP(BO29,AB_Epic_Class_Variables,2,FALSE)*(1+IF(VLOOKUP(BO29,AB_Epic_Class_Infos,2,FALSE)="X",AB_Epic_Bonus_Elite,0)),0)&amp;IF(VLOOKUP(BO29,AB_Epic_Class_Variables,3,FALSE)&lt;&gt;""," "&amp;VLOOKUP(BO29,AB_Epic_Class_Variables,3,FALSE),"")&amp;IF(VLOOKUP(BO29,AB_Epic_Class_Variables,4,FALSE)&lt;&gt;""," + "&amp;ROUND(BU29*VLOOKUP(BO29,AB_Epic_Class_Variables,4,FALSE)*(1+IF(VLOOKUP(BO29,AB_Epic_Class_Infos,2,FALSE)="X",AB_Epic_Bonus_Elite,0)),0)&amp;" "&amp;VLOOKUP(BO29,AB_Epic_Class_Variables,5,FALSE),"")</f>
        <v>459 + 1376 x 3 turns</v>
      </c>
      <c r="BW29" s="487">
        <f>ROUND(VLOOKUP(BN29,AB_Epic_Character_Variables,3,FALSE)+(VLOOKUP(BN29,AB_Epic_Character_Variables,5,FALSE)*(MID(AB_Epic_Level,9,2)-1)),0)</f>
        <v>305</v>
      </c>
      <c r="BX29" s="486">
        <f>VLOOKUP(BQ29,AB_Epic_Shield_Variables,2,FALSE)*(1+AB_Epic_Bonus_Enchantment*VLOOKUP(BQ29,AB_Epic_Shield_Rank,3,FALSE))</f>
        <v>1056</v>
      </c>
      <c r="BY29" s="486">
        <f>(BW29+BX29)*(AB_Epic_Bonus_Mastery*(VLOOKUP(BO29,AB_Epic_Class_Infos,3,FALSE)-1))+(BW29+BX29)*(IF(VLOOKUP(BQ29,AB_Epic_Shield_Variables,3,FALSE)="Life",AB_Epic_Bonus_Life,0)*(1+AB_Epic_Bonus_Mastery*(VLOOKUP(BO29,AB_Epic_Class_Infos,3,FALSE)-1)))</f>
        <v>1497.1000000000001</v>
      </c>
      <c r="BZ29" s="656">
        <f t="shared" si="3"/>
        <v>2858.1000000000004</v>
      </c>
    </row>
    <row r="30" spans="2:78" x14ac:dyDescent="0.25">
      <c r="E30" s="11" t="s">
        <v>2634</v>
      </c>
      <c r="F30" s="114">
        <v>58496</v>
      </c>
      <c r="G30" s="132">
        <v>3</v>
      </c>
      <c r="H30" s="11" t="s">
        <v>2681</v>
      </c>
      <c r="I30" s="114">
        <v>115490</v>
      </c>
      <c r="J30" s="132">
        <v>3</v>
      </c>
      <c r="K30" s="11" t="s">
        <v>2715</v>
      </c>
      <c r="L30" s="114">
        <v>58495</v>
      </c>
      <c r="M30" s="132">
        <v>3</v>
      </c>
      <c r="N30" s="11" t="s">
        <v>2752</v>
      </c>
      <c r="O30" s="114">
        <v>25699</v>
      </c>
      <c r="P30" s="132">
        <v>3</v>
      </c>
      <c r="W30" s="236" t="s">
        <v>2821</v>
      </c>
      <c r="X30" s="114">
        <v>193384</v>
      </c>
      <c r="Y30" s="132">
        <v>3</v>
      </c>
      <c r="AA30" s="279" t="s">
        <v>3100</v>
      </c>
      <c r="AB30" s="662"/>
      <c r="AC30" s="283">
        <v>12</v>
      </c>
      <c r="AD30" s="283"/>
      <c r="AE30" s="319" t="str">
        <f t="shared" si="6"/>
        <v/>
      </c>
      <c r="AF30" s="358" t="s">
        <v>3444</v>
      </c>
      <c r="AG30" s="359"/>
      <c r="AH30" s="283"/>
      <c r="AI30" s="274"/>
      <c r="AJ30" s="202"/>
      <c r="AK30" s="355"/>
      <c r="AL30" s="288"/>
      <c r="AM30" s="289"/>
      <c r="AN30" s="271"/>
      <c r="AO30" s="9"/>
      <c r="AP30" s="281"/>
      <c r="AQ30" s="269"/>
      <c r="AR30" s="9"/>
      <c r="AS30" s="351"/>
      <c r="AT30" s="295"/>
      <c r="AU30" s="33"/>
      <c r="BG30" s="380" t="s">
        <v>3103</v>
      </c>
      <c r="BH30" s="402">
        <v>0.35</v>
      </c>
      <c r="BI30" s="9" t="s">
        <v>3489</v>
      </c>
      <c r="BJ30" s="402">
        <v>0.25</v>
      </c>
      <c r="BK30" s="33" t="s">
        <v>3493</v>
      </c>
      <c r="BN30" s="482" t="s">
        <v>6</v>
      </c>
      <c r="BO30" s="483" t="s">
        <v>3103</v>
      </c>
      <c r="BP30" s="483" t="s">
        <v>3144</v>
      </c>
      <c r="BQ30" s="484" t="s">
        <v>3145</v>
      </c>
      <c r="BR30" s="485">
        <f>ROUND(VLOOKUP(BN30,AB_Epic_Character_Variables,2,FALSE)+(VLOOKUP(BN30,AB_Epic_Character_Variables,4,FALSE)*(MID(AB_Epic_Level,9,2)-1)),0)</f>
        <v>146</v>
      </c>
      <c r="BS30" s="486">
        <f>VLOOKUP(BP30,AB_Epic_Weapon_Variables,2,FALSE)*(1+AB_Epic_Bonus_Enchantment*VLOOKUP(BP30,AB_Epic_Weapon_Rank,3,FALSE))</f>
        <v>528</v>
      </c>
      <c r="BT30" s="486">
        <f t="shared" si="2"/>
        <v>854.63200000000006</v>
      </c>
      <c r="BU30" s="486">
        <f t="shared" si="0"/>
        <v>1528.6320000000001</v>
      </c>
      <c r="BV30" s="656" t="str">
        <f>ROUND(BU30*VLOOKUP(BO30,AB_Epic_Class_Variables,2,FALSE)*(1+IF(VLOOKUP(BO30,AB_Epic_Class_Infos,2,FALSE)="X",AB_Epic_Bonus_Elite,0)),0)&amp;IF(VLOOKUP(BO30,AB_Epic_Class_Variables,3,FALSE)&lt;&gt;""," "&amp;VLOOKUP(BO30,AB_Epic_Class_Variables,3,FALSE),"")&amp;IF(VLOOKUP(BO30,AB_Epic_Class_Variables,4,FALSE)&lt;&gt;""," + "&amp;ROUND(BU30*VLOOKUP(BO30,AB_Epic_Class_Variables,4,FALSE)*(1+IF(VLOOKUP(BO30,AB_Epic_Class_Infos,2,FALSE)="X",AB_Epic_Bonus_Elite,0)),0)&amp;" "&amp;VLOOKUP(BO30,AB_Epic_Class_Variables,5,FALSE),"")</f>
        <v>535 x 2 + 382 x 3 turns x A</v>
      </c>
      <c r="BW30" s="487">
        <f>ROUND(VLOOKUP(BN30,AB_Epic_Character_Variables,3,FALSE)+(VLOOKUP(BN30,AB_Epic_Character_Variables,5,FALSE)*(MID(AB_Epic_Level,9,2)-1)),0)</f>
        <v>305</v>
      </c>
      <c r="BX30" s="486">
        <f>VLOOKUP(BQ30,AB_Epic_Shield_Variables,2,FALSE)*(1+AB_Epic_Bonus_Enchantment*VLOOKUP(BQ30,AB_Epic_Shield_Rank,3,FALSE))</f>
        <v>1056</v>
      </c>
      <c r="BY30" s="486">
        <f>(BW30+BX30)*(AB_Epic_Bonus_Mastery*(VLOOKUP(BO30,AB_Epic_Class_Infos,3,FALSE)-1))+(BW30+BX30)*(IF(VLOOKUP(BQ30,AB_Epic_Shield_Variables,3,FALSE)="Life",AB_Epic_Bonus_Life,0)*(1+AB_Epic_Bonus_Mastery*(VLOOKUP(BO30,AB_Epic_Class_Infos,3,FALSE)-1)))</f>
        <v>1497.1000000000001</v>
      </c>
      <c r="BZ30" s="656">
        <f t="shared" si="3"/>
        <v>2858.1000000000004</v>
      </c>
    </row>
    <row r="31" spans="2:78" ht="15.75" thickBot="1" x14ac:dyDescent="0.3">
      <c r="E31" s="11" t="s">
        <v>2635</v>
      </c>
      <c r="F31" s="114">
        <v>58499</v>
      </c>
      <c r="G31" s="132">
        <v>3</v>
      </c>
      <c r="H31" s="11" t="s">
        <v>2682</v>
      </c>
      <c r="I31" s="114">
        <v>58498</v>
      </c>
      <c r="J31" s="132">
        <v>3</v>
      </c>
      <c r="K31" s="11" t="s">
        <v>2716</v>
      </c>
      <c r="L31" s="114">
        <v>115492</v>
      </c>
      <c r="M31" s="132">
        <v>3</v>
      </c>
      <c r="N31" s="11" t="s">
        <v>2753</v>
      </c>
      <c r="O31" s="114">
        <v>58496</v>
      </c>
      <c r="P31" s="132">
        <v>3</v>
      </c>
      <c r="W31" s="236" t="s">
        <v>2822</v>
      </c>
      <c r="X31" s="114">
        <v>295262</v>
      </c>
      <c r="Y31" s="132">
        <v>3</v>
      </c>
      <c r="AA31" s="279" t="s">
        <v>3273</v>
      </c>
      <c r="AB31" s="662"/>
      <c r="AC31" s="283">
        <v>12</v>
      </c>
      <c r="AD31" s="283"/>
      <c r="AE31" s="294" t="str">
        <f t="shared" si="6"/>
        <v/>
      </c>
      <c r="AF31" s="273"/>
      <c r="AG31" s="201"/>
      <c r="AH31" s="283"/>
      <c r="AI31" s="274"/>
      <c r="AJ31" s="202"/>
      <c r="AK31" s="355"/>
      <c r="AL31" s="288"/>
      <c r="AM31" s="289"/>
      <c r="AN31" s="271"/>
      <c r="AO31" s="9"/>
      <c r="AP31" s="281"/>
      <c r="AQ31" s="269"/>
      <c r="AR31" s="9"/>
      <c r="AS31" s="351"/>
      <c r="AT31" s="295"/>
      <c r="AU31" s="33"/>
      <c r="BG31" s="380" t="s">
        <v>3104</v>
      </c>
      <c r="BH31" s="402">
        <v>0.85</v>
      </c>
      <c r="BI31" s="9"/>
      <c r="BJ31" s="402">
        <v>0.35</v>
      </c>
      <c r="BK31" s="33" t="s">
        <v>3494</v>
      </c>
      <c r="BN31" s="482" t="s">
        <v>6</v>
      </c>
      <c r="BO31" s="483" t="s">
        <v>3104</v>
      </c>
      <c r="BP31" s="483" t="s">
        <v>3144</v>
      </c>
      <c r="BQ31" s="484" t="s">
        <v>3145</v>
      </c>
      <c r="BR31" s="485">
        <f>ROUND(VLOOKUP(BN31,AB_Epic_Character_Variables,2,FALSE)+(VLOOKUP(BN31,AB_Epic_Character_Variables,4,FALSE)*(MID(AB_Epic_Level,9,2)-1)),0)</f>
        <v>146</v>
      </c>
      <c r="BS31" s="486">
        <f>VLOOKUP(BP31,AB_Epic_Weapon_Variables,2,FALSE)*(1+AB_Epic_Bonus_Enchantment*VLOOKUP(BP31,AB_Epic_Weapon_Rank,3,FALSE))</f>
        <v>528</v>
      </c>
      <c r="BT31" s="486">
        <f t="shared" si="2"/>
        <v>854.63200000000006</v>
      </c>
      <c r="BU31" s="486">
        <f t="shared" si="0"/>
        <v>1528.6320000000001</v>
      </c>
      <c r="BV31" s="656" t="str">
        <f>ROUND(BU31*VLOOKUP(BO31,AB_Epic_Class_Variables,2,FALSE)*(1+IF(VLOOKUP(BO31,AB_Epic_Class_Infos,2,FALSE)="X",AB_Epic_Bonus_Elite,0)),0)&amp;IF(VLOOKUP(BO31,AB_Epic_Class_Variables,3,FALSE)&lt;&gt;""," "&amp;VLOOKUP(BO31,AB_Epic_Class_Variables,3,FALSE),"")&amp;IF(VLOOKUP(BO31,AB_Epic_Class_Variables,4,FALSE)&lt;&gt;""," + "&amp;ROUND(BU31*VLOOKUP(BO31,AB_Epic_Class_Variables,4,FALSE)*(1+IF(VLOOKUP(BO31,AB_Epic_Class_Infos,2,FALSE)="X",AB_Epic_Bonus_Elite,0)),0)&amp;" "&amp;VLOOKUP(BO31,AB_Epic_Class_Variables,5,FALSE),"")</f>
        <v>1299 + 535 x (N-1)</v>
      </c>
      <c r="BW31" s="487">
        <f>ROUND(VLOOKUP(BN31,AB_Epic_Character_Variables,3,FALSE)+(VLOOKUP(BN31,AB_Epic_Character_Variables,5,FALSE)*(MID(AB_Epic_Level,9,2)-1)),0)</f>
        <v>305</v>
      </c>
      <c r="BX31" s="486">
        <f>VLOOKUP(BQ31,AB_Epic_Shield_Variables,2,FALSE)*(1+AB_Epic_Bonus_Enchantment*VLOOKUP(BQ31,AB_Epic_Shield_Rank,3,FALSE))</f>
        <v>1056</v>
      </c>
      <c r="BY31" s="486">
        <f>(BW31+BX31)*(AB_Epic_Bonus_Mastery*(VLOOKUP(BO31,AB_Epic_Class_Infos,3,FALSE)-1))+(BW31+BX31)*(IF(VLOOKUP(BQ31,AB_Epic_Shield_Variables,3,FALSE)="Life",AB_Epic_Bonus_Life,0)*(1+AB_Epic_Bonus_Mastery*(VLOOKUP(BO31,AB_Epic_Class_Infos,3,FALSE)-1)))</f>
        <v>1497.1000000000001</v>
      </c>
      <c r="BZ31" s="656">
        <f t="shared" si="3"/>
        <v>2858.1000000000004</v>
      </c>
    </row>
    <row r="32" spans="2:78" ht="15.75" thickBot="1" x14ac:dyDescent="0.3">
      <c r="E32" s="11" t="s">
        <v>2636</v>
      </c>
      <c r="F32" s="114">
        <v>115489</v>
      </c>
      <c r="G32" s="132">
        <v>3</v>
      </c>
      <c r="H32" s="11" t="s">
        <v>2683</v>
      </c>
      <c r="I32" s="114">
        <v>115493</v>
      </c>
      <c r="J32" s="132">
        <v>3</v>
      </c>
      <c r="K32" s="11" t="s">
        <v>2717</v>
      </c>
      <c r="L32" s="114">
        <v>57575</v>
      </c>
      <c r="M32" s="132">
        <v>3</v>
      </c>
      <c r="N32" s="11" t="s">
        <v>2754</v>
      </c>
      <c r="O32" s="114">
        <v>114377</v>
      </c>
      <c r="P32" s="132">
        <v>3</v>
      </c>
      <c r="W32" s="236" t="s">
        <v>2823</v>
      </c>
      <c r="X32" s="114">
        <v>276589</v>
      </c>
      <c r="Y32" s="132">
        <v>3</v>
      </c>
      <c r="AA32" s="585" t="s">
        <v>6</v>
      </c>
      <c r="AB32" s="586"/>
      <c r="AC32" s="586"/>
      <c r="AD32" s="586"/>
      <c r="AE32" s="586"/>
      <c r="AF32" s="586"/>
      <c r="AG32" s="586"/>
      <c r="AH32" s="587"/>
      <c r="AI32" s="595">
        <f>SUM(AE33:AE38)</f>
        <v>0</v>
      </c>
      <c r="AJ32" s="586"/>
      <c r="AK32" s="596"/>
      <c r="AL32" s="288"/>
      <c r="AM32" s="289"/>
      <c r="AN32" s="271"/>
      <c r="AO32" s="9"/>
      <c r="AP32" s="281"/>
      <c r="AQ32" s="269"/>
      <c r="AR32" s="9"/>
      <c r="AS32" s="351"/>
      <c r="AT32" s="295"/>
      <c r="AU32" s="33"/>
      <c r="BG32" s="380" t="s">
        <v>3105</v>
      </c>
      <c r="BH32" s="402">
        <v>0.9</v>
      </c>
      <c r="BI32" s="9"/>
      <c r="BJ32" s="402"/>
      <c r="BK32" s="33"/>
      <c r="BN32" s="482" t="s">
        <v>6</v>
      </c>
      <c r="BO32" s="483" t="s">
        <v>3105</v>
      </c>
      <c r="BP32" s="483" t="s">
        <v>3144</v>
      </c>
      <c r="BQ32" s="484" t="s">
        <v>3145</v>
      </c>
      <c r="BR32" s="485">
        <f>ROUND(VLOOKUP(BN32,AB_Epic_Character_Variables,2,FALSE)+(VLOOKUP(BN32,AB_Epic_Character_Variables,4,FALSE)*(MID(AB_Epic_Level,9,2)-1)),0)</f>
        <v>146</v>
      </c>
      <c r="BS32" s="486">
        <f>VLOOKUP(BP32,AB_Epic_Weapon_Variables,2,FALSE)*(1+AB_Epic_Bonus_Enchantment*VLOOKUP(BP32,AB_Epic_Weapon_Rank,3,FALSE))</f>
        <v>528</v>
      </c>
      <c r="BT32" s="486">
        <f t="shared" si="2"/>
        <v>854.63200000000006</v>
      </c>
      <c r="BU32" s="486">
        <f t="shared" si="0"/>
        <v>1528.6320000000001</v>
      </c>
      <c r="BV32" s="656" t="str">
        <f>ROUND(BU32*VLOOKUP(BO32,AB_Epic_Class_Variables,2,FALSE)*(1+IF(VLOOKUP(BO32,AB_Epic_Class_Infos,2,FALSE)="X",AB_Epic_Bonus_Elite,0)),0)&amp;IF(VLOOKUP(BO32,AB_Epic_Class_Variables,3,FALSE)&lt;&gt;""," "&amp;VLOOKUP(BO32,AB_Epic_Class_Variables,3,FALSE),"")&amp;IF(VLOOKUP(BO32,AB_Epic_Class_Variables,4,FALSE)&lt;&gt;""," + "&amp;ROUND(BU32*VLOOKUP(BO32,AB_Epic_Class_Variables,4,FALSE)*(1+IF(VLOOKUP(BO32,AB_Epic_Class_Infos,2,FALSE)="X",AB_Epic_Bonus_Elite,0)),0)&amp;" "&amp;VLOOKUP(BO32,AB_Epic_Class_Variables,5,FALSE),"")</f>
        <v>1376</v>
      </c>
      <c r="BW32" s="487">
        <f>ROUND(VLOOKUP(BN32,AB_Epic_Character_Variables,3,FALSE)+(VLOOKUP(BN32,AB_Epic_Character_Variables,5,FALSE)*(MID(AB_Epic_Level,9,2)-1)),0)</f>
        <v>305</v>
      </c>
      <c r="BX32" s="486">
        <f>VLOOKUP(BQ32,AB_Epic_Shield_Variables,2,FALSE)*(1+AB_Epic_Bonus_Enchantment*VLOOKUP(BQ32,AB_Epic_Shield_Rank,3,FALSE))</f>
        <v>1056</v>
      </c>
      <c r="BY32" s="486">
        <f>(BW32+BX32)*(AB_Epic_Bonus_Mastery*(VLOOKUP(BO32,AB_Epic_Class_Infos,3,FALSE)-1))+(BW32+BX32)*(IF(VLOOKUP(BQ32,AB_Epic_Shield_Variables,3,FALSE)="Life",AB_Epic_Bonus_Life,0)*(1+AB_Epic_Bonus_Mastery*(VLOOKUP(BO32,AB_Epic_Class_Infos,3,FALSE)-1)))</f>
        <v>1497.1000000000001</v>
      </c>
      <c r="BZ32" s="656">
        <f t="shared" si="3"/>
        <v>2858.1000000000004</v>
      </c>
    </row>
    <row r="33" spans="5:78" ht="15.75" thickBot="1" x14ac:dyDescent="0.3">
      <c r="E33" s="11" t="s">
        <v>2637</v>
      </c>
      <c r="F33" s="114">
        <v>58495</v>
      </c>
      <c r="G33" s="132">
        <v>3</v>
      </c>
      <c r="H33" s="11" t="s">
        <v>2684</v>
      </c>
      <c r="I33" s="114">
        <v>56996</v>
      </c>
      <c r="J33" s="132">
        <v>3</v>
      </c>
      <c r="K33" s="11" t="s">
        <v>2718</v>
      </c>
      <c r="L33" s="114">
        <v>58499</v>
      </c>
      <c r="M33" s="132">
        <v>3</v>
      </c>
      <c r="N33" s="11" t="s">
        <v>2755</v>
      </c>
      <c r="O33" s="114">
        <v>54225</v>
      </c>
      <c r="P33" s="132">
        <v>3</v>
      </c>
      <c r="W33" s="265" t="s">
        <v>2824</v>
      </c>
      <c r="X33" s="48">
        <v>48700</v>
      </c>
      <c r="Y33" s="133">
        <v>3</v>
      </c>
      <c r="AA33" s="275" t="s">
        <v>3101</v>
      </c>
      <c r="AB33" s="658"/>
      <c r="AC33" s="280">
        <v>12</v>
      </c>
      <c r="AD33" s="280"/>
      <c r="AE33" s="292" t="str">
        <f t="shared" ref="AE33:AE38" si="7">IF(AD33&lt;&gt;"",SUMPRODUCT(($AL$4:$AL$38&gt;AC33+1)*($AM$4:$AM$38))+AD33,"")</f>
        <v/>
      </c>
      <c r="AF33" s="338" t="s">
        <v>3141</v>
      </c>
      <c r="AG33" s="112" t="s">
        <v>694</v>
      </c>
      <c r="AH33" s="280"/>
      <c r="AI33" s="340" t="s">
        <v>3140</v>
      </c>
      <c r="AJ33" s="346" t="s">
        <v>694</v>
      </c>
      <c r="AK33" s="350"/>
      <c r="AL33" s="288"/>
      <c r="AM33" s="289"/>
      <c r="AN33" s="271"/>
      <c r="AO33" s="9"/>
      <c r="AP33" s="281"/>
      <c r="AQ33" s="269"/>
      <c r="AR33" s="9"/>
      <c r="AS33" s="351"/>
      <c r="AT33" s="295"/>
      <c r="AU33" s="33"/>
      <c r="BG33" s="381" t="s">
        <v>3395</v>
      </c>
      <c r="BH33" s="403">
        <v>1.1499999999999999</v>
      </c>
      <c r="BI33" s="10"/>
      <c r="BJ33" s="403"/>
      <c r="BK33" s="34"/>
      <c r="BN33" s="488" t="s">
        <v>6</v>
      </c>
      <c r="BO33" s="489" t="s">
        <v>3395</v>
      </c>
      <c r="BP33" s="489" t="s">
        <v>3144</v>
      </c>
      <c r="BQ33" s="490" t="s">
        <v>3145</v>
      </c>
      <c r="BR33" s="491">
        <f>ROUND(VLOOKUP(BN33,AB_Epic_Character_Variables,2,FALSE)+(VLOOKUP(BN33,AB_Epic_Character_Variables,4,FALSE)*(MID(AB_Epic_Level,9,2)-1)),0)</f>
        <v>146</v>
      </c>
      <c r="BS33" s="492">
        <f>VLOOKUP(BP33,AB_Epic_Weapon_Variables,2,FALSE)*(1+AB_Epic_Bonus_Enchantment*VLOOKUP(BP33,AB_Epic_Weapon_Rank,3,FALSE))</f>
        <v>528</v>
      </c>
      <c r="BT33" s="492">
        <f>(BR33+BS33)*(AB_Epic_Bonus_Mastery*(VLOOKUP(BO33,AB_Epic_Class_Infos,3,FALSE)-1))+(BR33+BS33)*(IF(VLOOKUP(BQ33,AB_Epic_Shield_Variables,3,FALSE)="Attack",AB_Epic_Bonus_Attack,0)*(1+AB_Epic_Bonus_Mastery*(VLOOKUP(BO33,AB_Epic_Class_Infos,3,FALSE)-1)))</f>
        <v>854.63200000000006</v>
      </c>
      <c r="BU33" s="492">
        <f>SUM(BR33:BT33)</f>
        <v>1528.6320000000001</v>
      </c>
      <c r="BV33" s="657" t="str">
        <f>ROUND(BU33*VLOOKUP(BO33,AB_Epic_Class_Variables,2,FALSE)*(1+IF(VLOOKUP(BO33,AB_Epic_Class_Infos,2,FALSE)="X",AB_Epic_Bonus_Elite,0)),0)&amp;IF(VLOOKUP(BO33,AB_Epic_Class_Variables,3,FALSE)&lt;&gt;""," "&amp;VLOOKUP(BO33,AB_Epic_Class_Variables,3,FALSE),"")&amp;IF(VLOOKUP(BO33,AB_Epic_Class_Variables,4,FALSE)&lt;&gt;""," + "&amp;ROUND(BU33*VLOOKUP(BO33,AB_Epic_Class_Variables,4,FALSE)*(1+IF(VLOOKUP(BO33,AB_Epic_Class_Infos,2,FALSE)="X",AB_Epic_Bonus_Elite,0)),0)&amp;" "&amp;VLOOKUP(BO33,AB_Epic_Class_Variables,5,FALSE),"")</f>
        <v>1758</v>
      </c>
      <c r="BW33" s="493">
        <f>ROUND(VLOOKUP(BN33,AB_Epic_Character_Variables,3,FALSE)+(VLOOKUP(BN33,AB_Epic_Character_Variables,5,FALSE)*(MID(AB_Epic_Level,9,2)-1)),0)</f>
        <v>305</v>
      </c>
      <c r="BX33" s="492">
        <f>VLOOKUP(BQ33,AB_Epic_Shield_Variables,2,FALSE)*(1+AB_Epic_Bonus_Enchantment*VLOOKUP(BQ33,AB_Epic_Shield_Rank,3,FALSE))</f>
        <v>1056</v>
      </c>
      <c r="BY33" s="492">
        <f>(BW33+BX33)*(AB_Epic_Bonus_Mastery*(VLOOKUP(BO33,AB_Epic_Class_Infos,3,FALSE)-1))+(BW33+BX33)*(IF(VLOOKUP(BQ33,AB_Epic_Shield_Variables,3,FALSE)="Life",AB_Epic_Bonus_Life,0)*(1+AB_Epic_Bonus_Mastery*(VLOOKUP(BO33,AB_Epic_Class_Infos,3,FALSE)-1)))</f>
        <v>1497.1000000000001</v>
      </c>
      <c r="BZ33" s="657">
        <f t="shared" si="3"/>
        <v>2858.1000000000004</v>
      </c>
    </row>
    <row r="34" spans="5:78" x14ac:dyDescent="0.25">
      <c r="E34" s="11" t="s">
        <v>2638</v>
      </c>
      <c r="F34" s="114">
        <v>49099</v>
      </c>
      <c r="G34" s="132">
        <v>3</v>
      </c>
      <c r="H34" s="11" t="s">
        <v>2685</v>
      </c>
      <c r="I34" s="114">
        <v>115489</v>
      </c>
      <c r="J34" s="132">
        <v>3</v>
      </c>
      <c r="K34" s="11" t="s">
        <v>2719</v>
      </c>
      <c r="L34" s="114">
        <v>58496</v>
      </c>
      <c r="M34" s="132">
        <v>3</v>
      </c>
      <c r="N34" s="11" t="s">
        <v>2756</v>
      </c>
      <c r="O34" s="114">
        <v>57817</v>
      </c>
      <c r="P34" s="132">
        <v>3</v>
      </c>
      <c r="W34" s="236" t="s">
        <v>2825</v>
      </c>
      <c r="X34" s="111">
        <v>106393</v>
      </c>
      <c r="Y34" s="168">
        <v>3</v>
      </c>
      <c r="AA34" s="276" t="s">
        <v>3102</v>
      </c>
      <c r="AB34" s="659"/>
      <c r="AC34" s="281">
        <v>12</v>
      </c>
      <c r="AD34" s="281"/>
      <c r="AE34" s="293" t="str">
        <f t="shared" si="7"/>
        <v/>
      </c>
      <c r="AF34" s="339" t="s">
        <v>3142</v>
      </c>
      <c r="AG34" s="115" t="s">
        <v>694</v>
      </c>
      <c r="AH34" s="281"/>
      <c r="AI34" s="341" t="s">
        <v>3143</v>
      </c>
      <c r="AJ34" s="342" t="s">
        <v>694</v>
      </c>
      <c r="AK34" s="351"/>
      <c r="AL34" s="288"/>
      <c r="AM34" s="289"/>
      <c r="AN34" s="271"/>
      <c r="AO34" s="9"/>
      <c r="AP34" s="281"/>
      <c r="AQ34" s="269"/>
      <c r="AR34" s="9"/>
      <c r="AS34" s="351"/>
      <c r="AT34" s="295"/>
      <c r="AU34" s="33"/>
    </row>
    <row r="35" spans="5:78" ht="15.75" thickBot="1" x14ac:dyDescent="0.3">
      <c r="E35" s="11" t="s">
        <v>2648</v>
      </c>
      <c r="F35" s="114">
        <v>58495</v>
      </c>
      <c r="G35" s="132">
        <v>3</v>
      </c>
      <c r="H35" s="11" t="s">
        <v>2686</v>
      </c>
      <c r="I35" s="114">
        <v>58496</v>
      </c>
      <c r="J35" s="132">
        <v>3</v>
      </c>
      <c r="K35" s="11" t="s">
        <v>2720</v>
      </c>
      <c r="L35" s="114">
        <v>115488</v>
      </c>
      <c r="M35" s="132">
        <v>3</v>
      </c>
      <c r="N35" s="229" t="s">
        <v>2757</v>
      </c>
      <c r="O35" s="48">
        <v>145188</v>
      </c>
      <c r="P35" s="133">
        <v>3</v>
      </c>
      <c r="W35" s="236" t="s">
        <v>2826</v>
      </c>
      <c r="X35" s="114">
        <v>145911</v>
      </c>
      <c r="Y35" s="132">
        <v>3</v>
      </c>
      <c r="AA35" s="276" t="s">
        <v>3103</v>
      </c>
      <c r="AB35" s="659"/>
      <c r="AC35" s="281">
        <v>12</v>
      </c>
      <c r="AD35" s="281"/>
      <c r="AE35" s="293" t="str">
        <f t="shared" si="7"/>
        <v/>
      </c>
      <c r="AF35" s="339" t="s">
        <v>3144</v>
      </c>
      <c r="AG35" s="115" t="s">
        <v>694</v>
      </c>
      <c r="AH35" s="281"/>
      <c r="AI35" s="341" t="s">
        <v>3145</v>
      </c>
      <c r="AJ35" s="342" t="s">
        <v>694</v>
      </c>
      <c r="AK35" s="351"/>
      <c r="AL35" s="288"/>
      <c r="AM35" s="289"/>
      <c r="AN35" s="271"/>
      <c r="AO35" s="9"/>
      <c r="AP35" s="281"/>
      <c r="AQ35" s="269"/>
      <c r="AR35" s="9"/>
      <c r="AS35" s="351"/>
      <c r="AT35" s="295"/>
      <c r="AU35" s="33"/>
    </row>
    <row r="36" spans="5:78" x14ac:dyDescent="0.25">
      <c r="E36" s="11" t="s">
        <v>2651</v>
      </c>
      <c r="F36" s="114">
        <v>58499</v>
      </c>
      <c r="G36" s="132">
        <v>3</v>
      </c>
      <c r="H36" s="11" t="s">
        <v>2687</v>
      </c>
      <c r="I36" s="114">
        <v>58496</v>
      </c>
      <c r="J36" s="132">
        <v>3</v>
      </c>
      <c r="K36" s="11" t="s">
        <v>2721</v>
      </c>
      <c r="L36" s="114">
        <v>58496</v>
      </c>
      <c r="M36" s="132">
        <v>3</v>
      </c>
      <c r="W36" s="236" t="s">
        <v>2827</v>
      </c>
      <c r="X36" s="114">
        <v>199085</v>
      </c>
      <c r="Y36" s="132">
        <v>3</v>
      </c>
      <c r="AA36" s="276" t="s">
        <v>3104</v>
      </c>
      <c r="AB36" s="659"/>
      <c r="AC36" s="281">
        <v>12</v>
      </c>
      <c r="AD36" s="281"/>
      <c r="AE36" s="293" t="str">
        <f t="shared" si="7"/>
        <v/>
      </c>
      <c r="AF36" s="339" t="s">
        <v>3255</v>
      </c>
      <c r="AG36" s="115" t="s">
        <v>694</v>
      </c>
      <c r="AH36" s="281"/>
      <c r="AI36" s="269" t="s">
        <v>3256</v>
      </c>
      <c r="AJ36" s="198"/>
      <c r="AK36" s="351"/>
      <c r="AL36" s="288"/>
      <c r="AM36" s="289"/>
      <c r="AN36" s="271"/>
      <c r="AO36" s="9"/>
      <c r="AP36" s="281"/>
      <c r="AQ36" s="269"/>
      <c r="AR36" s="9"/>
      <c r="AS36" s="351"/>
      <c r="AT36" s="295"/>
      <c r="AU36" s="33"/>
      <c r="BS36" s="494"/>
    </row>
    <row r="37" spans="5:78" ht="15.75" thickBot="1" x14ac:dyDescent="0.3">
      <c r="E37" s="11" t="s">
        <v>2649</v>
      </c>
      <c r="F37" s="114">
        <v>115488</v>
      </c>
      <c r="G37" s="132">
        <v>3</v>
      </c>
      <c r="H37" s="229" t="s">
        <v>2688</v>
      </c>
      <c r="I37" s="48">
        <v>143386</v>
      </c>
      <c r="J37" s="133">
        <v>3</v>
      </c>
      <c r="K37" s="11" t="s">
        <v>2722</v>
      </c>
      <c r="L37" s="114">
        <v>58496</v>
      </c>
      <c r="M37" s="132">
        <v>3</v>
      </c>
      <c r="W37" s="236" t="s">
        <v>2828</v>
      </c>
      <c r="X37" s="114">
        <v>181893</v>
      </c>
      <c r="Y37" s="132">
        <v>3</v>
      </c>
      <c r="AA37" s="279" t="s">
        <v>3105</v>
      </c>
      <c r="AB37" s="662"/>
      <c r="AC37" s="283">
        <v>12</v>
      </c>
      <c r="AD37" s="283"/>
      <c r="AE37" s="319" t="str">
        <f t="shared" si="7"/>
        <v/>
      </c>
      <c r="AF37" s="358" t="s">
        <v>3445</v>
      </c>
      <c r="AG37" s="359"/>
      <c r="AH37" s="283"/>
      <c r="AI37" s="274"/>
      <c r="AJ37" s="202"/>
      <c r="AK37" s="356"/>
      <c r="AL37" s="364"/>
      <c r="AM37" s="365"/>
      <c r="AN37" s="273"/>
      <c r="AO37" s="201"/>
      <c r="AP37" s="283"/>
      <c r="AQ37" s="274"/>
      <c r="AR37" s="201"/>
      <c r="AS37" s="356"/>
      <c r="AT37" s="366"/>
      <c r="AU37" s="203"/>
      <c r="BS37" s="494"/>
      <c r="BT37" s="377"/>
    </row>
    <row r="38" spans="5:78" ht="15.75" thickBot="1" x14ac:dyDescent="0.3">
      <c r="E38" s="11" t="s">
        <v>2650</v>
      </c>
      <c r="F38" s="114">
        <v>58499</v>
      </c>
      <c r="G38" s="132">
        <v>3</v>
      </c>
      <c r="K38" s="229" t="s">
        <v>2723</v>
      </c>
      <c r="L38" s="48">
        <v>112945</v>
      </c>
      <c r="M38" s="133">
        <v>3</v>
      </c>
      <c r="W38" s="236" t="s">
        <v>2829</v>
      </c>
      <c r="X38" s="114">
        <v>253596</v>
      </c>
      <c r="Y38" s="132">
        <v>3</v>
      </c>
      <c r="AA38" s="277" t="s">
        <v>3395</v>
      </c>
      <c r="AB38" s="660"/>
      <c r="AC38" s="47">
        <v>12</v>
      </c>
      <c r="AD38" s="47"/>
      <c r="AE38" s="294" t="str">
        <f t="shared" si="7"/>
        <v/>
      </c>
      <c r="AF38" s="272"/>
      <c r="AG38" s="10"/>
      <c r="AH38" s="47"/>
      <c r="AI38" s="270"/>
      <c r="AJ38" s="199"/>
      <c r="AK38" s="352"/>
      <c r="AL38" s="290"/>
      <c r="AM38" s="291"/>
      <c r="AN38" s="272"/>
      <c r="AO38" s="10"/>
      <c r="AP38" s="47"/>
      <c r="AQ38" s="270"/>
      <c r="AR38" s="10"/>
      <c r="AS38" s="352"/>
      <c r="AT38" s="296"/>
      <c r="AU38" s="34"/>
      <c r="BR38" s="377"/>
      <c r="BS38" s="377"/>
      <c r="BT38" s="494"/>
    </row>
    <row r="39" spans="5:78" ht="15.75" thickBot="1" x14ac:dyDescent="0.3">
      <c r="E39" s="229" t="s">
        <v>2652</v>
      </c>
      <c r="F39" s="48">
        <v>117890</v>
      </c>
      <c r="G39" s="133">
        <v>3</v>
      </c>
      <c r="W39" s="236" t="s">
        <v>2830</v>
      </c>
      <c r="X39" s="114">
        <v>135493</v>
      </c>
      <c r="Y39" s="132">
        <v>3</v>
      </c>
      <c r="BQ39" s="495"/>
    </row>
    <row r="40" spans="5:78" x14ac:dyDescent="0.25">
      <c r="W40" s="236" t="s">
        <v>2831</v>
      </c>
      <c r="X40" s="114">
        <v>193491</v>
      </c>
      <c r="Y40" s="132">
        <v>3</v>
      </c>
    </row>
    <row r="41" spans="5:78" x14ac:dyDescent="0.25">
      <c r="W41" s="236" t="s">
        <v>2832</v>
      </c>
      <c r="X41" s="114">
        <v>256288</v>
      </c>
      <c r="Y41" s="132">
        <v>3</v>
      </c>
    </row>
    <row r="42" spans="5:78" x14ac:dyDescent="0.25">
      <c r="W42" s="236" t="s">
        <v>2833</v>
      </c>
      <c r="X42" s="114">
        <v>255356</v>
      </c>
      <c r="Y42" s="132">
        <v>3</v>
      </c>
    </row>
    <row r="43" spans="5:78" ht="15.75" thickBot="1" x14ac:dyDescent="0.3">
      <c r="W43" s="265" t="s">
        <v>2834</v>
      </c>
      <c r="X43" s="48">
        <v>45000</v>
      </c>
      <c r="Y43" s="133">
        <v>3</v>
      </c>
    </row>
    <row r="44" spans="5:78" x14ac:dyDescent="0.25">
      <c r="W44" s="236" t="s">
        <v>2835</v>
      </c>
      <c r="X44" s="111">
        <v>104295</v>
      </c>
      <c r="Y44" s="168">
        <v>3</v>
      </c>
    </row>
    <row r="45" spans="5:78" x14ac:dyDescent="0.25">
      <c r="W45" s="236" t="s">
        <v>2836</v>
      </c>
      <c r="X45" s="114">
        <v>160758</v>
      </c>
      <c r="Y45" s="132">
        <v>3</v>
      </c>
    </row>
    <row r="46" spans="5:78" x14ac:dyDescent="0.25">
      <c r="W46" s="236" t="s">
        <v>2837</v>
      </c>
      <c r="X46" s="114">
        <v>193092</v>
      </c>
      <c r="Y46" s="132">
        <v>3</v>
      </c>
    </row>
    <row r="47" spans="5:78" x14ac:dyDescent="0.25">
      <c r="W47" s="236" t="s">
        <v>2838</v>
      </c>
      <c r="X47" s="114">
        <v>198706</v>
      </c>
      <c r="Y47" s="132">
        <v>3</v>
      </c>
    </row>
    <row r="48" spans="5:78" x14ac:dyDescent="0.25">
      <c r="W48" s="236" t="s">
        <v>2839</v>
      </c>
      <c r="X48" s="114">
        <v>244586</v>
      </c>
      <c r="Y48" s="132">
        <v>3</v>
      </c>
    </row>
    <row r="49" spans="23:25" x14ac:dyDescent="0.25">
      <c r="W49" s="236" t="s">
        <v>2840</v>
      </c>
      <c r="X49" s="114">
        <v>156802</v>
      </c>
      <c r="Y49" s="132">
        <v>3</v>
      </c>
    </row>
    <row r="50" spans="23:25" x14ac:dyDescent="0.25">
      <c r="W50" s="236" t="s">
        <v>2841</v>
      </c>
      <c r="X50" s="114">
        <v>207584</v>
      </c>
      <c r="Y50" s="132">
        <v>3</v>
      </c>
    </row>
    <row r="51" spans="23:25" x14ac:dyDescent="0.25">
      <c r="W51" s="236" t="s">
        <v>2842</v>
      </c>
      <c r="X51" s="114">
        <v>252389</v>
      </c>
      <c r="Y51" s="132">
        <v>3</v>
      </c>
    </row>
    <row r="52" spans="23:25" x14ac:dyDescent="0.25">
      <c r="W52" s="236" t="s">
        <v>2843</v>
      </c>
      <c r="X52" s="114">
        <v>287371</v>
      </c>
      <c r="Y52" s="132">
        <v>3</v>
      </c>
    </row>
    <row r="53" spans="23:25" ht="15.75" thickBot="1" x14ac:dyDescent="0.3">
      <c r="W53" s="265" t="s">
        <v>2844</v>
      </c>
      <c r="X53" s="48">
        <v>56000</v>
      </c>
      <c r="Y53" s="133">
        <v>3</v>
      </c>
    </row>
    <row r="54" spans="23:25" x14ac:dyDescent="0.25">
      <c r="W54" s="236" t="s">
        <v>2845</v>
      </c>
      <c r="X54" s="111">
        <v>102608</v>
      </c>
      <c r="Y54" s="168">
        <v>3</v>
      </c>
    </row>
    <row r="55" spans="23:25" x14ac:dyDescent="0.25">
      <c r="W55" s="236" t="s">
        <v>2846</v>
      </c>
      <c r="X55" s="114">
        <v>144000</v>
      </c>
      <c r="Y55" s="132">
        <v>3</v>
      </c>
    </row>
    <row r="56" spans="23:25" x14ac:dyDescent="0.25">
      <c r="W56" s="236" t="s">
        <v>2847</v>
      </c>
      <c r="X56" s="114">
        <v>180582</v>
      </c>
      <c r="Y56" s="132">
        <v>3</v>
      </c>
    </row>
    <row r="57" spans="23:25" x14ac:dyDescent="0.25">
      <c r="W57" s="236" t="s">
        <v>2848</v>
      </c>
      <c r="X57" s="114">
        <v>213193</v>
      </c>
      <c r="Y57" s="132">
        <v>3</v>
      </c>
    </row>
    <row r="58" spans="23:25" x14ac:dyDescent="0.25">
      <c r="W58" s="236" t="s">
        <v>2849</v>
      </c>
      <c r="X58" s="114">
        <v>246185</v>
      </c>
      <c r="Y58" s="132">
        <v>3</v>
      </c>
    </row>
    <row r="59" spans="23:25" x14ac:dyDescent="0.25">
      <c r="W59" s="236" t="s">
        <v>2850</v>
      </c>
      <c r="X59" s="114">
        <v>138782</v>
      </c>
      <c r="Y59" s="132">
        <v>3</v>
      </c>
    </row>
    <row r="60" spans="23:25" x14ac:dyDescent="0.25">
      <c r="W60" s="236" t="s">
        <v>2851</v>
      </c>
      <c r="X60" s="114">
        <v>192486</v>
      </c>
      <c r="Y60" s="132">
        <v>3</v>
      </c>
    </row>
    <row r="61" spans="23:25" x14ac:dyDescent="0.25">
      <c r="W61" s="236" t="s">
        <v>2852</v>
      </c>
      <c r="X61" s="114">
        <v>286831</v>
      </c>
      <c r="Y61" s="132">
        <v>3</v>
      </c>
    </row>
    <row r="62" spans="23:25" x14ac:dyDescent="0.25">
      <c r="W62" s="236" t="s">
        <v>2853</v>
      </c>
      <c r="X62" s="114">
        <v>260597</v>
      </c>
      <c r="Y62" s="132">
        <v>3</v>
      </c>
    </row>
    <row r="63" spans="23:25" ht="15.75" thickBot="1" x14ac:dyDescent="0.3">
      <c r="W63" s="265" t="s">
        <v>2854</v>
      </c>
      <c r="X63" s="48">
        <v>33982</v>
      </c>
      <c r="Y63" s="133">
        <v>3</v>
      </c>
    </row>
    <row r="64" spans="23:25" x14ac:dyDescent="0.25">
      <c r="W64" s="244" t="s">
        <v>2855</v>
      </c>
      <c r="X64" s="111">
        <v>97994</v>
      </c>
      <c r="Y64" s="168">
        <v>3</v>
      </c>
    </row>
    <row r="65" spans="23:25" x14ac:dyDescent="0.25">
      <c r="W65" s="245" t="s">
        <v>2856</v>
      </c>
      <c r="X65" s="114">
        <v>147384</v>
      </c>
      <c r="Y65" s="132">
        <v>3</v>
      </c>
    </row>
    <row r="66" spans="23:25" x14ac:dyDescent="0.25">
      <c r="W66" s="245" t="s">
        <v>2857</v>
      </c>
      <c r="X66" s="114">
        <v>189732</v>
      </c>
      <c r="Y66" s="132">
        <v>3</v>
      </c>
    </row>
    <row r="67" spans="23:25" x14ac:dyDescent="0.25">
      <c r="W67" s="245" t="s">
        <v>2858</v>
      </c>
      <c r="X67" s="114">
        <v>191891</v>
      </c>
      <c r="Y67" s="132">
        <v>3</v>
      </c>
    </row>
    <row r="68" spans="23:25" x14ac:dyDescent="0.25">
      <c r="W68" s="245" t="s">
        <v>2859</v>
      </c>
      <c r="X68" s="114">
        <v>252678</v>
      </c>
      <c r="Y68" s="132">
        <v>3</v>
      </c>
    </row>
    <row r="69" spans="23:25" x14ac:dyDescent="0.25">
      <c r="W69" s="245" t="s">
        <v>2860</v>
      </c>
      <c r="X69" s="114">
        <v>149243</v>
      </c>
      <c r="Y69" s="132">
        <v>3</v>
      </c>
    </row>
    <row r="70" spans="23:25" x14ac:dyDescent="0.25">
      <c r="W70" s="245" t="s">
        <v>2861</v>
      </c>
      <c r="X70" s="114">
        <v>200604</v>
      </c>
      <c r="Y70" s="132">
        <v>3</v>
      </c>
    </row>
    <row r="71" spans="23:25" x14ac:dyDescent="0.25">
      <c r="W71" s="245" t="s">
        <v>2862</v>
      </c>
      <c r="X71" s="114">
        <v>280782</v>
      </c>
      <c r="Y71" s="132">
        <v>3</v>
      </c>
    </row>
    <row r="72" spans="23:25" x14ac:dyDescent="0.25">
      <c r="W72" s="245" t="s">
        <v>2863</v>
      </c>
      <c r="X72" s="114">
        <v>271981</v>
      </c>
      <c r="Y72" s="132">
        <v>3</v>
      </c>
    </row>
    <row r="73" spans="23:25" ht="15.75" thickBot="1" x14ac:dyDescent="0.3">
      <c r="W73" s="310" t="s">
        <v>2864</v>
      </c>
      <c r="X73" s="48">
        <v>31500</v>
      </c>
      <c r="Y73" s="133">
        <v>3</v>
      </c>
    </row>
    <row r="74" spans="23:25" x14ac:dyDescent="0.25">
      <c r="W74" s="244" t="s">
        <v>2866</v>
      </c>
      <c r="X74" s="111">
        <v>106893</v>
      </c>
      <c r="Y74" s="168">
        <v>3</v>
      </c>
    </row>
    <row r="75" spans="23:25" x14ac:dyDescent="0.25">
      <c r="W75" s="245" t="s">
        <v>2867</v>
      </c>
      <c r="X75" s="114">
        <v>155726</v>
      </c>
      <c r="Y75" s="132">
        <v>3</v>
      </c>
    </row>
    <row r="76" spans="23:25" x14ac:dyDescent="0.25">
      <c r="W76" s="245" t="s">
        <v>2868</v>
      </c>
      <c r="X76" s="114">
        <v>181514</v>
      </c>
      <c r="Y76" s="132">
        <v>3</v>
      </c>
    </row>
    <row r="77" spans="23:25" x14ac:dyDescent="0.25">
      <c r="W77" s="245" t="s">
        <v>2869</v>
      </c>
      <c r="X77" s="114">
        <v>192290</v>
      </c>
      <c r="Y77" s="132">
        <v>3</v>
      </c>
    </row>
    <row r="78" spans="23:25" x14ac:dyDescent="0.25">
      <c r="W78" s="245" t="s">
        <v>2870</v>
      </c>
      <c r="X78" s="114">
        <v>299698</v>
      </c>
      <c r="Y78" s="132">
        <v>3</v>
      </c>
    </row>
    <row r="79" spans="23:25" x14ac:dyDescent="0.25">
      <c r="W79" s="245" t="s">
        <v>2871</v>
      </c>
      <c r="X79" s="114">
        <v>148762</v>
      </c>
      <c r="Y79" s="132">
        <v>3</v>
      </c>
    </row>
    <row r="80" spans="23:25" x14ac:dyDescent="0.25">
      <c r="W80" s="245" t="s">
        <v>2872</v>
      </c>
      <c r="X80" s="114">
        <v>195966</v>
      </c>
      <c r="Y80" s="132">
        <v>3</v>
      </c>
    </row>
    <row r="81" spans="23:25" x14ac:dyDescent="0.25">
      <c r="W81" s="245" t="s">
        <v>2873</v>
      </c>
      <c r="X81" s="114">
        <v>272878</v>
      </c>
      <c r="Y81" s="132">
        <v>3</v>
      </c>
    </row>
    <row r="82" spans="23:25" x14ac:dyDescent="0.25">
      <c r="W82" s="245" t="s">
        <v>2874</v>
      </c>
      <c r="X82" s="114">
        <v>294961</v>
      </c>
      <c r="Y82" s="132">
        <v>3</v>
      </c>
    </row>
    <row r="83" spans="23:25" ht="15.75" thickBot="1" x14ac:dyDescent="0.3">
      <c r="W83" s="310" t="s">
        <v>2875</v>
      </c>
      <c r="X83" s="48">
        <v>34800</v>
      </c>
      <c r="Y83" s="133">
        <v>3</v>
      </c>
    </row>
    <row r="84" spans="23:25" x14ac:dyDescent="0.25">
      <c r="W84" s="244" t="s">
        <v>2876</v>
      </c>
      <c r="X84" s="111">
        <v>94633</v>
      </c>
      <c r="Y84" s="168">
        <v>3</v>
      </c>
    </row>
    <row r="85" spans="23:25" x14ac:dyDescent="0.25">
      <c r="W85" s="245" t="s">
        <v>2877</v>
      </c>
      <c r="X85" s="114">
        <v>138314</v>
      </c>
      <c r="Y85" s="132">
        <v>3</v>
      </c>
    </row>
    <row r="86" spans="23:25" x14ac:dyDescent="0.25">
      <c r="W86" s="245" t="s">
        <v>2878</v>
      </c>
      <c r="X86" s="114">
        <v>200599</v>
      </c>
      <c r="Y86" s="132">
        <v>3</v>
      </c>
    </row>
    <row r="87" spans="23:25" x14ac:dyDescent="0.25">
      <c r="W87" s="245" t="s">
        <v>2879</v>
      </c>
      <c r="X87" s="114">
        <v>204432</v>
      </c>
      <c r="Y87" s="132">
        <v>3</v>
      </c>
    </row>
    <row r="88" spans="23:25" x14ac:dyDescent="0.25">
      <c r="W88" s="245" t="s">
        <v>2880</v>
      </c>
      <c r="X88" s="114">
        <v>276714</v>
      </c>
      <c r="Y88" s="132">
        <v>3</v>
      </c>
    </row>
    <row r="89" spans="23:25" x14ac:dyDescent="0.25">
      <c r="W89" s="245" t="s">
        <v>2881</v>
      </c>
      <c r="X89" s="114">
        <v>153490</v>
      </c>
      <c r="Y89" s="132">
        <v>3</v>
      </c>
    </row>
    <row r="90" spans="23:25" x14ac:dyDescent="0.25">
      <c r="W90" s="245" t="s">
        <v>2882</v>
      </c>
      <c r="X90" s="114">
        <v>212576</v>
      </c>
      <c r="Y90" s="132">
        <v>3</v>
      </c>
    </row>
    <row r="91" spans="23:25" x14ac:dyDescent="0.25">
      <c r="W91" s="245" t="s">
        <v>2883</v>
      </c>
      <c r="X91" s="114">
        <v>275484</v>
      </c>
      <c r="Y91" s="132">
        <v>3</v>
      </c>
    </row>
    <row r="92" spans="23:25" x14ac:dyDescent="0.25">
      <c r="W92" s="245" t="s">
        <v>2884</v>
      </c>
      <c r="X92" s="114">
        <v>288072</v>
      </c>
      <c r="Y92" s="132">
        <v>3</v>
      </c>
    </row>
    <row r="93" spans="23:25" ht="15.75" thickBot="1" x14ac:dyDescent="0.3">
      <c r="W93" s="310" t="s">
        <v>2885</v>
      </c>
      <c r="X93" s="48">
        <v>40232</v>
      </c>
      <c r="Y93" s="133">
        <v>3</v>
      </c>
    </row>
    <row r="94" spans="23:25" x14ac:dyDescent="0.25">
      <c r="W94" s="244" t="s">
        <v>2886</v>
      </c>
      <c r="X94" s="111">
        <v>103789</v>
      </c>
      <c r="Y94" s="168">
        <v>3</v>
      </c>
    </row>
    <row r="95" spans="23:25" x14ac:dyDescent="0.25">
      <c r="W95" s="245" t="s">
        <v>2887</v>
      </c>
      <c r="X95" s="114">
        <v>154581</v>
      </c>
      <c r="Y95" s="132">
        <v>3</v>
      </c>
    </row>
    <row r="96" spans="23:25" x14ac:dyDescent="0.25">
      <c r="W96" s="245" t="s">
        <v>2888</v>
      </c>
      <c r="X96" s="114">
        <v>184260</v>
      </c>
      <c r="Y96" s="132">
        <v>3</v>
      </c>
    </row>
    <row r="97" spans="23:25" x14ac:dyDescent="0.25">
      <c r="W97" s="245" t="s">
        <v>2889</v>
      </c>
      <c r="X97" s="114">
        <v>198441</v>
      </c>
      <c r="Y97" s="132">
        <v>3</v>
      </c>
    </row>
    <row r="98" spans="23:25" x14ac:dyDescent="0.25">
      <c r="W98" s="245" t="s">
        <v>2890</v>
      </c>
      <c r="X98" s="114">
        <v>297551</v>
      </c>
      <c r="Y98" s="132">
        <v>3</v>
      </c>
    </row>
    <row r="99" spans="23:25" x14ac:dyDescent="0.25">
      <c r="W99" s="245" t="s">
        <v>2891</v>
      </c>
      <c r="X99" s="114">
        <v>150680</v>
      </c>
      <c r="Y99" s="132">
        <v>3</v>
      </c>
    </row>
    <row r="100" spans="23:25" x14ac:dyDescent="0.25">
      <c r="W100" s="245" t="s">
        <v>2892</v>
      </c>
      <c r="X100" s="114">
        <v>197166</v>
      </c>
      <c r="Y100" s="132">
        <v>3</v>
      </c>
    </row>
    <row r="101" spans="23:25" x14ac:dyDescent="0.25">
      <c r="W101" s="245" t="s">
        <v>2893</v>
      </c>
      <c r="X101" s="114">
        <v>281776</v>
      </c>
      <c r="Y101" s="132">
        <v>3</v>
      </c>
    </row>
    <row r="102" spans="23:25" x14ac:dyDescent="0.25">
      <c r="W102" s="245" t="s">
        <v>2894</v>
      </c>
      <c r="X102" s="114">
        <v>250571</v>
      </c>
      <c r="Y102" s="132">
        <v>3</v>
      </c>
    </row>
    <row r="103" spans="23:25" ht="15.75" thickBot="1" x14ac:dyDescent="0.3">
      <c r="W103" s="310" t="s">
        <v>2895</v>
      </c>
      <c r="X103" s="48">
        <v>33000</v>
      </c>
      <c r="Y103" s="133">
        <v>3</v>
      </c>
    </row>
    <row r="104" spans="23:25" x14ac:dyDescent="0.25">
      <c r="W104" s="244" t="s">
        <v>2896</v>
      </c>
      <c r="X104" s="111">
        <v>92908</v>
      </c>
      <c r="Y104" s="168">
        <v>3</v>
      </c>
    </row>
    <row r="105" spans="23:25" x14ac:dyDescent="0.25">
      <c r="W105" s="245" t="s">
        <v>2897</v>
      </c>
      <c r="X105" s="114">
        <v>152571</v>
      </c>
      <c r="Y105" s="132">
        <v>3</v>
      </c>
    </row>
    <row r="106" spans="23:25" x14ac:dyDescent="0.25">
      <c r="W106" s="245" t="s">
        <v>2898</v>
      </c>
      <c r="X106" s="114">
        <v>178093</v>
      </c>
      <c r="Y106" s="132">
        <v>3</v>
      </c>
    </row>
    <row r="107" spans="23:25" x14ac:dyDescent="0.25">
      <c r="W107" s="245" t="s">
        <v>2899</v>
      </c>
      <c r="X107" s="114">
        <v>188289</v>
      </c>
      <c r="Y107" s="132">
        <v>3</v>
      </c>
    </row>
    <row r="108" spans="23:25" x14ac:dyDescent="0.25">
      <c r="W108" s="245" t="s">
        <v>2900</v>
      </c>
      <c r="X108" s="114">
        <v>246985</v>
      </c>
      <c r="Y108" s="132">
        <v>3</v>
      </c>
    </row>
    <row r="109" spans="23:25" x14ac:dyDescent="0.25">
      <c r="W109" s="245" t="s">
        <v>2901</v>
      </c>
      <c r="X109" s="114">
        <v>139693</v>
      </c>
      <c r="Y109" s="132">
        <v>3</v>
      </c>
    </row>
    <row r="110" spans="23:25" x14ac:dyDescent="0.25">
      <c r="W110" s="245" t="s">
        <v>2902</v>
      </c>
      <c r="X110" s="114">
        <v>198396</v>
      </c>
      <c r="Y110" s="132">
        <v>3</v>
      </c>
    </row>
    <row r="111" spans="23:25" x14ac:dyDescent="0.25">
      <c r="W111" s="245" t="s">
        <v>2903</v>
      </c>
      <c r="X111" s="114">
        <v>253590</v>
      </c>
      <c r="Y111" s="132">
        <v>3</v>
      </c>
    </row>
    <row r="112" spans="23:25" x14ac:dyDescent="0.25">
      <c r="W112" s="245" t="s">
        <v>2904</v>
      </c>
      <c r="X112" s="114">
        <v>286776</v>
      </c>
      <c r="Y112" s="132">
        <v>3</v>
      </c>
    </row>
    <row r="113" spans="23:25" ht="15.75" thickBot="1" x14ac:dyDescent="0.3">
      <c r="W113" s="310" t="s">
        <v>2905</v>
      </c>
      <c r="X113" s="48">
        <v>33000</v>
      </c>
      <c r="Y113" s="133">
        <v>3</v>
      </c>
    </row>
    <row r="114" spans="23:25" x14ac:dyDescent="0.25">
      <c r="W114" s="244" t="s">
        <v>2906</v>
      </c>
      <c r="X114" s="111">
        <v>105011</v>
      </c>
      <c r="Y114" s="168">
        <v>3</v>
      </c>
    </row>
    <row r="115" spans="23:25" x14ac:dyDescent="0.25">
      <c r="W115" s="245" t="s">
        <v>2907</v>
      </c>
      <c r="X115" s="114">
        <v>154695</v>
      </c>
      <c r="Y115" s="132">
        <v>3</v>
      </c>
    </row>
    <row r="116" spans="23:25" x14ac:dyDescent="0.25">
      <c r="W116" s="245" t="s">
        <v>2908</v>
      </c>
      <c r="X116" s="114">
        <v>207227</v>
      </c>
      <c r="Y116" s="132">
        <v>3</v>
      </c>
    </row>
    <row r="117" spans="23:25" x14ac:dyDescent="0.25">
      <c r="W117" s="245" t="s">
        <v>2909</v>
      </c>
      <c r="X117" s="114">
        <v>217877</v>
      </c>
      <c r="Y117" s="132">
        <v>3</v>
      </c>
    </row>
    <row r="118" spans="23:25" x14ac:dyDescent="0.25">
      <c r="W118" s="245" t="s">
        <v>2910</v>
      </c>
      <c r="X118" s="114">
        <v>286073</v>
      </c>
      <c r="Y118" s="132">
        <v>3</v>
      </c>
    </row>
    <row r="119" spans="23:25" x14ac:dyDescent="0.25">
      <c r="W119" s="245" t="s">
        <v>2911</v>
      </c>
      <c r="X119" s="114">
        <v>155637</v>
      </c>
      <c r="Y119" s="132">
        <v>3</v>
      </c>
    </row>
    <row r="120" spans="23:25" x14ac:dyDescent="0.25">
      <c r="W120" s="245" t="s">
        <v>2912</v>
      </c>
      <c r="X120" s="114">
        <v>196381</v>
      </c>
      <c r="Y120" s="132">
        <v>3</v>
      </c>
    </row>
    <row r="121" spans="23:25" x14ac:dyDescent="0.25">
      <c r="W121" s="245" t="s">
        <v>2913</v>
      </c>
      <c r="X121" s="114">
        <v>274241</v>
      </c>
      <c r="Y121" s="132">
        <v>3</v>
      </c>
    </row>
    <row r="122" spans="23:25" x14ac:dyDescent="0.25">
      <c r="W122" s="245" t="s">
        <v>2914</v>
      </c>
      <c r="X122" s="114">
        <v>280682</v>
      </c>
      <c r="Y122" s="132">
        <v>3</v>
      </c>
    </row>
    <row r="123" spans="23:25" ht="15.75" thickBot="1" x14ac:dyDescent="0.3">
      <c r="W123" s="310" t="s">
        <v>2915</v>
      </c>
      <c r="X123" s="48">
        <v>36799</v>
      </c>
      <c r="Y123" s="133">
        <v>3</v>
      </c>
    </row>
    <row r="124" spans="23:25" x14ac:dyDescent="0.25">
      <c r="W124" s="244" t="s">
        <v>2916</v>
      </c>
      <c r="X124" s="111">
        <v>104290</v>
      </c>
      <c r="Y124" s="168">
        <v>3</v>
      </c>
    </row>
    <row r="125" spans="23:25" x14ac:dyDescent="0.25">
      <c r="W125" s="245" t="s">
        <v>2917</v>
      </c>
      <c r="X125" s="114">
        <v>148893</v>
      </c>
      <c r="Y125" s="132">
        <v>3</v>
      </c>
    </row>
    <row r="126" spans="23:25" x14ac:dyDescent="0.25">
      <c r="W126" s="245" t="s">
        <v>2918</v>
      </c>
      <c r="X126" s="114">
        <v>200513</v>
      </c>
      <c r="Y126" s="132">
        <v>3</v>
      </c>
    </row>
    <row r="127" spans="23:25" x14ac:dyDescent="0.25">
      <c r="W127" s="245" t="s">
        <v>2919</v>
      </c>
      <c r="X127" s="114">
        <v>191492</v>
      </c>
      <c r="Y127" s="132">
        <v>3</v>
      </c>
    </row>
    <row r="128" spans="23:25" x14ac:dyDescent="0.25">
      <c r="W128" s="245" t="s">
        <v>2920</v>
      </c>
      <c r="X128" s="114">
        <v>245092</v>
      </c>
      <c r="Y128" s="132">
        <v>3</v>
      </c>
    </row>
    <row r="129" spans="23:25" x14ac:dyDescent="0.25">
      <c r="W129" s="245" t="s">
        <v>2921</v>
      </c>
      <c r="X129" s="114">
        <v>138395</v>
      </c>
      <c r="Y129" s="132">
        <v>3</v>
      </c>
    </row>
    <row r="130" spans="23:25" x14ac:dyDescent="0.25">
      <c r="W130" s="245" t="s">
        <v>2922</v>
      </c>
      <c r="X130" s="114">
        <v>178689</v>
      </c>
      <c r="Y130" s="132">
        <v>3</v>
      </c>
    </row>
    <row r="131" spans="23:25" x14ac:dyDescent="0.25">
      <c r="W131" s="245" t="s">
        <v>2923</v>
      </c>
      <c r="X131" s="114">
        <v>273281</v>
      </c>
      <c r="Y131" s="132">
        <v>3</v>
      </c>
    </row>
    <row r="132" spans="23:25" x14ac:dyDescent="0.25">
      <c r="W132" s="245" t="s">
        <v>2924</v>
      </c>
      <c r="X132" s="114">
        <v>250894</v>
      </c>
      <c r="Y132" s="132">
        <v>3</v>
      </c>
    </row>
    <row r="133" spans="23:25" ht="15.75" thickBot="1" x14ac:dyDescent="0.3">
      <c r="W133" s="310" t="s">
        <v>2925</v>
      </c>
      <c r="X133" s="48">
        <v>33000</v>
      </c>
      <c r="Y133" s="133">
        <v>3</v>
      </c>
    </row>
    <row r="134" spans="23:25" x14ac:dyDescent="0.25">
      <c r="W134" s="244" t="s">
        <v>2926</v>
      </c>
      <c r="X134" s="111">
        <v>108091</v>
      </c>
      <c r="Y134" s="168">
        <v>3</v>
      </c>
    </row>
    <row r="135" spans="23:25" x14ac:dyDescent="0.25">
      <c r="W135" s="245" t="s">
        <v>2927</v>
      </c>
      <c r="X135" s="114">
        <v>153982</v>
      </c>
      <c r="Y135" s="132">
        <v>3</v>
      </c>
    </row>
    <row r="136" spans="23:25" x14ac:dyDescent="0.25">
      <c r="W136" s="245" t="s">
        <v>2928</v>
      </c>
      <c r="X136" s="114">
        <v>195615</v>
      </c>
      <c r="Y136" s="132">
        <v>3</v>
      </c>
    </row>
    <row r="137" spans="23:25" x14ac:dyDescent="0.25">
      <c r="W137" s="245" t="s">
        <v>2929</v>
      </c>
      <c r="X137" s="114">
        <v>213670</v>
      </c>
      <c r="Y137" s="132">
        <v>3</v>
      </c>
    </row>
    <row r="138" spans="23:25" x14ac:dyDescent="0.25">
      <c r="W138" s="245" t="s">
        <v>2930</v>
      </c>
      <c r="X138" s="114">
        <v>264721</v>
      </c>
      <c r="Y138" s="132">
        <v>3</v>
      </c>
    </row>
    <row r="139" spans="23:25" x14ac:dyDescent="0.25">
      <c r="W139" s="245" t="s">
        <v>2931</v>
      </c>
      <c r="X139" s="114">
        <v>151592</v>
      </c>
      <c r="Y139" s="132">
        <v>3</v>
      </c>
    </row>
    <row r="140" spans="23:25" x14ac:dyDescent="0.25">
      <c r="W140" s="245" t="s">
        <v>2932</v>
      </c>
      <c r="X140" s="114">
        <v>207853</v>
      </c>
      <c r="Y140" s="132">
        <v>3</v>
      </c>
    </row>
    <row r="141" spans="23:25" x14ac:dyDescent="0.25">
      <c r="W141" s="245" t="s">
        <v>2933</v>
      </c>
      <c r="X141" s="114">
        <v>282072</v>
      </c>
      <c r="Y141" s="132">
        <v>3</v>
      </c>
    </row>
    <row r="142" spans="23:25" x14ac:dyDescent="0.25">
      <c r="W142" s="245" t="s">
        <v>2934</v>
      </c>
      <c r="X142" s="114">
        <v>285064</v>
      </c>
      <c r="Y142" s="132">
        <v>3</v>
      </c>
    </row>
    <row r="143" spans="23:25" ht="15.75" thickBot="1" x14ac:dyDescent="0.3">
      <c r="W143" s="310" t="s">
        <v>2935</v>
      </c>
      <c r="X143" s="48">
        <v>46100</v>
      </c>
      <c r="Y143" s="133">
        <v>3</v>
      </c>
    </row>
    <row r="144" spans="23:25" x14ac:dyDescent="0.25">
      <c r="W144" s="244" t="s">
        <v>2936</v>
      </c>
      <c r="X144" s="111">
        <v>100613</v>
      </c>
      <c r="Y144" s="168">
        <v>3</v>
      </c>
    </row>
    <row r="145" spans="23:25" x14ac:dyDescent="0.25">
      <c r="W145" s="245" t="s">
        <v>2937</v>
      </c>
      <c r="X145" s="114">
        <v>157009</v>
      </c>
      <c r="Y145" s="132">
        <v>3</v>
      </c>
    </row>
    <row r="146" spans="23:25" x14ac:dyDescent="0.25">
      <c r="W146" s="245" t="s">
        <v>2938</v>
      </c>
      <c r="X146" s="114">
        <v>209052</v>
      </c>
      <c r="Y146" s="132">
        <v>3</v>
      </c>
    </row>
    <row r="147" spans="23:25" x14ac:dyDescent="0.25">
      <c r="W147" s="245" t="s">
        <v>2939</v>
      </c>
      <c r="X147" s="114">
        <v>205882</v>
      </c>
      <c r="Y147" s="132">
        <v>3</v>
      </c>
    </row>
    <row r="148" spans="23:25" x14ac:dyDescent="0.25">
      <c r="W148" s="245" t="s">
        <v>2940</v>
      </c>
      <c r="X148" s="114">
        <v>283011</v>
      </c>
      <c r="Y148" s="132">
        <v>3</v>
      </c>
    </row>
    <row r="149" spans="23:25" x14ac:dyDescent="0.25">
      <c r="W149" s="245" t="s">
        <v>2941</v>
      </c>
      <c r="X149" s="114">
        <v>159928</v>
      </c>
      <c r="Y149" s="132">
        <v>3</v>
      </c>
    </row>
    <row r="150" spans="23:25" x14ac:dyDescent="0.25">
      <c r="W150" s="245" t="s">
        <v>2942</v>
      </c>
      <c r="X150" s="114">
        <v>200207</v>
      </c>
      <c r="Y150" s="132">
        <v>3</v>
      </c>
    </row>
    <row r="151" spans="23:25" x14ac:dyDescent="0.25">
      <c r="W151" s="245" t="s">
        <v>2943</v>
      </c>
      <c r="X151" s="114">
        <v>284946</v>
      </c>
      <c r="Y151" s="132">
        <v>3</v>
      </c>
    </row>
    <row r="152" spans="23:25" x14ac:dyDescent="0.25">
      <c r="W152" s="245" t="s">
        <v>2944</v>
      </c>
      <c r="X152" s="114">
        <v>283652</v>
      </c>
      <c r="Y152" s="132">
        <v>3</v>
      </c>
    </row>
    <row r="153" spans="23:25" ht="15.75" thickBot="1" x14ac:dyDescent="0.3">
      <c r="W153" s="310" t="s">
        <v>2945</v>
      </c>
      <c r="X153" s="48">
        <v>31500</v>
      </c>
      <c r="Y153" s="133">
        <v>3</v>
      </c>
    </row>
    <row r="154" spans="23:25" x14ac:dyDescent="0.25">
      <c r="W154" s="244" t="s">
        <v>3016</v>
      </c>
      <c r="X154" s="111">
        <v>112400</v>
      </c>
      <c r="Y154" s="168">
        <v>3</v>
      </c>
    </row>
    <row r="155" spans="23:25" x14ac:dyDescent="0.25">
      <c r="W155" s="264" t="s">
        <v>3017</v>
      </c>
      <c r="X155" s="114">
        <v>159500</v>
      </c>
      <c r="Y155" s="132">
        <v>3</v>
      </c>
    </row>
    <row r="156" spans="23:25" x14ac:dyDescent="0.25">
      <c r="W156" s="264" t="s">
        <v>3018</v>
      </c>
      <c r="X156" s="114">
        <v>196800</v>
      </c>
      <c r="Y156" s="132">
        <v>3</v>
      </c>
    </row>
    <row r="157" spans="23:25" x14ac:dyDescent="0.25">
      <c r="W157" s="264" t="s">
        <v>3019</v>
      </c>
      <c r="X157" s="114">
        <v>198300</v>
      </c>
      <c r="Y157" s="132">
        <v>3</v>
      </c>
    </row>
    <row r="158" spans="23:25" x14ac:dyDescent="0.25">
      <c r="W158" s="264" t="s">
        <v>3020</v>
      </c>
      <c r="X158" s="114">
        <v>278900</v>
      </c>
      <c r="Y158" s="132">
        <v>3</v>
      </c>
    </row>
    <row r="159" spans="23:25" x14ac:dyDescent="0.25">
      <c r="W159" s="264" t="s">
        <v>3021</v>
      </c>
      <c r="X159" s="114">
        <v>150825</v>
      </c>
      <c r="Y159" s="132">
        <v>3</v>
      </c>
    </row>
    <row r="160" spans="23:25" x14ac:dyDescent="0.25">
      <c r="W160" s="264" t="s">
        <v>3022</v>
      </c>
      <c r="X160" s="114">
        <v>180283</v>
      </c>
      <c r="Y160" s="132">
        <v>3</v>
      </c>
    </row>
    <row r="161" spans="23:25" x14ac:dyDescent="0.25">
      <c r="W161" s="264" t="s">
        <v>3023</v>
      </c>
      <c r="X161" s="114">
        <v>282100</v>
      </c>
      <c r="Y161" s="132">
        <v>3</v>
      </c>
    </row>
    <row r="162" spans="23:25" x14ac:dyDescent="0.25">
      <c r="W162" s="264" t="s">
        <v>3024</v>
      </c>
      <c r="X162" s="114">
        <v>288100</v>
      </c>
      <c r="Y162" s="132">
        <v>3</v>
      </c>
    </row>
    <row r="163" spans="23:25" ht="15.75" thickBot="1" x14ac:dyDescent="0.3">
      <c r="W163" s="265" t="s">
        <v>3025</v>
      </c>
      <c r="X163" s="48">
        <v>33000</v>
      </c>
      <c r="Y163" s="133">
        <v>3</v>
      </c>
    </row>
    <row r="164" spans="23:25" x14ac:dyDescent="0.25">
      <c r="W164" s="244" t="s">
        <v>3026</v>
      </c>
      <c r="X164" s="111">
        <v>103527</v>
      </c>
      <c r="Y164" s="168">
        <v>3</v>
      </c>
    </row>
    <row r="165" spans="23:25" x14ac:dyDescent="0.25">
      <c r="W165" s="264" t="s">
        <v>3027</v>
      </c>
      <c r="X165" s="114">
        <v>157100</v>
      </c>
      <c r="Y165" s="132">
        <v>3</v>
      </c>
    </row>
    <row r="166" spans="23:25" x14ac:dyDescent="0.25">
      <c r="W166" s="264" t="s">
        <v>3028</v>
      </c>
      <c r="X166" s="114">
        <v>202138</v>
      </c>
      <c r="Y166" s="132">
        <v>3</v>
      </c>
    </row>
    <row r="167" spans="23:25" x14ac:dyDescent="0.25">
      <c r="W167" s="264" t="s">
        <v>3029</v>
      </c>
      <c r="X167" s="114">
        <v>184000</v>
      </c>
      <c r="Y167" s="132">
        <v>3</v>
      </c>
    </row>
    <row r="168" spans="23:25" x14ac:dyDescent="0.25">
      <c r="W168" s="264" t="s">
        <v>3030</v>
      </c>
      <c r="X168" s="114">
        <v>265868</v>
      </c>
      <c r="Y168" s="132">
        <v>3</v>
      </c>
    </row>
    <row r="169" spans="23:25" x14ac:dyDescent="0.25">
      <c r="W169" s="264" t="s">
        <v>3031</v>
      </c>
      <c r="X169" s="114">
        <v>148900</v>
      </c>
      <c r="Y169" s="132">
        <v>3</v>
      </c>
    </row>
    <row r="170" spans="23:25" x14ac:dyDescent="0.25">
      <c r="W170" s="264" t="s">
        <v>3032</v>
      </c>
      <c r="X170" s="114">
        <v>196300</v>
      </c>
      <c r="Y170" s="132">
        <v>3</v>
      </c>
    </row>
    <row r="171" spans="23:25" x14ac:dyDescent="0.25">
      <c r="W171" s="264" t="s">
        <v>3033</v>
      </c>
      <c r="X171" s="114">
        <v>272100</v>
      </c>
      <c r="Y171" s="132">
        <v>3</v>
      </c>
    </row>
    <row r="172" spans="23:25" x14ac:dyDescent="0.25">
      <c r="W172" s="264" t="s">
        <v>3034</v>
      </c>
      <c r="X172" s="114">
        <v>266747</v>
      </c>
      <c r="Y172" s="132">
        <v>3</v>
      </c>
    </row>
    <row r="173" spans="23:25" ht="15.75" thickBot="1" x14ac:dyDescent="0.3">
      <c r="W173" s="265" t="s">
        <v>3035</v>
      </c>
      <c r="X173" s="48">
        <v>58500</v>
      </c>
      <c r="Y173" s="133">
        <v>3</v>
      </c>
    </row>
  </sheetData>
  <customSheetViews>
    <customSheetView guid="{AAD390AF-2B1D-4F21-A08A-4E26942AA992}">
      <selection activeCell="K1" sqref="K1"/>
      <pageMargins left="0.7" right="0.7" top="0.75" bottom="0.75" header="0.3" footer="0.3"/>
      <pageSetup paperSize="9" orientation="portrait" r:id="rId1"/>
    </customSheetView>
  </customSheetViews>
  <mergeCells count="46">
    <mergeCell ref="BL2:BM2"/>
    <mergeCell ref="AB2:AB3"/>
    <mergeCell ref="AW1:BM1"/>
    <mergeCell ref="BN1:BZ1"/>
    <mergeCell ref="BW2:BZ2"/>
    <mergeCell ref="BR2:BV2"/>
    <mergeCell ref="BN2:BQ2"/>
    <mergeCell ref="AW2:BA2"/>
    <mergeCell ref="BB2:BF2"/>
    <mergeCell ref="BG2:BK2"/>
    <mergeCell ref="AA1:AM1"/>
    <mergeCell ref="AN1:AU1"/>
    <mergeCell ref="AL2:AM2"/>
    <mergeCell ref="AC2:AC3"/>
    <mergeCell ref="AA2:AA3"/>
    <mergeCell ref="AT2:AU3"/>
    <mergeCell ref="K2:K3"/>
    <mergeCell ref="L2:M2"/>
    <mergeCell ref="I2:J2"/>
    <mergeCell ref="B2:B3"/>
    <mergeCell ref="C2:D2"/>
    <mergeCell ref="E2:E3"/>
    <mergeCell ref="F2:G2"/>
    <mergeCell ref="H2:H3"/>
    <mergeCell ref="U2:V2"/>
    <mergeCell ref="W2:W3"/>
    <mergeCell ref="X2:Y2"/>
    <mergeCell ref="N2:N3"/>
    <mergeCell ref="O2:P2"/>
    <mergeCell ref="Q2:Q3"/>
    <mergeCell ref="R2:S2"/>
    <mergeCell ref="T2:T3"/>
    <mergeCell ref="AE2:AE3"/>
    <mergeCell ref="AD2:AD3"/>
    <mergeCell ref="AF2:AK3"/>
    <mergeCell ref="AN2:AS3"/>
    <mergeCell ref="AA32:AH32"/>
    <mergeCell ref="AA25:AH25"/>
    <mergeCell ref="AA18:AH18"/>
    <mergeCell ref="AA11:AH11"/>
    <mergeCell ref="AA4:AH4"/>
    <mergeCell ref="AI25:AK25"/>
    <mergeCell ref="AI32:AK32"/>
    <mergeCell ref="AI4:AK4"/>
    <mergeCell ref="AI11:AK11"/>
    <mergeCell ref="AI18:AK18"/>
  </mergeCells>
  <conditionalFormatting sqref="AA5:AA10">
    <cfRule type="expression" dxfId="10" priority="1">
      <formula>AE5=MAX($AE$5:$AE$10)</formula>
    </cfRule>
  </conditionalFormatting>
  <conditionalFormatting sqref="AA12:AA17">
    <cfRule type="expression" dxfId="9" priority="10">
      <formula>AE12=MAX($AE$12:$AE$17)</formula>
    </cfRule>
  </conditionalFormatting>
  <conditionalFormatting sqref="AA19:AA24">
    <cfRule type="expression" dxfId="8" priority="11">
      <formula>AE19=MAX($AE$19:$AE$24)</formula>
    </cfRule>
  </conditionalFormatting>
  <conditionalFormatting sqref="AA26:AA31">
    <cfRule type="expression" dxfId="7" priority="18">
      <formula>AE26=MAX($AE$26:$AE$31)</formula>
    </cfRule>
  </conditionalFormatting>
  <conditionalFormatting sqref="AA33:AA38">
    <cfRule type="expression" dxfId="6" priority="89">
      <formula>AE33=MAX($AE$33:$AE$38)</formula>
    </cfRule>
  </conditionalFormatting>
  <conditionalFormatting sqref="AA5:AA10 AA12:AA17 AA19:AA24 AA26:AA31 AA33:AA38">
    <cfRule type="expression" dxfId="5" priority="106">
      <formula>AC5=MAX($AL$4:$AL$38)</formula>
    </cfRule>
  </conditionalFormatting>
  <conditionalFormatting sqref="AA4:AB4 AA11:AB11 AA18:AB18 AA25:AB25 AA32:AB32">
    <cfRule type="expression" dxfId="4" priority="112">
      <formula>AND(AI4&lt;&gt;0,OR(AI4=LARGE($AI$4:$AK$38,4),AI4=LARGE($AI$4:$AK$38,2),AI4=LARGE($AI$4:$AK$38,3)))</formula>
    </cfRule>
  </conditionalFormatting>
  <conditionalFormatting sqref="AA5:AB10 AA12:AB17 AA19:AB24 AA26:AB31 AA33:AB38">
    <cfRule type="expression" dxfId="3" priority="104">
      <formula>$AB5="X"</formula>
    </cfRule>
  </conditionalFormatting>
  <dataValidations count="10">
    <dataValidation type="list" allowBlank="1" showInputMessage="1" showErrorMessage="1" sqref="BP4:BP9">
      <formula1>AB_Epic_Weapon_List_Red</formula1>
    </dataValidation>
    <dataValidation type="list" allowBlank="1" showInputMessage="1" showErrorMessage="1" sqref="BQ4:BQ9">
      <formula1>AB_Epic_Shield_List_Red</formula1>
    </dataValidation>
    <dataValidation type="list" allowBlank="1" showInputMessage="1" showErrorMessage="1" sqref="BP10:BP15">
      <formula1>AB_Epic_Weapon_List_Chuck</formula1>
    </dataValidation>
    <dataValidation type="list" allowBlank="1" showInputMessage="1" showErrorMessage="1" sqref="BP16:BP21">
      <formula1>AB_Epic_Weapon_List_Matilda</formula1>
    </dataValidation>
    <dataValidation type="list" allowBlank="1" showInputMessage="1" showErrorMessage="1" sqref="BP22:BP27">
      <formula1>AB_Epic_Weapon_List_Bomb</formula1>
    </dataValidation>
    <dataValidation type="list" allowBlank="1" showInputMessage="1" showErrorMessage="1" sqref="BP28:BP33">
      <formula1>AB_Epic_Weapon_List_Blues</formula1>
    </dataValidation>
    <dataValidation type="list" allowBlank="1" showInputMessage="1" showErrorMessage="1" sqref="BQ10:BQ15">
      <formula1>AB_Epic_Shield_List_Chuck</formula1>
    </dataValidation>
    <dataValidation type="list" allowBlank="1" showInputMessage="1" showErrorMessage="1" sqref="BQ16:BQ21">
      <formula1>AB_Epic_Shield_List_Matilda</formula1>
    </dataValidation>
    <dataValidation type="list" allowBlank="1" showInputMessage="1" showErrorMessage="1" sqref="BQ22:BQ27">
      <formula1>AB_Epic_Shield_List_Bomb</formula1>
    </dataValidation>
    <dataValidation type="list" allowBlank="1" showInputMessage="1" showErrorMessage="1" sqref="BQ28:BQ33">
      <formula1>AB_Epic_Shield_List_Blues</formula1>
    </dataValidation>
  </dataValidations>
  <pageMargins left="0.70866141732283472" right="0.70866141732283472" top="0.74803149606299213" bottom="0.74803149606299213" header="0.31496062992125984" footer="0.31496062992125984"/>
  <pageSetup paperSize="9" scale="19" orientation="landscape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23</vt:i4>
      </vt:variant>
    </vt:vector>
  </HeadingPairs>
  <TitlesOfParts>
    <vt:vector size="36" baseType="lpstr">
      <vt:lpstr>Angry Birds</vt:lpstr>
      <vt:lpstr>AB Seasons</vt:lpstr>
      <vt:lpstr>AB Rio</vt:lpstr>
      <vt:lpstr>AB Space</vt:lpstr>
      <vt:lpstr>Bad Piggies</vt:lpstr>
      <vt:lpstr>AB Star Wars</vt:lpstr>
      <vt:lpstr>AB Star Wars II</vt:lpstr>
      <vt:lpstr>AB Go</vt:lpstr>
      <vt:lpstr>AB Epic</vt:lpstr>
      <vt:lpstr>AB Stella</vt:lpstr>
      <vt:lpstr>AB Transformers</vt:lpstr>
      <vt:lpstr>Angry Birds 2</vt:lpstr>
      <vt:lpstr>Succès GC</vt:lpstr>
      <vt:lpstr>AB_Epic_Bonus_Attack</vt:lpstr>
      <vt:lpstr>AB_Epic_Bonus_Elite</vt:lpstr>
      <vt:lpstr>AB_Epic_Bonus_Enchantment</vt:lpstr>
      <vt:lpstr>AB_Epic_Bonus_Life</vt:lpstr>
      <vt:lpstr>AB_Epic_Bonus_Mastery</vt:lpstr>
      <vt:lpstr>AB_Epic_Character_Variables</vt:lpstr>
      <vt:lpstr>AB_Epic_Class_Infos</vt:lpstr>
      <vt:lpstr>AB_Epic_Class_Variables</vt:lpstr>
      <vt:lpstr>AB_Epic_Level</vt:lpstr>
      <vt:lpstr>AB_Epic_Shield_List_Blues</vt:lpstr>
      <vt:lpstr>AB_Epic_Shield_List_Bomb</vt:lpstr>
      <vt:lpstr>AB_Epic_Shield_List_Chuck</vt:lpstr>
      <vt:lpstr>AB_Epic_Shield_List_Matilda</vt:lpstr>
      <vt:lpstr>AB_Epic_Shield_List_Red</vt:lpstr>
      <vt:lpstr>AB_Epic_Shield_Rank</vt:lpstr>
      <vt:lpstr>AB_Epic_Shield_Variables</vt:lpstr>
      <vt:lpstr>AB_Epic_Weapon_List_Blues</vt:lpstr>
      <vt:lpstr>AB_Epic_Weapon_List_Bomb</vt:lpstr>
      <vt:lpstr>AB_Epic_Weapon_List_Chuck</vt:lpstr>
      <vt:lpstr>AB_Epic_Weapon_List_Matilda</vt:lpstr>
      <vt:lpstr>AB_Epic_Weapon_List_Red</vt:lpstr>
      <vt:lpstr>AB_Epic_Weapon_Rank</vt:lpstr>
      <vt:lpstr>AB_Epic_Weapon_Variables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 SCHNOELLER</dc:creator>
  <cp:lastModifiedBy>Gaetan SCHNOELLER</cp:lastModifiedBy>
  <cp:lastPrinted>2015-10-15T07:43:35Z</cp:lastPrinted>
  <dcterms:created xsi:type="dcterms:W3CDTF">2014-03-31T10:23:41Z</dcterms:created>
  <dcterms:modified xsi:type="dcterms:W3CDTF">2016-03-21T15:38:52Z</dcterms:modified>
</cp:coreProperties>
</file>