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0160" windowHeight="9045" firstSheet="2" activeTab="6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Swift ST200" sheetId="16" r:id="rId7"/>
    <sheet name="Maserati Trofeo" sheetId="1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8" l="1"/>
  <c r="L18" i="18" s="1"/>
  <c r="K16" i="18" l="1"/>
  <c r="L6" i="18" l="1"/>
  <c r="C7" i="18" s="1"/>
  <c r="I2" i="18"/>
  <c r="C2" i="18" l="1"/>
  <c r="D3" i="18" s="1"/>
  <c r="E3" i="18" s="1"/>
  <c r="C3" i="18"/>
  <c r="D4" i="18" s="1"/>
  <c r="E4" i="18" s="1"/>
  <c r="C5" i="18"/>
  <c r="D6" i="18" s="1"/>
  <c r="E6" i="18" s="1"/>
  <c r="C6" i="18"/>
  <c r="D7" i="18" s="1"/>
  <c r="E7" i="18" s="1"/>
  <c r="C4" i="18"/>
  <c r="D5" i="18" s="1"/>
  <c r="E5" i="18" s="1"/>
  <c r="G5" i="18"/>
  <c r="G6" i="18"/>
  <c r="L6" i="16" l="1"/>
  <c r="C6" i="16" s="1"/>
  <c r="I2" i="16"/>
  <c r="C5" i="16" l="1"/>
  <c r="D6" i="16" s="1"/>
  <c r="E6" i="16" s="1"/>
  <c r="C2" i="16"/>
  <c r="D3" i="16" s="1"/>
  <c r="E3" i="16" s="1"/>
  <c r="C4" i="16"/>
  <c r="D5" i="16" s="1"/>
  <c r="E5" i="16" s="1"/>
  <c r="G6" i="16"/>
  <c r="C3" i="16"/>
  <c r="D4" i="16" s="1"/>
  <c r="E4" i="16" s="1"/>
  <c r="G5" i="16"/>
  <c r="L6" i="14" l="1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I2" i="12"/>
  <c r="L6" i="11"/>
  <c r="C6" i="11" s="1"/>
  <c r="I2" i="11"/>
  <c r="L6" i="10"/>
  <c r="C5" i="10" s="1"/>
  <c r="I2" i="10"/>
  <c r="L6" i="9"/>
  <c r="C4" i="9" s="1"/>
  <c r="I2" i="9"/>
  <c r="C3" i="12" l="1"/>
  <c r="D4" i="12" s="1"/>
  <c r="E4" i="12" s="1"/>
  <c r="C2" i="12"/>
  <c r="D3" i="12" s="1"/>
  <c r="E3" i="12" s="1"/>
  <c r="G5" i="12"/>
  <c r="C4" i="12"/>
  <c r="D5" i="12" s="1"/>
  <c r="E5" i="12" s="1"/>
  <c r="C2" i="1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D4" i="10" l="1"/>
  <c r="E4" i="10" s="1"/>
</calcChain>
</file>

<file path=xl/sharedStrings.xml><?xml version="1.0" encoding="utf-8"?>
<sst xmlns="http://schemas.openxmlformats.org/spreadsheetml/2006/main" count="245" uniqueCount="33">
  <si>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</si>
  <si>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</si>
  <si>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</si>
  <si>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</si>
  <si>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</si>
  <si>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</si>
  <si>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</si>
  <si>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</si>
  <si>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</si>
  <si>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</si>
  <si>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</si>
  <si>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</si>
  <si>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</si>
  <si>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</si>
  <si>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</si>
  <si>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</si>
  <si>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</si>
  <si>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</si>
  <si>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</si>
  <si>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</si>
  <si>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</si>
  <si>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</si>
  <si>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</si>
  <si>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</si>
  <si>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</si>
  <si>
    <t>litres</t>
  </si>
  <si>
    <t>tours</t>
  </si>
  <si>
    <t>Conso</t>
  </si>
  <si>
    <t>1 tour</t>
  </si>
  <si>
    <t>N tours avec réservoir</t>
  </si>
  <si>
    <t>conso</t>
  </si>
  <si>
    <t>26 tours</t>
  </si>
  <si>
    <t>Remettre 24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</si>
</sst>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@ &quot;0&quot; km/h&quot;"/>
    <numFmt numFmtId="166" formatCode="0&quot; tours/minute&quot;"/>
    <numFmt numFmtId="167" formatCode="&quot;-&quot;0&quot; &gt;&gt;&gt;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4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5" borderId="17" xfId="0" applyFill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0" fontId="0" fillId="0" borderId="26" xfId="0" applyBorder="1"/>
    <xf numFmtId="0" fontId="0" fillId="0" borderId="0" xfId="0" applyBorder="1"/>
    <xf numFmtId="165" fontId="0" fillId="5" borderId="29" xfId="0" applyNumberFormat="1" applyFill="1" applyBorder="1" applyAlignment="1">
      <alignment horizontal="left"/>
    </xf>
    <xf numFmtId="165" fontId="0" fillId="5" borderId="30" xfId="0" applyNumberFormat="1" applyFill="1" applyBorder="1" applyAlignment="1">
      <alignment horizontal="left"/>
    </xf>
    <xf numFmtId="165" fontId="0" fillId="5" borderId="31" xfId="0" applyNumberForma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6" borderId="32" xfId="0" applyFill="1" applyBorder="1"/>
    <xf numFmtId="0" fontId="0" fillId="6" borderId="21" xfId="0" applyFill="1" applyBorder="1"/>
    <xf numFmtId="0" fontId="0" fillId="0" borderId="37" xfId="0" applyBorder="1"/>
    <xf numFmtId="0" fontId="0" fillId="4" borderId="38" xfId="0" applyFill="1" applyBorder="1"/>
    <xf numFmtId="0" fontId="0" fillId="0" borderId="38" xfId="0" applyBorder="1"/>
    <xf numFmtId="0" fontId="0" fillId="4" borderId="0" xfId="0" applyFill="1" applyBorder="1"/>
    <xf numFmtId="0" fontId="0" fillId="5" borderId="0" xfId="0" applyFill="1" applyBorder="1"/>
    <xf numFmtId="0" fontId="0" fillId="0" borderId="40" xfId="0" applyBorder="1"/>
    <xf numFmtId="0" fontId="0" fillId="0" borderId="22" xfId="0" applyBorder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4" fontId="0" fillId="7" borderId="23" xfId="0" applyNumberFormat="1" applyFill="1" applyBorder="1" applyAlignment="1">
      <alignment horizontal="right"/>
    </xf>
    <xf numFmtId="164" fontId="0" fillId="7" borderId="25" xfId="0" applyNumberFormat="1" applyFill="1" applyBorder="1" applyAlignment="1">
      <alignment horizontal="right"/>
    </xf>
    <xf numFmtId="167" fontId="0" fillId="8" borderId="33" xfId="0" applyNumberFormat="1" applyFill="1" applyBorder="1" applyAlignment="1">
      <alignment horizontal="center"/>
    </xf>
    <xf numFmtId="167" fontId="0" fillId="8" borderId="34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left"/>
    </xf>
    <xf numFmtId="166" fontId="0" fillId="5" borderId="33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0" fontId="1" fillId="10" borderId="27" xfId="0" applyFont="1" applyFill="1" applyBorder="1"/>
    <xf numFmtId="0" fontId="1" fillId="10" borderId="28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5" xfId="0" applyBorder="1"/>
    <xf numFmtId="0" fontId="0" fillId="0" borderId="46" xfId="0" applyBorder="1"/>
    <xf numFmtId="165" fontId="0" fillId="5" borderId="47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5" xfId="0" applyFont="1" applyFill="1" applyBorder="1"/>
    <xf numFmtId="166" fontId="0" fillId="5" borderId="48" xfId="0" applyNumberFormat="1" applyFill="1" applyBorder="1" applyAlignment="1">
      <alignment horizontal="left"/>
    </xf>
    <xf numFmtId="0" fontId="0" fillId="4" borderId="42" xfId="0" applyFill="1" applyBorder="1"/>
    <xf numFmtId="0" fontId="0" fillId="0" borderId="22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4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16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left"/>
    </xf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>((1/($B$5*B2))*$N$2)/$L$6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((1/($B$5*B3))*$N$2)/$L$6</f>
        <v>#DIV/0!</v>
      </c>
      <c r="D3" s="50" t="e">
        <f>$N$2-(C2*$L$6*B3*$B$5)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1" t="e">
        <f>((1/($B$5*B4))*$N$2)/$L$6</f>
        <v>#DIV/0!</v>
      </c>
      <c r="D4" s="51" t="e">
        <f>$N$2-(C3*$L$6*B4*$B$5)</f>
        <v>#DIV/0!</v>
      </c>
      <c r="E4" s="54" t="e">
        <f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2" t="s">
        <v>8</v>
      </c>
      <c r="B5" s="49"/>
      <c r="F5" s="9" t="s">
        <v>18</v>
      </c>
      <c r="G5" s="25" t="e">
        <f>I1/(B4*G1*$L$6)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C6" s="57"/>
      <c r="D6" s="58"/>
      <c r="E6" s="59"/>
      <c r="F6" s="10" t="s">
        <v>19</v>
      </c>
      <c r="G6" s="26" t="e">
        <f>N2/(B5*G2*$L$6)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C7" s="60"/>
      <c r="D7" s="60"/>
      <c r="E7" s="60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67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>((1/($B$6*B2))*$N$2)/$L$6</f>
        <v>#DIV/0!</v>
      </c>
      <c r="D2" s="34"/>
      <c r="E2" s="34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((1/($B$6*B3))*$N$2)/$L$6</f>
        <v>#DIV/0!</v>
      </c>
      <c r="D3" s="50" t="e">
        <f>$N$2-(C2*$L$6*B3*$B$6)</f>
        <v>#DIV/0!</v>
      </c>
      <c r="E3" s="53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((1/($B$6*B4))*$N$2)/$L$6</f>
        <v>#DIV/0!</v>
      </c>
      <c r="D4" s="50" t="e">
        <f t="shared" ref="D4:D5" si="0">$N$2-(C3*$L$6*B4*$B$6)</f>
        <v>#DIV/0!</v>
      </c>
      <c r="E4" s="53" t="e">
        <f t="shared" ref="E4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1" t="e">
        <f>((1/($B$6*B5))*$N$2)/$L$6</f>
        <v>#DIV/0!</v>
      </c>
      <c r="D5" s="51" t="e">
        <f t="shared" si="0"/>
        <v>#DIV/0!</v>
      </c>
      <c r="E5" s="68" t="e">
        <f>$G$3-D5</f>
        <v>#DIV/0!</v>
      </c>
      <c r="F5" s="9" t="s">
        <v>18</v>
      </c>
      <c r="G5" s="25" t="e">
        <f>I1/(B5*G1*$L$6)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2" t="s">
        <v>8</v>
      </c>
      <c r="B6" s="49"/>
      <c r="C6" s="64"/>
      <c r="D6" s="65"/>
      <c r="E6" s="66"/>
      <c r="F6" s="10" t="s">
        <v>19</v>
      </c>
      <c r="G6" s="26" t="e">
        <f>N2/(B6*G2*$L$6)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sqref="N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>
        <v>3.2290000000000001</v>
      </c>
      <c r="C2" s="29" t="e">
        <f>((1/($B$7*B2))*$N$2)/$L$6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5</v>
      </c>
      <c r="J2" s="43" t="s">
        <v>12</v>
      </c>
      <c r="K2" s="84" t="s">
        <v>14</v>
      </c>
      <c r="L2" s="85"/>
      <c r="M2" s="14" t="s">
        <v>9</v>
      </c>
      <c r="N2" s="15">
        <v>5</v>
      </c>
      <c r="O2" s="16" t="s">
        <v>12</v>
      </c>
    </row>
    <row r="3" spans="1:15" ht="15.75" thickBot="1" x14ac:dyDescent="0.3">
      <c r="A3" s="21" t="s">
        <v>1</v>
      </c>
      <c r="B3" s="48"/>
      <c r="C3" s="30" t="e">
        <f>((1/($B$7*B3))*$N$2)/$L$6</f>
        <v>#DIV/0!</v>
      </c>
      <c r="D3" s="50" t="e">
        <f>$N$2-(C2*$L$6*B3*$B$7)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>
        <v>3.2290000000000001</v>
      </c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((1/($B$7*B4))*$N$2)/$L$6</f>
        <v>#DIV/0!</v>
      </c>
      <c r="D4" s="50" t="e">
        <f>$N$2-(C3*$L$6*B4*$B$7)</f>
        <v>#DIV/0!</v>
      </c>
      <c r="E4" s="53" t="e">
        <f t="shared" ref="E4:E5" si="0">$G$3-D4</f>
        <v>#DIV/0!</v>
      </c>
      <c r="H4" s="28"/>
      <c r="I4" s="27"/>
      <c r="J4" s="11"/>
      <c r="K4" s="13" t="s">
        <v>8</v>
      </c>
      <c r="L4" s="5">
        <v>3.3530000000000002</v>
      </c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>((1/($B$7*B5))*$N$2)/$L$6</f>
        <v>#DIV/0!</v>
      </c>
      <c r="D5" s="50" t="e">
        <f>$N$2-(C4*$L$6*B5*$B$7)</f>
        <v>#DIV/0!</v>
      </c>
      <c r="E5" s="53" t="e">
        <f t="shared" si="0"/>
        <v>#DIV/0!</v>
      </c>
      <c r="F5" s="32" t="s">
        <v>18</v>
      </c>
      <c r="G5" s="25" t="e">
        <f>I1/(B6*G1*$L$6)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1" t="e">
        <f>((1/($B$7*B6))*$N$2)/$L$6</f>
        <v>#DIV/0!</v>
      </c>
      <c r="D6" s="51" t="e">
        <f>$N$2-(C5*$L$6*B6*$B$7)</f>
        <v>#DIV/0!</v>
      </c>
      <c r="E6" s="54" t="e">
        <f>$G$3-D6</f>
        <v>#DIV/0!</v>
      </c>
      <c r="F6" s="33" t="s">
        <v>19</v>
      </c>
      <c r="G6" s="26" t="e">
        <f>N2/(B7*G2*$L$6)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2" t="s">
        <v>8</v>
      </c>
      <c r="B7" s="49">
        <v>3.3530000000000002</v>
      </c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15" sqref="N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 t="shared" ref="C2:C7" si="0">((1/($B$8*B2))*$N$2)/$L$6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 t="shared" si="0"/>
        <v>#DIV/0!</v>
      </c>
      <c r="D3" s="50" t="e">
        <f>$N$2-(C2*$L$6*B3*$B$8)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 t="shared" si="0"/>
        <v>#DIV/0!</v>
      </c>
      <c r="D4" s="50" t="e">
        <f>$N$2-(C3*$L$6*B4*$B$8)</f>
        <v>#DIV/0!</v>
      </c>
      <c r="E4" s="53" t="e">
        <f t="shared" ref="E4:E7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 t="shared" si="0"/>
        <v>#DIV/0!</v>
      </c>
      <c r="D5" s="50" t="e">
        <f>$N$2-(C4*$L$6*B5*$B$8)</f>
        <v>#DIV/0!</v>
      </c>
      <c r="E5" s="53" t="e">
        <f t="shared" si="1"/>
        <v>#DIV/0!</v>
      </c>
      <c r="F5" s="32" t="s">
        <v>18</v>
      </c>
      <c r="G5" s="25" t="e">
        <f>I1/(B7*G1*$L$6)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0" t="e">
        <f t="shared" si="0"/>
        <v>#DIV/0!</v>
      </c>
      <c r="D6" s="50" t="e">
        <f>$N$2-(C5*$L$6*B6*$B$8)</f>
        <v>#DIV/0!</v>
      </c>
      <c r="E6" s="53" t="e">
        <f t="shared" si="1"/>
        <v>#DIV/0!</v>
      </c>
      <c r="F6" s="33" t="s">
        <v>19</v>
      </c>
      <c r="G6" s="26" t="e">
        <f>N2/(B8*G2*$L$6)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1" t="s">
        <v>5</v>
      </c>
      <c r="B7" s="48"/>
      <c r="C7" s="31" t="e">
        <f t="shared" si="0"/>
        <v>#DIV/0!</v>
      </c>
      <c r="D7" s="51" t="e">
        <f>$N$2-(C6*$L$6*B7*$B$8)</f>
        <v>#DIV/0!</v>
      </c>
      <c r="E7" s="54" t="e">
        <f t="shared" si="1"/>
        <v>#DIV/0!</v>
      </c>
    </row>
    <row r="8" spans="1:15" ht="15.75" thickBot="1" x14ac:dyDescent="0.3">
      <c r="A8" s="22" t="s">
        <v>8</v>
      </c>
      <c r="B8" s="49"/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6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71"/>
      <c r="C2" s="29" t="e">
        <f t="shared" ref="C2:C8" si="0">((1/($B$9*B2))*$N$2)/$L$6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 t="shared" ref="D3:D8" si="1">$N$2-(C2*$L$6*B3*$B$9)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 t="shared" si="1"/>
        <v>#DIV/0!</v>
      </c>
      <c r="E4" s="53" t="e">
        <f t="shared" ref="E4:E8" si="2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 t="shared" si="1"/>
        <v>#DIV/0!</v>
      </c>
      <c r="E5" s="53" t="e">
        <f t="shared" si="2"/>
        <v>#DIV/0!</v>
      </c>
      <c r="F5" s="32" t="s">
        <v>18</v>
      </c>
      <c r="G5" s="25" t="e">
        <f>I1/(B8*G1*$L$6)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 t="shared" si="1"/>
        <v>#DIV/0!</v>
      </c>
      <c r="E6" s="53" t="e">
        <f t="shared" si="2"/>
        <v>#DIV/0!</v>
      </c>
      <c r="F6" s="33" t="s">
        <v>19</v>
      </c>
      <c r="G6" s="26" t="e">
        <f>N2/(B9*G2*$L$6)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 t="shared" si="1"/>
        <v>#DIV/0!</v>
      </c>
      <c r="E7" s="53" t="e">
        <f t="shared" si="2"/>
        <v>#DIV/0!</v>
      </c>
    </row>
    <row r="8" spans="1:15" ht="15.75" thickBot="1" x14ac:dyDescent="0.3">
      <c r="A8" s="70" t="s">
        <v>6</v>
      </c>
      <c r="B8" s="71"/>
      <c r="C8" s="72" t="e">
        <f t="shared" si="0"/>
        <v>#DIV/0!</v>
      </c>
      <c r="D8" s="51" t="e">
        <f t="shared" si="1"/>
        <v>#DIV/0!</v>
      </c>
      <c r="E8" s="54" t="e">
        <f t="shared" si="2"/>
        <v>#DIV/0!</v>
      </c>
    </row>
    <row r="9" spans="1:15" ht="15.75" thickBot="1" x14ac:dyDescent="0.3">
      <c r="A9" s="22" t="s">
        <v>8</v>
      </c>
      <c r="B9" s="49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21" sqref="D2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6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71"/>
      <c r="C2" s="29" t="e">
        <f t="shared" ref="C2:C7" si="0">((1/($B$10*B2))*$N$2)/$L$6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>$N$2-(C2*$L$6*B3*$B$10)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>$N$2-(C3*$L$6*B4*$B$10)</f>
        <v>#DIV/0!</v>
      </c>
      <c r="E4" s="53" t="e">
        <f t="shared" ref="E4:E9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>$N$2-(C4*$L$6*B5*$B$10)</f>
        <v>#DIV/0!</v>
      </c>
      <c r="E5" s="53" t="e">
        <f t="shared" si="1"/>
        <v>#DIV/0!</v>
      </c>
      <c r="F5" s="32" t="s">
        <v>18</v>
      </c>
      <c r="G5" s="25" t="e">
        <f>I1/(B9*G1*$L$6)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>$N$2-(C5*$L$6*B6*$B$10)</f>
        <v>#DIV/0!</v>
      </c>
      <c r="E6" s="53" t="e">
        <f t="shared" si="1"/>
        <v>#DIV/0!</v>
      </c>
      <c r="F6" s="33" t="s">
        <v>19</v>
      </c>
      <c r="G6" s="26" t="e">
        <f>N2/(B10*G2*$L$6)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>$N$2-(C6*$L$6*B7*$B$10)</f>
        <v>#DIV/0!</v>
      </c>
      <c r="E7" s="53" t="e">
        <f t="shared" si="1"/>
        <v>#DIV/0!</v>
      </c>
    </row>
    <row r="8" spans="1:15" x14ac:dyDescent="0.25">
      <c r="A8" s="70" t="s">
        <v>6</v>
      </c>
      <c r="B8" s="71"/>
      <c r="C8" s="73" t="e">
        <f t="shared" ref="C8:C9" si="2">((1/($B$10*B8))*$N$2)/$L$6</f>
        <v>#DIV/0!</v>
      </c>
      <c r="D8" s="50" t="e">
        <f t="shared" ref="D8:D9" si="3">$N$2-(C7*$L$6*B8*$B$10)</f>
        <v>#DIV/0!</v>
      </c>
      <c r="E8" s="53" t="e">
        <f t="shared" si="1"/>
        <v>#DIV/0!</v>
      </c>
    </row>
    <row r="9" spans="1:15" ht="15.75" thickBot="1" x14ac:dyDescent="0.3">
      <c r="A9" s="70" t="s">
        <v>7</v>
      </c>
      <c r="B9" s="71"/>
      <c r="C9" s="72" t="e">
        <f t="shared" si="2"/>
        <v>#DIV/0!</v>
      </c>
      <c r="D9" s="51" t="e">
        <f t="shared" si="3"/>
        <v>#DIV/0!</v>
      </c>
      <c r="E9" s="54" t="e">
        <f t="shared" si="1"/>
        <v>#DIV/0!</v>
      </c>
    </row>
    <row r="10" spans="1:15" ht="15.75" thickBot="1" x14ac:dyDescent="0.3">
      <c r="A10" s="22" t="s">
        <v>8</v>
      </c>
      <c r="B10" s="49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M22" sqref="M2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>
        <v>210</v>
      </c>
      <c r="H1" s="38" t="s">
        <v>16</v>
      </c>
      <c r="I1" s="37">
        <v>8000</v>
      </c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>
        <v>2.98</v>
      </c>
      <c r="C2" s="29">
        <f>((1/($B$7*B2))*$N$2)/$L$6</f>
        <v>85.068542858429822</v>
      </c>
      <c r="D2" s="34"/>
      <c r="E2" s="35"/>
      <c r="F2" s="42" t="s">
        <v>17</v>
      </c>
      <c r="G2" s="39">
        <v>85</v>
      </c>
      <c r="H2" s="28" t="s">
        <v>16</v>
      </c>
      <c r="I2" s="40">
        <f>N2</f>
        <v>8400</v>
      </c>
      <c r="J2" s="43" t="s">
        <v>12</v>
      </c>
      <c r="K2" s="84" t="s">
        <v>14</v>
      </c>
      <c r="L2" s="85"/>
      <c r="M2" s="14" t="s">
        <v>9</v>
      </c>
      <c r="N2" s="15">
        <v>8400</v>
      </c>
      <c r="O2" s="16" t="s">
        <v>12</v>
      </c>
    </row>
    <row r="3" spans="1:15" ht="15.75" thickBot="1" x14ac:dyDescent="0.3">
      <c r="A3" s="21" t="s">
        <v>1</v>
      </c>
      <c r="B3" s="48">
        <v>2</v>
      </c>
      <c r="C3" s="30">
        <f>((1/($B$7*B3))*$N$2)/$L$6</f>
        <v>126.75212885906042</v>
      </c>
      <c r="D3" s="50">
        <f>$N$2-(C2*$L$6*B3*$B$7)</f>
        <v>2762.4161073825499</v>
      </c>
      <c r="E3" s="52">
        <f>$G$3-D3</f>
        <v>5437.5838926174501</v>
      </c>
      <c r="F3" s="44" t="s">
        <v>20</v>
      </c>
      <c r="G3" s="69">
        <v>8200</v>
      </c>
      <c r="H3" s="46" t="s">
        <v>12</v>
      </c>
      <c r="I3" s="45"/>
      <c r="J3" s="47"/>
      <c r="K3" s="18" t="s">
        <v>0</v>
      </c>
      <c r="L3" s="5">
        <v>3.484</v>
      </c>
      <c r="M3" s="2" t="s">
        <v>9</v>
      </c>
      <c r="N3" s="4">
        <v>64</v>
      </c>
      <c r="O3" s="12" t="s">
        <v>10</v>
      </c>
    </row>
    <row r="4" spans="1:15" ht="15.75" thickBot="1" x14ac:dyDescent="0.3">
      <c r="A4" s="21" t="s">
        <v>2</v>
      </c>
      <c r="B4" s="48">
        <v>1.6</v>
      </c>
      <c r="C4" s="30">
        <f>((1/($B$7*B4))*$N$2)/$L$6</f>
        <v>158.44016107382552</v>
      </c>
      <c r="D4" s="50">
        <f>$N$2-(C3*$L$6*B4*$B$7)</f>
        <v>1680</v>
      </c>
      <c r="E4" s="53">
        <f t="shared" ref="E4:E5" si="0">$G$3-D4</f>
        <v>6520</v>
      </c>
      <c r="H4" s="28"/>
      <c r="I4" s="27"/>
      <c r="J4" s="11"/>
      <c r="K4" s="13" t="s">
        <v>8</v>
      </c>
      <c r="L4" s="5">
        <v>4.2350000000000003</v>
      </c>
      <c r="M4" s="2"/>
      <c r="N4" s="3"/>
      <c r="O4" s="12"/>
    </row>
    <row r="5" spans="1:15" ht="15.75" thickBot="1" x14ac:dyDescent="0.3">
      <c r="A5" s="21" t="s">
        <v>3</v>
      </c>
      <c r="B5" s="48">
        <v>1.35</v>
      </c>
      <c r="C5" s="30">
        <f>((1/($B$7*B5))*$N$2)/$L$6</f>
        <v>187.78093164305247</v>
      </c>
      <c r="D5" s="50">
        <f>$N$2-(C4*$L$6*B5*$B$7)</f>
        <v>1312.5</v>
      </c>
      <c r="E5" s="53">
        <f t="shared" si="0"/>
        <v>6887.5</v>
      </c>
      <c r="F5" s="32" t="s">
        <v>18</v>
      </c>
      <c r="G5" s="25">
        <f>I1/(B6*G1*$L$6)</f>
        <v>3.7239608005521059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1.1499999999999999</v>
      </c>
      <c r="C6" s="31">
        <f>((1/($B$7*B6))*$N$2)/$L$6</f>
        <v>220.43848497227904</v>
      </c>
      <c r="D6" s="51">
        <f>$N$2-(C5*$L$6*B6*$B$7)</f>
        <v>1244.4444444444453</v>
      </c>
      <c r="E6" s="54">
        <f>$G$3-D6</f>
        <v>6955.5555555555547</v>
      </c>
      <c r="F6" s="33" t="s">
        <v>19</v>
      </c>
      <c r="G6" s="26">
        <f>N2/(B7*G2*$L$6)</f>
        <v>2.9824030319778925</v>
      </c>
      <c r="H6" s="3"/>
      <c r="I6" s="3"/>
      <c r="J6" s="6"/>
      <c r="K6" s="20" t="s">
        <v>13</v>
      </c>
      <c r="L6" s="24">
        <f>(N2*(1/(L3*L4)))/N3</f>
        <v>8.8954464802497348</v>
      </c>
      <c r="M6" s="17"/>
      <c r="N6" s="7"/>
      <c r="O6" s="8"/>
    </row>
    <row r="7" spans="1:15" ht="15.75" thickBot="1" x14ac:dyDescent="0.3">
      <c r="A7" s="22" t="s">
        <v>8</v>
      </c>
      <c r="B7" s="49">
        <v>3.7250000000000001</v>
      </c>
    </row>
    <row r="8" spans="1:15" x14ac:dyDescent="0.25">
      <c r="C8" s="1"/>
    </row>
    <row r="9" spans="1:15" x14ac:dyDescent="0.25">
      <c r="C9" s="1"/>
    </row>
    <row r="17" spans="5:7" x14ac:dyDescent="0.25">
      <c r="G17" s="76"/>
    </row>
    <row r="18" spans="5:7" x14ac:dyDescent="0.25">
      <c r="G18" s="76"/>
    </row>
    <row r="21" spans="5:7" x14ac:dyDescent="0.25">
      <c r="E21" s="76"/>
      <c r="F21" s="1"/>
      <c r="G21" s="78"/>
    </row>
    <row r="22" spans="5:7" x14ac:dyDescent="0.25">
      <c r="G22" s="76"/>
    </row>
    <row r="23" spans="5:7" x14ac:dyDescent="0.25">
      <c r="G23" s="76"/>
    </row>
    <row r="24" spans="5:7" x14ac:dyDescent="0.25">
      <c r="G24" s="76"/>
    </row>
    <row r="25" spans="5:7" x14ac:dyDescent="0.25">
      <c r="G25" s="76"/>
    </row>
    <row r="26" spans="5:7" x14ac:dyDescent="0.25">
      <c r="G26" s="76"/>
    </row>
    <row r="27" spans="5:7" x14ac:dyDescent="0.25">
      <c r="G27" s="76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L18" sqref="L18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0" max="10" width="14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1406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>
        <v>225</v>
      </c>
      <c r="H1" s="38" t="s">
        <v>16</v>
      </c>
      <c r="I1" s="37">
        <v>7800</v>
      </c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>
        <v>2.98</v>
      </c>
      <c r="C2" s="29">
        <f t="shared" ref="C2:C7" si="0">((1/($B$8*B2))*$N$2)/$L$6</f>
        <v>93.089187548480652</v>
      </c>
      <c r="D2" s="34"/>
      <c r="E2" s="35"/>
      <c r="F2" s="42" t="s">
        <v>17</v>
      </c>
      <c r="G2" s="39">
        <v>93</v>
      </c>
      <c r="H2" s="28" t="s">
        <v>16</v>
      </c>
      <c r="I2" s="40">
        <f>N2</f>
        <v>8300</v>
      </c>
      <c r="J2" s="43" t="s">
        <v>12</v>
      </c>
      <c r="K2" s="84" t="s">
        <v>14</v>
      </c>
      <c r="L2" s="85"/>
      <c r="M2" s="14" t="s">
        <v>9</v>
      </c>
      <c r="N2" s="15">
        <v>8300</v>
      </c>
      <c r="O2" s="16" t="s">
        <v>12</v>
      </c>
    </row>
    <row r="3" spans="1:15" ht="15.75" thickBot="1" x14ac:dyDescent="0.3">
      <c r="A3" s="21" t="s">
        <v>1</v>
      </c>
      <c r="B3" s="48">
        <v>2.2850000000000001</v>
      </c>
      <c r="C3" s="30">
        <f t="shared" si="0"/>
        <v>121.40296669342334</v>
      </c>
      <c r="D3" s="50">
        <f>$N$2-(C2*$L$6*B3*$B$8)</f>
        <v>1935.738255033556</v>
      </c>
      <c r="E3" s="52">
        <f>$G$3-D3</f>
        <v>6064.261744966444</v>
      </c>
      <c r="F3" s="44" t="s">
        <v>20</v>
      </c>
      <c r="G3" s="69">
        <v>8000</v>
      </c>
      <c r="H3" s="46" t="s">
        <v>12</v>
      </c>
      <c r="I3" s="45"/>
      <c r="J3" s="47"/>
      <c r="K3" s="18" t="s">
        <v>0</v>
      </c>
      <c r="L3" s="5">
        <v>3.5049999999999999</v>
      </c>
      <c r="M3" s="2" t="s">
        <v>9</v>
      </c>
      <c r="N3" s="4">
        <v>63</v>
      </c>
      <c r="O3" s="12" t="s">
        <v>10</v>
      </c>
    </row>
    <row r="4" spans="1:15" ht="15.75" thickBot="1" x14ac:dyDescent="0.3">
      <c r="A4" s="21" t="s">
        <v>2</v>
      </c>
      <c r="B4" s="48">
        <v>1.8149999999999999</v>
      </c>
      <c r="C4" s="30">
        <f t="shared" si="0"/>
        <v>152.84064952863488</v>
      </c>
      <c r="D4" s="50">
        <f>$N$2-(C3*$L$6*B4*$B$8)</f>
        <v>1707.2210065645513</v>
      </c>
      <c r="E4" s="53">
        <f t="shared" ref="E4:E7" si="1">$G$3-D4</f>
        <v>6292.7789934354487</v>
      </c>
      <c r="H4" s="28"/>
      <c r="I4" s="27"/>
      <c r="J4" s="11"/>
      <c r="K4" s="13" t="s">
        <v>8</v>
      </c>
      <c r="L4" s="5">
        <v>5</v>
      </c>
      <c r="M4" s="2"/>
      <c r="N4" s="3"/>
      <c r="O4" s="12"/>
    </row>
    <row r="5" spans="1:15" ht="15.75" thickBot="1" x14ac:dyDescent="0.3">
      <c r="A5" s="21" t="s">
        <v>3</v>
      </c>
      <c r="B5" s="48">
        <v>1.5249999999999999</v>
      </c>
      <c r="C5" s="30">
        <f t="shared" si="0"/>
        <v>181.90542878326056</v>
      </c>
      <c r="D5" s="50">
        <f>$N$2-(C4*$L$6*B5*$B$8)</f>
        <v>1326.1707988980725</v>
      </c>
      <c r="E5" s="53">
        <f t="shared" si="1"/>
        <v>6673.8292011019275</v>
      </c>
      <c r="F5" s="32" t="s">
        <v>18</v>
      </c>
      <c r="G5" s="25">
        <f>I1/(B7*G1*$L$6)</f>
        <v>3.9822086272551345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1.32</v>
      </c>
      <c r="C6" s="30">
        <f t="shared" si="0"/>
        <v>210.15589310187295</v>
      </c>
      <c r="D6" s="50">
        <f>$N$2-(C5*$L$6*B6*$B$8)</f>
        <v>1115.7377049180323</v>
      </c>
      <c r="E6" s="53">
        <f t="shared" si="1"/>
        <v>6884.2622950819677</v>
      </c>
      <c r="F6" s="33" t="s">
        <v>19</v>
      </c>
      <c r="G6" s="26">
        <f>N2/(B8*G2*$L$6)</f>
        <v>2.9828578375749712</v>
      </c>
      <c r="H6" s="3"/>
      <c r="I6" s="3"/>
      <c r="J6" s="6"/>
      <c r="K6" s="20" t="s">
        <v>13</v>
      </c>
      <c r="L6" s="24">
        <f>(N2*(1/(L3*L4)))/N3</f>
        <v>7.5176052351515983</v>
      </c>
      <c r="M6" s="17"/>
      <c r="N6" s="7"/>
      <c r="O6" s="8"/>
    </row>
    <row r="7" spans="1:15" ht="15.75" thickBot="1" x14ac:dyDescent="0.3">
      <c r="A7" s="21" t="s">
        <v>5</v>
      </c>
      <c r="B7" s="48">
        <v>1.1579999999999999</v>
      </c>
      <c r="C7" s="31">
        <f t="shared" si="0"/>
        <v>239.55594032337854</v>
      </c>
      <c r="D7" s="51">
        <f>$N$2-(C6*$L$6*B7*$B$8)</f>
        <v>1018.6363636363649</v>
      </c>
      <c r="E7" s="54">
        <f t="shared" si="1"/>
        <v>6981.3636363636351</v>
      </c>
    </row>
    <row r="8" spans="1:15" ht="15.75" thickBot="1" x14ac:dyDescent="0.3">
      <c r="A8" s="22" t="s">
        <v>8</v>
      </c>
      <c r="B8" s="49">
        <v>3.98</v>
      </c>
      <c r="C8" s="1"/>
    </row>
    <row r="9" spans="1:15" x14ac:dyDescent="0.25">
      <c r="C9" s="1"/>
    </row>
    <row r="13" spans="1:15" x14ac:dyDescent="0.25">
      <c r="J13" t="s">
        <v>27</v>
      </c>
    </row>
    <row r="14" spans="1:15" x14ac:dyDescent="0.25">
      <c r="D14" s="77"/>
      <c r="I14" t="s">
        <v>26</v>
      </c>
      <c r="J14">
        <v>8</v>
      </c>
      <c r="K14">
        <v>38</v>
      </c>
      <c r="L14" t="s">
        <v>25</v>
      </c>
      <c r="N14" t="s">
        <v>31</v>
      </c>
    </row>
    <row r="15" spans="1:15" x14ac:dyDescent="0.25">
      <c r="J15" t="s">
        <v>28</v>
      </c>
      <c r="K15">
        <f>K14/J14</f>
        <v>4.75</v>
      </c>
    </row>
    <row r="16" spans="1:15" x14ac:dyDescent="0.25">
      <c r="D16" s="74"/>
      <c r="J16" t="s">
        <v>29</v>
      </c>
      <c r="K16">
        <f>100/K15</f>
        <v>21.05263157894737</v>
      </c>
    </row>
    <row r="17" spans="5:12" x14ac:dyDescent="0.25">
      <c r="E17" s="77"/>
    </row>
    <row r="18" spans="5:12" x14ac:dyDescent="0.25">
      <c r="I18" t="s">
        <v>30</v>
      </c>
      <c r="J18" s="1">
        <v>26</v>
      </c>
      <c r="K18" t="s">
        <v>26</v>
      </c>
      <c r="L18">
        <f>K15*J18</f>
        <v>123.5</v>
      </c>
    </row>
    <row r="20" spans="5:12" x14ac:dyDescent="0.25">
      <c r="J20" s="75"/>
    </row>
    <row r="21" spans="5:12" x14ac:dyDescent="0.25">
      <c r="J21" t="s">
        <v>32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BV3</vt:lpstr>
      <vt:lpstr>BV4</vt:lpstr>
      <vt:lpstr>BV5</vt:lpstr>
      <vt:lpstr>BV6</vt:lpstr>
      <vt:lpstr>BV7</vt:lpstr>
      <vt:lpstr>BV8</vt:lpstr>
      <vt:lpstr>Swift ST200</vt:lpstr>
      <vt:lpstr>Maserati Trofeo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2015-02-18T01:23:25Z</dcterms:created>
  <dcterms:modified xsi:type="dcterms:W3CDTF">2016-03-23T02:59:41Z</dcterms:modified>
</cp:coreProperties>
</file>