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50" windowWidth="11580" windowHeight="6735" activeTab="2"/>
  </bookViews>
  <sheets>
    <sheet name="Saisie Janvier 2016" sheetId="5" r:id="rId1"/>
    <sheet name="Annexe Janvier 2016" sheetId="3" r:id="rId2"/>
    <sheet name="STOCKAGE" sheetId="6" r:id="rId3"/>
    <sheet name="Schéma" sheetId="7" r:id="rId4"/>
  </sheets>
  <definedNames>
    <definedName name="_xlnm.Print_Area" localSheetId="1">'Annexe Janvier 2016'!$A$1:$J$64</definedName>
    <definedName name="_xlnm.Print_Area" localSheetId="2">STOCKAGE!$A$1:$G$58</definedName>
  </definedNames>
  <calcPr calcId="125725"/>
</workbook>
</file>

<file path=xl/calcChain.xml><?xml version="1.0" encoding="utf-8"?>
<calcChain xmlns="http://schemas.openxmlformats.org/spreadsheetml/2006/main">
  <c r="K188" i="5"/>
  <c r="K151"/>
  <c r="K113"/>
  <c r="K74"/>
  <c r="K37"/>
  <c r="H18" i="3"/>
  <c r="E7"/>
  <c r="C19" i="6" s="1"/>
  <c r="B194" i="5"/>
  <c r="F188"/>
  <c r="B245"/>
  <c r="B45" i="3"/>
  <c r="B36" i="5"/>
  <c r="B37"/>
  <c r="B38" s="1"/>
  <c r="B46" s="1"/>
  <c r="B73"/>
  <c r="B209" s="1"/>
  <c r="E24" i="3" s="1"/>
  <c r="B112" i="5"/>
  <c r="B220" s="1"/>
  <c r="E25" i="3" s="1"/>
  <c r="B150" i="5"/>
  <c r="B231"/>
  <c r="E26" i="3" s="1"/>
  <c r="B187" i="5"/>
  <c r="B242" s="1"/>
  <c r="F37"/>
  <c r="F74"/>
  <c r="B212" s="1"/>
  <c r="F113"/>
  <c r="B223" s="1"/>
  <c r="F151"/>
  <c r="B234" s="1"/>
  <c r="H37"/>
  <c r="B203"/>
  <c r="H74"/>
  <c r="F34" i="3" s="1"/>
  <c r="J34" s="1"/>
  <c r="H113" i="5"/>
  <c r="B225" s="1"/>
  <c r="H151"/>
  <c r="B236" s="1"/>
  <c r="H188"/>
  <c r="B247" s="1"/>
  <c r="I37"/>
  <c r="I74"/>
  <c r="F35" i="3" s="1"/>
  <c r="J35" s="1"/>
  <c r="I151" i="5"/>
  <c r="I113"/>
  <c r="I188"/>
  <c r="C37"/>
  <c r="C74"/>
  <c r="C113"/>
  <c r="J44" i="3"/>
  <c r="C188" i="5"/>
  <c r="B26" i="3"/>
  <c r="B44" s="1"/>
  <c r="B25"/>
  <c r="B43" s="1"/>
  <c r="B24"/>
  <c r="B42" s="1"/>
  <c r="B23"/>
  <c r="B41" s="1"/>
  <c r="C151" i="5"/>
  <c r="B201"/>
  <c r="E198"/>
  <c r="F198" s="1"/>
  <c r="F41" i="3" s="1"/>
  <c r="J41" s="1"/>
  <c r="B198" i="5"/>
  <c r="E23" i="3" s="1"/>
  <c r="B214" i="5"/>
  <c r="B205" l="1"/>
  <c r="B74"/>
  <c r="F33" i="3"/>
  <c r="J33" s="1"/>
  <c r="D41"/>
  <c r="F29"/>
  <c r="J29" s="1"/>
  <c r="F23" i="6"/>
  <c r="E209" i="5" l="1"/>
  <c r="B75"/>
  <c r="B82" s="1"/>
  <c r="F209" l="1"/>
  <c r="F42" i="3" s="1"/>
  <c r="J42" s="1"/>
  <c r="D42"/>
  <c r="B113" i="5"/>
  <c r="B216"/>
  <c r="E220" l="1"/>
  <c r="B114"/>
  <c r="B122" s="1"/>
  <c r="F220" l="1"/>
  <c r="F43" i="3" s="1"/>
  <c r="J43" s="1"/>
  <c r="J61" s="1"/>
  <c r="D43"/>
  <c r="B227" i="5"/>
  <c r="B151"/>
  <c r="J62" i="3" l="1"/>
  <c r="J63" s="1"/>
  <c r="F32" i="6"/>
  <c r="G32" s="1"/>
  <c r="G37" s="1"/>
  <c r="G38" s="1"/>
  <c r="G39" s="1"/>
  <c r="E231" i="5"/>
  <c r="B152"/>
  <c r="B160" s="1"/>
  <c r="B238" l="1"/>
  <c r="B188"/>
  <c r="F231"/>
  <c r="D44" i="3"/>
  <c r="B189" i="5" l="1"/>
  <c r="E242"/>
  <c r="F242" s="1"/>
</calcChain>
</file>

<file path=xl/sharedStrings.xml><?xml version="1.0" encoding="utf-8"?>
<sst xmlns="http://schemas.openxmlformats.org/spreadsheetml/2006/main" count="443" uniqueCount="197">
  <si>
    <t>Taxable</t>
  </si>
  <si>
    <t>France</t>
  </si>
  <si>
    <t>TAXABLE</t>
  </si>
  <si>
    <t>ENTREES</t>
  </si>
  <si>
    <t>BRITEXCO SAS</t>
  </si>
  <si>
    <t>78140 VELIZY VILLACOUBLAY</t>
  </si>
  <si>
    <t>entrée</t>
  </si>
  <si>
    <t>:</t>
  </si>
  <si>
    <t>MANUTENTION ENTREE :</t>
  </si>
  <si>
    <t>STOCKAGE</t>
  </si>
  <si>
    <t>Palettes</t>
  </si>
  <si>
    <t xml:space="preserve"> </t>
  </si>
  <si>
    <t>TOTAL TTC</t>
  </si>
  <si>
    <t>BRITEXCO</t>
  </si>
  <si>
    <t>PAL ENTREES</t>
  </si>
  <si>
    <t>Non stocké</t>
  </si>
  <si>
    <t>TC N° ou Camion</t>
  </si>
  <si>
    <t>Date</t>
  </si>
  <si>
    <t>PAL. SORTIES</t>
  </si>
  <si>
    <t>N° Commande</t>
  </si>
  <si>
    <t>Nombre Cdes</t>
  </si>
  <si>
    <t>Fournitures</t>
  </si>
  <si>
    <t>Détails</t>
  </si>
  <si>
    <t>Semaine</t>
  </si>
  <si>
    <t>Stock</t>
  </si>
  <si>
    <t>début de semaine</t>
  </si>
  <si>
    <t>Entrées</t>
  </si>
  <si>
    <t>Total Entrées
de la semaine</t>
  </si>
  <si>
    <t>Total Sorties
de la semaine</t>
  </si>
  <si>
    <t>Stock
fin Semaine</t>
  </si>
  <si>
    <t>Non Stocké</t>
  </si>
  <si>
    <t>Solde début Semaine</t>
  </si>
  <si>
    <t>Cumul Sem.</t>
  </si>
  <si>
    <t>Cumul Facturé</t>
  </si>
  <si>
    <t>Semaine 1</t>
  </si>
  <si>
    <t>Palettes Entrées</t>
  </si>
  <si>
    <t>palettes</t>
  </si>
  <si>
    <t>Palettes  Sorties</t>
  </si>
  <si>
    <t>Nombre de Commandes</t>
  </si>
  <si>
    <t>commandes</t>
  </si>
  <si>
    <t>Semaine 2</t>
  </si>
  <si>
    <t>Semaine 3</t>
  </si>
  <si>
    <t>Semaine 4</t>
  </si>
  <si>
    <t>COMPTE CLIENT N°</t>
  </si>
  <si>
    <t>LIBELLE</t>
  </si>
  <si>
    <t>Quantité</t>
  </si>
  <si>
    <t>Total HT</t>
  </si>
  <si>
    <t>PRESTATION LOGISTIQUE</t>
  </si>
  <si>
    <t>Détail en annexe</t>
  </si>
  <si>
    <t>TOTAL HT</t>
  </si>
  <si>
    <t xml:space="preserve">Prestation ROUEN 766  </t>
  </si>
  <si>
    <t>ANNEXE 1</t>
  </si>
  <si>
    <t>A NOTRE FACTURE DU</t>
  </si>
  <si>
    <t>x</t>
  </si>
  <si>
    <t>DHL Freight France SAS</t>
  </si>
  <si>
    <t>76805 St Etienne du Rouvray</t>
  </si>
  <si>
    <t>Rue Michel Poulmarch - BP 418</t>
  </si>
  <si>
    <t>7 Rue des Frères Caudron</t>
  </si>
  <si>
    <t>Manutention de sortie</t>
  </si>
  <si>
    <t>Préparation de commande</t>
  </si>
  <si>
    <t>Fourniture de palette</t>
  </si>
  <si>
    <t>PU HT</t>
  </si>
  <si>
    <t>Facturation de l'activité :</t>
  </si>
  <si>
    <t>04 01</t>
  </si>
  <si>
    <t>TRLU  933 897/4</t>
  </si>
  <si>
    <t>Accessbat 76</t>
  </si>
  <si>
    <t>9869 62</t>
  </si>
  <si>
    <t>05 01</t>
  </si>
  <si>
    <t>Liametho 14</t>
  </si>
  <si>
    <t>et 1 ct Gants</t>
  </si>
  <si>
    <t>49 Fresnes</t>
  </si>
  <si>
    <t>9881 49</t>
  </si>
  <si>
    <t>9882 33</t>
  </si>
  <si>
    <t>9884 49</t>
  </si>
  <si>
    <t>9885 88</t>
  </si>
  <si>
    <t>Exapaq</t>
  </si>
  <si>
    <t>3 bob</t>
  </si>
  <si>
    <t>9886 64</t>
  </si>
  <si>
    <t>18 TIG</t>
  </si>
  <si>
    <t>Import Inde</t>
  </si>
  <si>
    <t>Fleurus Belg</t>
  </si>
  <si>
    <t>et 40 bob</t>
  </si>
  <si>
    <t>1 TIG et 1 MIG</t>
  </si>
  <si>
    <t>9890 67</t>
  </si>
  <si>
    <t>9891 67</t>
  </si>
  <si>
    <t>et détail</t>
  </si>
  <si>
    <t>9893 33</t>
  </si>
  <si>
    <t>9895 21</t>
  </si>
  <si>
    <t>2 cts Gants</t>
  </si>
  <si>
    <t>3 cts Gants</t>
  </si>
  <si>
    <t>9896 22</t>
  </si>
  <si>
    <t>Enl AFI 76</t>
  </si>
  <si>
    <t>13 Vitrolles</t>
  </si>
  <si>
    <t>et divers</t>
  </si>
  <si>
    <t>9898 60</t>
  </si>
  <si>
    <t>9900 01 95</t>
  </si>
  <si>
    <t>9902 27</t>
  </si>
  <si>
    <t>9903 44</t>
  </si>
  <si>
    <t>9904 52</t>
  </si>
  <si>
    <t>11 01</t>
  </si>
  <si>
    <t>9906 93</t>
  </si>
  <si>
    <t>9908 59</t>
  </si>
  <si>
    <t>103 bob</t>
  </si>
  <si>
    <t>9909 69</t>
  </si>
  <si>
    <t>9910 49</t>
  </si>
  <si>
    <t>9917 84</t>
  </si>
  <si>
    <t>37 TIG et 8 bob</t>
  </si>
  <si>
    <t>TGHU 261 438/7</t>
  </si>
  <si>
    <t>PONU 069 280/9</t>
  </si>
  <si>
    <t>12 01</t>
  </si>
  <si>
    <t>TGHU 199 453/3</t>
  </si>
  <si>
    <t>CCLU 384 992/4</t>
  </si>
  <si>
    <t>9921 59</t>
  </si>
  <si>
    <t>13 01</t>
  </si>
  <si>
    <t>9922 72</t>
  </si>
  <si>
    <t>Divers</t>
  </si>
  <si>
    <t>9923 35</t>
  </si>
  <si>
    <t>9925 34</t>
  </si>
  <si>
    <t>et 10 adaptateurs</t>
  </si>
  <si>
    <t>9926 55</t>
  </si>
  <si>
    <t>9927 60</t>
  </si>
  <si>
    <t>et 4 cts Gants</t>
  </si>
  <si>
    <t>14 01</t>
  </si>
  <si>
    <t>9929 30 27</t>
  </si>
  <si>
    <t>Divers Sétin</t>
  </si>
  <si>
    <t>9936 38</t>
  </si>
  <si>
    <t>et Divers</t>
  </si>
  <si>
    <t>9937 49</t>
  </si>
  <si>
    <t>9939 44</t>
  </si>
  <si>
    <t>18 01</t>
  </si>
  <si>
    <t>KDI Rouen</t>
  </si>
  <si>
    <t>FSCU  791 365/4</t>
  </si>
  <si>
    <t>S2tin 27</t>
  </si>
  <si>
    <t>et 20 TIG</t>
  </si>
  <si>
    <t>9947 49</t>
  </si>
  <si>
    <t>19 01</t>
  </si>
  <si>
    <t>CBHU 572 787/0</t>
  </si>
  <si>
    <t>DRYU 295 169/7</t>
  </si>
  <si>
    <t>9948 02</t>
  </si>
  <si>
    <t>et 1 échantillon</t>
  </si>
  <si>
    <t>9949 59</t>
  </si>
  <si>
    <t>9951 59</t>
  </si>
  <si>
    <t>9952 46</t>
  </si>
  <si>
    <t>9953 65</t>
  </si>
  <si>
    <t>9954 73</t>
  </si>
  <si>
    <t>et 14 bob</t>
  </si>
  <si>
    <t>20 01</t>
  </si>
  <si>
    <t>Descours 76</t>
  </si>
  <si>
    <t>9961 91</t>
  </si>
  <si>
    <t>et 5 cts Gants</t>
  </si>
  <si>
    <t>9959 69</t>
  </si>
  <si>
    <t>Enl AFI</t>
  </si>
  <si>
    <t>CAIU 243 926/8</t>
  </si>
  <si>
    <t>9967 33</t>
  </si>
  <si>
    <t>9968 24</t>
  </si>
  <si>
    <t>Import Pologne</t>
  </si>
  <si>
    <t>21 01</t>
  </si>
  <si>
    <t>9969 59</t>
  </si>
  <si>
    <t>9970 44</t>
  </si>
  <si>
    <t>22 01</t>
  </si>
  <si>
    <t>9971 59</t>
  </si>
  <si>
    <t>25 bob et 10 TIG</t>
  </si>
  <si>
    <t>9972 53</t>
  </si>
  <si>
    <t>Guillemare Eu</t>
  </si>
  <si>
    <t>45 Beaune</t>
  </si>
  <si>
    <t>9977 84</t>
  </si>
  <si>
    <t>30 bob D200</t>
  </si>
  <si>
    <t>25 01</t>
  </si>
  <si>
    <t>9979 75</t>
  </si>
  <si>
    <t>26 01</t>
  </si>
  <si>
    <t>9980 08</t>
  </si>
  <si>
    <t>8 bob</t>
  </si>
  <si>
    <t>9983 33</t>
  </si>
  <si>
    <t>9984 21</t>
  </si>
  <si>
    <t>9985 94</t>
  </si>
  <si>
    <t>14 Orbec</t>
  </si>
  <si>
    <t>9987 38</t>
  </si>
  <si>
    <t>et 15 adaptateurs</t>
  </si>
  <si>
    <t>27 01</t>
  </si>
  <si>
    <t>9989 79</t>
  </si>
  <si>
    <t>FCIU 436 488/6</t>
  </si>
  <si>
    <t>9992 95</t>
  </si>
  <si>
    <t>9993 88</t>
  </si>
  <si>
    <t>4 bob et 7 TIG</t>
  </si>
  <si>
    <t>9994 82</t>
  </si>
  <si>
    <t>28 01</t>
  </si>
  <si>
    <t>9995 80</t>
  </si>
  <si>
    <t>9997 59</t>
  </si>
  <si>
    <t>29 01</t>
  </si>
  <si>
    <t>DMA Oissel</t>
  </si>
  <si>
    <t>9999 10</t>
  </si>
  <si>
    <t>06 01</t>
  </si>
  <si>
    <t>07 01</t>
  </si>
  <si>
    <t>SORTIES :</t>
  </si>
  <si>
    <t>SOUFFRANCE</t>
  </si>
  <si>
    <t>LITIGES</t>
  </si>
  <si>
    <t>Expédié</t>
  </si>
</sst>
</file>

<file path=xl/styles.xml><?xml version="1.0" encoding="utf-8"?>
<styleSheet xmlns="http://schemas.openxmlformats.org/spreadsheetml/2006/main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0\.00\.00"/>
    <numFmt numFmtId="165" formatCode="[$-40C]d\ mmmm\ yyyy;@"/>
    <numFmt numFmtId="166" formatCode="#,##0.00\ &quot;€&quot;"/>
    <numFmt numFmtId="167" formatCode="mmmm\ yyyy"/>
    <numFmt numFmtId="168" formatCode="[$-40C]d\-mmm\-yy;@"/>
  </numFmts>
  <fonts count="56">
    <font>
      <sz val="10"/>
      <name val="Arial"/>
    </font>
    <font>
      <sz val="10"/>
      <name val="Arial"/>
    </font>
    <font>
      <sz val="10"/>
      <name val="Abadi MT Condensed Light"/>
      <family val="2"/>
    </font>
    <font>
      <sz val="8"/>
      <name val="Abadi MT Condensed Light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2"/>
      <name val="Abadi MT Condensed Light"/>
      <family val="2"/>
    </font>
    <font>
      <sz val="14"/>
      <name val="Arial"/>
      <family val="2"/>
    </font>
    <font>
      <sz val="10"/>
      <color indexed="12"/>
      <name val="Arial"/>
      <family val="2"/>
    </font>
    <font>
      <b/>
      <sz val="12"/>
      <name val="Abadi MT Condensed Light"/>
      <family val="2"/>
    </font>
    <font>
      <b/>
      <sz val="10"/>
      <color indexed="12"/>
      <name val="Arial"/>
      <family val="2"/>
    </font>
    <font>
      <sz val="8"/>
      <name val="Arial"/>
    </font>
    <font>
      <b/>
      <sz val="12"/>
      <name val="Arial"/>
      <family val="2"/>
    </font>
    <font>
      <sz val="9"/>
      <name val="Arial"/>
    </font>
    <font>
      <sz val="10"/>
      <name val="Arial"/>
      <family val="2"/>
    </font>
    <font>
      <b/>
      <u/>
      <sz val="11"/>
      <name val="Abadi MT Condensed Light"/>
      <family val="2"/>
    </font>
    <font>
      <b/>
      <sz val="10"/>
      <color indexed="18"/>
      <name val="Arial"/>
    </font>
    <font>
      <sz val="10"/>
      <color indexed="18"/>
      <name val="Arial"/>
      <family val="2"/>
    </font>
    <font>
      <sz val="8"/>
      <color indexed="22"/>
      <name val="Abadi MT Condensed Ligh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sz val="11"/>
      <color indexed="9"/>
      <name val="Arial"/>
      <family val="2"/>
    </font>
    <font>
      <b/>
      <sz val="10"/>
      <color indexed="53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b/>
      <i/>
      <u/>
      <sz val="12"/>
      <name val="Arial"/>
      <family val="2"/>
    </font>
    <font>
      <i/>
      <u/>
      <sz val="10"/>
      <color indexed="48"/>
      <name val="Arial"/>
      <family val="2"/>
    </font>
    <font>
      <sz val="12"/>
      <name val="Arial"/>
    </font>
    <font>
      <sz val="12"/>
      <name val="Arial"/>
      <family val="2"/>
    </font>
    <font>
      <b/>
      <sz val="16"/>
      <name val="Arial"/>
      <family val="2"/>
    </font>
    <font>
      <sz val="9"/>
      <name val="Abadi MT Condensed Light"/>
      <family val="2"/>
    </font>
    <font>
      <b/>
      <sz val="8"/>
      <name val="Abadi MT Condensed Light"/>
    </font>
    <font>
      <sz val="9"/>
      <name val="Arial"/>
      <family val="2"/>
    </font>
    <font>
      <sz val="14"/>
      <name val="Arial"/>
    </font>
    <font>
      <b/>
      <sz val="14"/>
      <name val="Arial"/>
    </font>
    <font>
      <b/>
      <sz val="11"/>
      <name val="Arial"/>
      <family val="2"/>
    </font>
    <font>
      <b/>
      <sz val="11"/>
      <name val="Abadi MT Condensed Light"/>
      <family val="2"/>
    </font>
    <font>
      <b/>
      <sz val="11"/>
      <name val="Abadi MT Condensed Light"/>
    </font>
    <font>
      <b/>
      <sz val="10"/>
      <color rgb="FFC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lightGray">
        <fgColor indexed="35"/>
      </patternFill>
    </fill>
    <fill>
      <patternFill patternType="gray125">
        <fgColor indexed="35"/>
        <bgColor indexed="15"/>
      </patternFill>
    </fill>
    <fill>
      <patternFill patternType="lightGray">
        <fgColor indexed="11"/>
        <bgColor indexed="11"/>
      </patternFill>
    </fill>
    <fill>
      <patternFill patternType="lightGray">
        <fgColor indexed="11"/>
      </patternFill>
    </fill>
    <fill>
      <patternFill patternType="solid">
        <fgColor indexed="22"/>
        <bgColor indexed="35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lightGray">
        <fgColor indexed="15"/>
      </patternFill>
    </fill>
    <fill>
      <patternFill patternType="lightGray">
        <fgColor indexed="35"/>
        <b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35"/>
      </patternFill>
    </fill>
    <fill>
      <patternFill patternType="lightGray">
        <fgColor indexed="11"/>
        <bgColor theme="8" tint="0.79998168889431442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20" borderId="1" applyNumberFormat="0" applyAlignment="0" applyProtection="0"/>
    <xf numFmtId="0" fontId="23" fillId="0" borderId="2" applyNumberFormat="0" applyFill="0" applyAlignment="0" applyProtection="0"/>
    <xf numFmtId="0" fontId="14" fillId="21" borderId="3" applyNumberFormat="0" applyFont="0" applyAlignment="0" applyProtection="0"/>
    <xf numFmtId="0" fontId="24" fillId="7" borderId="1" applyNumberFormat="0" applyAlignment="0" applyProtection="0"/>
    <xf numFmtId="0" fontId="25" fillId="3" borderId="0" applyNumberFormat="0" applyBorder="0" applyAlignment="0" applyProtection="0"/>
    <xf numFmtId="44" fontId="1" fillId="0" borderId="0" applyFont="0" applyFill="0" applyBorder="0" applyAlignment="0" applyProtection="0"/>
    <xf numFmtId="0" fontId="26" fillId="22" borderId="0" applyNumberFormat="0" applyBorder="0" applyAlignment="0" applyProtection="0"/>
    <xf numFmtId="9" fontId="1" fillId="0" borderId="0" applyFont="0" applyFill="0" applyBorder="0" applyAlignment="0" applyProtection="0"/>
    <xf numFmtId="0" fontId="27" fillId="4" borderId="0" applyNumberFormat="0" applyBorder="0" applyAlignment="0" applyProtection="0"/>
    <xf numFmtId="0" fontId="28" fillId="20" borderId="4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8" applyNumberFormat="0" applyFill="0" applyAlignment="0" applyProtection="0"/>
    <xf numFmtId="0" fontId="35" fillId="23" borderId="9" applyNumberFormat="0" applyAlignment="0" applyProtection="0"/>
  </cellStyleXfs>
  <cellXfs count="305">
    <xf numFmtId="0" fontId="0" fillId="0" borderId="0" xfId="0"/>
    <xf numFmtId="0" fontId="3" fillId="0" borderId="0" xfId="0" applyFont="1"/>
    <xf numFmtId="0" fontId="0" fillId="0" borderId="10" xfId="0" applyBorder="1"/>
    <xf numFmtId="0" fontId="0" fillId="0" borderId="0" xfId="0" applyBorder="1"/>
    <xf numFmtId="0" fontId="6" fillId="0" borderId="10" xfId="0" applyFont="1" applyBorder="1"/>
    <xf numFmtId="0" fontId="0" fillId="0" borderId="0" xfId="0" applyBorder="1" applyAlignment="1">
      <alignment horizontal="center"/>
    </xf>
    <xf numFmtId="4" fontId="0" fillId="0" borderId="11" xfId="0" applyNumberForma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Fill="1" applyBorder="1"/>
    <xf numFmtId="0" fontId="12" fillId="0" borderId="10" xfId="0" applyFont="1" applyBorder="1"/>
    <xf numFmtId="0" fontId="13" fillId="0" borderId="0" xfId="0" applyFont="1" applyFill="1" applyBorder="1" applyAlignment="1">
      <alignment horizontal="center"/>
    </xf>
    <xf numFmtId="0" fontId="4" fillId="0" borderId="10" xfId="0" applyFont="1" applyBorder="1"/>
    <xf numFmtId="0" fontId="14" fillId="0" borderId="10" xfId="0" applyFont="1" applyBorder="1"/>
    <xf numFmtId="0" fontId="9" fillId="0" borderId="10" xfId="0" applyFont="1" applyBorder="1" applyAlignment="1">
      <alignment horizontal="left"/>
    </xf>
    <xf numFmtId="0" fontId="3" fillId="0" borderId="0" xfId="0" applyFont="1" applyBorder="1"/>
    <xf numFmtId="0" fontId="5" fillId="0" borderId="10" xfId="0" applyFont="1" applyBorder="1"/>
    <xf numFmtId="0" fontId="8" fillId="0" borderId="0" xfId="0" applyFont="1" applyBorder="1" applyAlignment="1">
      <alignment horizontal="center"/>
    </xf>
    <xf numFmtId="0" fontId="0" fillId="0" borderId="10" xfId="0" applyFill="1" applyBorder="1"/>
    <xf numFmtId="0" fontId="4" fillId="0" borderId="0" xfId="0" applyFont="1" applyFill="1" applyBorder="1"/>
    <xf numFmtId="0" fontId="4" fillId="0" borderId="0" xfId="0" applyFont="1" applyBorder="1"/>
    <xf numFmtId="0" fontId="4" fillId="0" borderId="1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49" fontId="14" fillId="0" borderId="0" xfId="0" applyNumberFormat="1" applyFont="1" applyFill="1" applyBorder="1"/>
    <xf numFmtId="0" fontId="14" fillId="0" borderId="0" xfId="0" applyFont="1" applyFill="1" applyBorder="1"/>
    <xf numFmtId="0" fontId="14" fillId="0" borderId="0" xfId="0" applyFont="1" applyBorder="1"/>
    <xf numFmtId="0" fontId="8" fillId="0" borderId="0" xfId="0" applyFont="1" applyFill="1" applyBorder="1"/>
    <xf numFmtId="0" fontId="16" fillId="0" borderId="0" xfId="0" applyFont="1" applyAlignment="1"/>
    <xf numFmtId="0" fontId="17" fillId="0" borderId="0" xfId="0" applyFont="1" applyAlignment="1"/>
    <xf numFmtId="165" fontId="18" fillId="0" borderId="0" xfId="0" applyNumberFormat="1" applyFont="1"/>
    <xf numFmtId="0" fontId="4" fillId="24" borderId="12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25" borderId="13" xfId="0" applyFont="1" applyFill="1" applyBorder="1" applyAlignment="1" applyProtection="1">
      <alignment horizontal="center"/>
      <protection locked="0"/>
    </xf>
    <xf numFmtId="0" fontId="4" fillId="25" borderId="14" xfId="0" applyFont="1" applyFill="1" applyBorder="1" applyAlignment="1" applyProtection="1">
      <alignment horizontal="center"/>
      <protection locked="0"/>
    </xf>
    <xf numFmtId="0" fontId="4" fillId="25" borderId="15" xfId="0" applyFont="1" applyFill="1" applyBorder="1" applyAlignment="1" applyProtection="1">
      <alignment horizontal="center"/>
      <protection locked="0"/>
    </xf>
    <xf numFmtId="0" fontId="4" fillId="26" borderId="14" xfId="0" applyFont="1" applyFill="1" applyBorder="1" applyAlignment="1" applyProtection="1">
      <alignment horizontal="center"/>
      <protection locked="0"/>
    </xf>
    <xf numFmtId="0" fontId="4" fillId="26" borderId="13" xfId="0" applyFont="1" applyFill="1" applyBorder="1" applyAlignment="1" applyProtection="1">
      <alignment horizontal="center"/>
      <protection locked="0"/>
    </xf>
    <xf numFmtId="0" fontId="4" fillId="24" borderId="16" xfId="0" applyFont="1" applyFill="1" applyBorder="1" applyAlignment="1" applyProtection="1">
      <alignment horizontal="center"/>
      <protection locked="0"/>
    </xf>
    <xf numFmtId="0" fontId="14" fillId="24" borderId="12" xfId="0" applyFont="1" applyFill="1" applyBorder="1" applyAlignment="1" applyProtection="1">
      <alignment horizontal="center"/>
      <protection locked="0"/>
    </xf>
    <xf numFmtId="0" fontId="4" fillId="24" borderId="0" xfId="0" applyFont="1" applyFill="1" applyAlignment="1" applyProtection="1">
      <alignment horizontal="center"/>
      <protection locked="0"/>
    </xf>
    <xf numFmtId="0" fontId="4" fillId="27" borderId="12" xfId="0" applyFont="1" applyFill="1" applyBorder="1" applyAlignment="1" applyProtection="1">
      <alignment horizontal="center"/>
      <protection locked="0"/>
    </xf>
    <xf numFmtId="0" fontId="0" fillId="27" borderId="17" xfId="0" applyFill="1" applyBorder="1" applyAlignment="1" applyProtection="1">
      <alignment horizontal="center"/>
      <protection locked="0"/>
    </xf>
    <xf numFmtId="0" fontId="4" fillId="27" borderId="17" xfId="0" applyFont="1" applyFill="1" applyBorder="1" applyAlignment="1" applyProtection="1">
      <alignment horizontal="center"/>
      <protection locked="0"/>
    </xf>
    <xf numFmtId="0" fontId="4" fillId="27" borderId="0" xfId="0" applyFont="1" applyFill="1" applyAlignment="1" applyProtection="1">
      <alignment horizontal="center"/>
      <protection locked="0"/>
    </xf>
    <xf numFmtId="0" fontId="4" fillId="27" borderId="18" xfId="0" applyFont="1" applyFill="1" applyBorder="1" applyAlignment="1" applyProtection="1">
      <alignment horizontal="center"/>
      <protection locked="0"/>
    </xf>
    <xf numFmtId="0" fontId="0" fillId="27" borderId="12" xfId="0" applyFill="1" applyBorder="1" applyProtection="1">
      <protection locked="0"/>
    </xf>
    <xf numFmtId="0" fontId="36" fillId="28" borderId="16" xfId="0" applyFont="1" applyFill="1" applyBorder="1" applyAlignment="1" applyProtection="1">
      <alignment horizontal="center" vertical="center" wrapText="1"/>
      <protection locked="0"/>
    </xf>
    <xf numFmtId="0" fontId="36" fillId="28" borderId="17" xfId="0" applyFont="1" applyFill="1" applyBorder="1" applyAlignment="1" applyProtection="1">
      <alignment horizontal="center" vertical="center"/>
      <protection locked="0"/>
    </xf>
    <xf numFmtId="0" fontId="36" fillId="28" borderId="19" xfId="0" applyFont="1" applyFill="1" applyBorder="1" applyAlignment="1" applyProtection="1">
      <alignment vertical="center"/>
      <protection locked="0"/>
    </xf>
    <xf numFmtId="0" fontId="4" fillId="25" borderId="20" xfId="0" applyFont="1" applyFill="1" applyBorder="1" applyAlignment="1" applyProtection="1">
      <alignment horizontal="center"/>
      <protection locked="0"/>
    </xf>
    <xf numFmtId="0" fontId="4" fillId="25" borderId="21" xfId="0" applyFont="1" applyFill="1" applyBorder="1" applyAlignment="1" applyProtection="1">
      <alignment horizontal="center"/>
      <protection locked="0"/>
    </xf>
    <xf numFmtId="14" fontId="4" fillId="27" borderId="12" xfId="0" applyNumberFormat="1" applyFont="1" applyFill="1" applyBorder="1" applyAlignment="1" applyProtection="1">
      <alignment horizontal="center"/>
      <protection locked="0"/>
    </xf>
    <xf numFmtId="0" fontId="4" fillId="25" borderId="14" xfId="0" applyFont="1" applyFill="1" applyBorder="1" applyAlignment="1" applyProtection="1">
      <alignment horizontal="center" vertical="center"/>
      <protection locked="0"/>
    </xf>
    <xf numFmtId="0" fontId="4" fillId="25" borderId="18" xfId="0" applyFont="1" applyFill="1" applyBorder="1" applyAlignment="1" applyProtection="1">
      <alignment horizontal="center" vertical="center" wrapText="1"/>
      <protection locked="0"/>
    </xf>
    <xf numFmtId="0" fontId="4" fillId="26" borderId="14" xfId="0" applyFont="1" applyFill="1" applyBorder="1" applyAlignment="1" applyProtection="1">
      <alignment horizontal="center" vertical="center" wrapText="1"/>
      <protection locked="0"/>
    </xf>
    <xf numFmtId="0" fontId="4" fillId="26" borderId="14" xfId="0" applyFont="1" applyFill="1" applyBorder="1" applyAlignment="1" applyProtection="1">
      <alignment horizontal="center" vertical="center"/>
      <protection locked="0"/>
    </xf>
    <xf numFmtId="0" fontId="37" fillId="29" borderId="2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30" borderId="13" xfId="0" applyFont="1" applyFill="1" applyBorder="1" applyAlignment="1" applyProtection="1">
      <alignment horizontal="center"/>
      <protection locked="0"/>
    </xf>
    <xf numFmtId="0" fontId="4" fillId="30" borderId="14" xfId="0" applyFont="1" applyFill="1" applyBorder="1" applyAlignment="1" applyProtection="1">
      <alignment horizontal="center"/>
      <protection locked="0"/>
    </xf>
    <xf numFmtId="0" fontId="4" fillId="30" borderId="15" xfId="0" applyFont="1" applyFill="1" applyBorder="1" applyAlignment="1" applyProtection="1">
      <alignment horizontal="center"/>
      <protection locked="0"/>
    </xf>
    <xf numFmtId="0" fontId="4" fillId="31" borderId="14" xfId="0" applyFont="1" applyFill="1" applyBorder="1" applyAlignment="1" applyProtection="1">
      <alignment horizontal="center"/>
      <protection locked="0"/>
    </xf>
    <xf numFmtId="0" fontId="4" fillId="31" borderId="13" xfId="0" applyFont="1" applyFill="1" applyBorder="1" applyAlignment="1" applyProtection="1">
      <alignment horizontal="center"/>
      <protection locked="0"/>
    </xf>
    <xf numFmtId="0" fontId="4" fillId="32" borderId="18" xfId="0" applyFont="1" applyFill="1" applyBorder="1" applyAlignment="1" applyProtection="1">
      <alignment horizontal="center"/>
      <protection locked="0"/>
    </xf>
    <xf numFmtId="0" fontId="14" fillId="32" borderId="12" xfId="0" applyFont="1" applyFill="1" applyBorder="1" applyAlignment="1" applyProtection="1">
      <alignment horizontal="center"/>
      <protection locked="0"/>
    </xf>
    <xf numFmtId="0" fontId="4" fillId="32" borderId="0" xfId="0" applyFont="1" applyFill="1" applyAlignment="1" applyProtection="1">
      <alignment horizontal="center"/>
      <protection locked="0"/>
    </xf>
    <xf numFmtId="0" fontId="4" fillId="32" borderId="12" xfId="0" applyFont="1" applyFill="1" applyBorder="1" applyAlignment="1" applyProtection="1">
      <alignment horizontal="center"/>
      <protection locked="0"/>
    </xf>
    <xf numFmtId="0" fontId="36" fillId="28" borderId="17" xfId="0" applyFont="1" applyFill="1" applyBorder="1" applyAlignment="1" applyProtection="1">
      <alignment horizontal="center" vertical="center" wrapText="1"/>
      <protection locked="0"/>
    </xf>
    <xf numFmtId="0" fontId="36" fillId="28" borderId="19" xfId="0" applyFont="1" applyFill="1" applyBorder="1" applyAlignment="1" applyProtection="1">
      <alignment horizontal="center" vertical="center" wrapText="1"/>
      <protection locked="0"/>
    </xf>
    <xf numFmtId="0" fontId="4" fillId="30" borderId="20" xfId="0" applyFont="1" applyFill="1" applyBorder="1" applyAlignment="1" applyProtection="1">
      <alignment horizontal="center"/>
      <protection locked="0"/>
    </xf>
    <xf numFmtId="0" fontId="4" fillId="30" borderId="21" xfId="0" applyFont="1" applyFill="1" applyBorder="1" applyAlignment="1" applyProtection="1">
      <alignment horizontal="center"/>
      <protection locked="0"/>
    </xf>
    <xf numFmtId="0" fontId="4" fillId="27" borderId="12" xfId="0" applyFont="1" applyFill="1" applyBorder="1" applyProtection="1">
      <protection locked="0"/>
    </xf>
    <xf numFmtId="0" fontId="4" fillId="30" borderId="14" xfId="0" applyFont="1" applyFill="1" applyBorder="1" applyAlignment="1" applyProtection="1">
      <alignment horizontal="center" vertical="center"/>
      <protection locked="0"/>
    </xf>
    <xf numFmtId="0" fontId="4" fillId="30" borderId="18" xfId="0" applyFont="1" applyFill="1" applyBorder="1" applyAlignment="1" applyProtection="1">
      <alignment horizontal="center" vertical="center" wrapText="1"/>
      <protection locked="0"/>
    </xf>
    <xf numFmtId="0" fontId="4" fillId="31" borderId="14" xfId="0" applyFont="1" applyFill="1" applyBorder="1" applyAlignment="1" applyProtection="1">
      <alignment horizontal="center" vertical="center" wrapText="1"/>
      <protection locked="0"/>
    </xf>
    <xf numFmtId="0" fontId="4" fillId="31" borderId="14" xfId="0" applyFont="1" applyFill="1" applyBorder="1" applyAlignment="1" applyProtection="1">
      <alignment horizontal="center" vertical="center"/>
      <protection locked="0"/>
    </xf>
    <xf numFmtId="0" fontId="4" fillId="24" borderId="18" xfId="0" applyFont="1" applyFill="1" applyBorder="1" applyAlignment="1" applyProtection="1">
      <alignment horizontal="center"/>
      <protection locked="0"/>
    </xf>
    <xf numFmtId="0" fontId="36" fillId="28" borderId="19" xfId="0" applyFont="1" applyFill="1" applyBorder="1" applyAlignment="1" applyProtection="1">
      <alignment horizontal="center" vertical="center"/>
      <protection locked="0"/>
    </xf>
    <xf numFmtId="0" fontId="14" fillId="24" borderId="17" xfId="0" applyFont="1" applyFill="1" applyBorder="1" applyAlignment="1" applyProtection="1">
      <alignment horizontal="center"/>
      <protection locked="0"/>
    </xf>
    <xf numFmtId="0" fontId="4" fillId="24" borderId="23" xfId="0" applyFont="1" applyFill="1" applyBorder="1" applyAlignment="1" applyProtection="1">
      <alignment horizontal="center" vertical="center"/>
      <protection locked="0"/>
    </xf>
    <xf numFmtId="0" fontId="4" fillId="24" borderId="23" xfId="0" applyFont="1" applyFill="1" applyBorder="1" applyAlignment="1" applyProtection="1">
      <alignment vertical="center"/>
      <protection locked="0"/>
    </xf>
    <xf numFmtId="0" fontId="4" fillId="30" borderId="15" xfId="0" applyFont="1" applyFill="1" applyBorder="1" applyAlignment="1" applyProtection="1">
      <alignment horizontal="center" vertical="center"/>
      <protection locked="0"/>
    </xf>
    <xf numFmtId="0" fontId="4" fillId="31" borderId="13" xfId="0" applyFont="1" applyFill="1" applyBorder="1" applyAlignment="1" applyProtection="1">
      <alignment horizontal="center" vertical="center"/>
      <protection locked="0"/>
    </xf>
    <xf numFmtId="0" fontId="4" fillId="30" borderId="23" xfId="0" applyFont="1" applyFill="1" applyBorder="1" applyAlignment="1" applyProtection="1">
      <alignment horizontal="center" vertical="center"/>
      <protection locked="0"/>
    </xf>
    <xf numFmtId="0" fontId="14" fillId="24" borderId="12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Alignment="1" applyProtection="1">
      <alignment horizontal="center" vertical="center"/>
      <protection locked="0"/>
    </xf>
    <xf numFmtId="0" fontId="4" fillId="27" borderId="12" xfId="0" applyFont="1" applyFill="1" applyBorder="1" applyAlignment="1" applyProtection="1">
      <alignment horizontal="center" vertical="center"/>
      <protection locked="0"/>
    </xf>
    <xf numFmtId="0" fontId="4" fillId="27" borderId="17" xfId="0" applyFont="1" applyFill="1" applyBorder="1" applyAlignment="1" applyProtection="1">
      <alignment horizontal="center" vertical="center"/>
      <protection locked="0"/>
    </xf>
    <xf numFmtId="0" fontId="4" fillId="27" borderId="0" xfId="0" applyFont="1" applyFill="1" applyAlignment="1" applyProtection="1">
      <alignment horizontal="center" vertical="center"/>
      <protection locked="0"/>
    </xf>
    <xf numFmtId="0" fontId="0" fillId="27" borderId="12" xfId="0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4" fillId="25" borderId="18" xfId="0" applyFont="1" applyFill="1" applyBorder="1" applyAlignment="1" applyProtection="1">
      <alignment horizontal="center" vertical="center"/>
    </xf>
    <xf numFmtId="0" fontId="4" fillId="25" borderId="22" xfId="0" applyFont="1" applyFill="1" applyBorder="1" applyAlignment="1" applyProtection="1">
      <alignment horizontal="center" vertical="center"/>
    </xf>
    <xf numFmtId="0" fontId="4" fillId="25" borderId="14" xfId="0" applyFont="1" applyFill="1" applyBorder="1" applyAlignment="1" applyProtection="1">
      <alignment horizontal="center" vertical="center"/>
    </xf>
    <xf numFmtId="0" fontId="4" fillId="26" borderId="14" xfId="0" applyFont="1" applyFill="1" applyBorder="1" applyAlignment="1" applyProtection="1">
      <alignment horizontal="center" vertical="center"/>
    </xf>
    <xf numFmtId="0" fontId="4" fillId="30" borderId="18" xfId="0" applyFont="1" applyFill="1" applyBorder="1" applyAlignment="1" applyProtection="1">
      <alignment horizontal="center" vertical="center"/>
    </xf>
    <xf numFmtId="0" fontId="4" fillId="30" borderId="22" xfId="0" applyFont="1" applyFill="1" applyBorder="1" applyAlignment="1" applyProtection="1">
      <alignment horizontal="center" vertical="center"/>
    </xf>
    <xf numFmtId="0" fontId="4" fillId="30" borderId="14" xfId="0" applyFont="1" applyFill="1" applyBorder="1" applyAlignment="1" applyProtection="1">
      <alignment horizontal="center" vertical="center"/>
    </xf>
    <xf numFmtId="0" fontId="4" fillId="31" borderId="14" xfId="0" applyFont="1" applyFill="1" applyBorder="1" applyAlignment="1" applyProtection="1">
      <alignment horizontal="center" vertical="center"/>
    </xf>
    <xf numFmtId="0" fontId="4" fillId="33" borderId="18" xfId="0" applyFont="1" applyFill="1" applyBorder="1" applyAlignment="1" applyProtection="1">
      <alignment horizontal="center" vertical="center"/>
    </xf>
    <xf numFmtId="0" fontId="4" fillId="31" borderId="13" xfId="0" applyFont="1" applyFill="1" applyBorder="1" applyAlignment="1" applyProtection="1">
      <alignment horizontal="center" vertical="center"/>
    </xf>
    <xf numFmtId="0" fontId="4" fillId="31" borderId="15" xfId="0" applyFont="1" applyFill="1" applyBorder="1" applyAlignment="1" applyProtection="1">
      <alignment horizontal="center" vertical="center"/>
    </xf>
    <xf numFmtId="0" fontId="4" fillId="33" borderId="12" xfId="0" applyFont="1" applyFill="1" applyBorder="1" applyAlignment="1" applyProtection="1">
      <alignment horizontal="center" vertical="center"/>
    </xf>
    <xf numFmtId="0" fontId="0" fillId="0" borderId="0" xfId="0" applyProtection="1"/>
    <xf numFmtId="0" fontId="4" fillId="30" borderId="0" xfId="0" applyFont="1" applyFill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4" fillId="34" borderId="0" xfId="0" applyFont="1" applyFill="1" applyProtection="1"/>
    <xf numFmtId="0" fontId="10" fillId="0" borderId="0" xfId="0" applyFont="1" applyAlignment="1" applyProtection="1">
      <alignment horizontal="right"/>
    </xf>
    <xf numFmtId="0" fontId="10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horizontal="left"/>
    </xf>
    <xf numFmtId="0" fontId="4" fillId="35" borderId="0" xfId="0" applyFont="1" applyFill="1" applyAlignment="1" applyProtection="1">
      <alignment horizontal="center"/>
    </xf>
    <xf numFmtId="0" fontId="4" fillId="31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39" fillId="0" borderId="0" xfId="0" applyFont="1" applyAlignment="1" applyProtection="1">
      <alignment horizontal="right"/>
    </xf>
    <xf numFmtId="0" fontId="40" fillId="0" borderId="0" xfId="0" applyFont="1" applyAlignment="1" applyProtection="1">
      <alignment horizontal="right"/>
    </xf>
    <xf numFmtId="0" fontId="40" fillId="0" borderId="0" xfId="0" applyFont="1" applyAlignment="1" applyProtection="1">
      <alignment horizontal="left"/>
    </xf>
    <xf numFmtId="0" fontId="3" fillId="0" borderId="24" xfId="0" applyFont="1" applyBorder="1" applyProtection="1"/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5" fillId="0" borderId="0" xfId="0" applyFont="1" applyProtection="1"/>
    <xf numFmtId="0" fontId="2" fillId="0" borderId="0" xfId="0" applyFont="1" applyProtection="1"/>
    <xf numFmtId="164" fontId="8" fillId="0" borderId="0" xfId="0" applyNumberFormat="1" applyFont="1" applyAlignment="1" applyProtection="1">
      <alignment horizontal="left"/>
    </xf>
    <xf numFmtId="0" fontId="41" fillId="0" borderId="0" xfId="0" applyFont="1" applyProtection="1"/>
    <xf numFmtId="0" fontId="42" fillId="0" borderId="0" xfId="0" applyFont="1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4" fillId="0" borderId="0" xfId="0" applyFont="1" applyBorder="1" applyAlignment="1" applyProtection="1"/>
    <xf numFmtId="0" fontId="4" fillId="0" borderId="25" xfId="0" applyFont="1" applyBorder="1" applyAlignment="1" applyProtection="1"/>
    <xf numFmtId="0" fontId="0" fillId="0" borderId="26" xfId="0" applyBorder="1" applyAlignment="1" applyProtection="1">
      <alignment horizontal="center"/>
    </xf>
    <xf numFmtId="0" fontId="44" fillId="0" borderId="26" xfId="0" applyFont="1" applyBorder="1" applyAlignment="1" applyProtection="1">
      <alignment horizontal="center"/>
    </xf>
    <xf numFmtId="0" fontId="45" fillId="0" borderId="26" xfId="0" applyFont="1" applyBorder="1" applyAlignment="1" applyProtection="1">
      <alignment horizontal="center"/>
    </xf>
    <xf numFmtId="0" fontId="4" fillId="0" borderId="27" xfId="0" applyFont="1" applyBorder="1" applyProtection="1"/>
    <xf numFmtId="0" fontId="0" fillId="0" borderId="24" xfId="0" applyBorder="1" applyProtection="1"/>
    <xf numFmtId="0" fontId="0" fillId="0" borderId="28" xfId="0" applyBorder="1" applyProtection="1"/>
    <xf numFmtId="0" fontId="0" fillId="0" borderId="29" xfId="0" applyBorder="1" applyAlignment="1" applyProtection="1">
      <alignment horizontal="center"/>
    </xf>
    <xf numFmtId="4" fontId="0" fillId="0" borderId="29" xfId="0" applyNumberFormat="1" applyBorder="1" applyAlignment="1" applyProtection="1">
      <alignment horizontal="center"/>
    </xf>
    <xf numFmtId="0" fontId="0" fillId="0" borderId="10" xfId="0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25" xfId="0" applyBorder="1" applyProtection="1"/>
    <xf numFmtId="0" fontId="0" fillId="0" borderId="11" xfId="0" applyBorder="1" applyAlignment="1" applyProtection="1">
      <alignment horizontal="center"/>
    </xf>
    <xf numFmtId="4" fontId="0" fillId="0" borderId="11" xfId="0" applyNumberFormat="1" applyBorder="1" applyAlignment="1" applyProtection="1">
      <alignment horizontal="center"/>
    </xf>
    <xf numFmtId="44" fontId="1" fillId="0" borderId="11" xfId="31" applyBorder="1" applyAlignment="1" applyProtection="1">
      <alignment horizontal="center"/>
    </xf>
    <xf numFmtId="0" fontId="0" fillId="0" borderId="0" xfId="0" applyAlignment="1" applyProtection="1">
      <alignment vertical="center"/>
    </xf>
    <xf numFmtId="0" fontId="14" fillId="0" borderId="0" xfId="0" applyFont="1" applyBorder="1" applyAlignment="1" applyProtection="1">
      <alignment horizontal="center"/>
    </xf>
    <xf numFmtId="0" fontId="14" fillId="0" borderId="11" xfId="0" applyFont="1" applyBorder="1" applyAlignment="1" applyProtection="1">
      <alignment horizontal="center"/>
    </xf>
    <xf numFmtId="4" fontId="14" fillId="0" borderId="11" xfId="0" applyNumberFormat="1" applyFont="1" applyBorder="1" applyAlignment="1" applyProtection="1">
      <alignment horizontal="center"/>
    </xf>
    <xf numFmtId="0" fontId="14" fillId="0" borderId="0" xfId="0" applyFont="1" applyProtection="1"/>
    <xf numFmtId="0" fontId="0" fillId="0" borderId="0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44" fontId="1" fillId="0" borderId="31" xfId="3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44" fontId="1" fillId="0" borderId="32" xfId="3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4" fillId="0" borderId="30" xfId="0" applyFont="1" applyBorder="1" applyAlignment="1" applyProtection="1">
      <alignment horizontal="center" vertical="center"/>
    </xf>
    <xf numFmtId="4" fontId="0" fillId="0" borderId="0" xfId="0" applyNumberForma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4" fontId="4" fillId="0" borderId="0" xfId="0" applyNumberFormat="1" applyFont="1" applyBorder="1" applyAlignment="1" applyProtection="1">
      <alignment horizontal="center"/>
    </xf>
    <xf numFmtId="0" fontId="46" fillId="0" borderId="11" xfId="0" applyFont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/>
    </xf>
    <xf numFmtId="0" fontId="0" fillId="0" borderId="33" xfId="0" applyBorder="1" applyAlignment="1" applyProtection="1">
      <alignment horizontal="center"/>
    </xf>
    <xf numFmtId="0" fontId="12" fillId="0" borderId="10" xfId="0" applyFont="1" applyBorder="1" applyAlignment="1" applyProtection="1">
      <alignment horizontal="right"/>
    </xf>
    <xf numFmtId="0" fontId="12" fillId="0" borderId="0" xfId="0" applyFont="1" applyBorder="1" applyAlignment="1" applyProtection="1">
      <alignment horizontal="right"/>
    </xf>
    <xf numFmtId="0" fontId="14" fillId="0" borderId="0" xfId="0" applyFont="1" applyBorder="1" applyAlignment="1">
      <alignment horizontal="center"/>
    </xf>
    <xf numFmtId="14" fontId="3" fillId="0" borderId="0" xfId="0" applyNumberFormat="1" applyFont="1" applyProtection="1"/>
    <xf numFmtId="14" fontId="14" fillId="0" borderId="0" xfId="0" applyNumberFormat="1" applyFont="1" applyBorder="1" applyAlignment="1">
      <alignment horizontal="center"/>
    </xf>
    <xf numFmtId="0" fontId="2" fillId="0" borderId="0" xfId="0" applyFont="1" applyBorder="1" applyAlignment="1"/>
    <xf numFmtId="14" fontId="14" fillId="0" borderId="0" xfId="0" applyNumberFormat="1" applyFont="1" applyBorder="1" applyAlignment="1"/>
    <xf numFmtId="0" fontId="47" fillId="0" borderId="10" xfId="0" applyFont="1" applyBorder="1" applyAlignment="1"/>
    <xf numFmtId="0" fontId="5" fillId="0" borderId="0" xfId="0" applyFont="1" applyBorder="1"/>
    <xf numFmtId="4" fontId="4" fillId="0" borderId="0" xfId="0" applyNumberFormat="1" applyFont="1" applyBorder="1"/>
    <xf numFmtId="0" fontId="14" fillId="0" borderId="0" xfId="0" applyFont="1" applyFill="1" applyBorder="1" applyAlignment="1">
      <alignment horizontal="center"/>
    </xf>
    <xf numFmtId="0" fontId="0" fillId="0" borderId="0" xfId="0" applyBorder="1" applyAlignment="1"/>
    <xf numFmtId="0" fontId="0" fillId="0" borderId="0" xfId="0" applyFill="1" applyBorder="1" applyAlignment="1"/>
    <xf numFmtId="0" fontId="2" fillId="0" borderId="0" xfId="0" applyFont="1" applyBorder="1" applyAlignment="1">
      <alignment horizontal="left"/>
    </xf>
    <xf numFmtId="0" fontId="48" fillId="0" borderId="0" xfId="0" applyFont="1" applyBorder="1"/>
    <xf numFmtId="0" fontId="49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4" fontId="10" fillId="0" borderId="25" xfId="0" applyNumberFormat="1" applyFont="1" applyBorder="1" applyAlignment="1">
      <alignment horizontal="center"/>
    </xf>
    <xf numFmtId="4" fontId="10" fillId="0" borderId="25" xfId="0" applyNumberFormat="1" applyFont="1" applyBorder="1"/>
    <xf numFmtId="4" fontId="8" fillId="0" borderId="25" xfId="0" applyNumberFormat="1" applyFont="1" applyBorder="1" applyAlignment="1" applyProtection="1">
      <alignment horizontal="center"/>
      <protection locked="0"/>
    </xf>
    <xf numFmtId="4" fontId="10" fillId="0" borderId="25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166" fontId="4" fillId="0" borderId="26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5" xfId="0" applyBorder="1" applyAlignment="1">
      <alignment vertical="center"/>
    </xf>
    <xf numFmtId="0" fontId="14" fillId="0" borderId="10" xfId="0" applyFont="1" applyBorder="1" applyAlignment="1">
      <alignment horizontal="left"/>
    </xf>
    <xf numFmtId="0" fontId="8" fillId="0" borderId="0" xfId="0" applyFont="1" applyBorder="1" applyAlignment="1"/>
    <xf numFmtId="0" fontId="48" fillId="0" borderId="27" xfId="0" applyFont="1" applyBorder="1" applyProtection="1"/>
    <xf numFmtId="0" fontId="12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47" fillId="0" borderId="0" xfId="0" applyFont="1" applyBorder="1" applyAlignment="1"/>
    <xf numFmtId="0" fontId="0" fillId="0" borderId="0" xfId="0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right" vertical="center"/>
    </xf>
    <xf numFmtId="0" fontId="0" fillId="0" borderId="34" xfId="0" applyBorder="1" applyAlignment="1" applyProtection="1">
      <alignment horizontal="left"/>
    </xf>
    <xf numFmtId="0" fontId="0" fillId="0" borderId="35" xfId="0" applyBorder="1" applyAlignment="1" applyProtection="1">
      <alignment horizontal="left"/>
    </xf>
    <xf numFmtId="0" fontId="10" fillId="0" borderId="35" xfId="0" applyFont="1" applyBorder="1" applyAlignment="1" applyProtection="1">
      <alignment horizontal="right"/>
    </xf>
    <xf numFmtId="0" fontId="0" fillId="0" borderId="36" xfId="0" applyBorder="1" applyAlignment="1" applyProtection="1">
      <alignment horizontal="center"/>
    </xf>
    <xf numFmtId="167" fontId="4" fillId="0" borderId="0" xfId="0" applyNumberFormat="1" applyFont="1" applyBorder="1" applyAlignment="1" applyProtection="1"/>
    <xf numFmtId="0" fontId="4" fillId="37" borderId="12" xfId="0" applyFont="1" applyFill="1" applyBorder="1" applyAlignment="1" applyProtection="1">
      <alignment horizontal="center"/>
      <protection locked="0"/>
    </xf>
    <xf numFmtId="0" fontId="4" fillId="37" borderId="17" xfId="0" applyFont="1" applyFill="1" applyBorder="1" applyAlignment="1" applyProtection="1">
      <alignment horizontal="center"/>
      <protection locked="0"/>
    </xf>
    <xf numFmtId="9" fontId="0" fillId="0" borderId="37" xfId="33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/>
    </xf>
    <xf numFmtId="14" fontId="0" fillId="0" borderId="0" xfId="0" applyNumberFormat="1" applyProtection="1">
      <protection locked="0"/>
    </xf>
    <xf numFmtId="4" fontId="0" fillId="0" borderId="11" xfId="0" applyNumberFormat="1" applyBorder="1" applyAlignment="1">
      <alignment horizontal="center" vertical="center"/>
    </xf>
    <xf numFmtId="0" fontId="15" fillId="0" borderId="10" xfId="0" applyFont="1" applyBorder="1"/>
    <xf numFmtId="0" fontId="0" fillId="0" borderId="24" xfId="0" applyBorder="1"/>
    <xf numFmtId="4" fontId="10" fillId="0" borderId="0" xfId="0" applyNumberFormat="1" applyFont="1" applyBorder="1" applyAlignment="1" applyProtection="1">
      <alignment horizontal="center"/>
      <protection locked="0"/>
    </xf>
    <xf numFmtId="0" fontId="6" fillId="0" borderId="27" xfId="0" applyFont="1" applyBorder="1"/>
    <xf numFmtId="4" fontId="10" fillId="0" borderId="28" xfId="0" applyNumberFormat="1" applyFont="1" applyBorder="1" applyAlignment="1" applyProtection="1">
      <alignment horizontal="center"/>
      <protection locked="0"/>
    </xf>
    <xf numFmtId="4" fontId="0" fillId="0" borderId="36" xfId="0" applyNumberFormat="1" applyBorder="1" applyAlignment="1">
      <alignment horizontal="center"/>
    </xf>
    <xf numFmtId="0" fontId="54" fillId="0" borderId="10" xfId="0" applyFont="1" applyBorder="1"/>
    <xf numFmtId="0" fontId="51" fillId="38" borderId="34" xfId="0" applyFont="1" applyFill="1" applyBorder="1" applyAlignment="1" applyProtection="1">
      <alignment horizontal="right"/>
    </xf>
    <xf numFmtId="0" fontId="51" fillId="38" borderId="35" xfId="0" applyFont="1" applyFill="1" applyBorder="1" applyAlignment="1" applyProtection="1">
      <alignment horizontal="right"/>
    </xf>
    <xf numFmtId="167" fontId="51" fillId="38" borderId="35" xfId="0" applyNumberFormat="1" applyFont="1" applyFill="1" applyBorder="1" applyAlignment="1" applyProtection="1"/>
    <xf numFmtId="0" fontId="51" fillId="38" borderId="35" xfId="0" applyFont="1" applyFill="1" applyBorder="1" applyAlignment="1" applyProtection="1"/>
    <xf numFmtId="0" fontId="51" fillId="38" borderId="33" xfId="0" applyFont="1" applyFill="1" applyBorder="1" applyAlignment="1" applyProtection="1"/>
    <xf numFmtId="44" fontId="12" fillId="0" borderId="31" xfId="31" applyFont="1" applyBorder="1" applyAlignment="1" applyProtection="1">
      <alignment horizontal="center" vertical="center"/>
    </xf>
    <xf numFmtId="44" fontId="4" fillId="0" borderId="11" xfId="31" applyFont="1" applyBorder="1" applyAlignment="1" applyProtection="1">
      <alignment horizontal="center" vertical="center"/>
    </xf>
    <xf numFmtId="8" fontId="4" fillId="0" borderId="0" xfId="31" applyNumberFormat="1" applyFont="1" applyBorder="1" applyAlignment="1" applyProtection="1">
      <alignment horizontal="center" vertical="center"/>
    </xf>
    <xf numFmtId="0" fontId="4" fillId="36" borderId="18" xfId="0" applyFont="1" applyFill="1" applyBorder="1" applyAlignment="1" applyProtection="1">
      <alignment horizontal="center" vertical="center"/>
      <protection locked="0"/>
    </xf>
    <xf numFmtId="0" fontId="4" fillId="36" borderId="23" xfId="0" applyFont="1" applyFill="1" applyBorder="1" applyAlignment="1" applyProtection="1">
      <alignment horizontal="center" vertical="center"/>
      <protection locked="0"/>
    </xf>
    <xf numFmtId="0" fontId="38" fillId="29" borderId="22" xfId="0" applyFont="1" applyFill="1" applyBorder="1" applyAlignment="1" applyProtection="1">
      <alignment horizontal="center" vertical="center"/>
    </xf>
    <xf numFmtId="0" fontId="38" fillId="29" borderId="13" xfId="0" applyFont="1" applyFill="1" applyBorder="1" applyAlignment="1" applyProtection="1">
      <alignment horizontal="center" vertical="center"/>
    </xf>
    <xf numFmtId="0" fontId="4" fillId="33" borderId="18" xfId="0" applyFont="1" applyFill="1" applyBorder="1" applyAlignment="1" applyProtection="1">
      <alignment horizontal="center" vertical="center"/>
    </xf>
    <xf numFmtId="0" fontId="0" fillId="33" borderId="23" xfId="0" applyFill="1" applyBorder="1" applyAlignment="1" applyProtection="1">
      <alignment horizontal="center" vertical="center"/>
    </xf>
    <xf numFmtId="0" fontId="4" fillId="25" borderId="18" xfId="0" applyFont="1" applyFill="1" applyBorder="1" applyAlignment="1" applyProtection="1">
      <alignment horizontal="center" vertical="center"/>
    </xf>
    <xf numFmtId="0" fontId="0" fillId="25" borderId="23" xfId="0" applyFill="1" applyBorder="1" applyAlignment="1" applyProtection="1">
      <alignment horizontal="center" vertical="center"/>
    </xf>
    <xf numFmtId="0" fontId="4" fillId="30" borderId="18" xfId="0" applyFont="1" applyFill="1" applyBorder="1" applyAlignment="1" applyProtection="1">
      <alignment horizontal="center" vertical="center"/>
    </xf>
    <xf numFmtId="0" fontId="4" fillId="30" borderId="23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/>
    </xf>
    <xf numFmtId="168" fontId="14" fillId="0" borderId="0" xfId="0" applyNumberFormat="1" applyFont="1" applyBorder="1" applyAlignment="1">
      <alignment horizontal="center"/>
    </xf>
    <xf numFmtId="0" fontId="0" fillId="38" borderId="27" xfId="0" applyFill="1" applyBorder="1" applyAlignment="1">
      <alignment horizontal="center"/>
    </xf>
    <xf numFmtId="0" fontId="0" fillId="38" borderId="24" xfId="0" applyFill="1" applyBorder="1"/>
    <xf numFmtId="0" fontId="0" fillId="38" borderId="28" xfId="0" applyFill="1" applyBorder="1"/>
    <xf numFmtId="0" fontId="0" fillId="38" borderId="34" xfId="0" applyFill="1" applyBorder="1" applyAlignment="1">
      <alignment horizontal="center"/>
    </xf>
    <xf numFmtId="0" fontId="0" fillId="38" borderId="35" xfId="0" applyFill="1" applyBorder="1"/>
    <xf numFmtId="0" fontId="0" fillId="38" borderId="33" xfId="0" applyFill="1" applyBorder="1"/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left"/>
    </xf>
    <xf numFmtId="0" fontId="52" fillId="0" borderId="29" xfId="0" applyFont="1" applyBorder="1" applyAlignment="1">
      <alignment horizontal="center" vertical="center"/>
    </xf>
    <xf numFmtId="0" fontId="52" fillId="0" borderId="36" xfId="0" applyFont="1" applyBorder="1" applyAlignment="1">
      <alignment horizontal="center" vertical="center"/>
    </xf>
    <xf numFmtId="0" fontId="55" fillId="0" borderId="10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7" fillId="38" borderId="10" xfId="0" applyFont="1" applyFill="1" applyBorder="1" applyAlignment="1">
      <alignment horizontal="right" indent="1"/>
    </xf>
    <xf numFmtId="0" fontId="7" fillId="38" borderId="0" xfId="0" applyFont="1" applyFill="1" applyBorder="1" applyAlignment="1">
      <alignment horizontal="right" indent="1"/>
    </xf>
    <xf numFmtId="14" fontId="7" fillId="38" borderId="0" xfId="0" applyNumberFormat="1" applyFont="1" applyFill="1" applyBorder="1" applyAlignment="1">
      <alignment horizontal="center"/>
    </xf>
    <xf numFmtId="0" fontId="7" fillId="38" borderId="0" xfId="0" applyNumberFormat="1" applyFont="1" applyFill="1" applyBorder="1" applyAlignment="1">
      <alignment horizontal="center"/>
    </xf>
    <xf numFmtId="0" fontId="7" fillId="38" borderId="25" xfId="0" applyNumberFormat="1" applyFont="1" applyFill="1" applyBorder="1" applyAlignment="1">
      <alignment horizontal="center"/>
    </xf>
    <xf numFmtId="9" fontId="4" fillId="0" borderId="39" xfId="33" applyFont="1" applyBorder="1" applyAlignment="1">
      <alignment horizontal="center" vertical="center"/>
    </xf>
    <xf numFmtId="9" fontId="4" fillId="0" borderId="40" xfId="33" applyFont="1" applyBorder="1" applyAlignment="1">
      <alignment horizontal="center" vertical="center"/>
    </xf>
    <xf numFmtId="9" fontId="4" fillId="0" borderId="38" xfId="33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53" fillId="0" borderId="39" xfId="0" applyFont="1" applyBorder="1" applyAlignment="1">
      <alignment horizontal="center" vertical="center"/>
    </xf>
    <xf numFmtId="0" fontId="53" fillId="0" borderId="40" xfId="0" applyFont="1" applyBorder="1" applyAlignment="1">
      <alignment horizontal="center" vertical="center"/>
    </xf>
    <xf numFmtId="0" fontId="53" fillId="0" borderId="38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" vertical="center"/>
    </xf>
    <xf numFmtId="0" fontId="54" fillId="0" borderId="40" xfId="0" applyFont="1" applyBorder="1" applyAlignment="1">
      <alignment horizontal="center" vertical="center"/>
    </xf>
    <xf numFmtId="0" fontId="54" fillId="0" borderId="38" xfId="0" applyFont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/>
    </xf>
    <xf numFmtId="0" fontId="0" fillId="0" borderId="1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17" fontId="43" fillId="0" borderId="0" xfId="0" applyNumberFormat="1" applyFont="1" applyAlignment="1" applyProtection="1">
      <alignment horizontal="center"/>
    </xf>
    <xf numFmtId="0" fontId="43" fillId="0" borderId="0" xfId="0" applyNumberFormat="1" applyFont="1" applyAlignment="1" applyProtection="1">
      <alignment horizontal="center"/>
    </xf>
    <xf numFmtId="0" fontId="50" fillId="38" borderId="27" xfId="0" applyFont="1" applyFill="1" applyBorder="1" applyAlignment="1" applyProtection="1">
      <alignment horizontal="center"/>
    </xf>
    <xf numFmtId="0" fontId="50" fillId="38" borderId="24" xfId="0" applyFont="1" applyFill="1" applyBorder="1" applyAlignment="1" applyProtection="1">
      <alignment horizontal="center"/>
    </xf>
    <xf numFmtId="0" fontId="50" fillId="38" borderId="28" xfId="0" applyFont="1" applyFill="1" applyBorder="1" applyAlignment="1" applyProtection="1">
      <alignment horizontal="center"/>
    </xf>
    <xf numFmtId="14" fontId="14" fillId="0" borderId="0" xfId="0" applyNumberFormat="1" applyFont="1" applyBorder="1" applyAlignment="1">
      <alignment horizontal="center"/>
    </xf>
    <xf numFmtId="167" fontId="51" fillId="38" borderId="0" xfId="0" applyNumberFormat="1" applyFont="1" applyFill="1" applyBorder="1" applyAlignment="1" applyProtection="1">
      <alignment horizontal="left"/>
    </xf>
    <xf numFmtId="167" fontId="51" fillId="38" borderId="25" xfId="0" applyNumberFormat="1" applyFont="1" applyFill="1" applyBorder="1" applyAlignment="1" applyProtection="1">
      <alignment horizontal="left"/>
    </xf>
    <xf numFmtId="0" fontId="51" fillId="38" borderId="10" xfId="0" applyFont="1" applyFill="1" applyBorder="1" applyAlignment="1" applyProtection="1">
      <alignment horizontal="center"/>
    </xf>
    <xf numFmtId="0" fontId="51" fillId="38" borderId="0" xfId="0" applyFont="1" applyFill="1" applyBorder="1" applyAlignment="1" applyProtection="1">
      <alignment horizontal="center"/>
    </xf>
    <xf numFmtId="0" fontId="14" fillId="0" borderId="1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25" xfId="0" applyFont="1" applyBorder="1" applyAlignment="1" applyProtection="1">
      <alignment horizontal="center"/>
    </xf>
    <xf numFmtId="0" fontId="0" fillId="0" borderId="10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0" fillId="0" borderId="25" xfId="0" applyBorder="1" applyAlignment="1" applyProtection="1">
      <alignment horizontal="right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</cellXfs>
  <cellStyles count="4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Monétaire" xfId="31" builtinId="4"/>
    <cellStyle name="Neutre" xfId="32" builtinId="28" customBuiltin="1"/>
    <cellStyle name="Normal" xfId="0" builtinId="0"/>
    <cellStyle name="Pourcentage" xfId="33" builtinId="5"/>
    <cellStyle name="Satisfaisant" xfId="34" builtinId="26" customBuiltin="1"/>
    <cellStyle name="Sortie" xfId="35" builtinId="21" customBuiltin="1"/>
    <cellStyle name="Texte explicatif" xfId="36" builtinId="53" customBuiltin="1"/>
    <cellStyle name="Titre" xfId="37" builtinId="15" customBuiltin="1"/>
    <cellStyle name="Titre 1" xfId="38" builtinId="16" customBuiltin="1"/>
    <cellStyle name="Titre 2" xfId="39" builtinId="17" customBuiltin="1"/>
    <cellStyle name="Titre 3" xfId="40" builtinId="18" customBuiltin="1"/>
    <cellStyle name="Titre 4" xfId="41" builtinId="19" customBuiltin="1"/>
    <cellStyle name="Total" xfId="42" builtinId="25" customBuiltin="1"/>
    <cellStyle name="Vérification" xfId="43" builtinId="23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perspective val="30"/>
    </c:view3D>
    <c:plotArea>
      <c:layout/>
      <c:bar3DChart>
        <c:barDir val="col"/>
        <c:grouping val="clustered"/>
        <c:ser>
          <c:idx val="0"/>
          <c:order val="0"/>
          <c:tx>
            <c:v>Entrées</c:v>
          </c:tx>
          <c:cat>
            <c:strRef>
              <c:f>('Annexe Janvier 2016'!$B$23,'Annexe Janvier 2016'!$B$24,'Annexe Janvier 2016'!$B$25,'Annexe Janvier 2016'!$B$26)</c:f>
              <c:strCache>
                <c:ptCount val="4"/>
                <c:pt idx="0">
                  <c:v>Semaine 1</c:v>
                </c:pt>
                <c:pt idx="1">
                  <c:v>Semaine 2</c:v>
                </c:pt>
                <c:pt idx="2">
                  <c:v>Semaine 3</c:v>
                </c:pt>
                <c:pt idx="3">
                  <c:v>Semaine 4</c:v>
                </c:pt>
              </c:strCache>
            </c:strRef>
          </c:cat>
          <c:val>
            <c:numRef>
              <c:f>('Annexe Janvier 2016'!$E$23,'Annexe Janvier 2016'!$E$24,'Annexe Janvier 2016'!$E$25,'Annexe Janvier 2016'!$E$26)</c:f>
              <c:numCache>
                <c:formatCode>General</c:formatCode>
                <c:ptCount val="4"/>
                <c:pt idx="0">
                  <c:v>28</c:v>
                </c:pt>
                <c:pt idx="1">
                  <c:v>103</c:v>
                </c:pt>
                <c:pt idx="2">
                  <c:v>124</c:v>
                </c:pt>
                <c:pt idx="3">
                  <c:v>11</c:v>
                </c:pt>
              </c:numCache>
            </c:numRef>
          </c:val>
        </c:ser>
        <c:ser>
          <c:idx val="1"/>
          <c:order val="1"/>
          <c:tx>
            <c:v>Sorties</c:v>
          </c:tx>
          <c:cat>
            <c:strRef>
              <c:f>('Annexe Janvier 2016'!$B$23,'Annexe Janvier 2016'!$B$24,'Annexe Janvier 2016'!$B$25,'Annexe Janvier 2016'!$B$26)</c:f>
              <c:strCache>
                <c:ptCount val="4"/>
                <c:pt idx="0">
                  <c:v>Semaine 1</c:v>
                </c:pt>
                <c:pt idx="1">
                  <c:v>Semaine 2</c:v>
                </c:pt>
                <c:pt idx="2">
                  <c:v>Semaine 3</c:v>
                </c:pt>
                <c:pt idx="3">
                  <c:v>Semaine 4</c:v>
                </c:pt>
              </c:strCache>
            </c:strRef>
          </c:cat>
          <c:val>
            <c:numRef>
              <c:f>('Annexe Janvier 2016'!$F$33,'Annexe Janvier 2016'!$F$34,'Annexe Janvier 2016'!$F$35)</c:f>
              <c:numCache>
                <c:formatCode>General</c:formatCode>
                <c:ptCount val="3"/>
                <c:pt idx="0">
                  <c:v>282</c:v>
                </c:pt>
                <c:pt idx="1">
                  <c:v>76</c:v>
                </c:pt>
                <c:pt idx="2">
                  <c:v>12</c:v>
                </c:pt>
              </c:numCache>
            </c:numRef>
          </c:val>
        </c:ser>
        <c:ser>
          <c:idx val="2"/>
          <c:order val="2"/>
          <c:tx>
            <c:v>Stockage</c:v>
          </c:tx>
          <c:cat>
            <c:strRef>
              <c:f>('Annexe Janvier 2016'!$B$23,'Annexe Janvier 2016'!$B$24,'Annexe Janvier 2016'!$B$25,'Annexe Janvier 2016'!$B$26)</c:f>
              <c:strCache>
                <c:ptCount val="4"/>
                <c:pt idx="0">
                  <c:v>Semaine 1</c:v>
                </c:pt>
                <c:pt idx="1">
                  <c:v>Semaine 2</c:v>
                </c:pt>
                <c:pt idx="2">
                  <c:v>Semaine 3</c:v>
                </c:pt>
                <c:pt idx="3">
                  <c:v>Semaine 4</c:v>
                </c:pt>
              </c:strCache>
            </c:strRef>
          </c:cat>
          <c:val>
            <c:numRef>
              <c:f>('Annexe Janvier 2016'!$F$41,'Annexe Janvier 2016'!$F$42,'Annexe Janvier 2016'!$F$43,'Annexe Janvier 2016'!$F$44)</c:f>
              <c:numCache>
                <c:formatCode>General</c:formatCode>
                <c:ptCount val="4"/>
                <c:pt idx="0">
                  <c:v>342</c:v>
                </c:pt>
                <c:pt idx="1">
                  <c:v>397</c:v>
                </c:pt>
                <c:pt idx="2">
                  <c:v>398</c:v>
                </c:pt>
                <c:pt idx="3">
                  <c:v>340</c:v>
                </c:pt>
              </c:numCache>
            </c:numRef>
          </c:val>
        </c:ser>
        <c:ser>
          <c:idx val="3"/>
          <c:order val="3"/>
          <c:tx>
            <c:v>Total TTC</c:v>
          </c:tx>
          <c:cat>
            <c:strRef>
              <c:f>('Annexe Janvier 2016'!$B$23,'Annexe Janvier 2016'!$B$24,'Annexe Janvier 2016'!$B$25,'Annexe Janvier 2016'!$B$26)</c:f>
              <c:strCache>
                <c:ptCount val="4"/>
                <c:pt idx="0">
                  <c:v>Semaine 1</c:v>
                </c:pt>
                <c:pt idx="1">
                  <c:v>Semaine 2</c:v>
                </c:pt>
                <c:pt idx="2">
                  <c:v>Semaine 3</c:v>
                </c:pt>
                <c:pt idx="3">
                  <c:v>Semaine 4</c:v>
                </c:pt>
              </c:strCache>
            </c:strRef>
          </c:cat>
          <c:val>
            <c:numRef>
              <c:f>'Annexe Janvier 2016'!$J$63</c:f>
              <c:numCache>
                <c:formatCode>#,##0.00\ "€"</c:formatCode>
                <c:ptCount val="1"/>
                <c:pt idx="0">
                  <c:v>4572.7560000000003</c:v>
                </c:pt>
              </c:numCache>
            </c:numRef>
          </c:val>
        </c:ser>
        <c:shape val="cylinder"/>
        <c:axId val="95113216"/>
        <c:axId val="95114752"/>
        <c:axId val="0"/>
      </c:bar3DChart>
      <c:catAx>
        <c:axId val="95113216"/>
        <c:scaling>
          <c:orientation val="minMax"/>
        </c:scaling>
        <c:axPos val="b"/>
        <c:tickLblPos val="nextTo"/>
        <c:crossAx val="95114752"/>
        <c:crosses val="autoZero"/>
        <c:auto val="1"/>
        <c:lblAlgn val="ctr"/>
        <c:lblOffset val="100"/>
      </c:catAx>
      <c:valAx>
        <c:axId val="95114752"/>
        <c:scaling>
          <c:orientation val="minMax"/>
        </c:scaling>
        <c:axPos val="l"/>
        <c:majorGridlines/>
        <c:numFmt formatCode="General" sourceLinked="1"/>
        <c:tickLblPos val="nextTo"/>
        <c:crossAx val="9511321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nzipped\DHL_Fr_RGB_black\DHL_Fr_RGB_black.bmp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unzipped\DHL_Fr_RGB_black\DHL_Fr_RGB_black.bmp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0</xdr:row>
      <xdr:rowOff>0</xdr:rowOff>
    </xdr:from>
    <xdr:to>
      <xdr:col>10</xdr:col>
      <xdr:colOff>723900</xdr:colOff>
      <xdr:row>0</xdr:row>
      <xdr:rowOff>0</xdr:rowOff>
    </xdr:to>
    <xdr:pic>
      <xdr:nvPicPr>
        <xdr:cNvPr id="8417" name="Picture 1" descr="C:\unzipped\DHL_Fr_RGB_black\DHL_Fr_RGB_black.bmp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4114800" y="0"/>
          <a:ext cx="1752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247650</xdr:colOff>
      <xdr:row>0</xdr:row>
      <xdr:rowOff>0</xdr:rowOff>
    </xdr:from>
    <xdr:to>
      <xdr:col>9</xdr:col>
      <xdr:colOff>1028700</xdr:colOff>
      <xdr:row>0</xdr:row>
      <xdr:rowOff>0</xdr:rowOff>
    </xdr:to>
    <xdr:pic>
      <xdr:nvPicPr>
        <xdr:cNvPr id="8418" name="Picture 2" descr="C:\unzipped\DHL_Fr_RGB_black\DHL_Fr_RGB_black.bmp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3714750" y="0"/>
          <a:ext cx="1695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458561</xdr:colOff>
      <xdr:row>0</xdr:row>
      <xdr:rowOff>66675</xdr:rowOff>
    </xdr:from>
    <xdr:to>
      <xdr:col>10</xdr:col>
      <xdr:colOff>8164</xdr:colOff>
      <xdr:row>4</xdr:row>
      <xdr:rowOff>0</xdr:rowOff>
    </xdr:to>
    <xdr:pic>
      <xdr:nvPicPr>
        <xdr:cNvPr id="8419" name="Picture 4" descr="C:\unzipped\DHL_Fr_RGB_black\DHL_Fr_RGB_black.bmp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4278086" y="66675"/>
          <a:ext cx="2245178" cy="523875"/>
        </a:xfrm>
        <a:prstGeom prst="rect">
          <a:avLst/>
        </a:prstGeom>
        <a:solidFill>
          <a:srgbClr val="C00000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0</xdr:row>
      <xdr:rowOff>28575</xdr:rowOff>
    </xdr:from>
    <xdr:to>
      <xdr:col>6</xdr:col>
      <xdr:colOff>914400</xdr:colOff>
      <xdr:row>3</xdr:row>
      <xdr:rowOff>133350</xdr:rowOff>
    </xdr:to>
    <xdr:pic>
      <xdr:nvPicPr>
        <xdr:cNvPr id="5878" name="Picture 1" descr="C:\unzipped\DHL_Fr_RGB_black\DHL_Fr_RGB_black.bmp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3733800" y="28575"/>
          <a:ext cx="18859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</xdr:row>
      <xdr:rowOff>9525</xdr:rowOff>
    </xdr:from>
    <xdr:to>
      <xdr:col>6</xdr:col>
      <xdr:colOff>104774</xdr:colOff>
      <xdr:row>24</xdr:row>
      <xdr:rowOff>152400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9"/>
  <sheetViews>
    <sheetView zoomScale="80" zoomScaleNormal="80" workbookViewId="0">
      <selection activeCell="M22" sqref="M22"/>
    </sheetView>
  </sheetViews>
  <sheetFormatPr baseColWidth="10" defaultRowHeight="12.75"/>
  <cols>
    <col min="1" max="1" width="22.85546875" style="32" customWidth="1"/>
    <col min="2" max="2" width="16.5703125" style="32" customWidth="1"/>
    <col min="3" max="3" width="13.140625" style="32" customWidth="1"/>
    <col min="4" max="4" width="18.85546875" style="32" customWidth="1"/>
    <col min="5" max="5" width="20" style="32" customWidth="1"/>
    <col min="6" max="6" width="14.42578125" style="32" customWidth="1"/>
    <col min="7" max="7" width="17" style="32" customWidth="1"/>
    <col min="8" max="8" width="17.5703125" style="32" customWidth="1"/>
    <col min="9" max="9" width="13" style="32" customWidth="1"/>
    <col min="10" max="10" width="20.85546875" style="32" customWidth="1"/>
    <col min="11" max="11" width="19.140625" style="32" customWidth="1"/>
    <col min="12" max="16384" width="11.42578125" style="32"/>
  </cols>
  <sheetData>
    <row r="1" spans="1:11" ht="13.5" thickBot="1">
      <c r="E1" s="211"/>
    </row>
    <row r="2" spans="1:11" ht="13.5" thickBot="1">
      <c r="A2" s="228" t="s">
        <v>13</v>
      </c>
      <c r="B2" s="33" t="s">
        <v>14</v>
      </c>
      <c r="C2" s="34" t="s">
        <v>15</v>
      </c>
      <c r="D2" s="35" t="s">
        <v>16</v>
      </c>
      <c r="E2" s="36" t="s">
        <v>17</v>
      </c>
      <c r="F2" s="37" t="s">
        <v>18</v>
      </c>
      <c r="G2" s="37" t="s">
        <v>19</v>
      </c>
      <c r="H2" s="37" t="s">
        <v>20</v>
      </c>
      <c r="I2" s="37" t="s">
        <v>21</v>
      </c>
      <c r="J2" s="36" t="s">
        <v>22</v>
      </c>
      <c r="K2" s="36" t="s">
        <v>196</v>
      </c>
    </row>
    <row r="3" spans="1:11" ht="13.5" thickBot="1">
      <c r="A3" s="229"/>
      <c r="B3" s="38"/>
      <c r="C3" s="39"/>
      <c r="D3" s="40"/>
      <c r="E3" s="52"/>
      <c r="F3" s="42"/>
      <c r="G3" s="43"/>
      <c r="H3" s="44"/>
      <c r="I3" s="45"/>
      <c r="J3" s="46"/>
      <c r="K3" s="46"/>
    </row>
    <row r="4" spans="1:11" ht="12.75" customHeight="1">
      <c r="A4" s="47" t="s">
        <v>23</v>
      </c>
      <c r="B4" s="31"/>
      <c r="C4" s="39"/>
      <c r="D4" s="40"/>
      <c r="E4" s="52" t="s">
        <v>63</v>
      </c>
      <c r="F4" s="41">
        <v>1</v>
      </c>
      <c r="G4" s="41" t="s">
        <v>65</v>
      </c>
      <c r="H4" s="41">
        <v>1</v>
      </c>
      <c r="I4" s="41"/>
      <c r="J4" s="41"/>
      <c r="K4" s="41"/>
    </row>
    <row r="5" spans="1:11" ht="12.75" customHeight="1">
      <c r="A5" s="48">
        <v>1</v>
      </c>
      <c r="B5" s="31"/>
      <c r="C5" s="39"/>
      <c r="D5" s="40"/>
      <c r="E5" s="52" t="s">
        <v>63</v>
      </c>
      <c r="F5" s="41">
        <v>2</v>
      </c>
      <c r="G5" s="41" t="s">
        <v>66</v>
      </c>
      <c r="H5" s="41">
        <v>1</v>
      </c>
      <c r="I5" s="41"/>
      <c r="J5" s="41"/>
      <c r="K5" s="41"/>
    </row>
    <row r="6" spans="1:11" ht="13.5" customHeight="1" thickBot="1">
      <c r="A6" s="49"/>
      <c r="B6" s="31"/>
      <c r="C6" s="39"/>
      <c r="D6" s="40"/>
      <c r="E6" s="52"/>
      <c r="F6" s="41"/>
      <c r="G6" s="41"/>
      <c r="H6" s="41"/>
      <c r="I6" s="41"/>
      <c r="J6" s="41"/>
      <c r="K6" s="41"/>
    </row>
    <row r="7" spans="1:11">
      <c r="A7" s="50" t="s">
        <v>24</v>
      </c>
      <c r="B7" s="234">
        <v>316</v>
      </c>
      <c r="C7" s="39"/>
      <c r="D7" s="40"/>
      <c r="E7" s="52" t="s">
        <v>67</v>
      </c>
      <c r="F7" s="41">
        <v>1</v>
      </c>
      <c r="G7" s="41" t="s">
        <v>68</v>
      </c>
      <c r="H7" s="41">
        <v>1</v>
      </c>
      <c r="I7" s="41"/>
      <c r="J7" s="41" t="s">
        <v>69</v>
      </c>
      <c r="K7" s="41"/>
    </row>
    <row r="8" spans="1:11" ht="13.5" thickBot="1">
      <c r="A8" s="51" t="s">
        <v>25</v>
      </c>
      <c r="B8" s="235"/>
      <c r="C8" s="39"/>
      <c r="D8" s="40"/>
      <c r="E8" s="52" t="s">
        <v>67</v>
      </c>
      <c r="F8" s="41">
        <v>2</v>
      </c>
      <c r="G8" s="41" t="s">
        <v>70</v>
      </c>
      <c r="H8" s="41">
        <v>1</v>
      </c>
      <c r="I8" s="41"/>
      <c r="J8" s="41"/>
      <c r="K8" s="41"/>
    </row>
    <row r="9" spans="1:11">
      <c r="A9" s="40"/>
      <c r="B9" s="31"/>
      <c r="C9" s="39"/>
      <c r="D9" s="40"/>
      <c r="E9" s="52" t="s">
        <v>67</v>
      </c>
      <c r="F9" s="41">
        <v>1</v>
      </c>
      <c r="G9" s="41" t="s">
        <v>71</v>
      </c>
      <c r="H9" s="41">
        <v>1</v>
      </c>
      <c r="I9" s="41"/>
      <c r="J9" s="41"/>
      <c r="K9" s="41"/>
    </row>
    <row r="10" spans="1:11">
      <c r="A10" s="31" t="s">
        <v>63</v>
      </c>
      <c r="B10" s="31">
        <v>22</v>
      </c>
      <c r="C10" s="31"/>
      <c r="D10" s="31" t="s">
        <v>64</v>
      </c>
      <c r="E10" s="52" t="s">
        <v>67</v>
      </c>
      <c r="F10" s="41">
        <v>2</v>
      </c>
      <c r="G10" s="41" t="s">
        <v>72</v>
      </c>
      <c r="H10" s="41">
        <v>1</v>
      </c>
      <c r="I10" s="41"/>
      <c r="J10" s="41"/>
      <c r="K10" s="41"/>
    </row>
    <row r="11" spans="1:11">
      <c r="A11" s="31"/>
      <c r="B11" s="31"/>
      <c r="C11" s="31"/>
      <c r="D11" s="31"/>
      <c r="E11" s="52"/>
      <c r="F11" s="41"/>
      <c r="G11" s="41"/>
      <c r="H11" s="41"/>
      <c r="I11" s="41"/>
      <c r="J11" s="41"/>
      <c r="K11" s="41"/>
    </row>
    <row r="12" spans="1:11">
      <c r="A12" s="31" t="s">
        <v>67</v>
      </c>
      <c r="B12" s="31">
        <v>6</v>
      </c>
      <c r="C12" s="31">
        <v>2</v>
      </c>
      <c r="D12" s="31" t="s">
        <v>79</v>
      </c>
      <c r="E12" s="52" t="s">
        <v>191</v>
      </c>
      <c r="F12" s="41">
        <v>2</v>
      </c>
      <c r="G12" s="41" t="s">
        <v>73</v>
      </c>
      <c r="H12" s="41">
        <v>1</v>
      </c>
      <c r="I12" s="41"/>
      <c r="J12" s="41"/>
      <c r="K12" s="41"/>
    </row>
    <row r="13" spans="1:11">
      <c r="A13" s="31"/>
      <c r="B13" s="31"/>
      <c r="C13" s="31"/>
      <c r="D13" s="31"/>
      <c r="E13" s="52" t="s">
        <v>191</v>
      </c>
      <c r="F13" s="41"/>
      <c r="G13" s="41" t="s">
        <v>74</v>
      </c>
      <c r="H13" s="41">
        <v>1</v>
      </c>
      <c r="I13" s="41" t="s">
        <v>75</v>
      </c>
      <c r="J13" s="41" t="s">
        <v>76</v>
      </c>
      <c r="K13" s="41"/>
    </row>
    <row r="14" spans="1:11">
      <c r="A14" s="31"/>
      <c r="B14" s="31"/>
      <c r="C14" s="31" t="s">
        <v>11</v>
      </c>
      <c r="D14" s="31"/>
      <c r="E14" s="52" t="s">
        <v>191</v>
      </c>
      <c r="F14" s="41"/>
      <c r="G14" s="41" t="s">
        <v>77</v>
      </c>
      <c r="H14" s="41">
        <v>1</v>
      </c>
      <c r="I14" s="41">
        <v>1</v>
      </c>
      <c r="J14" s="41" t="s">
        <v>78</v>
      </c>
      <c r="K14" s="41"/>
    </row>
    <row r="15" spans="1:11">
      <c r="A15" s="31"/>
      <c r="B15" s="31"/>
      <c r="C15" s="31"/>
      <c r="D15" s="31"/>
      <c r="E15" s="52"/>
      <c r="F15" s="41"/>
      <c r="G15" s="41"/>
      <c r="H15" s="41"/>
      <c r="I15" s="41"/>
      <c r="J15" s="41"/>
      <c r="K15" s="41"/>
    </row>
    <row r="16" spans="1:11">
      <c r="A16" s="31"/>
      <c r="B16" s="31"/>
      <c r="C16" s="31"/>
      <c r="D16" s="31"/>
      <c r="E16" s="52" t="s">
        <v>192</v>
      </c>
      <c r="F16" s="41">
        <v>1</v>
      </c>
      <c r="G16" s="41" t="s">
        <v>80</v>
      </c>
      <c r="H16" s="41">
        <v>1</v>
      </c>
      <c r="I16" s="41">
        <v>1</v>
      </c>
      <c r="J16" s="41" t="s">
        <v>81</v>
      </c>
      <c r="K16" s="41"/>
    </row>
    <row r="17" spans="1:11">
      <c r="A17" s="31"/>
      <c r="B17" s="31"/>
      <c r="C17" s="31"/>
      <c r="D17" s="31"/>
      <c r="E17" s="52" t="s">
        <v>192</v>
      </c>
      <c r="F17" s="41"/>
      <c r="G17" s="41" t="s">
        <v>83</v>
      </c>
      <c r="H17" s="41">
        <v>1</v>
      </c>
      <c r="I17" s="41"/>
      <c r="J17" s="41" t="s">
        <v>82</v>
      </c>
      <c r="K17" s="41"/>
    </row>
    <row r="18" spans="1:11">
      <c r="A18" s="31"/>
      <c r="B18" s="31"/>
      <c r="C18" s="31"/>
      <c r="D18" s="31"/>
      <c r="E18" s="52" t="s">
        <v>192</v>
      </c>
      <c r="F18" s="41">
        <v>1</v>
      </c>
      <c r="G18" s="41" t="s">
        <v>84</v>
      </c>
      <c r="H18" s="41">
        <v>1</v>
      </c>
      <c r="I18" s="41">
        <v>1</v>
      </c>
      <c r="J18" s="41" t="s">
        <v>85</v>
      </c>
      <c r="K18" s="41"/>
    </row>
    <row r="19" spans="1:11">
      <c r="A19" s="31"/>
      <c r="B19" s="31"/>
      <c r="C19" s="31"/>
      <c r="D19" s="31"/>
      <c r="E19" s="52" t="s">
        <v>192</v>
      </c>
      <c r="F19" s="41">
        <v>1</v>
      </c>
      <c r="G19" s="41" t="s">
        <v>86</v>
      </c>
      <c r="H19" s="41">
        <v>1</v>
      </c>
      <c r="I19" s="41"/>
      <c r="J19" s="41"/>
      <c r="K19" s="41"/>
    </row>
    <row r="20" spans="1:11">
      <c r="A20" s="31"/>
      <c r="B20" s="31"/>
      <c r="C20" s="31"/>
      <c r="D20" s="31"/>
      <c r="E20" s="52" t="s">
        <v>192</v>
      </c>
      <c r="F20" s="41"/>
      <c r="G20" s="41" t="s">
        <v>87</v>
      </c>
      <c r="H20" s="41">
        <v>1</v>
      </c>
      <c r="I20" s="41"/>
      <c r="J20" s="41" t="s">
        <v>88</v>
      </c>
      <c r="K20" s="41"/>
    </row>
    <row r="21" spans="1:11">
      <c r="A21" s="31"/>
      <c r="B21" s="31"/>
      <c r="C21" s="31"/>
      <c r="D21" s="31"/>
      <c r="E21" s="52" t="s">
        <v>192</v>
      </c>
      <c r="F21" s="41"/>
      <c r="G21" s="41" t="s">
        <v>90</v>
      </c>
      <c r="H21" s="41">
        <v>1</v>
      </c>
      <c r="I21" s="41"/>
      <c r="J21" s="41" t="s">
        <v>89</v>
      </c>
      <c r="K21" s="41"/>
    </row>
    <row r="22" spans="1:11">
      <c r="A22" s="31"/>
      <c r="B22" s="31" t="s">
        <v>11</v>
      </c>
      <c r="C22" s="31"/>
      <c r="D22" s="31"/>
      <c r="E22" s="52" t="s">
        <v>192</v>
      </c>
      <c r="F22" s="41">
        <v>1</v>
      </c>
      <c r="G22" s="41" t="s">
        <v>91</v>
      </c>
      <c r="H22" s="41">
        <v>1</v>
      </c>
      <c r="I22" s="41"/>
      <c r="J22" s="41"/>
      <c r="K22" s="41"/>
    </row>
    <row r="23" spans="1:11">
      <c r="A23" s="31"/>
      <c r="B23" s="31"/>
      <c r="C23" s="31"/>
      <c r="D23" s="31"/>
      <c r="E23" s="52"/>
      <c r="F23" s="41"/>
      <c r="G23" s="41"/>
      <c r="H23" s="41"/>
      <c r="I23" s="41"/>
      <c r="J23" s="41"/>
      <c r="K23" s="41"/>
    </row>
    <row r="24" spans="1:11">
      <c r="A24" s="31"/>
      <c r="B24" s="31"/>
      <c r="C24" s="31"/>
      <c r="D24" s="31"/>
      <c r="E24" s="52"/>
      <c r="F24" s="41"/>
      <c r="G24" s="41"/>
      <c r="H24" s="41"/>
      <c r="I24" s="41"/>
      <c r="J24" s="41"/>
      <c r="K24" s="41"/>
    </row>
    <row r="25" spans="1:11">
      <c r="A25" s="31"/>
      <c r="B25" s="31"/>
      <c r="C25" s="31"/>
      <c r="D25" s="31"/>
      <c r="E25" s="52"/>
      <c r="F25" s="41"/>
      <c r="G25" s="41"/>
      <c r="H25" s="41"/>
      <c r="I25" s="41"/>
      <c r="J25" s="41"/>
      <c r="K25" s="41"/>
    </row>
    <row r="26" spans="1:11">
      <c r="A26" s="31" t="s">
        <v>11</v>
      </c>
      <c r="B26" s="31" t="s">
        <v>11</v>
      </c>
      <c r="C26" s="31"/>
      <c r="D26" s="31" t="s">
        <v>11</v>
      </c>
      <c r="E26" s="52"/>
      <c r="F26" s="41"/>
      <c r="G26" s="41"/>
      <c r="H26" s="41"/>
      <c r="I26" s="41"/>
      <c r="J26" s="41"/>
      <c r="K26" s="41"/>
    </row>
    <row r="27" spans="1:11">
      <c r="A27" s="31" t="s">
        <v>11</v>
      </c>
      <c r="B27" s="31" t="s">
        <v>11</v>
      </c>
      <c r="C27" s="31"/>
      <c r="D27" s="31" t="s">
        <v>11</v>
      </c>
      <c r="E27" s="52"/>
      <c r="F27" s="41"/>
      <c r="G27" s="41"/>
      <c r="H27" s="41"/>
      <c r="I27" s="41"/>
      <c r="J27" s="41"/>
      <c r="K27" s="41"/>
    </row>
    <row r="28" spans="1:11">
      <c r="A28" s="31"/>
      <c r="B28" s="31"/>
      <c r="C28" s="31"/>
      <c r="D28" s="31"/>
      <c r="E28" s="52"/>
      <c r="F28" s="41"/>
      <c r="G28" s="41"/>
      <c r="H28" s="41"/>
      <c r="I28" s="41"/>
      <c r="J28" s="41"/>
      <c r="K28" s="41"/>
    </row>
    <row r="29" spans="1:11">
      <c r="A29" s="31" t="s">
        <v>11</v>
      </c>
      <c r="B29" s="31" t="s">
        <v>11</v>
      </c>
      <c r="C29" s="31"/>
      <c r="D29" s="31" t="s">
        <v>11</v>
      </c>
      <c r="E29" s="52"/>
      <c r="F29" s="41"/>
      <c r="G29" s="41"/>
      <c r="H29" s="41"/>
      <c r="I29" s="41"/>
      <c r="J29" s="41"/>
      <c r="K29" s="41"/>
    </row>
    <row r="30" spans="1:11">
      <c r="A30" s="31" t="s">
        <v>11</v>
      </c>
      <c r="B30" s="31" t="s">
        <v>11</v>
      </c>
      <c r="C30" s="31"/>
      <c r="D30" s="31" t="s">
        <v>11</v>
      </c>
      <c r="E30" s="52"/>
      <c r="F30" s="41"/>
      <c r="G30" s="41"/>
      <c r="H30" s="41"/>
      <c r="I30" s="41"/>
      <c r="J30" s="41"/>
      <c r="K30" s="41"/>
    </row>
    <row r="31" spans="1:11">
      <c r="A31" s="31"/>
      <c r="B31" s="31"/>
      <c r="C31" s="31"/>
      <c r="D31" s="31"/>
      <c r="E31" s="52"/>
      <c r="F31" s="41"/>
      <c r="G31" s="41"/>
      <c r="H31" s="41"/>
      <c r="I31" s="41"/>
      <c r="J31" s="41"/>
      <c r="K31" s="41"/>
    </row>
    <row r="32" spans="1:11">
      <c r="A32" s="31"/>
      <c r="B32" s="31"/>
      <c r="C32" s="31"/>
      <c r="D32" s="31"/>
      <c r="E32" s="52"/>
      <c r="F32" s="41"/>
      <c r="G32" s="41"/>
      <c r="H32" s="41"/>
      <c r="I32" s="41"/>
      <c r="J32" s="41"/>
      <c r="K32" s="41"/>
    </row>
    <row r="33" spans="1:11">
      <c r="A33" s="31"/>
      <c r="B33" s="31"/>
      <c r="C33" s="31"/>
      <c r="D33" s="31"/>
      <c r="E33" s="52"/>
      <c r="F33" s="41"/>
      <c r="G33" s="41"/>
      <c r="H33" s="41"/>
      <c r="I33" s="41"/>
      <c r="J33" s="41"/>
      <c r="K33" s="41"/>
    </row>
    <row r="34" spans="1:11">
      <c r="A34" s="31"/>
      <c r="B34" s="31"/>
      <c r="C34" s="31"/>
      <c r="D34" s="31"/>
      <c r="E34" s="52"/>
      <c r="F34" s="41"/>
      <c r="G34" s="41"/>
      <c r="H34" s="41"/>
      <c r="I34" s="41"/>
      <c r="J34" s="41"/>
      <c r="K34" s="41"/>
    </row>
    <row r="35" spans="1:11" ht="13.5" thickBot="1">
      <c r="A35" s="40"/>
      <c r="B35" s="31"/>
      <c r="C35" s="39"/>
      <c r="D35" s="40"/>
      <c r="E35" s="52"/>
      <c r="F35" s="43"/>
      <c r="G35" s="43"/>
      <c r="H35" s="44"/>
      <c r="I35" s="41"/>
      <c r="J35" s="41"/>
      <c r="K35" s="41"/>
    </row>
    <row r="36" spans="1:11" ht="22.5" customHeight="1" thickBot="1">
      <c r="A36" s="53" t="s">
        <v>26</v>
      </c>
      <c r="B36" s="94">
        <f>SUM(B9:B35)</f>
        <v>28</v>
      </c>
      <c r="C36" s="39"/>
      <c r="D36" s="40"/>
      <c r="E36" s="52"/>
      <c r="F36" s="43"/>
      <c r="G36" s="43"/>
      <c r="H36" s="44"/>
      <c r="I36" s="41"/>
      <c r="J36" s="41"/>
      <c r="K36" s="41"/>
    </row>
    <row r="37" spans="1:11" ht="27" customHeight="1" thickBot="1">
      <c r="A37" s="54" t="s">
        <v>27</v>
      </c>
      <c r="B37" s="95">
        <f>SUM(B7,B36)</f>
        <v>344</v>
      </c>
      <c r="C37" s="96">
        <f>SUM(C9:C36)</f>
        <v>2</v>
      </c>
      <c r="D37" s="53"/>
      <c r="E37" s="55" t="s">
        <v>28</v>
      </c>
      <c r="F37" s="97">
        <f>SUM(F3:F36)</f>
        <v>15</v>
      </c>
      <c r="G37" s="56"/>
      <c r="H37" s="97">
        <f>SUM(H3:H36)</f>
        <v>16</v>
      </c>
      <c r="I37" s="97">
        <f>SUM(I3:I36)</f>
        <v>3</v>
      </c>
      <c r="J37" s="56"/>
      <c r="K37" s="56">
        <f>SUM(K3:K36)</f>
        <v>0</v>
      </c>
    </row>
    <row r="38" spans="1:11" s="59" customFormat="1" ht="27" customHeight="1" thickBot="1">
      <c r="A38" s="57" t="s">
        <v>29</v>
      </c>
      <c r="B38" s="230">
        <f>SUM(B37-F37)</f>
        <v>329</v>
      </c>
      <c r="C38" s="231"/>
      <c r="D38" s="58"/>
      <c r="E38" s="58"/>
      <c r="F38" s="58"/>
      <c r="G38" s="58"/>
      <c r="H38" s="58"/>
      <c r="I38" s="58"/>
      <c r="J38" s="58"/>
    </row>
    <row r="40" spans="1:11" ht="13.5" thickBot="1"/>
    <row r="41" spans="1:11" ht="13.5" thickBot="1">
      <c r="A41" s="228" t="s">
        <v>13</v>
      </c>
      <c r="B41" s="60" t="s">
        <v>14</v>
      </c>
      <c r="C41" s="61" t="s">
        <v>30</v>
      </c>
      <c r="D41" s="62" t="s">
        <v>16</v>
      </c>
      <c r="E41" s="63" t="s">
        <v>17</v>
      </c>
      <c r="F41" s="64" t="s">
        <v>18</v>
      </c>
      <c r="G41" s="64" t="s">
        <v>19</v>
      </c>
      <c r="H41" s="64" t="s">
        <v>20</v>
      </c>
      <c r="I41" s="64" t="s">
        <v>21</v>
      </c>
      <c r="J41" s="63" t="s">
        <v>22</v>
      </c>
      <c r="K41" s="63" t="s">
        <v>196</v>
      </c>
    </row>
    <row r="42" spans="1:11" ht="13.5" thickBot="1">
      <c r="A42" s="229"/>
      <c r="B42" s="65"/>
      <c r="C42" s="66"/>
      <c r="D42" s="67"/>
      <c r="E42" s="41"/>
      <c r="F42" s="42"/>
      <c r="G42" s="43"/>
      <c r="H42" s="44"/>
      <c r="I42" s="45"/>
      <c r="J42" s="46"/>
      <c r="K42" s="46"/>
    </row>
    <row r="43" spans="1:11" ht="12.75" customHeight="1">
      <c r="A43" s="47" t="s">
        <v>23</v>
      </c>
      <c r="B43" s="68"/>
      <c r="C43" s="66"/>
      <c r="D43" s="67"/>
      <c r="E43" s="41" t="s">
        <v>99</v>
      </c>
      <c r="F43" s="43">
        <v>11</v>
      </c>
      <c r="G43" s="43" t="s">
        <v>100</v>
      </c>
      <c r="H43" s="44">
        <v>1</v>
      </c>
      <c r="I43" s="41"/>
      <c r="J43" s="41"/>
      <c r="K43" s="41"/>
    </row>
    <row r="44" spans="1:11" ht="12.75" customHeight="1">
      <c r="A44" s="69">
        <v>2</v>
      </c>
      <c r="B44" s="68"/>
      <c r="C44" s="66"/>
      <c r="D44" s="67"/>
      <c r="E44" s="41" t="s">
        <v>99</v>
      </c>
      <c r="F44" s="41">
        <v>2</v>
      </c>
      <c r="G44" s="41" t="s">
        <v>92</v>
      </c>
      <c r="H44" s="41">
        <v>1</v>
      </c>
      <c r="I44" s="41">
        <v>1</v>
      </c>
      <c r="J44" s="41" t="s">
        <v>93</v>
      </c>
      <c r="K44" s="41"/>
    </row>
    <row r="45" spans="1:11" ht="13.5" customHeight="1" thickBot="1">
      <c r="A45" s="70"/>
      <c r="B45" s="68"/>
      <c r="C45" s="66"/>
      <c r="D45" s="67"/>
      <c r="E45" s="41" t="s">
        <v>99</v>
      </c>
      <c r="F45" s="41">
        <v>30</v>
      </c>
      <c r="G45" s="41" t="s">
        <v>94</v>
      </c>
      <c r="H45" s="41">
        <v>1</v>
      </c>
      <c r="I45" s="41"/>
      <c r="J45" s="41"/>
      <c r="K45" s="41"/>
    </row>
    <row r="46" spans="1:11">
      <c r="A46" s="71" t="s">
        <v>24</v>
      </c>
      <c r="B46" s="236">
        <f>SUM(B38)</f>
        <v>329</v>
      </c>
      <c r="C46" s="66"/>
      <c r="D46" s="67"/>
      <c r="E46" s="41" t="s">
        <v>99</v>
      </c>
      <c r="F46" s="41">
        <v>5</v>
      </c>
      <c r="G46" s="41" t="s">
        <v>95</v>
      </c>
      <c r="H46" s="41">
        <v>1</v>
      </c>
      <c r="I46" s="41"/>
      <c r="J46" s="41"/>
      <c r="K46" s="41"/>
    </row>
    <row r="47" spans="1:11" ht="13.5" thickBot="1">
      <c r="A47" s="72" t="s">
        <v>25</v>
      </c>
      <c r="B47" s="237"/>
      <c r="C47" s="66"/>
      <c r="D47" s="67"/>
      <c r="E47" s="41" t="s">
        <v>99</v>
      </c>
      <c r="F47" s="41">
        <v>11</v>
      </c>
      <c r="G47" s="41" t="s">
        <v>96</v>
      </c>
      <c r="H47" s="41">
        <v>1</v>
      </c>
      <c r="I47" s="41"/>
      <c r="J47" s="41"/>
      <c r="K47" s="41"/>
    </row>
    <row r="48" spans="1:11">
      <c r="A48" s="40"/>
      <c r="B48" s="31"/>
      <c r="C48" s="39"/>
      <c r="D48" s="40"/>
      <c r="E48" s="41" t="s">
        <v>99</v>
      </c>
      <c r="F48" s="41">
        <v>11</v>
      </c>
      <c r="G48" s="41" t="s">
        <v>97</v>
      </c>
      <c r="H48" s="41">
        <v>1</v>
      </c>
      <c r="I48" s="41"/>
      <c r="J48" s="41"/>
      <c r="K48" s="41"/>
    </row>
    <row r="49" spans="1:11">
      <c r="A49" s="40" t="s">
        <v>99</v>
      </c>
      <c r="B49" s="31">
        <v>27</v>
      </c>
      <c r="C49" s="31">
        <v>27</v>
      </c>
      <c r="D49" s="40" t="s">
        <v>107</v>
      </c>
      <c r="E49" s="52" t="s">
        <v>99</v>
      </c>
      <c r="F49" s="41">
        <v>6</v>
      </c>
      <c r="G49" s="41" t="s">
        <v>98</v>
      </c>
      <c r="H49" s="41">
        <v>1</v>
      </c>
      <c r="I49" s="41"/>
      <c r="J49" s="41"/>
      <c r="K49" s="41"/>
    </row>
    <row r="50" spans="1:11">
      <c r="A50" s="40"/>
      <c r="B50" s="31"/>
      <c r="C50" s="39"/>
      <c r="D50" s="40"/>
      <c r="E50" s="41" t="s">
        <v>99</v>
      </c>
      <c r="F50" s="43"/>
      <c r="G50" s="43" t="s">
        <v>101</v>
      </c>
      <c r="H50" s="44">
        <v>1</v>
      </c>
      <c r="I50" s="41">
        <v>1</v>
      </c>
      <c r="J50" s="41" t="s">
        <v>102</v>
      </c>
      <c r="K50" s="41"/>
    </row>
    <row r="51" spans="1:11">
      <c r="A51" s="40" t="s">
        <v>99</v>
      </c>
      <c r="B51" s="31">
        <v>34</v>
      </c>
      <c r="C51" s="31">
        <v>8</v>
      </c>
      <c r="D51" s="40" t="s">
        <v>108</v>
      </c>
      <c r="E51" s="41" t="s">
        <v>99</v>
      </c>
      <c r="F51" s="43">
        <v>1</v>
      </c>
      <c r="G51" s="43" t="s">
        <v>103</v>
      </c>
      <c r="H51" s="44">
        <v>1</v>
      </c>
      <c r="I51" s="41"/>
      <c r="J51" s="41"/>
      <c r="K51" s="41"/>
    </row>
    <row r="52" spans="1:11">
      <c r="A52" s="40"/>
      <c r="B52" s="31"/>
      <c r="C52" s="31"/>
      <c r="D52" s="40"/>
      <c r="E52" s="41" t="s">
        <v>99</v>
      </c>
      <c r="F52" s="43">
        <v>4</v>
      </c>
      <c r="G52" s="43" t="s">
        <v>104</v>
      </c>
      <c r="H52" s="44">
        <v>1</v>
      </c>
      <c r="I52" s="41"/>
      <c r="J52" s="41"/>
      <c r="K52" s="41"/>
    </row>
    <row r="53" spans="1:11">
      <c r="A53" s="40" t="s">
        <v>109</v>
      </c>
      <c r="B53" s="31">
        <v>22</v>
      </c>
      <c r="C53" s="31"/>
      <c r="D53" s="40" t="s">
        <v>110</v>
      </c>
      <c r="E53" s="41" t="s">
        <v>99</v>
      </c>
      <c r="F53" s="43"/>
      <c r="G53" s="43" t="s">
        <v>105</v>
      </c>
      <c r="H53" s="44">
        <v>1</v>
      </c>
      <c r="I53" s="41">
        <v>1</v>
      </c>
      <c r="J53" s="41" t="s">
        <v>106</v>
      </c>
      <c r="K53" s="41"/>
    </row>
    <row r="54" spans="1:11">
      <c r="A54" s="40"/>
      <c r="B54" s="31"/>
      <c r="C54" s="31"/>
      <c r="D54" s="40"/>
      <c r="E54" s="41"/>
      <c r="F54" s="43"/>
      <c r="G54" s="43"/>
      <c r="H54" s="44"/>
      <c r="I54" s="41"/>
      <c r="J54" s="41"/>
      <c r="K54" s="41"/>
    </row>
    <row r="55" spans="1:11">
      <c r="A55" s="40" t="s">
        <v>109</v>
      </c>
      <c r="B55" s="31">
        <v>20</v>
      </c>
      <c r="C55" s="31"/>
      <c r="D55" s="40" t="s">
        <v>111</v>
      </c>
      <c r="E55" s="41" t="s">
        <v>109</v>
      </c>
      <c r="F55" s="43">
        <v>3</v>
      </c>
      <c r="G55" s="43" t="s">
        <v>105</v>
      </c>
      <c r="H55" s="44">
        <v>1</v>
      </c>
      <c r="I55" s="41"/>
      <c r="J55" s="41"/>
      <c r="K55" s="41"/>
    </row>
    <row r="56" spans="1:11">
      <c r="A56" s="40"/>
      <c r="B56" s="31"/>
      <c r="C56" s="31"/>
      <c r="D56" s="40"/>
      <c r="E56" s="41" t="s">
        <v>109</v>
      </c>
      <c r="F56" s="43">
        <v>9</v>
      </c>
      <c r="G56" s="43" t="s">
        <v>112</v>
      </c>
      <c r="H56" s="44">
        <v>1</v>
      </c>
      <c r="I56" s="41"/>
      <c r="J56" s="41"/>
      <c r="K56" s="41"/>
    </row>
    <row r="57" spans="1:11">
      <c r="A57" s="40"/>
      <c r="B57" s="31"/>
      <c r="C57" s="31"/>
      <c r="D57" s="40"/>
      <c r="E57" s="41"/>
      <c r="F57" s="43"/>
      <c r="G57" s="43"/>
      <c r="H57" s="44"/>
      <c r="I57" s="41"/>
      <c r="J57" s="41"/>
      <c r="K57" s="41"/>
    </row>
    <row r="58" spans="1:11">
      <c r="A58" s="40"/>
      <c r="B58" s="31"/>
      <c r="C58" s="31"/>
      <c r="D58" s="40"/>
      <c r="E58" s="41" t="s">
        <v>113</v>
      </c>
      <c r="F58" s="43"/>
      <c r="G58" s="43" t="s">
        <v>114</v>
      </c>
      <c r="H58" s="44">
        <v>1</v>
      </c>
      <c r="I58" s="41">
        <v>1</v>
      </c>
      <c r="J58" s="41" t="s">
        <v>115</v>
      </c>
      <c r="K58" s="41"/>
    </row>
    <row r="59" spans="1:11">
      <c r="A59" s="40"/>
      <c r="B59" s="31"/>
      <c r="C59" s="31"/>
      <c r="D59" s="40"/>
      <c r="E59" s="41" t="s">
        <v>113</v>
      </c>
      <c r="F59" s="43"/>
      <c r="G59" s="43" t="s">
        <v>116</v>
      </c>
      <c r="H59" s="44">
        <v>1</v>
      </c>
      <c r="I59" s="41">
        <v>1</v>
      </c>
      <c r="J59" s="41" t="s">
        <v>115</v>
      </c>
      <c r="K59" s="41"/>
    </row>
    <row r="60" spans="1:11">
      <c r="A60" s="40"/>
      <c r="B60" s="31"/>
      <c r="C60" s="31"/>
      <c r="D60" s="40"/>
      <c r="E60" s="41" t="s">
        <v>113</v>
      </c>
      <c r="F60" s="43">
        <v>4</v>
      </c>
      <c r="G60" s="43" t="s">
        <v>117</v>
      </c>
      <c r="H60" s="44">
        <v>1</v>
      </c>
      <c r="I60" s="41"/>
      <c r="J60" s="41" t="s">
        <v>118</v>
      </c>
      <c r="K60" s="41"/>
    </row>
    <row r="61" spans="1:11">
      <c r="A61" s="40"/>
      <c r="B61" s="31"/>
      <c r="C61" s="31"/>
      <c r="D61" s="40"/>
      <c r="E61" s="41" t="s">
        <v>113</v>
      </c>
      <c r="F61" s="43">
        <v>1</v>
      </c>
      <c r="G61" s="43" t="s">
        <v>119</v>
      </c>
      <c r="H61" s="44">
        <v>1</v>
      </c>
      <c r="I61" s="41"/>
      <c r="J61" s="41"/>
      <c r="K61" s="41"/>
    </row>
    <row r="62" spans="1:11">
      <c r="A62" s="40"/>
      <c r="B62" s="31"/>
      <c r="C62" s="31"/>
      <c r="D62" s="40"/>
      <c r="E62" s="41" t="s">
        <v>113</v>
      </c>
      <c r="F62" s="43">
        <v>6</v>
      </c>
      <c r="G62" s="43" t="s">
        <v>120</v>
      </c>
      <c r="H62" s="44">
        <v>1</v>
      </c>
      <c r="I62" s="41"/>
      <c r="J62" s="41" t="s">
        <v>121</v>
      </c>
      <c r="K62" s="41"/>
    </row>
    <row r="63" spans="1:11">
      <c r="A63" s="40"/>
      <c r="B63" s="31"/>
      <c r="C63" s="31"/>
      <c r="D63" s="40"/>
      <c r="E63" s="41"/>
      <c r="F63" s="43"/>
      <c r="G63" s="43"/>
      <c r="H63" s="44"/>
      <c r="I63" s="41"/>
      <c r="J63" s="41"/>
      <c r="K63" s="41"/>
    </row>
    <row r="64" spans="1:11">
      <c r="A64" s="40"/>
      <c r="B64" s="31"/>
      <c r="C64" s="31"/>
      <c r="D64" s="40"/>
      <c r="E64" s="41" t="s">
        <v>122</v>
      </c>
      <c r="F64" s="43">
        <v>1</v>
      </c>
      <c r="G64" s="43" t="s">
        <v>123</v>
      </c>
      <c r="H64" s="44">
        <v>1</v>
      </c>
      <c r="I64" s="41"/>
      <c r="J64" s="41" t="s">
        <v>124</v>
      </c>
      <c r="K64" s="41"/>
    </row>
    <row r="65" spans="1:11">
      <c r="A65" s="40"/>
      <c r="B65" s="31"/>
      <c r="C65" s="31"/>
      <c r="D65" s="40"/>
      <c r="E65" s="41" t="s">
        <v>122</v>
      </c>
      <c r="F65" s="43">
        <v>4</v>
      </c>
      <c r="G65" s="43" t="s">
        <v>125</v>
      </c>
      <c r="H65" s="44">
        <v>1</v>
      </c>
      <c r="I65" s="41"/>
      <c r="J65" s="41" t="s">
        <v>126</v>
      </c>
      <c r="K65" s="41"/>
    </row>
    <row r="66" spans="1:11">
      <c r="A66" s="40"/>
      <c r="B66" s="31"/>
      <c r="C66" s="31"/>
      <c r="D66" s="40"/>
      <c r="E66" s="41" t="s">
        <v>122</v>
      </c>
      <c r="F66" s="43">
        <v>14</v>
      </c>
      <c r="G66" s="43" t="s">
        <v>127</v>
      </c>
      <c r="H66" s="44">
        <v>1</v>
      </c>
      <c r="I66" s="41"/>
      <c r="J66" s="41"/>
      <c r="K66" s="41"/>
    </row>
    <row r="67" spans="1:11">
      <c r="A67" s="40"/>
      <c r="B67" s="31"/>
      <c r="C67" s="31"/>
      <c r="D67" s="40"/>
      <c r="E67" s="41" t="s">
        <v>122</v>
      </c>
      <c r="F67" s="43">
        <v>2</v>
      </c>
      <c r="G67" s="43" t="s">
        <v>128</v>
      </c>
      <c r="H67" s="44">
        <v>1</v>
      </c>
      <c r="I67" s="41"/>
      <c r="J67" s="41"/>
      <c r="K67" s="41"/>
    </row>
    <row r="68" spans="1:11">
      <c r="A68" s="40"/>
      <c r="B68" s="31"/>
      <c r="C68" s="31"/>
      <c r="D68" s="40"/>
      <c r="E68" s="41"/>
      <c r="F68" s="43"/>
      <c r="G68" s="43"/>
      <c r="H68" s="44"/>
      <c r="I68" s="41"/>
      <c r="J68" s="41"/>
      <c r="K68" s="41"/>
    </row>
    <row r="69" spans="1:11">
      <c r="A69" s="40"/>
      <c r="B69" s="31"/>
      <c r="C69" s="31"/>
      <c r="D69" s="40"/>
      <c r="E69" s="41"/>
      <c r="F69" s="43"/>
      <c r="G69" s="43"/>
      <c r="H69" s="44"/>
      <c r="I69" s="41"/>
      <c r="J69" s="41"/>
      <c r="K69" s="41"/>
    </row>
    <row r="70" spans="1:11">
      <c r="A70" s="40"/>
      <c r="B70" s="31"/>
      <c r="C70" s="39"/>
      <c r="D70" s="40"/>
      <c r="E70" s="41"/>
      <c r="F70" s="43"/>
      <c r="G70" s="43"/>
      <c r="H70" s="44"/>
      <c r="I70" s="41"/>
      <c r="J70" s="41"/>
      <c r="K70" s="41"/>
    </row>
    <row r="71" spans="1:11">
      <c r="A71" s="40"/>
      <c r="B71" s="31"/>
      <c r="C71" s="39"/>
      <c r="D71" s="40"/>
      <c r="E71" s="41"/>
      <c r="F71" s="43"/>
      <c r="G71" s="43"/>
      <c r="H71" s="44"/>
      <c r="I71" s="41"/>
      <c r="J71" s="41"/>
      <c r="K71" s="41"/>
    </row>
    <row r="72" spans="1:11" ht="13.5" thickBot="1">
      <c r="A72" s="67"/>
      <c r="B72" s="68"/>
      <c r="C72" s="66"/>
      <c r="D72" s="67"/>
      <c r="E72" s="41"/>
      <c r="F72" s="43"/>
      <c r="G72" s="43"/>
      <c r="H72" s="44"/>
      <c r="I72" s="41"/>
      <c r="J72" s="41"/>
      <c r="K72" s="41"/>
    </row>
    <row r="73" spans="1:11" ht="22.5" customHeight="1" thickBot="1">
      <c r="A73" s="74" t="s">
        <v>26</v>
      </c>
      <c r="B73" s="98">
        <f>SUM(B48:B72)</f>
        <v>103</v>
      </c>
      <c r="C73" s="66"/>
      <c r="D73" s="67"/>
      <c r="E73" s="41"/>
      <c r="F73" s="43"/>
      <c r="G73" s="43"/>
      <c r="H73" s="44"/>
      <c r="I73" s="41"/>
      <c r="J73" s="41"/>
      <c r="K73" s="41"/>
    </row>
    <row r="74" spans="1:11" ht="27" customHeight="1" thickBot="1">
      <c r="A74" s="75" t="s">
        <v>27</v>
      </c>
      <c r="B74" s="99">
        <f>SUM(B46,B73)</f>
        <v>432</v>
      </c>
      <c r="C74" s="100">
        <f>SUM(C42:C73)</f>
        <v>35</v>
      </c>
      <c r="D74" s="74"/>
      <c r="E74" s="76" t="s">
        <v>28</v>
      </c>
      <c r="F74" s="101">
        <f>SUM(F42:F73)</f>
        <v>125</v>
      </c>
      <c r="G74" s="101"/>
      <c r="H74" s="101">
        <f>SUM(H42:H73)</f>
        <v>22</v>
      </c>
      <c r="I74" s="101">
        <f>SUM(I42:I73)</f>
        <v>5</v>
      </c>
      <c r="J74" s="101"/>
      <c r="K74" s="101">
        <f>SUM(K42:K73)</f>
        <v>0</v>
      </c>
    </row>
    <row r="75" spans="1:11" s="59" customFormat="1" ht="27" customHeight="1" thickBot="1">
      <c r="A75" s="57" t="s">
        <v>29</v>
      </c>
      <c r="B75" s="230">
        <f>SUM(B74-F74)</f>
        <v>307</v>
      </c>
      <c r="C75" s="231"/>
      <c r="D75" s="58"/>
      <c r="E75" s="58"/>
      <c r="F75" s="58"/>
      <c r="G75" s="58"/>
      <c r="H75" s="58"/>
      <c r="I75" s="58"/>
      <c r="J75" s="58"/>
    </row>
    <row r="77" spans="1:11" ht="13.5" thickBot="1"/>
    <row r="78" spans="1:11" ht="13.5" thickBot="1">
      <c r="A78" s="228" t="s">
        <v>13</v>
      </c>
      <c r="B78" s="60" t="s">
        <v>14</v>
      </c>
      <c r="C78" s="61" t="s">
        <v>30</v>
      </c>
      <c r="D78" s="62" t="s">
        <v>16</v>
      </c>
      <c r="E78" s="63" t="s">
        <v>17</v>
      </c>
      <c r="F78" s="64" t="s">
        <v>18</v>
      </c>
      <c r="G78" s="64" t="s">
        <v>19</v>
      </c>
      <c r="H78" s="64" t="s">
        <v>20</v>
      </c>
      <c r="I78" s="64" t="s">
        <v>21</v>
      </c>
      <c r="J78" s="63" t="s">
        <v>22</v>
      </c>
      <c r="K78" s="63" t="s">
        <v>196</v>
      </c>
    </row>
    <row r="79" spans="1:11" ht="13.5" thickBot="1">
      <c r="A79" s="229"/>
      <c r="B79" s="78"/>
      <c r="C79" s="39"/>
      <c r="D79" s="40"/>
      <c r="E79" s="41"/>
      <c r="F79" s="42"/>
      <c r="G79" s="43"/>
      <c r="H79" s="44"/>
      <c r="I79" s="45"/>
      <c r="J79" s="46"/>
      <c r="K79" s="46"/>
    </row>
    <row r="80" spans="1:11" ht="12.75" customHeight="1">
      <c r="A80" s="47" t="s">
        <v>23</v>
      </c>
      <c r="B80" s="31"/>
      <c r="C80" s="31"/>
      <c r="D80" s="40"/>
      <c r="E80" s="41" t="s">
        <v>129</v>
      </c>
      <c r="F80" s="43">
        <v>2</v>
      </c>
      <c r="G80" s="43" t="s">
        <v>130</v>
      </c>
      <c r="H80" s="44">
        <v>1</v>
      </c>
      <c r="I80" s="41"/>
      <c r="J80" s="41"/>
      <c r="K80" s="41"/>
    </row>
    <row r="81" spans="1:11" ht="12.75" customHeight="1" thickBot="1">
      <c r="A81" s="48">
        <v>3</v>
      </c>
      <c r="B81" s="31"/>
      <c r="C81" s="31"/>
      <c r="D81" s="40"/>
      <c r="E81" s="41" t="s">
        <v>129</v>
      </c>
      <c r="F81" s="43">
        <v>12</v>
      </c>
      <c r="G81" s="43" t="s">
        <v>132</v>
      </c>
      <c r="H81" s="44">
        <v>1</v>
      </c>
      <c r="I81" s="41"/>
      <c r="J81" s="41" t="s">
        <v>133</v>
      </c>
      <c r="K81" s="41"/>
    </row>
    <row r="82" spans="1:11">
      <c r="A82" s="71" t="s">
        <v>24</v>
      </c>
      <c r="B82" s="232">
        <f>SUM(B75)</f>
        <v>307</v>
      </c>
      <c r="C82" s="31"/>
      <c r="D82" s="40"/>
      <c r="E82" s="41" t="s">
        <v>129</v>
      </c>
      <c r="F82" s="43">
        <v>3</v>
      </c>
      <c r="G82" s="43" t="s">
        <v>134</v>
      </c>
      <c r="H82" s="44">
        <v>1</v>
      </c>
      <c r="I82" s="41"/>
      <c r="J82" s="41"/>
      <c r="K82" s="41"/>
    </row>
    <row r="83" spans="1:11" ht="13.5" thickBot="1">
      <c r="A83" s="72" t="s">
        <v>25</v>
      </c>
      <c r="B83" s="233"/>
      <c r="C83" s="31"/>
      <c r="D83" s="40"/>
      <c r="E83" s="41"/>
      <c r="F83" s="43" t="s">
        <v>11</v>
      </c>
      <c r="G83" s="43"/>
      <c r="H83" s="44"/>
      <c r="I83" s="41"/>
      <c r="J83" s="41"/>
      <c r="K83" s="41"/>
    </row>
    <row r="84" spans="1:11">
      <c r="A84" s="40"/>
      <c r="B84" s="31"/>
      <c r="C84" s="31"/>
      <c r="D84" s="40"/>
      <c r="E84" s="41" t="s">
        <v>135</v>
      </c>
      <c r="F84" s="43">
        <v>22</v>
      </c>
      <c r="G84" s="43" t="s">
        <v>138</v>
      </c>
      <c r="H84" s="44">
        <v>1</v>
      </c>
      <c r="I84" s="41"/>
      <c r="J84" s="41" t="s">
        <v>139</v>
      </c>
      <c r="K84" s="41"/>
    </row>
    <row r="85" spans="1:11">
      <c r="A85" s="40" t="s">
        <v>129</v>
      </c>
      <c r="B85" s="31">
        <v>22</v>
      </c>
      <c r="C85" s="31"/>
      <c r="D85" s="40" t="s">
        <v>131</v>
      </c>
      <c r="E85" s="41" t="s">
        <v>135</v>
      </c>
      <c r="F85" s="43">
        <v>5</v>
      </c>
      <c r="G85" s="43" t="s">
        <v>140</v>
      </c>
      <c r="H85" s="44">
        <v>1</v>
      </c>
      <c r="I85" s="41"/>
      <c r="J85" s="41"/>
      <c r="K85" s="41"/>
    </row>
    <row r="86" spans="1:11">
      <c r="A86" s="40"/>
      <c r="B86" s="31" t="s">
        <v>11</v>
      </c>
      <c r="C86" s="31"/>
      <c r="D86" s="40"/>
      <c r="E86" s="41" t="s">
        <v>135</v>
      </c>
      <c r="F86" s="43">
        <v>1</v>
      </c>
      <c r="G86" s="43" t="s">
        <v>65</v>
      </c>
      <c r="H86" s="44">
        <v>1</v>
      </c>
      <c r="I86" s="41"/>
      <c r="J86" s="41"/>
      <c r="K86" s="41"/>
    </row>
    <row r="87" spans="1:11">
      <c r="A87" s="40" t="s">
        <v>135</v>
      </c>
      <c r="B87" s="31">
        <v>34</v>
      </c>
      <c r="C87" s="31">
        <v>20</v>
      </c>
      <c r="D87" s="40" t="s">
        <v>136</v>
      </c>
      <c r="E87" s="41" t="s">
        <v>135</v>
      </c>
      <c r="F87" s="43">
        <v>4</v>
      </c>
      <c r="G87" s="43" t="s">
        <v>141</v>
      </c>
      <c r="H87" s="44">
        <v>1</v>
      </c>
      <c r="I87" s="41"/>
      <c r="J87" s="41"/>
      <c r="K87" s="41"/>
    </row>
    <row r="88" spans="1:11">
      <c r="A88" s="40"/>
      <c r="B88" s="31"/>
      <c r="C88" s="31"/>
      <c r="D88" s="40"/>
      <c r="E88" s="41" t="s">
        <v>135</v>
      </c>
      <c r="F88" s="43">
        <v>8</v>
      </c>
      <c r="G88" s="43" t="s">
        <v>142</v>
      </c>
      <c r="H88" s="44">
        <v>1</v>
      </c>
      <c r="I88" s="41"/>
      <c r="J88" s="41"/>
      <c r="K88" s="41"/>
    </row>
    <row r="89" spans="1:11">
      <c r="A89" s="40" t="s">
        <v>135</v>
      </c>
      <c r="B89" s="31">
        <v>13</v>
      </c>
      <c r="C89" s="31">
        <v>13</v>
      </c>
      <c r="D89" s="40" t="s">
        <v>137</v>
      </c>
      <c r="E89" s="41" t="s">
        <v>135</v>
      </c>
      <c r="F89" s="43">
        <v>15</v>
      </c>
      <c r="G89" s="43" t="s">
        <v>143</v>
      </c>
      <c r="H89" s="44">
        <v>1</v>
      </c>
      <c r="I89" s="41"/>
      <c r="J89" s="41"/>
      <c r="K89" s="41"/>
    </row>
    <row r="90" spans="1:11">
      <c r="A90" s="40"/>
      <c r="B90" s="31"/>
      <c r="C90" s="31"/>
      <c r="D90" s="40"/>
      <c r="E90" s="41" t="s">
        <v>135</v>
      </c>
      <c r="F90" s="43">
        <v>1</v>
      </c>
      <c r="G90" s="43" t="s">
        <v>144</v>
      </c>
      <c r="H90" s="44">
        <v>1</v>
      </c>
      <c r="I90" s="41">
        <v>1</v>
      </c>
      <c r="J90" s="41" t="s">
        <v>145</v>
      </c>
      <c r="K90" s="41"/>
    </row>
    <row r="91" spans="1:11">
      <c r="A91" s="40" t="s">
        <v>146</v>
      </c>
      <c r="B91" s="31">
        <v>22</v>
      </c>
      <c r="C91" s="31"/>
      <c r="D91" s="40" t="s">
        <v>152</v>
      </c>
      <c r="E91" s="41"/>
      <c r="F91" s="43"/>
      <c r="G91" s="43"/>
      <c r="H91" s="44"/>
      <c r="I91" s="41"/>
      <c r="J91" s="41"/>
      <c r="K91" s="41"/>
    </row>
    <row r="92" spans="1:11">
      <c r="A92" s="40"/>
      <c r="B92" s="31"/>
      <c r="C92" s="31"/>
      <c r="D92" s="40"/>
      <c r="E92" s="41" t="s">
        <v>146</v>
      </c>
      <c r="F92" s="43">
        <v>8</v>
      </c>
      <c r="G92" s="43" t="s">
        <v>147</v>
      </c>
      <c r="H92" s="44">
        <v>1</v>
      </c>
      <c r="I92" s="41"/>
      <c r="J92" s="41"/>
      <c r="K92" s="41"/>
    </row>
    <row r="93" spans="1:11">
      <c r="A93" s="40" t="s">
        <v>146</v>
      </c>
      <c r="B93" s="31">
        <v>33</v>
      </c>
      <c r="C93" s="31"/>
      <c r="D93" s="40" t="s">
        <v>155</v>
      </c>
      <c r="E93" s="41" t="s">
        <v>146</v>
      </c>
      <c r="F93" s="43">
        <v>4</v>
      </c>
      <c r="G93" s="43" t="s">
        <v>150</v>
      </c>
      <c r="H93" s="44">
        <v>1</v>
      </c>
      <c r="I93" s="41"/>
      <c r="J93" s="41" t="s">
        <v>149</v>
      </c>
      <c r="K93" s="41"/>
    </row>
    <row r="94" spans="1:11">
      <c r="A94" s="40"/>
      <c r="B94" s="31"/>
      <c r="C94" s="31"/>
      <c r="D94" s="40"/>
      <c r="E94" s="41" t="s">
        <v>146</v>
      </c>
      <c r="F94" s="43">
        <v>4</v>
      </c>
      <c r="G94" s="43" t="s">
        <v>148</v>
      </c>
      <c r="H94" s="44">
        <v>1</v>
      </c>
      <c r="I94" s="41"/>
      <c r="J94" s="41"/>
      <c r="K94" s="41"/>
    </row>
    <row r="95" spans="1:11">
      <c r="A95" s="40"/>
      <c r="B95" s="31"/>
      <c r="C95" s="31"/>
      <c r="D95" s="40"/>
      <c r="E95" s="41" t="s">
        <v>146</v>
      </c>
      <c r="F95" s="43">
        <v>1</v>
      </c>
      <c r="G95" s="43" t="s">
        <v>151</v>
      </c>
      <c r="H95" s="44">
        <v>1</v>
      </c>
      <c r="I95" s="41"/>
      <c r="J95" s="41"/>
      <c r="K95" s="41"/>
    </row>
    <row r="96" spans="1:11">
      <c r="A96" s="40"/>
      <c r="B96" s="31"/>
      <c r="C96" s="31"/>
      <c r="D96" s="40"/>
      <c r="E96" s="41" t="s">
        <v>146</v>
      </c>
      <c r="F96" s="43">
        <v>3</v>
      </c>
      <c r="G96" s="43" t="s">
        <v>153</v>
      </c>
      <c r="H96" s="44">
        <v>1</v>
      </c>
      <c r="I96" s="41"/>
      <c r="J96" s="41"/>
      <c r="K96" s="41"/>
    </row>
    <row r="97" spans="1:11">
      <c r="A97" s="40"/>
      <c r="B97" s="31"/>
      <c r="C97" s="31"/>
      <c r="D97" s="40"/>
      <c r="E97" s="41" t="s">
        <v>146</v>
      </c>
      <c r="F97" s="43">
        <v>1</v>
      </c>
      <c r="G97" s="43" t="s">
        <v>154</v>
      </c>
      <c r="H97" s="44">
        <v>1</v>
      </c>
      <c r="I97" s="41"/>
      <c r="J97" s="41"/>
      <c r="K97" s="41"/>
    </row>
    <row r="98" spans="1:11">
      <c r="A98" s="40"/>
      <c r="B98" s="31"/>
      <c r="C98" s="31"/>
      <c r="D98" s="40"/>
      <c r="E98" s="41"/>
      <c r="F98" s="43"/>
      <c r="G98" s="43"/>
      <c r="H98" s="44"/>
      <c r="I98" s="41"/>
      <c r="J98" s="41"/>
      <c r="K98" s="41"/>
    </row>
    <row r="99" spans="1:11">
      <c r="A99" s="40"/>
      <c r="B99" s="31"/>
      <c r="C99" s="31"/>
      <c r="D99" s="40"/>
      <c r="E99" s="41" t="s">
        <v>156</v>
      </c>
      <c r="F99" s="43">
        <v>4</v>
      </c>
      <c r="G99" s="43" t="s">
        <v>157</v>
      </c>
      <c r="H99" s="44">
        <v>1</v>
      </c>
      <c r="I99" s="41"/>
      <c r="J99" s="41"/>
      <c r="K99" s="41"/>
    </row>
    <row r="100" spans="1:11">
      <c r="A100" s="40"/>
      <c r="B100" s="31"/>
      <c r="C100" s="31"/>
      <c r="D100" s="40"/>
      <c r="E100" s="41" t="s">
        <v>156</v>
      </c>
      <c r="F100" s="43">
        <v>1</v>
      </c>
      <c r="G100" s="43" t="s">
        <v>158</v>
      </c>
      <c r="H100" s="44">
        <v>1</v>
      </c>
      <c r="I100" s="41"/>
      <c r="J100" s="41"/>
      <c r="K100" s="41"/>
    </row>
    <row r="101" spans="1:11">
      <c r="A101" s="40"/>
      <c r="B101" s="31"/>
      <c r="C101" s="31"/>
      <c r="D101" s="40"/>
      <c r="E101" s="41"/>
      <c r="F101" s="43"/>
      <c r="G101" s="43"/>
      <c r="H101" s="44"/>
      <c r="I101" s="41"/>
      <c r="J101" s="41"/>
      <c r="K101" s="41"/>
    </row>
    <row r="102" spans="1:11">
      <c r="A102" s="40"/>
      <c r="B102" s="31"/>
      <c r="C102" s="31"/>
      <c r="D102" s="40"/>
      <c r="E102" s="41" t="s">
        <v>159</v>
      </c>
      <c r="F102" s="43"/>
      <c r="G102" s="44" t="s">
        <v>160</v>
      </c>
      <c r="H102" s="44">
        <v>1</v>
      </c>
      <c r="I102" s="41">
        <v>1</v>
      </c>
      <c r="J102" s="41" t="s">
        <v>161</v>
      </c>
      <c r="K102" s="41"/>
    </row>
    <row r="103" spans="1:11">
      <c r="A103" s="40"/>
      <c r="B103" s="31"/>
      <c r="C103" s="31"/>
      <c r="D103" s="40"/>
      <c r="E103" s="41" t="s">
        <v>159</v>
      </c>
      <c r="F103" s="43">
        <v>1</v>
      </c>
      <c r="G103" s="43" t="s">
        <v>162</v>
      </c>
      <c r="H103" s="44">
        <v>1</v>
      </c>
      <c r="I103" s="41"/>
      <c r="J103" s="41"/>
      <c r="K103" s="41"/>
    </row>
    <row r="104" spans="1:11">
      <c r="A104" s="40"/>
      <c r="B104" s="31"/>
      <c r="C104" s="31"/>
      <c r="D104" s="40"/>
      <c r="E104" s="41" t="s">
        <v>159</v>
      </c>
      <c r="F104" s="43">
        <v>1</v>
      </c>
      <c r="G104" s="43" t="s">
        <v>163</v>
      </c>
      <c r="H104" s="44">
        <v>1</v>
      </c>
      <c r="I104" s="41"/>
      <c r="J104" s="41"/>
      <c r="K104" s="41"/>
    </row>
    <row r="105" spans="1:11">
      <c r="A105" s="40"/>
      <c r="B105" s="31"/>
      <c r="C105" s="31"/>
      <c r="D105" s="40"/>
      <c r="E105" s="41" t="s">
        <v>159</v>
      </c>
      <c r="F105" s="43">
        <v>1</v>
      </c>
      <c r="G105" s="43" t="s">
        <v>164</v>
      </c>
      <c r="H105" s="44">
        <v>1</v>
      </c>
      <c r="I105" s="41"/>
      <c r="J105" s="41"/>
      <c r="K105" s="41"/>
    </row>
    <row r="106" spans="1:11">
      <c r="A106" s="40"/>
      <c r="B106" s="31"/>
      <c r="C106" s="31"/>
      <c r="D106" s="40"/>
      <c r="E106" s="41" t="s">
        <v>159</v>
      </c>
      <c r="F106" s="43"/>
      <c r="G106" s="43" t="s">
        <v>165</v>
      </c>
      <c r="H106" s="44">
        <v>1</v>
      </c>
      <c r="I106" s="41">
        <v>1</v>
      </c>
      <c r="J106" s="41" t="s">
        <v>166</v>
      </c>
      <c r="K106" s="41"/>
    </row>
    <row r="107" spans="1:11">
      <c r="A107" s="40"/>
      <c r="B107" s="31"/>
      <c r="C107" s="31"/>
      <c r="D107" s="40"/>
      <c r="E107" s="41"/>
      <c r="F107" s="43"/>
      <c r="G107" s="43"/>
      <c r="H107" s="44"/>
      <c r="I107" s="41"/>
      <c r="J107" s="41"/>
      <c r="K107" s="41"/>
    </row>
    <row r="108" spans="1:11">
      <c r="A108" s="40"/>
      <c r="B108" s="31"/>
      <c r="C108" s="31"/>
      <c r="D108" s="40"/>
      <c r="E108" s="41"/>
      <c r="F108" s="43"/>
      <c r="G108" s="43"/>
      <c r="H108" s="44"/>
      <c r="I108" s="41"/>
      <c r="J108" s="41"/>
      <c r="K108" s="41"/>
    </row>
    <row r="109" spans="1:11">
      <c r="A109" s="40"/>
      <c r="B109" s="31"/>
      <c r="C109" s="31"/>
      <c r="D109" s="40"/>
      <c r="E109" s="41"/>
      <c r="F109" s="43"/>
      <c r="G109" s="43"/>
      <c r="H109" s="44"/>
      <c r="I109" s="41"/>
      <c r="J109" s="41"/>
      <c r="K109" s="41"/>
    </row>
    <row r="110" spans="1:11">
      <c r="A110" s="40"/>
      <c r="B110" s="31"/>
      <c r="C110" s="31"/>
      <c r="D110" s="40"/>
      <c r="E110" s="41"/>
      <c r="F110" s="43"/>
      <c r="G110" s="43"/>
      <c r="H110" s="44"/>
      <c r="I110" s="41"/>
      <c r="J110" s="41"/>
      <c r="K110" s="41"/>
    </row>
    <row r="111" spans="1:11" ht="13.5" thickBot="1">
      <c r="A111" s="81"/>
      <c r="B111" s="81"/>
      <c r="C111" s="80"/>
      <c r="D111" s="40"/>
      <c r="E111" s="41"/>
      <c r="F111" s="43"/>
      <c r="G111" s="43"/>
      <c r="H111" s="44"/>
      <c r="I111" s="41"/>
      <c r="J111" s="41"/>
      <c r="K111" s="41"/>
    </row>
    <row r="112" spans="1:11" ht="27" customHeight="1" thickBot="1">
      <c r="A112" s="74" t="s">
        <v>26</v>
      </c>
      <c r="B112" s="102">
        <f>SUM(B84:B111)</f>
        <v>124</v>
      </c>
      <c r="C112" s="39"/>
      <c r="D112" s="40"/>
      <c r="E112" s="41"/>
      <c r="F112" s="43"/>
      <c r="G112" s="43"/>
      <c r="H112" s="44"/>
      <c r="I112" s="41"/>
      <c r="J112" s="46"/>
      <c r="K112" s="46"/>
    </row>
    <row r="113" spans="1:11" s="59" customFormat="1" ht="27" customHeight="1" thickBot="1">
      <c r="A113" s="75" t="s">
        <v>27</v>
      </c>
      <c r="B113" s="100">
        <f>SUM(B82,B112)</f>
        <v>431</v>
      </c>
      <c r="C113" s="100">
        <f>SUM(C84:C112)</f>
        <v>33</v>
      </c>
      <c r="D113" s="83"/>
      <c r="E113" s="55" t="s">
        <v>28</v>
      </c>
      <c r="F113" s="103">
        <f>SUM(F79:F112)</f>
        <v>102</v>
      </c>
      <c r="G113" s="84"/>
      <c r="H113" s="104">
        <f>SUM(H79:H112)</f>
        <v>23</v>
      </c>
      <c r="I113" s="101">
        <f>SUM(I79:I112)</f>
        <v>3</v>
      </c>
      <c r="J113" s="77"/>
      <c r="K113" s="77">
        <f>SUM(K79:K112)</f>
        <v>0</v>
      </c>
    </row>
    <row r="114" spans="1:11" s="59" customFormat="1" ht="27" customHeight="1" thickBot="1">
      <c r="A114" s="57" t="s">
        <v>29</v>
      </c>
      <c r="B114" s="230">
        <f>SUM(B113-F113)</f>
        <v>329</v>
      </c>
      <c r="C114" s="231"/>
      <c r="D114" s="58"/>
      <c r="E114" s="58"/>
      <c r="F114" s="58"/>
      <c r="G114" s="58"/>
      <c r="H114" s="58"/>
      <c r="I114" s="58"/>
      <c r="J114" s="58"/>
    </row>
    <row r="115" spans="1:11" ht="12.75" customHeight="1"/>
    <row r="116" spans="1:11" ht="13.5" thickBot="1"/>
    <row r="117" spans="1:11" ht="13.5" thickBot="1">
      <c r="A117" s="228" t="s">
        <v>13</v>
      </c>
      <c r="B117" s="60" t="s">
        <v>14</v>
      </c>
      <c r="C117" s="61" t="s">
        <v>15</v>
      </c>
      <c r="D117" s="62" t="s">
        <v>16</v>
      </c>
      <c r="E117" s="63" t="s">
        <v>17</v>
      </c>
      <c r="F117" s="64" t="s">
        <v>18</v>
      </c>
      <c r="G117" s="64" t="s">
        <v>19</v>
      </c>
      <c r="H117" s="64" t="s">
        <v>20</v>
      </c>
      <c r="I117" s="64" t="s">
        <v>21</v>
      </c>
      <c r="J117" s="63" t="s">
        <v>22</v>
      </c>
      <c r="K117" s="63" t="s">
        <v>196</v>
      </c>
    </row>
    <row r="118" spans="1:11" ht="13.5" thickBot="1">
      <c r="A118" s="229"/>
      <c r="B118" s="78"/>
      <c r="C118" s="39"/>
      <c r="D118" s="40"/>
      <c r="E118" s="41"/>
      <c r="F118" s="42"/>
      <c r="G118" s="43"/>
      <c r="H118" s="44"/>
      <c r="I118" s="45"/>
      <c r="J118" s="46"/>
      <c r="K118" s="46"/>
    </row>
    <row r="119" spans="1:11" ht="12.75" customHeight="1">
      <c r="A119" s="47" t="s">
        <v>23</v>
      </c>
      <c r="B119" s="31"/>
      <c r="C119" s="39"/>
      <c r="D119" s="40"/>
      <c r="E119" s="41" t="s">
        <v>167</v>
      </c>
      <c r="F119" s="41">
        <v>1</v>
      </c>
      <c r="G119" s="41" t="s">
        <v>168</v>
      </c>
      <c r="H119" s="41">
        <v>1</v>
      </c>
      <c r="I119" s="41"/>
      <c r="J119" s="73"/>
      <c r="K119" s="73"/>
    </row>
    <row r="120" spans="1:11" ht="12.75" customHeight="1">
      <c r="A120" s="48">
        <v>4</v>
      </c>
      <c r="B120" s="31"/>
      <c r="C120" s="39"/>
      <c r="D120" s="40"/>
      <c r="E120" s="41"/>
      <c r="F120" s="41"/>
      <c r="G120" s="41"/>
      <c r="H120" s="41"/>
      <c r="I120" s="41"/>
      <c r="J120" s="41"/>
      <c r="K120" s="41"/>
    </row>
    <row r="121" spans="1:11" ht="13.5" customHeight="1" thickBot="1">
      <c r="A121" s="79"/>
      <c r="B121" s="31"/>
      <c r="C121" s="39"/>
      <c r="D121" s="40"/>
      <c r="E121" s="41" t="s">
        <v>169</v>
      </c>
      <c r="F121" s="43">
        <v>8</v>
      </c>
      <c r="G121" s="43" t="s">
        <v>170</v>
      </c>
      <c r="H121" s="44">
        <v>1</v>
      </c>
      <c r="I121" s="41"/>
      <c r="J121" s="41" t="s">
        <v>171</v>
      </c>
      <c r="K121" s="41"/>
    </row>
    <row r="122" spans="1:11">
      <c r="A122" s="71" t="s">
        <v>24</v>
      </c>
      <c r="B122" s="232">
        <f>SUM(B114)</f>
        <v>329</v>
      </c>
      <c r="C122" s="31"/>
      <c r="D122" s="40"/>
      <c r="E122" s="41" t="s">
        <v>169</v>
      </c>
      <c r="F122" s="43">
        <v>1</v>
      </c>
      <c r="G122" s="43" t="s">
        <v>172</v>
      </c>
      <c r="H122" s="44">
        <v>1</v>
      </c>
      <c r="I122" s="41"/>
      <c r="J122" s="41"/>
      <c r="K122" s="41"/>
    </row>
    <row r="123" spans="1:11" ht="13.5" thickBot="1">
      <c r="A123" s="72" t="s">
        <v>25</v>
      </c>
      <c r="B123" s="233"/>
      <c r="C123" s="31"/>
      <c r="D123" s="40"/>
      <c r="E123" s="41" t="s">
        <v>169</v>
      </c>
      <c r="F123" s="43">
        <v>1</v>
      </c>
      <c r="G123" s="43" t="s">
        <v>173</v>
      </c>
      <c r="H123" s="44">
        <v>1</v>
      </c>
      <c r="I123" s="41"/>
      <c r="J123" s="41"/>
      <c r="K123" s="41"/>
    </row>
    <row r="124" spans="1:11">
      <c r="A124" s="40"/>
      <c r="B124" s="31"/>
      <c r="C124" s="31"/>
      <c r="D124" s="40"/>
      <c r="E124" s="41" t="s">
        <v>169</v>
      </c>
      <c r="F124" s="43">
        <v>1</v>
      </c>
      <c r="G124" s="43" t="s">
        <v>174</v>
      </c>
      <c r="H124" s="44">
        <v>1</v>
      </c>
      <c r="I124" s="41"/>
      <c r="J124" s="41"/>
      <c r="K124" s="41"/>
    </row>
    <row r="125" spans="1:11">
      <c r="A125" s="207" t="s">
        <v>178</v>
      </c>
      <c r="B125" s="208">
        <v>11</v>
      </c>
      <c r="C125" s="31"/>
      <c r="D125" s="40" t="s">
        <v>180</v>
      </c>
      <c r="E125" s="41" t="s">
        <v>169</v>
      </c>
      <c r="F125" s="43">
        <v>1</v>
      </c>
      <c r="G125" s="43" t="s">
        <v>175</v>
      </c>
      <c r="H125" s="44">
        <v>1</v>
      </c>
      <c r="I125" s="41"/>
      <c r="J125" s="41"/>
      <c r="K125" s="41"/>
    </row>
    <row r="126" spans="1:11">
      <c r="A126" s="207"/>
      <c r="B126" s="208"/>
      <c r="C126" s="31"/>
      <c r="D126" s="40"/>
      <c r="E126" s="41" t="s">
        <v>169</v>
      </c>
      <c r="F126" s="43">
        <v>3</v>
      </c>
      <c r="G126" s="43" t="s">
        <v>176</v>
      </c>
      <c r="H126" s="44">
        <v>1</v>
      </c>
      <c r="I126" s="41"/>
      <c r="J126" s="41" t="s">
        <v>177</v>
      </c>
      <c r="K126" s="41"/>
    </row>
    <row r="127" spans="1:11">
      <c r="A127" s="207"/>
      <c r="B127" s="208"/>
      <c r="C127" s="31"/>
      <c r="D127" s="40"/>
      <c r="E127" s="52"/>
      <c r="F127" s="43"/>
      <c r="G127" s="43"/>
      <c r="H127" s="44"/>
      <c r="I127" s="41"/>
      <c r="J127" s="41"/>
      <c r="K127" s="41"/>
    </row>
    <row r="128" spans="1:11">
      <c r="A128" s="40"/>
      <c r="B128" s="31"/>
      <c r="C128" s="31"/>
      <c r="D128" s="40"/>
      <c r="E128" s="41" t="s">
        <v>178</v>
      </c>
      <c r="F128" s="43">
        <v>1</v>
      </c>
      <c r="G128" s="43" t="s">
        <v>179</v>
      </c>
      <c r="H128" s="44">
        <v>1</v>
      </c>
      <c r="I128" s="41"/>
      <c r="J128" s="41"/>
      <c r="K128" s="41"/>
    </row>
    <row r="129" spans="1:11">
      <c r="A129" s="40"/>
      <c r="B129" s="31"/>
      <c r="C129" s="31"/>
      <c r="D129" s="40"/>
      <c r="E129" s="41" t="s">
        <v>178</v>
      </c>
      <c r="F129" s="43">
        <v>1</v>
      </c>
      <c r="G129" s="43" t="s">
        <v>181</v>
      </c>
      <c r="H129" s="44">
        <v>1</v>
      </c>
      <c r="I129" s="41"/>
      <c r="J129" s="41"/>
      <c r="K129" s="41"/>
    </row>
    <row r="130" spans="1:11">
      <c r="A130" s="40"/>
      <c r="B130" s="31"/>
      <c r="C130" s="31"/>
      <c r="D130" s="40"/>
      <c r="E130" s="41" t="s">
        <v>178</v>
      </c>
      <c r="F130" s="43"/>
      <c r="G130" s="43" t="s">
        <v>182</v>
      </c>
      <c r="H130" s="44">
        <v>1</v>
      </c>
      <c r="I130" s="41">
        <v>1</v>
      </c>
      <c r="J130" s="41" t="s">
        <v>183</v>
      </c>
      <c r="K130" s="41"/>
    </row>
    <row r="131" spans="1:11">
      <c r="A131" s="40"/>
      <c r="B131" s="31"/>
      <c r="C131" s="31"/>
      <c r="D131" s="40"/>
      <c r="E131" s="41" t="s">
        <v>178</v>
      </c>
      <c r="F131" s="43">
        <v>2</v>
      </c>
      <c r="G131" s="43" t="s">
        <v>184</v>
      </c>
      <c r="H131" s="44">
        <v>1</v>
      </c>
      <c r="I131" s="41"/>
      <c r="J131" s="41"/>
      <c r="K131" s="41"/>
    </row>
    <row r="132" spans="1:11">
      <c r="A132" s="40"/>
      <c r="B132" s="31"/>
      <c r="C132" s="31"/>
      <c r="D132" s="40"/>
      <c r="E132" s="41"/>
      <c r="F132" s="43"/>
      <c r="G132" s="43"/>
      <c r="H132" s="44"/>
      <c r="I132" s="41"/>
      <c r="J132" s="41"/>
      <c r="K132" s="41"/>
    </row>
    <row r="133" spans="1:11">
      <c r="A133" s="40"/>
      <c r="B133" s="31"/>
      <c r="C133" s="31"/>
      <c r="D133" s="40"/>
      <c r="E133" s="41" t="s">
        <v>185</v>
      </c>
      <c r="F133" s="43">
        <v>1</v>
      </c>
      <c r="G133" s="43" t="s">
        <v>186</v>
      </c>
      <c r="H133" s="44">
        <v>1</v>
      </c>
      <c r="I133" s="41"/>
      <c r="J133" s="41" t="s">
        <v>69</v>
      </c>
      <c r="K133" s="41"/>
    </row>
    <row r="134" spans="1:11">
      <c r="A134" s="40"/>
      <c r="B134" s="31"/>
      <c r="C134" s="31"/>
      <c r="D134" s="40"/>
      <c r="E134" s="41" t="s">
        <v>185</v>
      </c>
      <c r="F134" s="43">
        <v>14</v>
      </c>
      <c r="G134" s="43" t="s">
        <v>187</v>
      </c>
      <c r="H134" s="44">
        <v>1</v>
      </c>
      <c r="I134" s="41"/>
      <c r="J134" s="41"/>
      <c r="K134" s="41"/>
    </row>
    <row r="135" spans="1:11">
      <c r="A135" s="40"/>
      <c r="B135" s="31"/>
      <c r="C135" s="31"/>
      <c r="D135" s="40"/>
      <c r="E135" s="41"/>
      <c r="F135" s="43"/>
      <c r="G135" s="43"/>
      <c r="H135" s="44"/>
      <c r="I135" s="41"/>
      <c r="J135" s="41"/>
      <c r="K135" s="41"/>
    </row>
    <row r="136" spans="1:11">
      <c r="A136" s="40"/>
      <c r="B136" s="31"/>
      <c r="C136" s="31"/>
      <c r="D136" s="40"/>
      <c r="E136" s="41" t="s">
        <v>188</v>
      </c>
      <c r="F136" s="43">
        <v>1</v>
      </c>
      <c r="G136" s="43" t="s">
        <v>189</v>
      </c>
      <c r="H136" s="44">
        <v>1</v>
      </c>
      <c r="I136" s="41"/>
      <c r="J136" s="41"/>
      <c r="K136" s="41"/>
    </row>
    <row r="137" spans="1:11">
      <c r="A137" s="40"/>
      <c r="B137" s="31"/>
      <c r="C137" s="31"/>
      <c r="D137" s="40"/>
      <c r="E137" s="41" t="s">
        <v>188</v>
      </c>
      <c r="F137" s="43">
        <v>4</v>
      </c>
      <c r="G137" s="43" t="s">
        <v>190</v>
      </c>
      <c r="H137" s="44">
        <v>1</v>
      </c>
      <c r="I137" s="41"/>
      <c r="J137" s="41"/>
      <c r="K137" s="41"/>
    </row>
    <row r="138" spans="1:11">
      <c r="A138" s="40"/>
      <c r="B138" s="31"/>
      <c r="C138" s="31"/>
      <c r="D138" s="40"/>
      <c r="E138" s="41"/>
      <c r="F138" s="43"/>
      <c r="G138" s="43"/>
      <c r="H138" s="44"/>
      <c r="I138" s="41"/>
      <c r="J138" s="41"/>
      <c r="K138" s="41"/>
    </row>
    <row r="139" spans="1:11">
      <c r="A139" s="40"/>
      <c r="B139" s="31"/>
      <c r="C139" s="31"/>
      <c r="D139" s="40"/>
      <c r="E139" s="41"/>
      <c r="F139" s="43"/>
      <c r="G139" s="43"/>
      <c r="H139" s="44"/>
      <c r="I139" s="41"/>
      <c r="J139" s="41"/>
      <c r="K139" s="41"/>
    </row>
    <row r="140" spans="1:11">
      <c r="A140" s="40"/>
      <c r="B140" s="31"/>
      <c r="C140" s="31"/>
      <c r="D140" s="40"/>
      <c r="E140" s="41"/>
      <c r="F140" s="43"/>
      <c r="G140" s="43"/>
      <c r="H140" s="44"/>
      <c r="I140" s="41"/>
      <c r="J140" s="41"/>
      <c r="K140" s="41"/>
    </row>
    <row r="141" spans="1:11">
      <c r="A141" s="40"/>
      <c r="B141" s="31"/>
      <c r="C141" s="31"/>
      <c r="D141" s="40"/>
      <c r="E141" s="41"/>
      <c r="F141" s="43"/>
      <c r="G141" s="43"/>
      <c r="H141" s="44"/>
      <c r="I141" s="41"/>
      <c r="J141" s="41"/>
      <c r="K141" s="41"/>
    </row>
    <row r="142" spans="1:11">
      <c r="A142" s="40"/>
      <c r="B142" s="31"/>
      <c r="C142" s="31"/>
      <c r="D142" s="40"/>
      <c r="E142" s="41"/>
      <c r="F142" s="43"/>
      <c r="G142" s="43"/>
      <c r="H142" s="44"/>
      <c r="I142" s="41"/>
      <c r="J142" s="41"/>
      <c r="K142" s="41"/>
    </row>
    <row r="143" spans="1:11">
      <c r="A143" s="40"/>
      <c r="B143" s="39"/>
      <c r="C143" s="31"/>
      <c r="D143" s="40"/>
      <c r="E143" s="41"/>
      <c r="F143" s="43"/>
      <c r="G143" s="43"/>
      <c r="H143" s="44"/>
      <c r="I143" s="41"/>
      <c r="J143" s="41"/>
      <c r="K143" s="41"/>
    </row>
    <row r="144" spans="1:11">
      <c r="A144" s="40"/>
      <c r="B144" s="31"/>
      <c r="C144" s="31"/>
      <c r="D144" s="40"/>
      <c r="E144" s="41"/>
      <c r="F144" s="43"/>
      <c r="G144" s="43"/>
      <c r="H144" s="44"/>
      <c r="I144" s="41"/>
      <c r="J144" s="41"/>
      <c r="K144" s="41"/>
    </row>
    <row r="145" spans="1:11">
      <c r="A145" s="40"/>
      <c r="B145" s="39"/>
      <c r="C145" s="31"/>
      <c r="D145" s="40"/>
      <c r="E145" s="41"/>
      <c r="F145" s="43"/>
      <c r="G145" s="43"/>
      <c r="H145" s="44"/>
      <c r="I145" s="41"/>
      <c r="J145" s="41"/>
      <c r="K145" s="41"/>
    </row>
    <row r="146" spans="1:11">
      <c r="A146" s="40"/>
      <c r="B146" s="31"/>
      <c r="C146" s="39"/>
      <c r="D146" s="40"/>
      <c r="E146" s="41"/>
      <c r="F146" s="43"/>
      <c r="G146" s="43"/>
      <c r="H146" s="44"/>
      <c r="I146" s="41"/>
      <c r="J146" s="41"/>
      <c r="K146" s="41"/>
    </row>
    <row r="147" spans="1:11">
      <c r="A147" s="40"/>
      <c r="B147" s="31"/>
      <c r="C147" s="31"/>
      <c r="D147" s="40"/>
      <c r="E147" s="41"/>
      <c r="F147" s="43"/>
      <c r="G147" s="43"/>
      <c r="H147" s="44"/>
      <c r="I147" s="41"/>
      <c r="J147" s="41"/>
      <c r="K147" s="41"/>
    </row>
    <row r="148" spans="1:11">
      <c r="A148" s="40"/>
      <c r="B148" s="31"/>
      <c r="C148" s="39"/>
      <c r="D148" s="40"/>
      <c r="E148" s="41"/>
      <c r="F148" s="43"/>
      <c r="G148" s="43"/>
      <c r="H148" s="44"/>
      <c r="I148" s="41"/>
      <c r="J148" s="41"/>
      <c r="K148" s="41"/>
    </row>
    <row r="149" spans="1:11" ht="13.5" thickBot="1">
      <c r="A149" s="81"/>
      <c r="B149" s="82"/>
      <c r="C149" s="31"/>
      <c r="D149" s="40"/>
      <c r="E149" s="41" t="s">
        <v>11</v>
      </c>
      <c r="F149" s="43" t="s">
        <v>11</v>
      </c>
      <c r="G149" s="43" t="s">
        <v>11</v>
      </c>
      <c r="H149" s="44" t="s">
        <v>11</v>
      </c>
      <c r="I149" s="41"/>
      <c r="J149" s="41"/>
      <c r="K149" s="41"/>
    </row>
    <row r="150" spans="1:11" s="59" customFormat="1" ht="26.25" customHeight="1" thickBot="1">
      <c r="A150" s="85" t="s">
        <v>26</v>
      </c>
      <c r="B150" s="105">
        <f>SUM(B125:B149)</f>
        <v>11</v>
      </c>
      <c r="C150" s="86"/>
      <c r="D150" s="87"/>
      <c r="E150" s="88"/>
      <c r="F150" s="89"/>
      <c r="G150" s="89"/>
      <c r="H150" s="90"/>
      <c r="I150" s="88"/>
      <c r="J150" s="91"/>
      <c r="K150" s="91"/>
    </row>
    <row r="151" spans="1:11" s="59" customFormat="1" ht="26.25" customHeight="1" thickBot="1">
      <c r="A151" s="75" t="s">
        <v>27</v>
      </c>
      <c r="B151" s="100">
        <f>SUM(B122,B150)</f>
        <v>340</v>
      </c>
      <c r="C151" s="100">
        <f>SUM(C124:C150)</f>
        <v>0</v>
      </c>
      <c r="D151" s="83"/>
      <c r="E151" s="55" t="s">
        <v>28</v>
      </c>
      <c r="F151" s="103">
        <f>SUM(F118:F150)</f>
        <v>40</v>
      </c>
      <c r="G151" s="84"/>
      <c r="H151" s="104">
        <f>SUM(H118:H150)</f>
        <v>15</v>
      </c>
      <c r="I151" s="101">
        <f>SUM(I118:I150)</f>
        <v>1</v>
      </c>
      <c r="J151" s="77"/>
      <c r="K151" s="77">
        <f>SUM(K118:K150)</f>
        <v>0</v>
      </c>
    </row>
    <row r="152" spans="1:11" s="59" customFormat="1" ht="26.25" customHeight="1" thickBot="1">
      <c r="A152" s="57" t="s">
        <v>29</v>
      </c>
      <c r="B152" s="230">
        <f>SUM(B151-F151)</f>
        <v>300</v>
      </c>
      <c r="C152" s="231"/>
    </row>
    <row r="154" spans="1:11" ht="13.5" thickBot="1"/>
    <row r="155" spans="1:11" ht="13.5" thickBot="1">
      <c r="A155" s="228" t="s">
        <v>13</v>
      </c>
      <c r="B155" s="60" t="s">
        <v>14</v>
      </c>
      <c r="C155" s="61" t="s">
        <v>15</v>
      </c>
      <c r="D155" s="62" t="s">
        <v>16</v>
      </c>
      <c r="E155" s="63" t="s">
        <v>17</v>
      </c>
      <c r="F155" s="64" t="s">
        <v>18</v>
      </c>
      <c r="G155" s="64" t="s">
        <v>19</v>
      </c>
      <c r="H155" s="64" t="s">
        <v>20</v>
      </c>
      <c r="I155" s="64" t="s">
        <v>21</v>
      </c>
      <c r="J155" s="63" t="s">
        <v>22</v>
      </c>
      <c r="K155" s="63" t="s">
        <v>196</v>
      </c>
    </row>
    <row r="156" spans="1:11" ht="13.5" thickBot="1">
      <c r="A156" s="229"/>
      <c r="B156" s="78"/>
      <c r="C156" s="39"/>
      <c r="D156" s="40"/>
      <c r="E156" s="41"/>
      <c r="F156" s="42"/>
      <c r="G156" s="43"/>
      <c r="H156" s="44"/>
      <c r="I156" s="45"/>
      <c r="J156" s="46"/>
      <c r="K156" s="46"/>
    </row>
    <row r="157" spans="1:11" ht="12.75" customHeight="1">
      <c r="A157" s="47" t="s">
        <v>23</v>
      </c>
      <c r="B157" s="31"/>
      <c r="C157" s="39"/>
      <c r="D157" s="40"/>
      <c r="E157" s="41" t="s">
        <v>11</v>
      </c>
      <c r="F157" s="43" t="s">
        <v>11</v>
      </c>
      <c r="G157" s="43" t="s">
        <v>11</v>
      </c>
      <c r="H157" s="44" t="s">
        <v>11</v>
      </c>
      <c r="I157" s="41"/>
      <c r="J157" s="73" t="s">
        <v>11</v>
      </c>
      <c r="K157" s="73" t="s">
        <v>11</v>
      </c>
    </row>
    <row r="158" spans="1:11" ht="12.75" customHeight="1">
      <c r="A158" s="69">
        <v>5</v>
      </c>
      <c r="B158" s="31"/>
      <c r="C158" s="39"/>
      <c r="D158" s="40"/>
      <c r="E158" s="41"/>
      <c r="F158" s="43"/>
      <c r="G158" s="43"/>
      <c r="H158" s="44"/>
      <c r="I158" s="41"/>
      <c r="J158" s="73"/>
      <c r="K158" s="73"/>
    </row>
    <row r="159" spans="1:11" ht="13.5" customHeight="1" thickBot="1">
      <c r="A159" s="70"/>
      <c r="B159" s="31"/>
      <c r="C159" s="39"/>
      <c r="D159" s="40"/>
      <c r="E159" s="41"/>
      <c r="F159" s="43"/>
      <c r="G159" s="43"/>
      <c r="H159" s="44"/>
      <c r="I159" s="41"/>
      <c r="J159" s="73"/>
      <c r="K159" s="73"/>
    </row>
    <row r="160" spans="1:11">
      <c r="A160" s="71" t="s">
        <v>24</v>
      </c>
      <c r="B160" s="232">
        <f>SUM(B152)</f>
        <v>300</v>
      </c>
      <c r="C160" s="39"/>
      <c r="D160" s="40"/>
      <c r="E160" s="41"/>
      <c r="F160" s="43"/>
      <c r="G160" s="43"/>
      <c r="H160" s="44"/>
      <c r="I160" s="41"/>
      <c r="J160" s="73"/>
      <c r="K160" s="73"/>
    </row>
    <row r="161" spans="1:11" ht="13.5" thickBot="1">
      <c r="A161" s="72" t="s">
        <v>25</v>
      </c>
      <c r="B161" s="233"/>
      <c r="C161" s="39"/>
      <c r="D161" s="40"/>
      <c r="E161" s="41"/>
      <c r="F161" s="43"/>
      <c r="G161" s="43"/>
      <c r="H161" s="44"/>
      <c r="I161" s="41"/>
      <c r="J161" s="41"/>
      <c r="K161" s="41"/>
    </row>
    <row r="162" spans="1:11">
      <c r="A162" s="40"/>
      <c r="B162" s="31"/>
      <c r="C162" s="39"/>
      <c r="D162" s="40"/>
      <c r="E162" s="41"/>
      <c r="F162" s="43"/>
      <c r="G162" s="43"/>
      <c r="H162" s="44"/>
      <c r="I162" s="41"/>
      <c r="J162" s="73"/>
      <c r="K162" s="73"/>
    </row>
    <row r="163" spans="1:11">
      <c r="A163" s="40"/>
      <c r="B163" s="31"/>
      <c r="C163" s="31"/>
      <c r="D163" s="40"/>
      <c r="E163" s="41"/>
      <c r="F163" s="43"/>
      <c r="G163" s="43"/>
      <c r="H163" s="44"/>
      <c r="I163" s="41"/>
      <c r="J163" s="73"/>
      <c r="K163" s="73"/>
    </row>
    <row r="164" spans="1:11">
      <c r="A164" s="40"/>
      <c r="B164" s="31"/>
      <c r="C164" s="39"/>
      <c r="D164" s="40"/>
      <c r="E164" s="41"/>
      <c r="F164" s="43"/>
      <c r="G164" s="43"/>
      <c r="H164" s="44"/>
      <c r="I164" s="41"/>
      <c r="J164" s="73"/>
      <c r="K164" s="73"/>
    </row>
    <row r="165" spans="1:11">
      <c r="A165" s="40"/>
      <c r="B165" s="31"/>
      <c r="C165" s="39"/>
      <c r="D165" s="40"/>
      <c r="E165" s="41"/>
      <c r="F165" s="43"/>
      <c r="G165" s="43"/>
      <c r="H165" s="44"/>
      <c r="I165" s="41"/>
      <c r="J165" s="73"/>
      <c r="K165" s="73"/>
    </row>
    <row r="166" spans="1:11">
      <c r="A166" s="40"/>
      <c r="B166" s="31"/>
      <c r="C166" s="39"/>
      <c r="D166" s="40"/>
      <c r="E166" s="41"/>
      <c r="F166" s="43"/>
      <c r="G166" s="43"/>
      <c r="H166" s="44"/>
      <c r="I166" s="41"/>
      <c r="J166" s="73"/>
      <c r="K166" s="73"/>
    </row>
    <row r="167" spans="1:11">
      <c r="A167" s="40"/>
      <c r="B167" s="31"/>
      <c r="C167" s="39"/>
      <c r="D167" s="40"/>
      <c r="E167" s="41"/>
      <c r="F167" s="43"/>
      <c r="G167" s="43"/>
      <c r="H167" s="44"/>
      <c r="I167" s="41"/>
      <c r="J167" s="73"/>
      <c r="K167" s="73"/>
    </row>
    <row r="168" spans="1:11">
      <c r="A168" s="40"/>
      <c r="B168" s="31"/>
      <c r="C168" s="39"/>
      <c r="D168" s="40"/>
      <c r="E168" s="41"/>
      <c r="F168" s="43"/>
      <c r="G168" s="43"/>
      <c r="H168" s="44"/>
      <c r="I168" s="41"/>
      <c r="J168" s="73"/>
      <c r="K168" s="73"/>
    </row>
    <row r="169" spans="1:11">
      <c r="A169" s="40"/>
      <c r="B169" s="31"/>
      <c r="C169" s="39"/>
      <c r="D169" s="40"/>
      <c r="E169" s="41"/>
      <c r="F169" s="43"/>
      <c r="G169" s="43"/>
      <c r="H169" s="44"/>
      <c r="I169" s="41"/>
      <c r="J169" s="73"/>
      <c r="K169" s="73"/>
    </row>
    <row r="170" spans="1:11">
      <c r="A170" s="40"/>
      <c r="B170" s="31"/>
      <c r="C170" s="39"/>
      <c r="D170" s="40"/>
      <c r="E170" s="41"/>
      <c r="F170" s="43"/>
      <c r="G170" s="43"/>
      <c r="H170" s="44"/>
      <c r="I170" s="41"/>
      <c r="J170" s="73"/>
      <c r="K170" s="73"/>
    </row>
    <row r="171" spans="1:11">
      <c r="A171" s="40"/>
      <c r="B171" s="31"/>
      <c r="C171" s="39"/>
      <c r="D171" s="40"/>
      <c r="E171" s="41"/>
      <c r="F171" s="43"/>
      <c r="G171" s="43"/>
      <c r="H171" s="44"/>
      <c r="I171" s="41"/>
      <c r="J171" s="73"/>
      <c r="K171" s="73"/>
    </row>
    <row r="172" spans="1:11">
      <c r="A172" s="40"/>
      <c r="B172" s="39"/>
      <c r="C172" s="39"/>
      <c r="D172" s="40"/>
      <c r="E172" s="41"/>
      <c r="F172" s="43"/>
      <c r="G172" s="43"/>
      <c r="H172" s="44"/>
      <c r="I172" s="41"/>
      <c r="J172" s="73"/>
      <c r="K172" s="73"/>
    </row>
    <row r="173" spans="1:11">
      <c r="A173" s="40"/>
      <c r="B173" s="39"/>
      <c r="C173" s="39"/>
      <c r="D173" s="40"/>
      <c r="E173" s="41"/>
      <c r="F173" s="43"/>
      <c r="G173" s="43"/>
      <c r="H173" s="44"/>
      <c r="I173" s="41"/>
      <c r="J173" s="73"/>
      <c r="K173" s="73"/>
    </row>
    <row r="174" spans="1:11">
      <c r="A174" s="40"/>
      <c r="B174" s="39"/>
      <c r="C174" s="39"/>
      <c r="D174" s="40"/>
      <c r="E174" s="41"/>
      <c r="F174" s="43"/>
      <c r="G174" s="43"/>
      <c r="H174" s="44"/>
      <c r="I174" s="41"/>
      <c r="J174" s="73"/>
      <c r="K174" s="73"/>
    </row>
    <row r="175" spans="1:11">
      <c r="A175" s="40"/>
      <c r="B175" s="39"/>
      <c r="C175" s="39"/>
      <c r="D175" s="40"/>
      <c r="E175" s="41"/>
      <c r="F175" s="43"/>
      <c r="G175" s="43"/>
      <c r="H175" s="44"/>
      <c r="I175" s="41"/>
      <c r="J175" s="73"/>
      <c r="K175" s="73"/>
    </row>
    <row r="176" spans="1:11">
      <c r="A176" s="40"/>
      <c r="B176" s="39"/>
      <c r="C176" s="39"/>
      <c r="D176" s="40"/>
      <c r="E176" s="41"/>
      <c r="F176" s="43"/>
      <c r="G176" s="43"/>
      <c r="H176" s="44"/>
      <c r="I176" s="41"/>
      <c r="J176" s="73"/>
      <c r="K176" s="73"/>
    </row>
    <row r="177" spans="1:11">
      <c r="A177" s="40"/>
      <c r="B177" s="39"/>
      <c r="C177" s="39"/>
      <c r="D177" s="40"/>
      <c r="E177" s="41"/>
      <c r="F177" s="43"/>
      <c r="G177" s="43"/>
      <c r="H177" s="44"/>
      <c r="I177" s="41"/>
      <c r="J177" s="73"/>
      <c r="K177" s="73"/>
    </row>
    <row r="178" spans="1:11">
      <c r="A178" s="40"/>
      <c r="B178" s="39"/>
      <c r="C178" s="39"/>
      <c r="D178" s="40"/>
      <c r="E178" s="41"/>
      <c r="F178" s="43"/>
      <c r="G178" s="43"/>
      <c r="H178" s="44"/>
      <c r="I178" s="41"/>
      <c r="J178" s="73"/>
      <c r="K178" s="73"/>
    </row>
    <row r="179" spans="1:11">
      <c r="A179" s="40"/>
      <c r="B179" s="31"/>
      <c r="C179" s="39"/>
      <c r="D179" s="40"/>
      <c r="E179" s="41"/>
      <c r="F179" s="43"/>
      <c r="G179" s="43"/>
      <c r="H179" s="44"/>
      <c r="I179" s="41"/>
      <c r="J179" s="73"/>
      <c r="K179" s="73"/>
    </row>
    <row r="180" spans="1:11">
      <c r="A180" s="40"/>
      <c r="B180" s="31"/>
      <c r="C180" s="39"/>
      <c r="D180" s="40"/>
      <c r="E180" s="41"/>
      <c r="F180" s="43"/>
      <c r="G180" s="43"/>
      <c r="H180" s="44"/>
      <c r="I180" s="41"/>
      <c r="J180" s="73"/>
      <c r="K180" s="73"/>
    </row>
    <row r="181" spans="1:11">
      <c r="A181" s="40"/>
      <c r="B181" s="31"/>
      <c r="C181" s="39"/>
      <c r="D181" s="40"/>
      <c r="E181" s="41"/>
      <c r="F181" s="43"/>
      <c r="G181" s="43"/>
      <c r="H181" s="44"/>
      <c r="I181" s="41"/>
      <c r="J181" s="41"/>
      <c r="K181" s="41"/>
    </row>
    <row r="182" spans="1:11">
      <c r="A182" s="40"/>
      <c r="B182" s="31"/>
      <c r="C182" s="39"/>
      <c r="D182" s="40"/>
      <c r="E182" s="41"/>
      <c r="F182" s="43"/>
      <c r="G182" s="43"/>
      <c r="H182" s="44"/>
      <c r="I182" s="41"/>
      <c r="J182" s="41"/>
      <c r="K182" s="41"/>
    </row>
    <row r="183" spans="1:11">
      <c r="A183" s="40"/>
      <c r="B183" s="39"/>
      <c r="C183" s="39"/>
      <c r="D183" s="40"/>
      <c r="E183" s="41"/>
      <c r="F183" s="43"/>
      <c r="G183" s="43"/>
      <c r="H183" s="44"/>
      <c r="I183" s="41"/>
      <c r="J183" s="41"/>
      <c r="K183" s="41"/>
    </row>
    <row r="184" spans="1:11">
      <c r="A184" s="40"/>
      <c r="B184" s="31"/>
      <c r="C184" s="39"/>
      <c r="D184" s="40"/>
      <c r="E184" s="41"/>
      <c r="F184" s="43"/>
      <c r="G184" s="43"/>
      <c r="H184" s="44"/>
      <c r="I184" s="41"/>
      <c r="J184" s="41"/>
      <c r="K184" s="41"/>
    </row>
    <row r="185" spans="1:11">
      <c r="A185" s="40"/>
      <c r="B185" s="31"/>
      <c r="C185" s="39"/>
      <c r="D185" s="40"/>
      <c r="E185" s="41"/>
      <c r="F185" s="43"/>
      <c r="G185" s="43"/>
      <c r="H185" s="44"/>
      <c r="I185" s="41"/>
      <c r="J185" s="41"/>
      <c r="K185" s="41"/>
    </row>
    <row r="186" spans="1:11" ht="13.5" thickBot="1">
      <c r="A186" s="81"/>
      <c r="B186" s="82"/>
      <c r="C186" s="39"/>
      <c r="D186" s="40"/>
      <c r="E186" s="41"/>
      <c r="F186" s="43"/>
      <c r="G186" s="43"/>
      <c r="H186" s="44"/>
      <c r="I186" s="41"/>
      <c r="J186" s="41"/>
      <c r="K186" s="41"/>
    </row>
    <row r="187" spans="1:11" s="59" customFormat="1" ht="26.25" customHeight="1" thickBot="1">
      <c r="A187" s="85" t="s">
        <v>26</v>
      </c>
      <c r="B187" s="105">
        <f>SUM(B162:B186)</f>
        <v>0</v>
      </c>
      <c r="C187" s="86"/>
      <c r="D187" s="87"/>
      <c r="E187" s="88"/>
      <c r="F187" s="89"/>
      <c r="G187" s="89"/>
      <c r="H187" s="90"/>
      <c r="I187" s="88"/>
      <c r="J187" s="91"/>
      <c r="K187" s="91"/>
    </row>
    <row r="188" spans="1:11" s="59" customFormat="1" ht="26.25" customHeight="1" thickBot="1">
      <c r="A188" s="75" t="s">
        <v>27</v>
      </c>
      <c r="B188" s="100">
        <f>SUM(B160,B187)</f>
        <v>300</v>
      </c>
      <c r="C188" s="100">
        <f>SUM(C162:C187)</f>
        <v>0</v>
      </c>
      <c r="D188" s="83"/>
      <c r="E188" s="55" t="s">
        <v>28</v>
      </c>
      <c r="F188" s="103">
        <f>SUM(F156:F187)</f>
        <v>0</v>
      </c>
      <c r="G188" s="84"/>
      <c r="H188" s="104">
        <f>SUM(H156:H187)</f>
        <v>0</v>
      </c>
      <c r="I188" s="101">
        <f>SUM(I156:I187)</f>
        <v>0</v>
      </c>
      <c r="J188" s="77"/>
      <c r="K188" s="77">
        <f>SUM(K156:K187)</f>
        <v>0</v>
      </c>
    </row>
    <row r="189" spans="1:11" s="59" customFormat="1" ht="26.25" customHeight="1" thickBot="1">
      <c r="A189" s="57" t="s">
        <v>29</v>
      </c>
      <c r="B189" s="230">
        <f>SUM(B188-F188)</f>
        <v>300</v>
      </c>
      <c r="C189" s="231"/>
    </row>
    <row r="192" spans="1:11">
      <c r="A192" s="106"/>
      <c r="B192" s="106"/>
      <c r="C192" s="106"/>
      <c r="D192" s="106"/>
      <c r="E192" s="106"/>
      <c r="F192" s="106"/>
    </row>
    <row r="193" spans="1:6">
      <c r="A193" s="106"/>
      <c r="B193" s="106"/>
      <c r="C193" s="106"/>
      <c r="D193" s="106"/>
      <c r="E193" s="106"/>
      <c r="F193" s="106"/>
    </row>
    <row r="194" spans="1:6">
      <c r="A194" s="107" t="s">
        <v>31</v>
      </c>
      <c r="B194" s="107">
        <f>B7</f>
        <v>316</v>
      </c>
      <c r="C194" s="107"/>
      <c r="D194" s="106"/>
      <c r="E194" s="108" t="s">
        <v>32</v>
      </c>
      <c r="F194" s="108" t="s">
        <v>33</v>
      </c>
    </row>
    <row r="195" spans="1:6">
      <c r="A195" s="109"/>
      <c r="B195" s="109"/>
      <c r="C195" s="109"/>
      <c r="D195" s="106"/>
      <c r="E195" s="106"/>
      <c r="F195" s="106"/>
    </row>
    <row r="196" spans="1:6">
      <c r="A196" s="110" t="s">
        <v>34</v>
      </c>
      <c r="B196" s="109"/>
      <c r="C196" s="109"/>
      <c r="D196" s="106"/>
      <c r="E196" s="108"/>
      <c r="F196" s="108"/>
    </row>
    <row r="197" spans="1:6">
      <c r="A197" s="109"/>
      <c r="B197" s="109"/>
      <c r="C197" s="109"/>
      <c r="D197" s="106"/>
      <c r="E197" s="108"/>
      <c r="F197" s="108"/>
    </row>
    <row r="198" spans="1:6">
      <c r="A198" s="111" t="s">
        <v>35</v>
      </c>
      <c r="B198" s="112">
        <f>B36</f>
        <v>28</v>
      </c>
      <c r="C198" s="113" t="s">
        <v>36</v>
      </c>
      <c r="D198" s="106"/>
      <c r="E198" s="114">
        <f>B37</f>
        <v>344</v>
      </c>
      <c r="F198" s="115">
        <f>E198-C37</f>
        <v>342</v>
      </c>
    </row>
    <row r="199" spans="1:6">
      <c r="A199" s="111"/>
      <c r="B199" s="109"/>
      <c r="C199" s="116"/>
      <c r="D199" s="106"/>
      <c r="E199" s="108"/>
      <c r="F199" s="108"/>
    </row>
    <row r="200" spans="1:6">
      <c r="A200" s="117"/>
      <c r="B200" s="109"/>
      <c r="C200" s="116"/>
      <c r="D200" s="106"/>
      <c r="E200" s="108"/>
      <c r="F200" s="108"/>
    </row>
    <row r="201" spans="1:6">
      <c r="A201" s="118" t="s">
        <v>37</v>
      </c>
      <c r="B201" s="119">
        <f>F37</f>
        <v>15</v>
      </c>
      <c r="C201" s="120" t="s">
        <v>36</v>
      </c>
      <c r="D201" s="106"/>
      <c r="E201" s="108"/>
      <c r="F201" s="108"/>
    </row>
    <row r="202" spans="1:6">
      <c r="A202" s="118"/>
      <c r="B202" s="119"/>
      <c r="C202" s="119"/>
      <c r="D202" s="106"/>
      <c r="E202" s="108"/>
      <c r="F202" s="108"/>
    </row>
    <row r="203" spans="1:6">
      <c r="A203" s="118" t="s">
        <v>38</v>
      </c>
      <c r="B203" s="109">
        <f>H37</f>
        <v>16</v>
      </c>
      <c r="C203" s="109" t="s">
        <v>39</v>
      </c>
      <c r="D203" s="106"/>
      <c r="E203" s="108"/>
      <c r="F203" s="108"/>
    </row>
    <row r="204" spans="1:6">
      <c r="A204" s="118"/>
      <c r="B204" s="109"/>
      <c r="C204" s="109"/>
      <c r="D204" s="106"/>
      <c r="E204" s="108"/>
      <c r="F204" s="108"/>
    </row>
    <row r="205" spans="1:6">
      <c r="A205" s="107" t="s">
        <v>31</v>
      </c>
      <c r="B205" s="107">
        <f>B46</f>
        <v>329</v>
      </c>
      <c r="C205" s="107"/>
      <c r="D205" s="106"/>
      <c r="E205" s="108"/>
      <c r="F205" s="108"/>
    </row>
    <row r="206" spans="1:6">
      <c r="A206" s="109"/>
      <c r="B206" s="109"/>
      <c r="C206" s="109"/>
      <c r="D206" s="106"/>
      <c r="E206" s="108"/>
      <c r="F206" s="108"/>
    </row>
    <row r="207" spans="1:6">
      <c r="A207" s="110" t="s">
        <v>40</v>
      </c>
      <c r="B207" s="109" t="s">
        <v>11</v>
      </c>
      <c r="C207" s="109"/>
      <c r="D207" s="106"/>
      <c r="E207" s="108"/>
      <c r="F207" s="108"/>
    </row>
    <row r="208" spans="1:6">
      <c r="A208" s="109"/>
      <c r="B208" s="109"/>
      <c r="C208" s="109"/>
      <c r="D208" s="106"/>
      <c r="E208" s="108"/>
      <c r="F208" s="108"/>
    </row>
    <row r="209" spans="1:7">
      <c r="A209" s="111" t="s">
        <v>35</v>
      </c>
      <c r="B209" s="112">
        <f>B73</f>
        <v>103</v>
      </c>
      <c r="C209" s="113" t="s">
        <v>36</v>
      </c>
      <c r="D209" s="106"/>
      <c r="E209" s="114">
        <f>B74</f>
        <v>432</v>
      </c>
      <c r="F209" s="115">
        <f>E209-C74</f>
        <v>397</v>
      </c>
      <c r="G209" s="93"/>
    </row>
    <row r="210" spans="1:7">
      <c r="A210" s="111"/>
      <c r="B210" s="109"/>
      <c r="C210" s="116"/>
      <c r="D210" s="106"/>
      <c r="E210" s="108"/>
      <c r="F210" s="108"/>
    </row>
    <row r="211" spans="1:7">
      <c r="A211" s="117"/>
      <c r="B211" s="109"/>
      <c r="C211" s="116"/>
      <c r="D211" s="106"/>
      <c r="E211" s="108"/>
      <c r="F211" s="108"/>
    </row>
    <row r="212" spans="1:7">
      <c r="A212" s="118" t="s">
        <v>37</v>
      </c>
      <c r="B212" s="119">
        <f>F74</f>
        <v>125</v>
      </c>
      <c r="C212" s="120" t="s">
        <v>36</v>
      </c>
      <c r="D212" s="106"/>
      <c r="E212" s="108"/>
      <c r="F212" s="108"/>
    </row>
    <row r="213" spans="1:7">
      <c r="A213" s="118"/>
      <c r="B213" s="119"/>
      <c r="C213" s="119"/>
      <c r="D213" s="106"/>
      <c r="E213" s="108"/>
      <c r="F213" s="108"/>
    </row>
    <row r="214" spans="1:7">
      <c r="A214" s="118" t="s">
        <v>38</v>
      </c>
      <c r="B214" s="109">
        <f>H74</f>
        <v>22</v>
      </c>
      <c r="C214" s="109" t="s">
        <v>39</v>
      </c>
      <c r="D214" s="106"/>
      <c r="E214" s="108"/>
      <c r="F214" s="108"/>
    </row>
    <row r="215" spans="1:7">
      <c r="A215" s="118"/>
      <c r="B215" s="109"/>
      <c r="C215" s="109"/>
      <c r="D215" s="106"/>
      <c r="E215" s="108"/>
      <c r="F215" s="108"/>
    </row>
    <row r="216" spans="1:7">
      <c r="A216" s="107" t="s">
        <v>31</v>
      </c>
      <c r="B216" s="107">
        <f>B82</f>
        <v>307</v>
      </c>
      <c r="C216" s="107"/>
      <c r="D216" s="106"/>
      <c r="E216" s="108"/>
      <c r="F216" s="108"/>
    </row>
    <row r="217" spans="1:7">
      <c r="A217" s="109"/>
      <c r="B217" s="109"/>
      <c r="C217" s="109"/>
      <c r="D217" s="106"/>
      <c r="E217" s="108"/>
      <c r="F217" s="108"/>
    </row>
    <row r="218" spans="1:7">
      <c r="A218" s="110" t="s">
        <v>41</v>
      </c>
      <c r="B218" s="109"/>
      <c r="C218" s="109"/>
      <c r="D218" s="106"/>
      <c r="E218" s="108"/>
      <c r="F218" s="108"/>
    </row>
    <row r="219" spans="1:7">
      <c r="A219" s="109"/>
      <c r="B219" s="109"/>
      <c r="C219" s="109"/>
      <c r="D219" s="106"/>
      <c r="E219" s="108"/>
      <c r="F219" s="108"/>
    </row>
    <row r="220" spans="1:7">
      <c r="A220" s="111" t="s">
        <v>35</v>
      </c>
      <c r="B220" s="112">
        <f>B112</f>
        <v>124</v>
      </c>
      <c r="C220" s="113" t="s">
        <v>36</v>
      </c>
      <c r="D220" s="106"/>
      <c r="E220" s="114">
        <f>B113</f>
        <v>431</v>
      </c>
      <c r="F220" s="115">
        <f>E220-C113</f>
        <v>398</v>
      </c>
    </row>
    <row r="221" spans="1:7">
      <c r="A221" s="111"/>
      <c r="B221" s="109"/>
      <c r="C221" s="116"/>
      <c r="D221" s="106"/>
      <c r="E221" s="108"/>
      <c r="F221" s="108"/>
    </row>
    <row r="222" spans="1:7">
      <c r="A222" s="117"/>
      <c r="B222" s="109"/>
      <c r="C222" s="116"/>
      <c r="D222" s="106"/>
      <c r="E222" s="108"/>
      <c r="F222" s="108"/>
    </row>
    <row r="223" spans="1:7">
      <c r="A223" s="118" t="s">
        <v>37</v>
      </c>
      <c r="B223" s="119">
        <f>F113</f>
        <v>102</v>
      </c>
      <c r="C223" s="120" t="s">
        <v>36</v>
      </c>
      <c r="D223" s="106"/>
      <c r="E223" s="108"/>
      <c r="F223" s="108"/>
    </row>
    <row r="224" spans="1:7">
      <c r="A224" s="118"/>
      <c r="B224" s="119"/>
      <c r="C224" s="119"/>
      <c r="D224" s="106"/>
      <c r="E224" s="108"/>
      <c r="F224" s="108"/>
    </row>
    <row r="225" spans="1:6">
      <c r="A225" s="118" t="s">
        <v>38</v>
      </c>
      <c r="B225" s="109">
        <f>H113</f>
        <v>23</v>
      </c>
      <c r="C225" s="109" t="s">
        <v>39</v>
      </c>
      <c r="D225" s="106"/>
      <c r="E225" s="108"/>
      <c r="F225" s="108"/>
    </row>
    <row r="226" spans="1:6">
      <c r="A226" s="118"/>
      <c r="B226" s="109"/>
      <c r="C226" s="109"/>
      <c r="D226" s="106"/>
      <c r="E226" s="108"/>
      <c r="F226" s="108"/>
    </row>
    <row r="227" spans="1:6">
      <c r="A227" s="107" t="s">
        <v>31</v>
      </c>
      <c r="B227" s="107">
        <f>B122</f>
        <v>329</v>
      </c>
      <c r="C227" s="107"/>
      <c r="D227" s="106"/>
      <c r="E227" s="108"/>
      <c r="F227" s="108"/>
    </row>
    <row r="228" spans="1:6">
      <c r="A228" s="109"/>
      <c r="B228" s="109"/>
      <c r="C228" s="109"/>
      <c r="D228" s="106"/>
      <c r="E228" s="108"/>
      <c r="F228" s="108"/>
    </row>
    <row r="229" spans="1:6">
      <c r="A229" s="110" t="s">
        <v>42</v>
      </c>
      <c r="B229" s="109"/>
      <c r="C229" s="109"/>
      <c r="D229" s="106"/>
      <c r="E229" s="108"/>
      <c r="F229" s="108"/>
    </row>
    <row r="230" spans="1:6">
      <c r="A230" s="109"/>
      <c r="B230" s="109"/>
      <c r="C230" s="109"/>
      <c r="D230" s="106"/>
      <c r="E230" s="108"/>
      <c r="F230" s="108"/>
    </row>
    <row r="231" spans="1:6">
      <c r="A231" s="111" t="s">
        <v>35</v>
      </c>
      <c r="B231" s="112">
        <f>B150</f>
        <v>11</v>
      </c>
      <c r="C231" s="113" t="s">
        <v>36</v>
      </c>
      <c r="D231" s="106"/>
      <c r="E231" s="114">
        <f>B151</f>
        <v>340</v>
      </c>
      <c r="F231" s="115">
        <f>E231-C151</f>
        <v>340</v>
      </c>
    </row>
    <row r="232" spans="1:6">
      <c r="A232" s="111"/>
      <c r="B232" s="109"/>
      <c r="C232" s="116"/>
      <c r="D232" s="106"/>
      <c r="E232" s="108"/>
      <c r="F232" s="108"/>
    </row>
    <row r="233" spans="1:6">
      <c r="A233" s="117"/>
      <c r="B233" s="109"/>
      <c r="C233" s="116"/>
      <c r="D233" s="106"/>
      <c r="E233" s="108"/>
      <c r="F233" s="108"/>
    </row>
    <row r="234" spans="1:6">
      <c r="A234" s="118" t="s">
        <v>37</v>
      </c>
      <c r="B234" s="119">
        <f>F151</f>
        <v>40</v>
      </c>
      <c r="C234" s="120" t="s">
        <v>36</v>
      </c>
      <c r="D234" s="106"/>
      <c r="E234" s="108"/>
      <c r="F234" s="108"/>
    </row>
    <row r="235" spans="1:6">
      <c r="A235" s="118"/>
      <c r="B235" s="119"/>
      <c r="C235" s="119"/>
      <c r="D235" s="106"/>
      <c r="E235" s="108"/>
      <c r="F235" s="108"/>
    </row>
    <row r="236" spans="1:6">
      <c r="A236" s="118" t="s">
        <v>38</v>
      </c>
      <c r="B236" s="109">
        <f>H151</f>
        <v>15</v>
      </c>
      <c r="C236" s="109" t="s">
        <v>39</v>
      </c>
      <c r="D236" s="106"/>
      <c r="E236" s="108"/>
      <c r="F236" s="108"/>
    </row>
    <row r="237" spans="1:6">
      <c r="A237" s="118"/>
      <c r="B237" s="109"/>
      <c r="C237" s="109"/>
      <c r="D237" s="106"/>
      <c r="E237" s="108"/>
      <c r="F237" s="108"/>
    </row>
    <row r="238" spans="1:6">
      <c r="A238" s="107" t="s">
        <v>31</v>
      </c>
      <c r="B238" s="107">
        <f>IF(ISBLANK(A158),0,B160)</f>
        <v>300</v>
      </c>
      <c r="C238" s="107"/>
      <c r="D238" s="106"/>
      <c r="E238" s="108"/>
      <c r="F238" s="108"/>
    </row>
    <row r="239" spans="1:6">
      <c r="A239" s="109"/>
      <c r="B239" s="109"/>
      <c r="C239" s="109"/>
      <c r="D239" s="106"/>
      <c r="E239" s="108"/>
      <c r="F239" s="108"/>
    </row>
    <row r="240" spans="1:6">
      <c r="A240" s="110" t="s">
        <v>23</v>
      </c>
      <c r="B240" s="109"/>
      <c r="C240" s="109"/>
      <c r="D240" s="106"/>
      <c r="E240" s="108"/>
      <c r="F240" s="108"/>
    </row>
    <row r="241" spans="1:6">
      <c r="A241" s="109"/>
      <c r="B241" s="109"/>
      <c r="C241" s="109"/>
      <c r="D241" s="106"/>
      <c r="E241" s="108"/>
      <c r="F241" s="108"/>
    </row>
    <row r="242" spans="1:6">
      <c r="A242" s="111" t="s">
        <v>35</v>
      </c>
      <c r="B242" s="112">
        <f>IF(ISBLANK(A158),0,B187)</f>
        <v>0</v>
      </c>
      <c r="C242" s="113" t="s">
        <v>36</v>
      </c>
      <c r="D242" s="106"/>
      <c r="E242" s="114">
        <f>IF(ISBLANK(A158),0,B188)</f>
        <v>300</v>
      </c>
      <c r="F242" s="115">
        <f>IF(ISBLANK(A158),0,(E242-C188))</f>
        <v>300</v>
      </c>
    </row>
    <row r="243" spans="1:6">
      <c r="A243" s="111"/>
      <c r="B243" s="109"/>
      <c r="C243" s="116"/>
      <c r="D243" s="106"/>
      <c r="E243" s="108"/>
      <c r="F243" s="108"/>
    </row>
    <row r="244" spans="1:6">
      <c r="A244" s="117"/>
      <c r="B244" s="109"/>
      <c r="C244" s="116"/>
      <c r="D244" s="106"/>
      <c r="E244" s="108"/>
      <c r="F244" s="108"/>
    </row>
    <row r="245" spans="1:6">
      <c r="A245" s="118" t="s">
        <v>37</v>
      </c>
      <c r="B245" s="119">
        <f>IF(ISBLANK(A158),0,F188)</f>
        <v>0</v>
      </c>
      <c r="C245" s="120" t="s">
        <v>36</v>
      </c>
      <c r="D245" s="106"/>
      <c r="E245" s="108"/>
      <c r="F245" s="108"/>
    </row>
    <row r="246" spans="1:6">
      <c r="A246" s="118"/>
      <c r="B246" s="119"/>
      <c r="C246" s="119"/>
      <c r="D246" s="106"/>
      <c r="E246" s="108"/>
      <c r="F246" s="108"/>
    </row>
    <row r="247" spans="1:6">
      <c r="A247" s="118" t="s">
        <v>38</v>
      </c>
      <c r="B247" s="109">
        <f>IF(ISBLANK(A158),0,H188)</f>
        <v>0</v>
      </c>
      <c r="C247" s="109" t="s">
        <v>39</v>
      </c>
      <c r="D247" s="106"/>
      <c r="E247" s="108"/>
      <c r="F247" s="108"/>
    </row>
    <row r="248" spans="1:6">
      <c r="A248" s="118"/>
      <c r="B248" s="109"/>
      <c r="C248" s="109"/>
      <c r="D248" s="106"/>
      <c r="E248" s="108"/>
      <c r="F248" s="108"/>
    </row>
    <row r="249" spans="1:6">
      <c r="E249" s="92"/>
      <c r="F249" s="92"/>
    </row>
  </sheetData>
  <mergeCells count="15">
    <mergeCell ref="A2:A3"/>
    <mergeCell ref="A41:A42"/>
    <mergeCell ref="B189:C189"/>
    <mergeCell ref="A155:A156"/>
    <mergeCell ref="B160:B161"/>
    <mergeCell ref="B152:C152"/>
    <mergeCell ref="B7:B8"/>
    <mergeCell ref="B46:B47"/>
    <mergeCell ref="B82:B83"/>
    <mergeCell ref="B38:C38"/>
    <mergeCell ref="A78:A79"/>
    <mergeCell ref="B122:B123"/>
    <mergeCell ref="B75:C75"/>
    <mergeCell ref="B114:C114"/>
    <mergeCell ref="A117:A118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4"/>
  <sheetViews>
    <sheetView topLeftCell="A22" workbookViewId="0">
      <selection activeCell="M27" sqref="M27"/>
    </sheetView>
  </sheetViews>
  <sheetFormatPr baseColWidth="10" defaultRowHeight="12.75"/>
  <cols>
    <col min="1" max="1" width="7.5703125" customWidth="1"/>
    <col min="2" max="2" width="11.7109375" customWidth="1"/>
    <col min="3" max="3" width="4.42578125" customWidth="1"/>
    <col min="4" max="4" width="6.7109375" customWidth="1"/>
    <col min="5" max="5" width="4.85546875" customWidth="1"/>
    <col min="6" max="6" width="8.28515625" customWidth="1"/>
    <col min="7" max="7" width="8.5703125" customWidth="1"/>
    <col min="8" max="8" width="5.28515625" customWidth="1"/>
    <col min="9" max="9" width="15.42578125" customWidth="1"/>
    <col min="10" max="10" width="25" customWidth="1"/>
    <col min="11" max="11" width="6.5703125" customWidth="1"/>
  </cols>
  <sheetData>
    <row r="1" spans="1:13" s="1" customFormat="1" ht="12.75" customHeight="1">
      <c r="A1" s="180" t="s">
        <v>54</v>
      </c>
      <c r="B1" s="16"/>
      <c r="C1" s="16"/>
      <c r="D1" s="16"/>
      <c r="E1" s="16"/>
      <c r="F1" s="16"/>
      <c r="G1" s="16"/>
      <c r="H1" s="16"/>
      <c r="I1" s="16"/>
      <c r="J1" s="16"/>
      <c r="M1" s="30">
        <v>40909</v>
      </c>
    </row>
    <row r="2" spans="1:13" s="1" customFormat="1" ht="11.25" customHeight="1">
      <c r="A2" s="1" t="s">
        <v>56</v>
      </c>
      <c r="B2" s="16"/>
      <c r="C2" s="16"/>
      <c r="D2" s="16"/>
      <c r="E2" s="16"/>
      <c r="F2" s="16"/>
      <c r="G2" s="16"/>
      <c r="H2" s="16"/>
      <c r="I2" s="16"/>
      <c r="J2" s="16"/>
      <c r="M2" s="29"/>
    </row>
    <row r="3" spans="1:13" s="1" customFormat="1" ht="11.25" customHeight="1">
      <c r="A3" s="1" t="s">
        <v>55</v>
      </c>
      <c r="B3" s="16"/>
      <c r="C3" s="16"/>
      <c r="D3" s="16"/>
      <c r="E3" s="16"/>
      <c r="F3" s="16"/>
      <c r="G3" s="16"/>
      <c r="H3" s="16"/>
      <c r="I3" s="16"/>
      <c r="J3" s="16"/>
      <c r="M3" s="28"/>
    </row>
    <row r="4" spans="1:13" s="1" customFormat="1" ht="11.25" customHeight="1">
      <c r="B4" s="16"/>
      <c r="C4" s="16"/>
      <c r="D4" s="16"/>
      <c r="E4" s="16"/>
      <c r="F4" s="16"/>
      <c r="G4" s="16"/>
      <c r="H4" s="16"/>
      <c r="I4" s="16"/>
      <c r="J4" s="16"/>
      <c r="M4" s="28"/>
    </row>
    <row r="5" spans="1:13" s="1" customFormat="1">
      <c r="B5" s="3"/>
      <c r="C5" s="3"/>
      <c r="D5" s="3"/>
      <c r="E5" s="3"/>
      <c r="F5" s="3"/>
      <c r="G5" s="3"/>
      <c r="H5" s="3"/>
      <c r="I5" s="3"/>
      <c r="J5" s="3"/>
    </row>
    <row r="6" spans="1:13">
      <c r="A6" s="174"/>
      <c r="B6" s="174" t="s">
        <v>51</v>
      </c>
      <c r="C6" s="3"/>
      <c r="D6" s="3"/>
      <c r="E6" s="3"/>
      <c r="F6" s="3"/>
      <c r="G6" s="3"/>
      <c r="H6" s="3"/>
      <c r="I6" s="3"/>
      <c r="J6" s="3"/>
    </row>
    <row r="7" spans="1:13">
      <c r="B7" s="238" t="s">
        <v>52</v>
      </c>
      <c r="C7" s="238"/>
      <c r="D7" s="238"/>
      <c r="E7" s="239">
        <f>DATE(2016,1,31)</f>
        <v>42400</v>
      </c>
      <c r="F7" s="239"/>
      <c r="G7" s="3"/>
      <c r="H7" s="3"/>
      <c r="I7" s="3"/>
      <c r="J7" s="3"/>
    </row>
    <row r="8" spans="1:13">
      <c r="B8" s="179"/>
      <c r="C8" s="179"/>
      <c r="D8" s="179"/>
      <c r="E8" s="170"/>
      <c r="F8" s="170"/>
      <c r="G8" s="3"/>
      <c r="H8" s="3"/>
      <c r="I8" s="3"/>
      <c r="J8" s="3"/>
    </row>
    <row r="9" spans="1:13">
      <c r="B9" s="3"/>
      <c r="C9" s="3"/>
      <c r="D9" s="3"/>
      <c r="E9" s="3"/>
      <c r="F9" s="3"/>
      <c r="G9" s="3"/>
      <c r="H9" s="3"/>
      <c r="I9" s="3"/>
      <c r="J9" s="3"/>
    </row>
    <row r="10" spans="1:13">
      <c r="B10" s="3"/>
      <c r="C10" s="3"/>
      <c r="D10" s="3"/>
      <c r="E10" s="3"/>
      <c r="F10" s="3"/>
      <c r="G10" s="3"/>
      <c r="H10" s="9"/>
      <c r="I10" s="9"/>
      <c r="J10" s="9"/>
      <c r="K10" s="9"/>
      <c r="L10" s="21"/>
    </row>
    <row r="11" spans="1:13">
      <c r="B11" s="3"/>
      <c r="C11" s="3"/>
      <c r="D11" s="3"/>
      <c r="E11" s="3"/>
      <c r="F11" s="3"/>
      <c r="G11" s="3"/>
      <c r="H11" s="9" t="s">
        <v>4</v>
      </c>
      <c r="I11" s="195"/>
      <c r="J11" s="195"/>
      <c r="K11" s="195"/>
      <c r="L11" s="21"/>
    </row>
    <row r="12" spans="1:13">
      <c r="B12" s="3"/>
      <c r="C12" s="3"/>
      <c r="D12" s="3"/>
      <c r="E12" s="3"/>
      <c r="F12" s="3"/>
      <c r="G12" s="3"/>
      <c r="H12" s="195" t="s">
        <v>57</v>
      </c>
      <c r="I12" s="195"/>
      <c r="J12" s="195"/>
      <c r="K12" s="195"/>
      <c r="L12" s="21"/>
    </row>
    <row r="13" spans="1:13">
      <c r="B13" s="3"/>
      <c r="C13" s="3"/>
      <c r="D13" s="3"/>
      <c r="E13" s="3"/>
      <c r="F13" s="3"/>
      <c r="G13" s="3"/>
      <c r="H13" s="195" t="s">
        <v>5</v>
      </c>
      <c r="I13" s="195"/>
      <c r="J13" s="195"/>
      <c r="K13" s="195"/>
      <c r="L13" s="21"/>
    </row>
    <row r="14" spans="1:13">
      <c r="B14" s="3"/>
      <c r="C14" s="3"/>
      <c r="D14" s="3"/>
      <c r="E14" s="3"/>
      <c r="F14" s="3"/>
      <c r="G14" s="3"/>
      <c r="H14" s="21" t="s">
        <v>1</v>
      </c>
      <c r="I14" s="26"/>
      <c r="J14" s="21"/>
      <c r="K14" s="21"/>
      <c r="L14" s="21"/>
    </row>
    <row r="15" spans="1:13">
      <c r="B15" s="3"/>
      <c r="C15" s="3"/>
      <c r="D15" s="3"/>
      <c r="E15" s="3"/>
      <c r="F15" s="3"/>
      <c r="G15" s="3"/>
      <c r="H15" s="21"/>
      <c r="I15" s="21"/>
      <c r="J15" s="21"/>
      <c r="K15" s="21"/>
      <c r="L15" s="21"/>
    </row>
    <row r="16" spans="1:13">
      <c r="B16" s="3"/>
      <c r="C16" s="3"/>
      <c r="D16" s="3"/>
      <c r="E16" s="3"/>
      <c r="F16" s="3"/>
      <c r="G16" s="3"/>
      <c r="H16" s="3"/>
      <c r="I16" s="3"/>
      <c r="J16" s="3"/>
    </row>
    <row r="17" spans="2:10" ht="6" customHeight="1">
      <c r="B17" s="240"/>
      <c r="C17" s="241"/>
      <c r="D17" s="241"/>
      <c r="E17" s="241"/>
      <c r="F17" s="241"/>
      <c r="G17" s="241"/>
      <c r="H17" s="241"/>
      <c r="I17" s="241"/>
      <c r="J17" s="242"/>
    </row>
    <row r="18" spans="2:10" ht="18">
      <c r="B18" s="258" t="s">
        <v>62</v>
      </c>
      <c r="C18" s="259"/>
      <c r="D18" s="259"/>
      <c r="E18" s="259"/>
      <c r="F18" s="259"/>
      <c r="G18" s="259"/>
      <c r="H18" s="260">
        <f>DATE(2016,1,31)</f>
        <v>42400</v>
      </c>
      <c r="I18" s="261"/>
      <c r="J18" s="262"/>
    </row>
    <row r="19" spans="2:10" ht="6" customHeight="1">
      <c r="B19" s="243"/>
      <c r="C19" s="244"/>
      <c r="D19" s="244"/>
      <c r="E19" s="244"/>
      <c r="F19" s="244"/>
      <c r="G19" s="244"/>
      <c r="H19" s="244"/>
      <c r="I19" s="244"/>
      <c r="J19" s="245"/>
    </row>
    <row r="20" spans="2:10" ht="13.5" customHeight="1">
      <c r="B20" s="266" t="s">
        <v>3</v>
      </c>
      <c r="C20" s="267"/>
      <c r="D20" s="267"/>
      <c r="E20" s="267"/>
      <c r="F20" s="267"/>
      <c r="G20" s="267"/>
      <c r="H20" s="267"/>
      <c r="I20" s="268"/>
      <c r="J20" s="248" t="s">
        <v>0</v>
      </c>
    </row>
    <row r="21" spans="2:10" ht="15.75" customHeight="1">
      <c r="B21" s="302"/>
      <c r="C21" s="303"/>
      <c r="D21" s="303"/>
      <c r="E21" s="303"/>
      <c r="F21" s="303"/>
      <c r="G21" s="303"/>
      <c r="H21" s="303"/>
      <c r="I21" s="304"/>
      <c r="J21" s="249"/>
    </row>
    <row r="22" spans="2:10" ht="15.75" customHeight="1">
      <c r="B22" s="15"/>
      <c r="C22" s="5"/>
      <c r="D22" s="5"/>
      <c r="E22" s="5"/>
      <c r="F22" s="5"/>
      <c r="G22" s="5"/>
      <c r="H22" s="5"/>
      <c r="I22" s="184"/>
      <c r="J22" s="6"/>
    </row>
    <row r="23" spans="2:10">
      <c r="B23" s="194" t="str">
        <f>'Saisie Janvier 2016'!$A$196</f>
        <v>Semaine 1</v>
      </c>
      <c r="C23" s="5" t="s">
        <v>7</v>
      </c>
      <c r="D23" s="177" t="s">
        <v>6</v>
      </c>
      <c r="E23" s="18">
        <f>'Saisie Janvier 2016'!B198</f>
        <v>28</v>
      </c>
      <c r="F23" s="181" t="s">
        <v>10</v>
      </c>
      <c r="G23" s="5"/>
      <c r="H23" s="5"/>
      <c r="I23" s="184"/>
      <c r="J23" s="6"/>
    </row>
    <row r="24" spans="2:10">
      <c r="B24" s="194" t="str">
        <f>'Saisie Janvier 2016'!$A$207</f>
        <v>Semaine 2</v>
      </c>
      <c r="C24" s="5" t="s">
        <v>7</v>
      </c>
      <c r="D24" s="177" t="s">
        <v>6</v>
      </c>
      <c r="E24" s="18">
        <f>'Saisie Janvier 2016'!B209</f>
        <v>103</v>
      </c>
      <c r="F24" s="181" t="s">
        <v>10</v>
      </c>
      <c r="G24" s="3"/>
      <c r="H24" s="5"/>
      <c r="I24" s="185"/>
      <c r="J24" s="6"/>
    </row>
    <row r="25" spans="2:10">
      <c r="B25" s="194" t="str">
        <f>'Saisie Janvier 2016'!$A$218</f>
        <v>Semaine 3</v>
      </c>
      <c r="C25" s="5" t="s">
        <v>7</v>
      </c>
      <c r="D25" s="177" t="s">
        <v>6</v>
      </c>
      <c r="E25" s="18">
        <f>'Saisie Janvier 2016'!B220</f>
        <v>124</v>
      </c>
      <c r="F25" s="181" t="s">
        <v>10</v>
      </c>
      <c r="G25" s="3"/>
      <c r="H25" s="5"/>
      <c r="I25" s="185"/>
      <c r="J25" s="6"/>
    </row>
    <row r="26" spans="2:10">
      <c r="B26" s="194" t="str">
        <f>'Saisie Janvier 2016'!$A$229</f>
        <v>Semaine 4</v>
      </c>
      <c r="C26" s="5" t="s">
        <v>7</v>
      </c>
      <c r="D26" s="178" t="s">
        <v>6</v>
      </c>
      <c r="E26" s="182">
        <f>'Saisie Janvier 2016'!B231</f>
        <v>11</v>
      </c>
      <c r="F26" s="183" t="s">
        <v>10</v>
      </c>
      <c r="G26" s="3"/>
      <c r="H26" s="5"/>
      <c r="I26" s="185"/>
      <c r="J26" s="6"/>
    </row>
    <row r="27" spans="2:10">
      <c r="B27" s="194" t="s">
        <v>11</v>
      </c>
      <c r="C27" s="5"/>
      <c r="D27" s="178" t="s">
        <v>11</v>
      </c>
      <c r="E27" s="182" t="s">
        <v>11</v>
      </c>
      <c r="F27" s="183" t="s">
        <v>11</v>
      </c>
      <c r="G27" s="3"/>
      <c r="H27" s="5" t="s">
        <v>11</v>
      </c>
      <c r="I27" s="185"/>
      <c r="J27" s="6"/>
    </row>
    <row r="28" spans="2:10" ht="15.75">
      <c r="B28" s="11"/>
      <c r="C28" s="5"/>
      <c r="D28" s="8"/>
      <c r="E28" s="10"/>
      <c r="F28" s="12"/>
      <c r="G28" s="3"/>
      <c r="H28" s="5"/>
      <c r="I28" s="185"/>
      <c r="J28" s="6"/>
    </row>
    <row r="29" spans="2:10">
      <c r="B29" s="250" t="s">
        <v>8</v>
      </c>
      <c r="C29" s="251"/>
      <c r="D29" s="251"/>
      <c r="E29" s="3"/>
      <c r="F29" s="18">
        <f>SUM(E23:E27)</f>
        <v>266</v>
      </c>
      <c r="G29" s="168" t="s">
        <v>10</v>
      </c>
      <c r="H29" s="168" t="s">
        <v>53</v>
      </c>
      <c r="I29" s="186">
        <v>2.73</v>
      </c>
      <c r="J29" s="6">
        <f>PRODUCT(F29,I29)</f>
        <v>726.18</v>
      </c>
    </row>
    <row r="30" spans="2:10" ht="15.75">
      <c r="B30" s="4"/>
      <c r="C30" s="3"/>
      <c r="D30" s="7"/>
      <c r="E30" s="10"/>
      <c r="F30" s="25"/>
      <c r="G30" s="26"/>
      <c r="H30" s="168"/>
      <c r="I30" s="186"/>
      <c r="J30" s="218"/>
    </row>
    <row r="31" spans="2:10" ht="21" customHeight="1">
      <c r="B31" s="252" t="s">
        <v>193</v>
      </c>
      <c r="C31" s="253"/>
      <c r="D31" s="253"/>
      <c r="E31" s="253"/>
      <c r="F31" s="253"/>
      <c r="G31" s="253"/>
      <c r="H31" s="253"/>
      <c r="I31" s="254"/>
      <c r="J31" s="6"/>
    </row>
    <row r="32" spans="2:10" ht="15.75">
      <c r="B32" s="216"/>
      <c r="C32" s="214"/>
      <c r="D32" s="214"/>
      <c r="E32" s="214"/>
      <c r="F32" s="214"/>
      <c r="G32" s="214"/>
      <c r="H32" s="164"/>
      <c r="I32" s="217"/>
      <c r="J32" s="6"/>
    </row>
    <row r="33" spans="2:10">
      <c r="B33" s="246" t="s">
        <v>58</v>
      </c>
      <c r="C33" s="247"/>
      <c r="D33" s="247"/>
      <c r="E33" s="247"/>
      <c r="F33" s="18">
        <f>'Saisie Janvier 2016'!B201+'Saisie Janvier 2016'!B212+'Saisie Janvier 2016'!B223+'Saisie Janvier 2016'!B234+'Saisie Janvier 2016'!B245</f>
        <v>282</v>
      </c>
      <c r="G33" s="168" t="s">
        <v>10</v>
      </c>
      <c r="H33" s="168" t="s">
        <v>53</v>
      </c>
      <c r="I33" s="186">
        <v>2.73</v>
      </c>
      <c r="J33" s="6">
        <f>PRODUCT(F33,I33)</f>
        <v>769.86</v>
      </c>
    </row>
    <row r="34" spans="2:10">
      <c r="B34" s="246" t="s">
        <v>59</v>
      </c>
      <c r="C34" s="247"/>
      <c r="D34" s="247"/>
      <c r="E34" s="247"/>
      <c r="F34" s="18">
        <f>'Saisie Janvier 2016'!$H$37+'Saisie Janvier 2016'!$H$74+'Saisie Janvier 2016'!$H$113+'Saisie Janvier 2016'!$H$151+'Saisie Janvier 2016'!$H$188</f>
        <v>76</v>
      </c>
      <c r="G34" s="168" t="s">
        <v>10</v>
      </c>
      <c r="H34" s="168" t="s">
        <v>53</v>
      </c>
      <c r="I34" s="186">
        <v>3.03</v>
      </c>
      <c r="J34" s="6">
        <f>PRODUCT(F34,I34)</f>
        <v>230.27999999999997</v>
      </c>
    </row>
    <row r="35" spans="2:10">
      <c r="B35" s="246" t="s">
        <v>60</v>
      </c>
      <c r="C35" s="247"/>
      <c r="D35" s="247"/>
      <c r="E35" s="247"/>
      <c r="F35" s="18">
        <f>'Saisie Janvier 2016'!I37+'Saisie Janvier 2016'!I74+'Saisie Janvier 2016'!I113+'Saisie Janvier 2016'!I151+'Saisie Janvier 2016'!I188</f>
        <v>12</v>
      </c>
      <c r="G35" s="168" t="s">
        <v>10</v>
      </c>
      <c r="H35" s="168" t="s">
        <v>53</v>
      </c>
      <c r="I35" s="186">
        <v>7.53</v>
      </c>
      <c r="J35" s="6">
        <f>PRODUCT(F35,I35)</f>
        <v>90.36</v>
      </c>
    </row>
    <row r="36" spans="2:10" ht="12" customHeight="1">
      <c r="B36" s="2"/>
      <c r="C36" s="3"/>
      <c r="D36" s="3"/>
      <c r="E36" s="3"/>
      <c r="F36" s="3"/>
      <c r="G36" s="3"/>
      <c r="H36" s="5"/>
      <c r="I36" s="215"/>
      <c r="J36" s="218"/>
    </row>
    <row r="37" spans="2:10" ht="1.5" hidden="1" customHeight="1">
      <c r="B37" s="2"/>
      <c r="C37" s="3"/>
      <c r="D37" s="3"/>
      <c r="E37" s="3"/>
      <c r="F37" s="3"/>
      <c r="G37" s="3"/>
      <c r="H37" s="5"/>
      <c r="I37" s="187" t="s">
        <v>11</v>
      </c>
      <c r="J37" s="6"/>
    </row>
    <row r="38" spans="2:10" hidden="1">
      <c r="B38" s="2"/>
      <c r="C38" s="3"/>
      <c r="D38" s="3"/>
      <c r="E38" s="3"/>
      <c r="F38" s="3"/>
      <c r="G38" s="3"/>
      <c r="H38" s="5"/>
      <c r="I38" s="187"/>
      <c r="J38" s="6"/>
    </row>
    <row r="39" spans="2:10" ht="21" customHeight="1">
      <c r="B39" s="269" t="s">
        <v>9</v>
      </c>
      <c r="C39" s="270"/>
      <c r="D39" s="270"/>
      <c r="E39" s="270"/>
      <c r="F39" s="270"/>
      <c r="G39" s="270"/>
      <c r="H39" s="270"/>
      <c r="I39" s="271"/>
      <c r="J39" s="6"/>
    </row>
    <row r="40" spans="2:10" ht="15.75">
      <c r="B40" s="216"/>
      <c r="C40" s="214"/>
      <c r="D40" s="214"/>
      <c r="E40" s="214"/>
      <c r="F40" s="214"/>
      <c r="G40" s="214"/>
      <c r="H40" s="164"/>
      <c r="I40" s="217"/>
      <c r="J40" s="6"/>
    </row>
    <row r="41" spans="2:10">
      <c r="B41" s="14" t="str">
        <f>B23</f>
        <v>Semaine 1</v>
      </c>
      <c r="C41" s="3"/>
      <c r="D41" s="5">
        <f>'Saisie Janvier 2016'!E198</f>
        <v>344</v>
      </c>
      <c r="E41" s="168"/>
      <c r="F41" s="18">
        <f>'Saisie Janvier 2016'!$F198</f>
        <v>342</v>
      </c>
      <c r="G41" s="168" t="s">
        <v>10</v>
      </c>
      <c r="H41" s="168" t="s">
        <v>53</v>
      </c>
      <c r="I41" s="186">
        <v>1.35</v>
      </c>
      <c r="J41" s="6">
        <f>PRODUCT(F41,I41)</f>
        <v>461.70000000000005</v>
      </c>
    </row>
    <row r="42" spans="2:10">
      <c r="B42" s="14" t="str">
        <f>B24</f>
        <v>Semaine 2</v>
      </c>
      <c r="C42" s="3"/>
      <c r="D42" s="5">
        <f>'Saisie Janvier 2016'!E209</f>
        <v>432</v>
      </c>
      <c r="E42" s="168"/>
      <c r="F42" s="18">
        <f>'Saisie Janvier 2016'!$F209</f>
        <v>397</v>
      </c>
      <c r="G42" s="168" t="s">
        <v>10</v>
      </c>
      <c r="H42" s="168" t="s">
        <v>53</v>
      </c>
      <c r="I42" s="186">
        <v>1.35</v>
      </c>
      <c r="J42" s="6">
        <f>PRODUCT(F42,I42)</f>
        <v>535.95000000000005</v>
      </c>
    </row>
    <row r="43" spans="2:10">
      <c r="B43" s="14" t="str">
        <f>B25</f>
        <v>Semaine 3</v>
      </c>
      <c r="C43" s="3"/>
      <c r="D43" s="5">
        <f>'Saisie Janvier 2016'!E220</f>
        <v>431</v>
      </c>
      <c r="E43" s="168"/>
      <c r="F43" s="18">
        <f>'Saisie Janvier 2016'!$F220</f>
        <v>398</v>
      </c>
      <c r="G43" s="168" t="s">
        <v>10</v>
      </c>
      <c r="H43" s="168" t="s">
        <v>53</v>
      </c>
      <c r="I43" s="186">
        <v>1.35</v>
      </c>
      <c r="J43" s="6">
        <f>PRODUCT(F43,I43)</f>
        <v>537.30000000000007</v>
      </c>
    </row>
    <row r="44" spans="2:10">
      <c r="B44" s="14" t="str">
        <f>B26</f>
        <v>Semaine 4</v>
      </c>
      <c r="C44" s="3"/>
      <c r="D44" s="8">
        <f>'Saisie Janvier 2016'!E231</f>
        <v>340</v>
      </c>
      <c r="E44" s="168"/>
      <c r="F44" s="18">
        <v>340</v>
      </c>
      <c r="G44" s="176" t="s">
        <v>10</v>
      </c>
      <c r="H44" s="168" t="s">
        <v>53</v>
      </c>
      <c r="I44" s="186">
        <v>1.35</v>
      </c>
      <c r="J44" s="6">
        <f>PRODUCT(F44,I44)</f>
        <v>459.00000000000006</v>
      </c>
    </row>
    <row r="45" spans="2:10">
      <c r="B45" s="14" t="str">
        <f>B27</f>
        <v xml:space="preserve"> </v>
      </c>
      <c r="C45" s="3"/>
      <c r="D45" s="8" t="s">
        <v>11</v>
      </c>
      <c r="E45" s="168"/>
      <c r="F45" s="182" t="s">
        <v>11</v>
      </c>
      <c r="G45" s="176" t="s">
        <v>11</v>
      </c>
      <c r="H45" s="176" t="s">
        <v>11</v>
      </c>
      <c r="I45" s="186" t="s">
        <v>11</v>
      </c>
      <c r="J45" s="218"/>
    </row>
    <row r="46" spans="2:10" ht="15">
      <c r="B46" s="272" t="s">
        <v>194</v>
      </c>
      <c r="C46" s="273"/>
      <c r="D46" s="273"/>
      <c r="E46" s="273"/>
      <c r="F46" s="273"/>
      <c r="G46" s="273"/>
      <c r="H46" s="273"/>
      <c r="I46" s="274"/>
      <c r="J46" s="6"/>
    </row>
    <row r="47" spans="2:10" ht="15">
      <c r="B47" s="219"/>
      <c r="C47" s="21"/>
      <c r="D47" s="8"/>
      <c r="E47" s="168"/>
      <c r="F47" s="182"/>
      <c r="G47" s="176"/>
      <c r="H47" s="176"/>
      <c r="I47" s="186"/>
      <c r="J47" s="6"/>
    </row>
    <row r="48" spans="2:10" ht="15">
      <c r="B48" s="219"/>
      <c r="C48" s="21"/>
      <c r="D48" s="8"/>
      <c r="E48" s="168"/>
      <c r="F48" s="182"/>
      <c r="G48" s="176"/>
      <c r="H48" s="176"/>
      <c r="I48" s="186"/>
      <c r="J48" s="6"/>
    </row>
    <row r="49" spans="2:10" ht="15">
      <c r="B49" s="219"/>
      <c r="C49" s="21"/>
      <c r="D49" s="8"/>
      <c r="E49" s="168"/>
      <c r="F49" s="182"/>
      <c r="G49" s="176"/>
      <c r="H49" s="176"/>
      <c r="I49" s="186"/>
      <c r="J49" s="6"/>
    </row>
    <row r="50" spans="2:10">
      <c r="B50" s="14"/>
      <c r="C50" s="3"/>
      <c r="D50" s="8"/>
      <c r="E50" s="168"/>
      <c r="F50" s="182"/>
      <c r="G50" s="176"/>
      <c r="H50" s="176"/>
      <c r="I50" s="186"/>
      <c r="J50" s="6"/>
    </row>
    <row r="51" spans="2:10">
      <c r="B51" s="14"/>
      <c r="C51" s="3"/>
      <c r="D51" s="8"/>
      <c r="E51" s="168"/>
      <c r="F51" s="182"/>
      <c r="G51" s="176"/>
      <c r="H51" s="176"/>
      <c r="I51" s="186"/>
      <c r="J51" s="6"/>
    </row>
    <row r="52" spans="2:10">
      <c r="B52" s="14"/>
      <c r="C52" s="3"/>
      <c r="D52" s="8"/>
      <c r="E52" s="168"/>
      <c r="F52" s="182"/>
      <c r="G52" s="176"/>
      <c r="H52" s="176"/>
      <c r="I52" s="186"/>
      <c r="J52" s="6"/>
    </row>
    <row r="53" spans="2:10" ht="18.75" customHeight="1">
      <c r="B53" s="272" t="s">
        <v>195</v>
      </c>
      <c r="C53" s="273"/>
      <c r="D53" s="273"/>
      <c r="E53" s="273"/>
      <c r="F53" s="273"/>
      <c r="G53" s="273"/>
      <c r="H53" s="273"/>
      <c r="I53" s="274"/>
      <c r="J53" s="6"/>
    </row>
    <row r="54" spans="2:10" ht="15" customHeight="1">
      <c r="B54" s="213"/>
      <c r="C54" s="3"/>
      <c r="D54" s="7"/>
      <c r="E54" s="3"/>
      <c r="F54" s="10"/>
      <c r="G54" s="7"/>
      <c r="H54" s="8"/>
      <c r="I54" s="185"/>
      <c r="J54" s="212"/>
    </row>
    <row r="55" spans="2:10">
      <c r="B55" s="13"/>
      <c r="C55" s="3"/>
      <c r="D55" s="7"/>
      <c r="E55" s="3"/>
      <c r="F55" s="10"/>
      <c r="G55" s="7"/>
      <c r="H55" s="8"/>
      <c r="I55" s="185"/>
      <c r="J55" s="6"/>
    </row>
    <row r="56" spans="2:10">
      <c r="B56" s="22"/>
      <c r="C56" s="23"/>
      <c r="D56" s="24"/>
      <c r="E56" s="3"/>
      <c r="F56" s="10"/>
      <c r="G56" s="20"/>
      <c r="H56" s="8"/>
      <c r="I56" s="185"/>
      <c r="J56" s="6"/>
    </row>
    <row r="57" spans="2:10">
      <c r="B57" s="13"/>
      <c r="C57" s="3"/>
      <c r="D57" s="25"/>
      <c r="E57" s="26"/>
      <c r="F57" s="27"/>
      <c r="G57" s="25"/>
      <c r="H57" s="5"/>
      <c r="I57" s="185"/>
      <c r="J57" s="6"/>
    </row>
    <row r="58" spans="2:10" hidden="1">
      <c r="B58" s="19"/>
      <c r="C58" s="3"/>
      <c r="D58" s="3"/>
      <c r="E58" s="3"/>
      <c r="F58" s="10"/>
      <c r="G58" s="7"/>
      <c r="H58" s="5"/>
      <c r="I58" s="185"/>
      <c r="J58" s="6"/>
    </row>
    <row r="59" spans="2:10" hidden="1">
      <c r="B59" s="14"/>
      <c r="C59" s="3"/>
      <c r="D59" s="7"/>
      <c r="E59" s="3"/>
      <c r="F59" s="10"/>
      <c r="G59" s="7"/>
      <c r="H59" s="5"/>
      <c r="I59" s="185"/>
      <c r="J59" s="6"/>
    </row>
    <row r="60" spans="2:10" hidden="1">
      <c r="B60" s="14"/>
      <c r="C60" s="3"/>
      <c r="D60" s="7"/>
      <c r="E60" s="3"/>
      <c r="F60" s="10"/>
      <c r="G60" s="7"/>
      <c r="H60" s="5"/>
      <c r="I60" s="185"/>
      <c r="J60" s="6"/>
    </row>
    <row r="61" spans="2:10" s="188" customFormat="1" ht="17.25" customHeight="1">
      <c r="B61" s="189"/>
      <c r="C61" s="189"/>
      <c r="D61" s="189"/>
      <c r="E61" s="189"/>
      <c r="F61" s="190"/>
      <c r="G61" s="255" t="s">
        <v>2</v>
      </c>
      <c r="H61" s="256"/>
      <c r="I61" s="257"/>
      <c r="J61" s="191">
        <f>SUM(J29:J57)</f>
        <v>3810.63</v>
      </c>
    </row>
    <row r="62" spans="2:10" s="188" customFormat="1" ht="17.25" customHeight="1">
      <c r="B62" s="192"/>
      <c r="C62" s="192"/>
      <c r="D62" s="192"/>
      <c r="E62" s="192"/>
      <c r="F62" s="193"/>
      <c r="G62" s="263">
        <v>0.2</v>
      </c>
      <c r="H62" s="264"/>
      <c r="I62" s="265"/>
      <c r="J62" s="191">
        <f>PRODUCT(J61,G62)</f>
        <v>762.12600000000009</v>
      </c>
    </row>
    <row r="63" spans="2:10" s="188" customFormat="1" ht="17.25" customHeight="1">
      <c r="B63" s="192"/>
      <c r="C63" s="192"/>
      <c r="D63" s="192"/>
      <c r="E63" s="192"/>
      <c r="F63" s="193"/>
      <c r="G63" s="255" t="s">
        <v>12</v>
      </c>
      <c r="H63" s="256"/>
      <c r="I63" s="257"/>
      <c r="J63" s="191">
        <f>SUM(J61:J62)</f>
        <v>4572.7560000000003</v>
      </c>
    </row>
    <row r="64" spans="2:10">
      <c r="B64" s="3"/>
      <c r="C64" s="3"/>
      <c r="D64" s="3"/>
      <c r="E64" s="3"/>
      <c r="F64" s="3"/>
      <c r="G64" s="3"/>
      <c r="H64" s="5"/>
      <c r="I64" s="21"/>
      <c r="J64" s="175"/>
    </row>
  </sheetData>
  <mergeCells count="19">
    <mergeCell ref="G63:I63"/>
    <mergeCell ref="B33:E33"/>
    <mergeCell ref="B18:G18"/>
    <mergeCell ref="B34:E34"/>
    <mergeCell ref="H18:J18"/>
    <mergeCell ref="G61:I61"/>
    <mergeCell ref="G62:I62"/>
    <mergeCell ref="B20:I21"/>
    <mergeCell ref="B39:I39"/>
    <mergeCell ref="B46:I46"/>
    <mergeCell ref="B53:I53"/>
    <mergeCell ref="B7:D7"/>
    <mergeCell ref="E7:F7"/>
    <mergeCell ref="B17:J17"/>
    <mergeCell ref="B19:J19"/>
    <mergeCell ref="B35:E35"/>
    <mergeCell ref="J20:J21"/>
    <mergeCell ref="B29:D29"/>
    <mergeCell ref="B31:I31"/>
  </mergeCells>
  <phoneticPr fontId="11" type="noConversion"/>
  <pageMargins left="0.78740157480314965" right="0.68" top="0.77" bottom="0.74803149606299213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7"/>
  <sheetViews>
    <sheetView tabSelected="1" topLeftCell="A13" workbookViewId="0">
      <selection activeCell="F43" sqref="F43"/>
    </sheetView>
  </sheetViews>
  <sheetFormatPr baseColWidth="10" defaultRowHeight="12.75"/>
  <cols>
    <col min="1" max="1" width="11.85546875" style="106" customWidth="1"/>
    <col min="2" max="2" width="8.42578125" style="106" customWidth="1"/>
    <col min="3" max="3" width="8.28515625" style="106" customWidth="1"/>
    <col min="4" max="4" width="9.42578125" style="106" customWidth="1"/>
    <col min="5" max="7" width="16.28515625" style="124" customWidth="1"/>
    <col min="8" max="16384" width="11.42578125" style="106"/>
  </cols>
  <sheetData>
    <row r="1" spans="1:12" s="122" customFormat="1" ht="11.25">
      <c r="A1" s="196" t="s">
        <v>54</v>
      </c>
      <c r="B1" s="121"/>
      <c r="C1" s="121"/>
      <c r="D1" s="121"/>
      <c r="E1" s="121"/>
      <c r="F1" s="121"/>
      <c r="G1" s="121"/>
      <c r="H1" s="121"/>
      <c r="L1" s="169"/>
    </row>
    <row r="2" spans="1:12" s="122" customFormat="1" ht="11.25">
      <c r="A2" s="122" t="s">
        <v>56</v>
      </c>
      <c r="E2" s="123"/>
      <c r="F2" s="123"/>
      <c r="G2" s="123"/>
    </row>
    <row r="3" spans="1:12" s="122" customFormat="1" ht="11.25">
      <c r="A3" s="122" t="s">
        <v>55</v>
      </c>
      <c r="E3" s="123"/>
      <c r="F3" s="123"/>
      <c r="G3" s="123"/>
    </row>
    <row r="4" spans="1:12" s="122" customFormat="1" ht="11.25">
      <c r="E4" s="123"/>
      <c r="F4" s="123"/>
      <c r="G4" s="123"/>
    </row>
    <row r="6" spans="1:12">
      <c r="A6" s="125"/>
    </row>
    <row r="7" spans="1:12">
      <c r="A7" s="126"/>
      <c r="C7" s="124"/>
      <c r="D7" s="127"/>
    </row>
    <row r="9" spans="1:12">
      <c r="F9" s="9" t="s">
        <v>4</v>
      </c>
      <c r="G9" s="195"/>
    </row>
    <row r="10" spans="1:12">
      <c r="F10" s="195" t="s">
        <v>57</v>
      </c>
      <c r="G10" s="195"/>
    </row>
    <row r="11" spans="1:12">
      <c r="F11" s="195" t="s">
        <v>5</v>
      </c>
      <c r="G11" s="195"/>
    </row>
    <row r="12" spans="1:12">
      <c r="F12" s="26" t="s">
        <v>1</v>
      </c>
      <c r="G12" s="26"/>
    </row>
    <row r="13" spans="1:12">
      <c r="F13" s="21"/>
      <c r="G13" s="26"/>
    </row>
    <row r="14" spans="1:12">
      <c r="F14" s="21"/>
      <c r="G14" s="26"/>
    </row>
    <row r="15" spans="1:12" ht="15.75">
      <c r="A15" s="128" t="s">
        <v>43</v>
      </c>
      <c r="C15" s="275">
        <v>766000177</v>
      </c>
      <c r="D15" s="275"/>
      <c r="G15" s="129"/>
    </row>
    <row r="16" spans="1:12" ht="15.75">
      <c r="A16" s="128"/>
      <c r="C16" s="197"/>
      <c r="D16" s="197"/>
      <c r="E16" s="198"/>
      <c r="G16" s="129"/>
    </row>
    <row r="17" spans="1:7" ht="20.25" customHeight="1">
      <c r="A17" s="282"/>
      <c r="B17" s="283"/>
    </row>
    <row r="18" spans="1:7">
      <c r="A18" s="17" t="s">
        <v>51</v>
      </c>
    </row>
    <row r="19" spans="1:7">
      <c r="A19" s="173" t="s">
        <v>52</v>
      </c>
      <c r="B19" s="171"/>
      <c r="C19" s="287">
        <f>'Annexe Janvier 2016'!E7</f>
        <v>42400</v>
      </c>
      <c r="D19" s="287"/>
      <c r="E19" s="172"/>
    </row>
    <row r="20" spans="1:7">
      <c r="A20" s="199"/>
      <c r="B20" s="171"/>
      <c r="C20" s="170"/>
      <c r="D20" s="170"/>
      <c r="E20" s="172"/>
    </row>
    <row r="22" spans="1:7" ht="6" customHeight="1">
      <c r="A22" s="284"/>
      <c r="B22" s="285"/>
      <c r="C22" s="285"/>
      <c r="D22" s="285"/>
      <c r="E22" s="285"/>
      <c r="F22" s="285"/>
      <c r="G22" s="286"/>
    </row>
    <row r="23" spans="1:7" ht="18">
      <c r="A23" s="290" t="s">
        <v>50</v>
      </c>
      <c r="B23" s="291"/>
      <c r="C23" s="291"/>
      <c r="D23" s="291"/>
      <c r="E23" s="291"/>
      <c r="F23" s="288">
        <f>'Annexe Janvier 2016'!H18</f>
        <v>42400</v>
      </c>
      <c r="G23" s="289"/>
    </row>
    <row r="24" spans="1:7" ht="6" customHeight="1">
      <c r="A24" s="220"/>
      <c r="B24" s="221"/>
      <c r="C24" s="221"/>
      <c r="D24" s="221"/>
      <c r="E24" s="222"/>
      <c r="F24" s="223"/>
      <c r="G24" s="224"/>
    </row>
    <row r="25" spans="1:7" ht="15.75">
      <c r="A25" s="166"/>
      <c r="B25" s="167"/>
      <c r="C25" s="167"/>
      <c r="D25" s="167"/>
      <c r="E25" s="206"/>
      <c r="F25" s="131"/>
      <c r="G25" s="132"/>
    </row>
    <row r="26" spans="1:7">
      <c r="A26" s="298"/>
      <c r="B26" s="299"/>
      <c r="C26" s="299"/>
      <c r="D26" s="299"/>
      <c r="E26" s="299"/>
      <c r="F26" s="299"/>
      <c r="G26" s="300"/>
    </row>
    <row r="27" spans="1:7" ht="15">
      <c r="A27" s="301" t="s">
        <v>44</v>
      </c>
      <c r="B27" s="301"/>
      <c r="C27" s="301"/>
      <c r="D27" s="301"/>
      <c r="E27" s="133" t="s">
        <v>45</v>
      </c>
      <c r="F27" s="134" t="s">
        <v>61</v>
      </c>
      <c r="G27" s="135" t="s">
        <v>46</v>
      </c>
    </row>
    <row r="28" spans="1:7">
      <c r="A28" s="136"/>
      <c r="B28" s="137"/>
      <c r="C28" s="130"/>
      <c r="D28" s="138"/>
      <c r="E28" s="139"/>
      <c r="F28" s="130"/>
      <c r="G28" s="140"/>
    </row>
    <row r="29" spans="1:7">
      <c r="A29" s="141"/>
      <c r="B29" s="142"/>
      <c r="C29" s="143"/>
      <c r="D29" s="144"/>
      <c r="E29" s="145"/>
      <c r="F29" s="143"/>
      <c r="G29" s="146"/>
    </row>
    <row r="30" spans="1:7">
      <c r="A30" s="279"/>
      <c r="B30" s="280"/>
      <c r="C30" s="280"/>
      <c r="D30" s="281"/>
      <c r="E30" s="145"/>
      <c r="F30" s="143"/>
      <c r="G30" s="146"/>
    </row>
    <row r="31" spans="1:7">
      <c r="A31" s="295"/>
      <c r="B31" s="296"/>
      <c r="C31" s="296"/>
      <c r="D31" s="297"/>
      <c r="E31" s="145"/>
      <c r="F31" s="143"/>
      <c r="G31" s="147"/>
    </row>
    <row r="32" spans="1:7" s="148" customFormat="1" ht="20.25">
      <c r="A32" s="276" t="s">
        <v>47</v>
      </c>
      <c r="B32" s="277"/>
      <c r="C32" s="277"/>
      <c r="D32" s="278"/>
      <c r="E32" s="163">
        <v>1</v>
      </c>
      <c r="F32" s="227">
        <f>'Annexe Janvier 2016'!J61</f>
        <v>3810.63</v>
      </c>
      <c r="G32" s="226">
        <f>E32*F32</f>
        <v>3810.63</v>
      </c>
    </row>
    <row r="33" spans="1:7">
      <c r="A33" s="279" t="s">
        <v>48</v>
      </c>
      <c r="B33" s="280"/>
      <c r="C33" s="280"/>
      <c r="D33" s="281"/>
      <c r="E33" s="145"/>
      <c r="F33" s="143"/>
      <c r="G33" s="147"/>
    </row>
    <row r="34" spans="1:7" s="152" customFormat="1">
      <c r="A34" s="292"/>
      <c r="B34" s="293"/>
      <c r="C34" s="293"/>
      <c r="D34" s="294"/>
      <c r="E34" s="150"/>
      <c r="F34" s="149"/>
      <c r="G34" s="151"/>
    </row>
    <row r="35" spans="1:7">
      <c r="A35" s="141"/>
      <c r="B35" s="142"/>
      <c r="C35" s="142"/>
      <c r="D35" s="144"/>
      <c r="E35" s="145"/>
      <c r="F35" s="143"/>
      <c r="G35" s="146"/>
    </row>
    <row r="36" spans="1:7" ht="13.5" thickBot="1">
      <c r="A36" s="202"/>
      <c r="B36" s="203"/>
      <c r="C36" s="204"/>
      <c r="D36" s="165"/>
      <c r="E36" s="205"/>
      <c r="F36" s="143"/>
      <c r="G36" s="146"/>
    </row>
    <row r="37" spans="1:7" s="148" customFormat="1" ht="19.5" customHeight="1" thickTop="1" thickBot="1">
      <c r="A37" s="200"/>
      <c r="B37" s="200"/>
      <c r="C37" s="201"/>
      <c r="D37" s="153"/>
      <c r="E37" s="153"/>
      <c r="F37" s="154" t="s">
        <v>49</v>
      </c>
      <c r="G37" s="155">
        <f>SUM(G31:G36)</f>
        <v>3810.63</v>
      </c>
    </row>
    <row r="38" spans="1:7" s="148" customFormat="1" ht="19.5" customHeight="1" thickTop="1" thickBot="1">
      <c r="A38" s="156"/>
      <c r="B38" s="156"/>
      <c r="C38" s="153"/>
      <c r="D38" s="153"/>
      <c r="E38" s="210"/>
      <c r="F38" s="209">
        <v>0.2</v>
      </c>
      <c r="G38" s="157">
        <f>G37*0.196</f>
        <v>746.88348000000008</v>
      </c>
    </row>
    <row r="39" spans="1:7" s="148" customFormat="1" ht="19.5" customHeight="1" thickTop="1" thickBot="1">
      <c r="A39" s="158"/>
      <c r="B39" s="156"/>
      <c r="C39" s="153"/>
      <c r="D39" s="153"/>
      <c r="E39" s="153"/>
      <c r="F39" s="159" t="s">
        <v>12</v>
      </c>
      <c r="G39" s="225">
        <f>SUM(G37:G38)</f>
        <v>4557.5134800000005</v>
      </c>
    </row>
    <row r="40" spans="1:7" ht="13.5" thickTop="1">
      <c r="A40" s="142"/>
      <c r="B40" s="142"/>
      <c r="C40" s="142"/>
      <c r="D40" s="142"/>
      <c r="E40" s="143"/>
      <c r="F40" s="143"/>
      <c r="G40" s="160"/>
    </row>
    <row r="41" spans="1:7">
      <c r="A41" s="142"/>
      <c r="B41" s="142"/>
      <c r="C41" s="142"/>
      <c r="D41" s="142"/>
      <c r="E41" s="143"/>
      <c r="F41" s="161"/>
      <c r="G41" s="162"/>
    </row>
    <row r="42" spans="1:7">
      <c r="A42" s="142"/>
      <c r="B42" s="142"/>
      <c r="C42" s="142"/>
      <c r="D42" s="142"/>
      <c r="E42" s="143"/>
      <c r="F42" s="161"/>
      <c r="G42" s="162"/>
    </row>
    <row r="43" spans="1:7">
      <c r="A43" s="142"/>
    </row>
    <row r="44" spans="1:7">
      <c r="A44" s="142"/>
    </row>
    <row r="45" spans="1:7">
      <c r="A45" s="142"/>
    </row>
    <row r="46" spans="1:7">
      <c r="A46" s="142"/>
    </row>
    <row r="47" spans="1:7">
      <c r="A47" s="142"/>
    </row>
  </sheetData>
  <mergeCells count="13">
    <mergeCell ref="A34:D34"/>
    <mergeCell ref="A31:D31"/>
    <mergeCell ref="A30:D30"/>
    <mergeCell ref="A26:G26"/>
    <mergeCell ref="A27:D27"/>
    <mergeCell ref="C15:D15"/>
    <mergeCell ref="A32:D32"/>
    <mergeCell ref="A33:D33"/>
    <mergeCell ref="A17:B17"/>
    <mergeCell ref="A22:G22"/>
    <mergeCell ref="C19:D19"/>
    <mergeCell ref="F23:G23"/>
    <mergeCell ref="A23:E2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47" sqref="D47"/>
    </sheetView>
  </sheetViews>
  <sheetFormatPr baseColWidth="10"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Saisie Janvier 2016</vt:lpstr>
      <vt:lpstr>Annexe Janvier 2016</vt:lpstr>
      <vt:lpstr>STOCKAGE</vt:lpstr>
      <vt:lpstr>Schéma</vt:lpstr>
      <vt:lpstr>'Annexe Janvier 2016'!Zone_d_impression</vt:lpstr>
      <vt:lpstr>STOCKAGE!Zone_d_impression</vt:lpstr>
    </vt:vector>
  </TitlesOfParts>
  <Company>DANZAS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DANZAS</dc:creator>
  <cp:lastModifiedBy>JoneJuju</cp:lastModifiedBy>
  <cp:lastPrinted>2016-01-29T10:44:09Z</cp:lastPrinted>
  <dcterms:created xsi:type="dcterms:W3CDTF">2005-05-24T14:57:27Z</dcterms:created>
  <dcterms:modified xsi:type="dcterms:W3CDTF">2016-04-24T19:07:47Z</dcterms:modified>
</cp:coreProperties>
</file>