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XTINE\Downloads\Swapenz\CCE Classique\"/>
    </mc:Choice>
  </mc:AlternateContent>
  <bookViews>
    <workbookView xWindow="0" yWindow="0" windowWidth="20490" windowHeight="7755" activeTab="1"/>
  </bookViews>
  <sheets>
    <sheet name="Feuil1" sheetId="1" r:id="rId1"/>
    <sheet name="Feuil2" sheetId="2" r:id="rId2"/>
  </sheets>
  <calcPr calcId="152511"/>
</workbook>
</file>

<file path=xl/calcChain.xml><?xml version="1.0" encoding="utf-8"?>
<calcChain xmlns="http://schemas.openxmlformats.org/spreadsheetml/2006/main">
  <c r="B40" i="2" l="1"/>
  <c r="M12" i="2"/>
  <c r="M13" i="2"/>
  <c r="M14" i="2"/>
  <c r="M15" i="2"/>
  <c r="M16" i="2"/>
  <c r="M17" i="2"/>
  <c r="M18" i="2"/>
  <c r="M19" i="2"/>
  <c r="M20" i="2"/>
  <c r="B33" i="2" l="1"/>
  <c r="B34" i="2"/>
  <c r="B35" i="2"/>
  <c r="B36" i="2"/>
  <c r="B37" i="2"/>
  <c r="B38" i="2"/>
  <c r="B39" i="2"/>
  <c r="B41" i="2"/>
  <c r="B42" i="2"/>
  <c r="B43" i="2"/>
  <c r="B44" i="2"/>
  <c r="B45" i="2"/>
  <c r="B46" i="2"/>
  <c r="B47" i="2"/>
  <c r="B48" i="2"/>
  <c r="B49" i="2"/>
  <c r="M4" i="2"/>
  <c r="L33" i="2" s="1"/>
  <c r="M5" i="2"/>
  <c r="L34" i="2" s="1"/>
  <c r="M6" i="2"/>
  <c r="L35" i="2" s="1"/>
  <c r="M7" i="2"/>
  <c r="L36" i="2" s="1"/>
  <c r="M8" i="2"/>
  <c r="L37" i="2" s="1"/>
  <c r="M9" i="2"/>
  <c r="L38" i="2" s="1"/>
  <c r="M10" i="2"/>
  <c r="L39" i="2" s="1"/>
  <c r="M11" i="2"/>
  <c r="L40" i="2" s="1"/>
  <c r="L41" i="2"/>
  <c r="L42" i="2"/>
  <c r="L43" i="2"/>
  <c r="L44" i="2"/>
  <c r="L45" i="2"/>
  <c r="L46" i="2"/>
  <c r="L47" i="2"/>
  <c r="L48" i="2"/>
  <c r="L49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H4" i="2"/>
  <c r="G33" i="2" s="1"/>
  <c r="H5" i="2"/>
  <c r="G34" i="2" s="1"/>
  <c r="H6" i="2"/>
  <c r="G35" i="2" s="1"/>
  <c r="H7" i="2"/>
  <c r="G36" i="2" s="1"/>
  <c r="H8" i="2"/>
  <c r="G37" i="2" s="1"/>
  <c r="H9" i="2"/>
  <c r="G38" i="2" s="1"/>
  <c r="H10" i="2"/>
  <c r="G39" i="2" s="1"/>
  <c r="H11" i="2"/>
  <c r="G40" i="2" s="1"/>
  <c r="H12" i="2"/>
  <c r="G41" i="2" s="1"/>
  <c r="H13" i="2"/>
  <c r="G42" i="2" s="1"/>
  <c r="H14" i="2"/>
  <c r="G43" i="2" s="1"/>
  <c r="H15" i="2"/>
  <c r="G44" i="2" s="1"/>
  <c r="H16" i="2"/>
  <c r="G45" i="2" s="1"/>
  <c r="H17" i="2"/>
  <c r="G46" i="2" s="1"/>
  <c r="H18" i="2"/>
  <c r="G47" i="2" s="1"/>
  <c r="H19" i="2"/>
  <c r="G48" i="2" s="1"/>
  <c r="H20" i="2"/>
  <c r="G49" i="2" s="1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T34" i="2" l="1"/>
  <c r="U34" i="2" s="1"/>
  <c r="T41" i="2"/>
  <c r="U41" i="2" s="1"/>
  <c r="T45" i="2"/>
  <c r="U45" i="2" s="1"/>
  <c r="T42" i="2"/>
  <c r="U42" i="2" s="1"/>
  <c r="T49" i="2"/>
  <c r="U49" i="2" s="1"/>
  <c r="T48" i="2"/>
  <c r="U48" i="2" s="1"/>
  <c r="T39" i="2"/>
  <c r="U39" i="2" s="1"/>
  <c r="T35" i="2"/>
  <c r="U35" i="2" s="1"/>
  <c r="T44" i="2"/>
  <c r="U44" i="2" s="1"/>
  <c r="T43" i="2"/>
  <c r="U43" i="2" s="1"/>
  <c r="T33" i="2"/>
  <c r="U33" i="2" s="1"/>
  <c r="T47" i="2"/>
  <c r="U47" i="2" s="1"/>
  <c r="T46" i="2"/>
  <c r="U46" i="2" s="1"/>
  <c r="T40" i="2"/>
  <c r="U40" i="2" s="1"/>
  <c r="T38" i="2"/>
  <c r="U38" i="2" s="1"/>
  <c r="T37" i="2"/>
  <c r="U37" i="2" s="1"/>
  <c r="T36" i="2"/>
  <c r="U36" i="2" s="1"/>
  <c r="R32" i="2"/>
  <c r="U3" i="2"/>
  <c r="M3" i="2" l="1"/>
  <c r="L32" i="2" l="1"/>
  <c r="B32" i="2"/>
  <c r="H3" i="2"/>
  <c r="G32" i="2" s="1"/>
  <c r="T32" i="2" l="1"/>
  <c r="U32" i="2" s="1"/>
  <c r="G20" i="1" l="1"/>
  <c r="F20" i="1"/>
  <c r="E20" i="1"/>
  <c r="D20" i="1"/>
  <c r="C20" i="1"/>
  <c r="G14" i="1"/>
  <c r="G15" i="1"/>
  <c r="G16" i="1"/>
  <c r="G17" i="1"/>
  <c r="G18" i="1"/>
  <c r="G19" i="1"/>
  <c r="G21" i="1"/>
  <c r="F14" i="1"/>
  <c r="F15" i="1"/>
  <c r="F16" i="1"/>
  <c r="F17" i="1"/>
  <c r="F18" i="1"/>
  <c r="F19" i="1"/>
  <c r="F21" i="1"/>
  <c r="E14" i="1"/>
  <c r="E15" i="1"/>
  <c r="E16" i="1"/>
  <c r="E17" i="1"/>
  <c r="E18" i="1"/>
  <c r="E19" i="1"/>
  <c r="E21" i="1"/>
  <c r="D14" i="1"/>
  <c r="D15" i="1"/>
  <c r="D16" i="1"/>
  <c r="D17" i="1"/>
  <c r="D18" i="1"/>
  <c r="D19" i="1"/>
  <c r="D21" i="1"/>
  <c r="C14" i="1"/>
  <c r="C15" i="1"/>
  <c r="C16" i="1"/>
  <c r="C17" i="1"/>
  <c r="C18" i="1"/>
  <c r="C19" i="1"/>
  <c r="C21" i="1"/>
  <c r="G13" i="1"/>
  <c r="F13" i="1"/>
  <c r="E13" i="1"/>
  <c r="D13" i="1"/>
  <c r="C13" i="1"/>
  <c r="H21" i="1" l="1"/>
  <c r="H17" i="1"/>
  <c r="I17" i="1" s="1"/>
  <c r="H20" i="1"/>
  <c r="I20" i="1" s="1"/>
  <c r="J20" i="1" s="1"/>
  <c r="H18" i="1"/>
  <c r="I18" i="1" s="1"/>
  <c r="H14" i="1"/>
  <c r="I14" i="1" s="1"/>
  <c r="J14" i="1" s="1"/>
  <c r="H19" i="1"/>
  <c r="H16" i="1"/>
  <c r="I16" i="1" s="1"/>
  <c r="I21" i="1"/>
  <c r="J21" i="1" s="1"/>
  <c r="I19" i="1"/>
  <c r="J19" i="1" s="1"/>
  <c r="J17" i="1"/>
  <c r="H15" i="1"/>
  <c r="I15" i="1" s="1"/>
  <c r="H13" i="1"/>
  <c r="J18" i="1" l="1"/>
  <c r="J15" i="1"/>
  <c r="J16" i="1"/>
  <c r="I13" i="1"/>
  <c r="J13" i="1" s="1"/>
</calcChain>
</file>

<file path=xl/sharedStrings.xml><?xml version="1.0" encoding="utf-8"?>
<sst xmlns="http://schemas.openxmlformats.org/spreadsheetml/2006/main" count="241" uniqueCount="158">
  <si>
    <t>Cavalier</t>
  </si>
  <si>
    <t>Cheval</t>
  </si>
  <si>
    <t>Compétences</t>
  </si>
  <si>
    <t>Psychologie</t>
  </si>
  <si>
    <t>Etat général</t>
  </si>
  <si>
    <t>Compétitivité</t>
  </si>
  <si>
    <t>Expérience cavalier</t>
  </si>
  <si>
    <t>Points bonus</t>
  </si>
  <si>
    <t>Total</t>
  </si>
  <si>
    <t>Total avec bonus</t>
  </si>
  <si>
    <t>Total bonus</t>
  </si>
  <si>
    <t>Ikyrel</t>
  </si>
  <si>
    <t>Deeplies</t>
  </si>
  <si>
    <t>Sapphire</t>
  </si>
  <si>
    <t>CONCENTRÉS,APPLIQUÉS ET OBÉISSANTS SERONT DONC MIS À L'HONNEUR, AU PROFIT DES CHEVAUX TESTEURS,DISTRAITS ET PRÉCIPITÉS.</t>
  </si>
  <si>
    <t>défauts</t>
  </si>
  <si>
    <t>qualités</t>
  </si>
  <si>
    <t>dynamique, appliquée</t>
  </si>
  <si>
    <r>
      <rPr>
        <b/>
        <sz val="11"/>
        <color rgb="FF000000"/>
        <rFont val="Calibri"/>
        <family val="2"/>
      </rPr>
      <t>testeuse (-1%)</t>
    </r>
    <r>
      <rPr>
        <sz val="11"/>
        <color rgb="FF000000"/>
        <rFont val="Calibri"/>
        <family val="2"/>
      </rPr>
      <t>, exclusive</t>
    </r>
  </si>
  <si>
    <t>Piconero</t>
  </si>
  <si>
    <t>etat général = (santé + énergie + moral + confiance)/4</t>
  </si>
  <si>
    <t>ferrure = -1% si inférieur à 15%</t>
  </si>
  <si>
    <t>Cavalier/Cheval</t>
  </si>
  <si>
    <t>Prédilection</t>
  </si>
  <si>
    <t>Santé</t>
  </si>
  <si>
    <t>Moral</t>
  </si>
  <si>
    <t>Confiance</t>
  </si>
  <si>
    <t>Energie</t>
  </si>
  <si>
    <t>Total état général</t>
  </si>
  <si>
    <t>Qualités</t>
  </si>
  <si>
    <t>Défauts</t>
  </si>
  <si>
    <t>Total qualités/défauts</t>
  </si>
  <si>
    <t>TOTAL</t>
  </si>
  <si>
    <t>CATEGORIE</t>
  </si>
  <si>
    <t>Total points totaux</t>
  </si>
  <si>
    <t>TOTAL AVEC BONUS, PREDILECTION, FERRURE, CARACTERE</t>
  </si>
  <si>
    <r>
      <t xml:space="preserve">Ferrure </t>
    </r>
    <r>
      <rPr>
        <b/>
        <i/>
        <sz val="18"/>
        <color rgb="FF000000"/>
        <rFont val="Calibri"/>
        <family val="2"/>
      </rPr>
      <t>(-1% si inférieur à 25%)</t>
    </r>
  </si>
  <si>
    <t>Capacité 3</t>
  </si>
  <si>
    <t>Total cap. phy.</t>
  </si>
  <si>
    <t>Discipline * 0,3</t>
  </si>
  <si>
    <t>Voltaire/Amorino</t>
  </si>
  <si>
    <t>Voltaire/Ysé</t>
  </si>
  <si>
    <t>Normal</t>
  </si>
  <si>
    <t>Equilibré - Engagé</t>
  </si>
  <si>
    <t>Impliquée - Courageuse</t>
  </si>
  <si>
    <t>Dominant - Exclusif</t>
  </si>
  <si>
    <r>
      <rPr>
        <b/>
        <sz val="18"/>
        <color rgb="FF000000"/>
        <rFont val="Calibri"/>
        <family val="2"/>
      </rPr>
      <t>Casse-cou</t>
    </r>
    <r>
      <rPr>
        <sz val="18"/>
        <color rgb="FF000000"/>
        <rFont val="Calibri"/>
        <family val="2"/>
      </rPr>
      <t xml:space="preserve"> - Susceptible</t>
    </r>
  </si>
  <si>
    <t>Caté 2</t>
  </si>
  <si>
    <t>Voltaire - Amorino</t>
  </si>
  <si>
    <t>Voltaire - Ysé</t>
  </si>
  <si>
    <t>Concentration</t>
  </si>
  <si>
    <t>Obéissance</t>
  </si>
  <si>
    <t>Dressage</t>
  </si>
  <si>
    <t>Crowcastle/Venetian Rhapsody</t>
  </si>
  <si>
    <t>Crowcastle/Sparkling Organza</t>
  </si>
  <si>
    <t>Exclusif - Renfermé</t>
  </si>
  <si>
    <t>Réceptive - Fiable</t>
  </si>
  <si>
    <t>Têtue - Stressée</t>
  </si>
  <si>
    <r>
      <rPr>
        <b/>
        <sz val="18"/>
        <color rgb="FF000000"/>
        <rFont val="Calibri"/>
        <family val="2"/>
      </rPr>
      <t>Concentré</t>
    </r>
    <r>
      <rPr>
        <sz val="18"/>
        <color rgb="FF000000"/>
        <rFont val="Calibri"/>
        <family val="2"/>
      </rPr>
      <t xml:space="preserve"> - Obéissant</t>
    </r>
  </si>
  <si>
    <t>Caté 3</t>
  </si>
  <si>
    <t>Crowcastle - Venetian Rhapsody</t>
  </si>
  <si>
    <t>Crowcastle - Sparkling Organza</t>
  </si>
  <si>
    <t>Aliana/Cymbelline</t>
  </si>
  <si>
    <t>Aliana/Atlanta</t>
  </si>
  <si>
    <t>Robuste</t>
  </si>
  <si>
    <t>Agréable - Soumise</t>
  </si>
  <si>
    <t>Peureuse - Précipitée</t>
  </si>
  <si>
    <t>Rancunière - Sensible</t>
  </si>
  <si>
    <r>
      <t xml:space="preserve">Coopérative - </t>
    </r>
    <r>
      <rPr>
        <b/>
        <sz val="18"/>
        <color rgb="FF000000"/>
        <rFont val="Calibri"/>
        <family val="2"/>
      </rPr>
      <t>Concentrée</t>
    </r>
  </si>
  <si>
    <t>Concentré, détendu, appliqué</t>
  </si>
  <si>
    <t>Rigide, imprévisible, rebelle</t>
  </si>
  <si>
    <t>Aliana - Cymbelline</t>
  </si>
  <si>
    <t>Aliana - Atlanta</t>
  </si>
  <si>
    <t>Bonus/malus état</t>
  </si>
  <si>
    <t>Total état général * 0,2</t>
  </si>
  <si>
    <t>Total caps phy. * 0,3</t>
  </si>
  <si>
    <t>Bonus/malus aptitudes cavaliers</t>
  </si>
  <si>
    <t>Compétitivité * 0,05</t>
  </si>
  <si>
    <t>Aptitudes cavaliers</t>
  </si>
  <si>
    <t>Attention, implication</t>
  </si>
  <si>
    <t>Attention</t>
  </si>
  <si>
    <t>/</t>
  </si>
  <si>
    <t>Archibald/Huelves</t>
  </si>
  <si>
    <t>Archibald/Nacareo</t>
  </si>
  <si>
    <t>Fragile</t>
  </si>
  <si>
    <t>Dynamique - Volontaire</t>
  </si>
  <si>
    <t>Egocentrique - Rancunier</t>
  </si>
  <si>
    <r>
      <rPr>
        <b/>
        <sz val="18"/>
        <color rgb="FF000000"/>
        <rFont val="Calibri"/>
        <family val="2"/>
      </rPr>
      <t>Concentré</t>
    </r>
    <r>
      <rPr>
        <sz val="18"/>
        <color rgb="FF000000"/>
        <rFont val="Calibri"/>
        <family val="2"/>
      </rPr>
      <t xml:space="preserve"> - Minutieux</t>
    </r>
  </si>
  <si>
    <r>
      <t xml:space="preserve">Dominant - </t>
    </r>
    <r>
      <rPr>
        <b/>
        <sz val="18"/>
        <color rgb="FF000000"/>
        <rFont val="Calibri"/>
        <family val="2"/>
      </rPr>
      <t>Rigide</t>
    </r>
  </si>
  <si>
    <t>Archibald - Huelves</t>
  </si>
  <si>
    <t>Archibald - Nacareo</t>
  </si>
  <si>
    <t>Implication</t>
  </si>
  <si>
    <t>Caté 1</t>
  </si>
  <si>
    <t>Oui</t>
  </si>
  <si>
    <t>Mourzik/Zips Line</t>
  </si>
  <si>
    <t>Obéissant - Réactif</t>
  </si>
  <si>
    <r>
      <t xml:space="preserve">Solitaire - </t>
    </r>
    <r>
      <rPr>
        <b/>
        <sz val="18"/>
        <color rgb="FF000000"/>
        <rFont val="Calibri"/>
        <family val="2"/>
      </rPr>
      <t>Imprévisible</t>
    </r>
  </si>
  <si>
    <t>Mourzik - Zips Line</t>
  </si>
  <si>
    <t>Pinke/Tarik</t>
  </si>
  <si>
    <t>Coopératif - Doux</t>
  </si>
  <si>
    <t>Etourdi - Solitaire</t>
  </si>
  <si>
    <t>Pinke - Tarik</t>
  </si>
  <si>
    <t>Rayomie/Astéria</t>
  </si>
  <si>
    <t>Câline - Docile</t>
  </si>
  <si>
    <t>Etourdie - Brusque</t>
  </si>
  <si>
    <t>Rayomie - Astéria</t>
  </si>
  <si>
    <t>Deeplies/Opal</t>
  </si>
  <si>
    <r>
      <rPr>
        <b/>
        <sz val="18"/>
        <color rgb="FF000000"/>
        <rFont val="Calibri"/>
        <family val="2"/>
      </rPr>
      <t xml:space="preserve">Appliqué </t>
    </r>
    <r>
      <rPr>
        <sz val="18"/>
        <color rgb="FF000000"/>
        <rFont val="Calibri"/>
        <family val="2"/>
      </rPr>
      <t>- Brave</t>
    </r>
  </si>
  <si>
    <t>Caractériel - Exclusif</t>
  </si>
  <si>
    <t>Deeplies - Opal</t>
  </si>
  <si>
    <t>Haileen/Ambrosia</t>
  </si>
  <si>
    <t>Haileen - Ambrosia</t>
  </si>
  <si>
    <t>Curieuse - Docile</t>
  </si>
  <si>
    <t>Distraite - Renfermée</t>
  </si>
  <si>
    <t>Kannone/Alleke</t>
  </si>
  <si>
    <t>Kannone/Alleka</t>
  </si>
  <si>
    <t>Non</t>
  </si>
  <si>
    <r>
      <rPr>
        <b/>
        <sz val="18"/>
        <color rgb="FF000000"/>
        <rFont val="Calibri"/>
        <family val="2"/>
      </rPr>
      <t>Concentrée</t>
    </r>
    <r>
      <rPr>
        <sz val="18"/>
        <color rgb="FF000000"/>
        <rFont val="Calibri"/>
        <family val="2"/>
      </rPr>
      <t xml:space="preserve"> - Vaillante</t>
    </r>
  </si>
  <si>
    <t>Exclusive - Renfermée</t>
  </si>
  <si>
    <t>Kannone - Alleke</t>
  </si>
  <si>
    <t>Olympe/Little Cherry</t>
  </si>
  <si>
    <t>Olympe/Above The Clouds</t>
  </si>
  <si>
    <t>Doux - Equilibré</t>
  </si>
  <si>
    <t>Emotif - Solitaire</t>
  </si>
  <si>
    <t>Coopérative - Dynamique</t>
  </si>
  <si>
    <r>
      <t xml:space="preserve">Dominante - </t>
    </r>
    <r>
      <rPr>
        <b/>
        <sz val="18"/>
        <color rgb="FF000000"/>
        <rFont val="Calibri"/>
        <family val="2"/>
      </rPr>
      <t>Imprévisible</t>
    </r>
  </si>
  <si>
    <t>Olympe - Little Cherry</t>
  </si>
  <si>
    <t>Olympe - Above the Clouds</t>
  </si>
  <si>
    <t>Catégorie 1</t>
  </si>
  <si>
    <t>Catégorie 2</t>
  </si>
  <si>
    <t>Catégorie 3</t>
  </si>
  <si>
    <t>Little Cherry (75,6)</t>
  </si>
  <si>
    <t>Astéria (72,2)</t>
  </si>
  <si>
    <t>Alleke (68,5)</t>
  </si>
  <si>
    <t>Amorino (145,1)</t>
  </si>
  <si>
    <t>Atlanta (134,4)</t>
  </si>
  <si>
    <t>Above the Clouds (103,2)</t>
  </si>
  <si>
    <t>Cymbelline (93,9)</t>
  </si>
  <si>
    <t>Zips Line (91,9)</t>
  </si>
  <si>
    <t>Ysé (86,0)</t>
  </si>
  <si>
    <t>Huelves (176,9)</t>
  </si>
  <si>
    <t>Venetian Rhapsody (163,4)</t>
  </si>
  <si>
    <t>Ambrosia (162,6)</t>
  </si>
  <si>
    <t>Opal (146,5)</t>
  </si>
  <si>
    <t>Tarik (128,8)</t>
  </si>
  <si>
    <t>Sparkling O. (127,2)</t>
  </si>
  <si>
    <t>Nacareo (12,0)</t>
  </si>
  <si>
    <t>1 (10 pts)</t>
  </si>
  <si>
    <t>2 (9 pts)</t>
  </si>
  <si>
    <t>3 (8 pts)</t>
  </si>
  <si>
    <t>4 (7 pts)</t>
  </si>
  <si>
    <t>5 (6 pts)</t>
  </si>
  <si>
    <t>6 (5 pts)</t>
  </si>
  <si>
    <t>7 (4 pt)</t>
  </si>
  <si>
    <t>Origan</t>
  </si>
  <si>
    <t>Dynamique - Courageux</t>
  </si>
  <si>
    <r>
      <rPr>
        <b/>
        <sz val="18"/>
        <color rgb="FF000000"/>
        <rFont val="Calibri"/>
        <family val="2"/>
      </rPr>
      <t>Rigide</t>
    </r>
    <r>
      <rPr>
        <sz val="18"/>
        <color rgb="FF000000"/>
        <rFont val="Calibri"/>
        <family val="2"/>
      </rPr>
      <t xml:space="preserve"> - Etourdi</t>
    </r>
  </si>
  <si>
    <t>Origan (75,5)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</si>
</sst>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b/>
      <i/>
      <sz val="18"/>
      <color rgb="FF000000"/>
      <name val="Calibri"/>
      <family val="2"/>
    </font>
    <font>
      <i/>
      <sz val="14"/>
      <color rgb="FF000000"/>
      <name val="Calibri"/>
      <family val="2"/>
    </font>
    <font>
      <b/>
      <sz val="18"/>
      <name val="Calibri"/>
      <family val="2"/>
    </font>
    <font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7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2" fillId="7" borderId="0" xfId="0" applyFont="1" applyFill="1"/>
    <xf numFmtId="0" fontId="3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164" fontId="2" fillId="7" borderId="0" xfId="0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2" fillId="3" borderId="0" xfId="0" applyFont="1" applyFill="1"/>
    <xf numFmtId="164" fontId="2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2" fillId="5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1" fontId="2" fillId="4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K9" totalsRowShown="0">
  <autoFilter ref="B1:K9"/>
  <tableColumns count="10">
    <tableColumn id="1" name="Cavalier"/>
    <tableColumn id="2" name="Cheval"/>
    <tableColumn id="3" name="Compétences"/>
    <tableColumn id="4" name="Psychologie"/>
    <tableColumn id="5" name="Etat général"/>
    <tableColumn id="6" name="Compétitivité"/>
    <tableColumn id="7" name="Expérience cavalier"/>
    <tableColumn id="8" name="Points bonus"/>
    <tableColumn id="9" name="qualités"/>
    <tableColumn id="10" name="défaut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12:J21" totalsRowShown="0">
  <autoFilter ref="B12:J21"/>
  <tableColumns count="9">
    <tableColumn id="1" name="Cheval"/>
    <tableColumn id="2" name="Compétences"/>
    <tableColumn id="3" name="Psychologie"/>
    <tableColumn id="4" name="Etat général"/>
    <tableColumn id="5" name="Compétitivité"/>
    <tableColumn id="6" name="Expérience cavalier"/>
    <tableColumn id="7" name="Total">
      <calculatedColumnFormula>C13+D13+E13+F13+G13</calculatedColumnFormula>
    </tableColumn>
    <tableColumn id="8" name="Total bonus"/>
    <tableColumn id="9" name="Total avec bonus">
      <calculatedColumnFormula>H13+I13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70" zoomScaleNormal="70" workbookViewId="0">
      <selection activeCell="D3" sqref="D3"/>
    </sheetView>
  </sheetViews>
  <sheetFormatPr baseColWidth="10" defaultRowHeight="15" x14ac:dyDescent="0.25"/>
  <cols>
    <col min="2" max="2" width="11.42578125" customWidth="1"/>
    <col min="3" max="4" width="15.28515625" customWidth="1"/>
    <col min="5" max="5" width="13.7109375" customWidth="1"/>
    <col min="6" max="6" width="15.42578125" customWidth="1"/>
    <col min="7" max="8" width="20.28515625" customWidth="1"/>
    <col min="9" max="9" width="16.28515625" customWidth="1"/>
    <col min="10" max="10" width="21.28515625" bestFit="1" customWidth="1"/>
    <col min="11" max="11" width="23.85546875" bestFit="1" customWidth="1"/>
  </cols>
  <sheetData>
    <row r="1" spans="2:1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16</v>
      </c>
      <c r="K1" t="s">
        <v>15</v>
      </c>
    </row>
    <row r="2" spans="2:11" x14ac:dyDescent="0.25">
      <c r="B2" t="s">
        <v>12</v>
      </c>
      <c r="C2" t="s">
        <v>13</v>
      </c>
      <c r="D2">
        <v>12</v>
      </c>
      <c r="E2">
        <v>48</v>
      </c>
      <c r="F2">
        <v>75.75</v>
      </c>
      <c r="G2">
        <v>9</v>
      </c>
      <c r="H2">
        <v>25</v>
      </c>
      <c r="I2">
        <v>0</v>
      </c>
      <c r="J2" t="s">
        <v>17</v>
      </c>
      <c r="K2" t="s">
        <v>18</v>
      </c>
    </row>
    <row r="3" spans="2:11" x14ac:dyDescent="0.25">
      <c r="B3" t="s">
        <v>11</v>
      </c>
      <c r="C3" t="s">
        <v>19</v>
      </c>
      <c r="D3">
        <v>36</v>
      </c>
      <c r="E3">
        <v>46</v>
      </c>
      <c r="F3">
        <v>75.75</v>
      </c>
      <c r="G3">
        <v>2</v>
      </c>
    </row>
    <row r="12" spans="2:11" x14ac:dyDescent="0.25"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8</v>
      </c>
      <c r="I12" t="s">
        <v>10</v>
      </c>
      <c r="J12" t="s">
        <v>9</v>
      </c>
    </row>
    <row r="13" spans="2:11" x14ac:dyDescent="0.25">
      <c r="C13">
        <f t="shared" ref="C13:C20" si="0">D2*0.4</f>
        <v>4.8000000000000007</v>
      </c>
      <c r="D13">
        <f t="shared" ref="D13:D20" si="1">E2*0.3</f>
        <v>14.399999999999999</v>
      </c>
      <c r="E13">
        <f t="shared" ref="E13:E20" si="2">F2*0.2</f>
        <v>15.15</v>
      </c>
      <c r="F13">
        <f t="shared" ref="F13:G20" si="3">G2*0.05</f>
        <v>0.45</v>
      </c>
      <c r="G13">
        <f t="shared" si="3"/>
        <v>1.25</v>
      </c>
      <c r="H13">
        <f>C13+D13+E13+F13+G13</f>
        <v>36.050000000000004</v>
      </c>
      <c r="I13">
        <f>H13*0.01</f>
        <v>0.36050000000000004</v>
      </c>
      <c r="J13">
        <f>H13+I13</f>
        <v>36.410500000000006</v>
      </c>
    </row>
    <row r="14" spans="2:11" x14ac:dyDescent="0.25">
      <c r="C14">
        <f t="shared" si="0"/>
        <v>14.4</v>
      </c>
      <c r="D14">
        <f t="shared" si="1"/>
        <v>13.799999999999999</v>
      </c>
      <c r="E14">
        <f t="shared" si="2"/>
        <v>15.15</v>
      </c>
      <c r="F14">
        <f t="shared" si="3"/>
        <v>0.1</v>
      </c>
      <c r="G14">
        <f t="shared" si="3"/>
        <v>0</v>
      </c>
      <c r="H14">
        <f t="shared" ref="H14:H21" si="4">C14+D14+E14+F14+G14</f>
        <v>43.45</v>
      </c>
      <c r="I14">
        <f>H14*0.02</f>
        <v>0.86900000000000011</v>
      </c>
      <c r="J14">
        <f t="shared" ref="J14:J21" si="5">H14+I14</f>
        <v>44.319000000000003</v>
      </c>
    </row>
    <row r="15" spans="2:11" x14ac:dyDescent="0.25"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3"/>
        <v>0</v>
      </c>
      <c r="H15">
        <f t="shared" si="4"/>
        <v>0</v>
      </c>
      <c r="I15">
        <f>H15*0.02</f>
        <v>0</v>
      </c>
      <c r="J15">
        <f t="shared" si="5"/>
        <v>0</v>
      </c>
    </row>
    <row r="16" spans="2:11" x14ac:dyDescent="0.25"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3"/>
        <v>0</v>
      </c>
      <c r="H16">
        <f>C16+D16+E16+F16+G16</f>
        <v>0</v>
      </c>
      <c r="I16">
        <f>H16*0.02</f>
        <v>0</v>
      </c>
      <c r="J16">
        <f t="shared" si="5"/>
        <v>0</v>
      </c>
    </row>
    <row r="17" spans="1:10" x14ac:dyDescent="0.25"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3"/>
        <v>0</v>
      </c>
      <c r="H17">
        <f t="shared" si="4"/>
        <v>0</v>
      </c>
      <c r="I17">
        <f>H17*0.03</f>
        <v>0</v>
      </c>
      <c r="J17">
        <f t="shared" si="5"/>
        <v>0</v>
      </c>
    </row>
    <row r="18" spans="1:10" x14ac:dyDescent="0.25"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3"/>
        <v>0</v>
      </c>
      <c r="H18">
        <f t="shared" si="4"/>
        <v>0</v>
      </c>
      <c r="I18">
        <f>H18*0</f>
        <v>0</v>
      </c>
      <c r="J18">
        <f t="shared" si="5"/>
        <v>0</v>
      </c>
    </row>
    <row r="19" spans="1:10" x14ac:dyDescent="0.25"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3"/>
        <v>0</v>
      </c>
      <c r="H19">
        <f t="shared" si="4"/>
        <v>0</v>
      </c>
      <c r="I19">
        <f>H19*0.03</f>
        <v>0</v>
      </c>
      <c r="J19">
        <f t="shared" si="5"/>
        <v>0</v>
      </c>
    </row>
    <row r="20" spans="1:10" x14ac:dyDescent="0.25"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3"/>
        <v>0</v>
      </c>
      <c r="H20">
        <f t="shared" si="4"/>
        <v>0</v>
      </c>
      <c r="I20">
        <f t="shared" ref="I20:I21" si="6">H20*0.01</f>
        <v>0</v>
      </c>
      <c r="J20">
        <f t="shared" si="5"/>
        <v>0</v>
      </c>
    </row>
    <row r="21" spans="1:10" x14ac:dyDescent="0.25">
      <c r="C21">
        <f>E11*0.4</f>
        <v>0</v>
      </c>
      <c r="D21">
        <f>F11*0.3</f>
        <v>0</v>
      </c>
      <c r="E21">
        <f>G11*0.2</f>
        <v>0</v>
      </c>
      <c r="F21">
        <f>H11*0.05</f>
        <v>0</v>
      </c>
      <c r="G21">
        <f>I11*0.05</f>
        <v>0</v>
      </c>
      <c r="H21">
        <f t="shared" si="4"/>
        <v>0</v>
      </c>
      <c r="I21">
        <f t="shared" si="6"/>
        <v>0</v>
      </c>
      <c r="J21">
        <f t="shared" si="5"/>
        <v>0</v>
      </c>
    </row>
    <row r="24" spans="1:10" x14ac:dyDescent="0.25">
      <c r="A24" t="s">
        <v>14</v>
      </c>
    </row>
    <row r="27" spans="1:10" x14ac:dyDescent="0.25">
      <c r="A27" t="s">
        <v>20</v>
      </c>
    </row>
    <row r="28" spans="1:10" x14ac:dyDescent="0.25">
      <c r="A28" t="s">
        <v>21</v>
      </c>
    </row>
  </sheetData>
  <pageMargins left="0.70000000000000007" right="0.70000000000000007" top="0.75" bottom="0.75" header="0.30000000000000004" footer="0.30000000000000004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"/>
  <sheetViews>
    <sheetView tabSelected="1" topLeftCell="O40" zoomScale="60" zoomScaleNormal="60" workbookViewId="0">
      <selection activeCell="Q57" sqref="Q57"/>
    </sheetView>
  </sheetViews>
  <sheetFormatPr baseColWidth="10" defaultRowHeight="23.25" x14ac:dyDescent="0.35"/>
  <cols>
    <col min="1" max="1" width="46.85546875" style="1" customWidth="1"/>
    <col min="2" max="2" width="39.140625" style="1" customWidth="1"/>
    <col min="3" max="3" width="23.140625" style="1" customWidth="1"/>
    <col min="4" max="4" width="26.5703125" style="1" customWidth="1"/>
    <col min="5" max="5" width="23.7109375" style="1" customWidth="1"/>
    <col min="6" max="6" width="21.140625" style="1" customWidth="1"/>
    <col min="7" max="7" width="20.7109375" style="1" customWidth="1"/>
    <col min="8" max="8" width="24.85546875" style="1" customWidth="1"/>
    <col min="9" max="9" width="12.42578125" style="1" customWidth="1"/>
    <col min="10" max="10" width="14.7109375" style="1" customWidth="1"/>
    <col min="11" max="11" width="13.85546875" style="1" customWidth="1"/>
    <col min="12" max="12" width="18" style="1" customWidth="1"/>
    <col min="13" max="13" width="28.140625" style="1" customWidth="1"/>
    <col min="14" max="14" width="23" style="1" customWidth="1"/>
    <col min="15" max="15" width="44.140625" style="1" customWidth="1"/>
    <col min="16" max="16" width="38.5703125" style="1" customWidth="1"/>
    <col min="17" max="17" width="37.28515625" style="1" customWidth="1"/>
    <col min="18" max="18" width="34.140625" style="1" customWidth="1"/>
    <col min="19" max="19" width="33.140625" style="1" customWidth="1"/>
    <col min="20" max="20" width="24.42578125" style="1" customWidth="1"/>
    <col min="21" max="21" width="30.5703125" style="1" customWidth="1"/>
    <col min="22" max="22" width="25.140625" style="1" customWidth="1"/>
    <col min="23" max="23" width="46.42578125" style="1" customWidth="1"/>
    <col min="24" max="16384" width="11.42578125" style="1"/>
  </cols>
  <sheetData>
    <row r="1" spans="1:21" x14ac:dyDescent="0.35">
      <c r="B1" s="2"/>
      <c r="D1" s="35"/>
      <c r="E1" s="35"/>
      <c r="O1" s="3"/>
      <c r="P1" s="25" t="s">
        <v>69</v>
      </c>
      <c r="Q1" s="25" t="s">
        <v>70</v>
      </c>
      <c r="S1" s="25" t="s">
        <v>79</v>
      </c>
    </row>
    <row r="2" spans="1:21" x14ac:dyDescent="0.35">
      <c r="A2" s="4" t="s">
        <v>22</v>
      </c>
      <c r="B2" s="4" t="s">
        <v>52</v>
      </c>
      <c r="C2" s="4" t="s">
        <v>23</v>
      </c>
      <c r="D2" s="4" t="s">
        <v>50</v>
      </c>
      <c r="E2" s="4" t="s">
        <v>51</v>
      </c>
      <c r="F2" s="4" t="s">
        <v>37</v>
      </c>
      <c r="G2" s="4"/>
      <c r="H2" s="5" t="s">
        <v>38</v>
      </c>
      <c r="I2" s="4" t="s">
        <v>24</v>
      </c>
      <c r="J2" s="4" t="s">
        <v>27</v>
      </c>
      <c r="K2" s="4" t="s">
        <v>25</v>
      </c>
      <c r="L2" s="4" t="s">
        <v>26</v>
      </c>
      <c r="M2" s="5" t="s">
        <v>28</v>
      </c>
      <c r="N2" s="4" t="s">
        <v>4</v>
      </c>
      <c r="O2" s="4" t="s">
        <v>36</v>
      </c>
      <c r="P2" s="4" t="s">
        <v>29</v>
      </c>
      <c r="Q2" s="4" t="s">
        <v>30</v>
      </c>
      <c r="R2" s="5" t="s">
        <v>31</v>
      </c>
      <c r="S2" s="5" t="s">
        <v>78</v>
      </c>
      <c r="T2" s="4" t="s">
        <v>5</v>
      </c>
      <c r="U2" s="4" t="s">
        <v>34</v>
      </c>
    </row>
    <row r="3" spans="1:21" x14ac:dyDescent="0.35">
      <c r="A3" s="22" t="s">
        <v>40</v>
      </c>
      <c r="B3" s="14">
        <v>157</v>
      </c>
      <c r="C3" s="18" t="s">
        <v>93</v>
      </c>
      <c r="D3" s="15">
        <v>26</v>
      </c>
      <c r="E3" s="15">
        <v>29</v>
      </c>
      <c r="F3" s="15"/>
      <c r="G3" s="15"/>
      <c r="H3" s="16">
        <f t="shared" ref="H3:H20" si="0">D3+E3+F3+G3</f>
        <v>55</v>
      </c>
      <c r="I3" s="17">
        <v>100</v>
      </c>
      <c r="J3" s="17">
        <v>90</v>
      </c>
      <c r="K3" s="17">
        <v>100</v>
      </c>
      <c r="L3" s="17">
        <v>100</v>
      </c>
      <c r="M3" s="19">
        <f>(I3+J3+K3+L3)</f>
        <v>390</v>
      </c>
      <c r="N3" s="18" t="s">
        <v>42</v>
      </c>
      <c r="O3" s="20">
        <v>0.68</v>
      </c>
      <c r="P3" s="15" t="s">
        <v>43</v>
      </c>
      <c r="Q3" s="15" t="s">
        <v>45</v>
      </c>
      <c r="R3" s="19"/>
      <c r="S3" s="19" t="s">
        <v>80</v>
      </c>
      <c r="T3" s="14">
        <v>30</v>
      </c>
      <c r="U3" s="14">
        <f>B3+D3+E3+F3+G3</f>
        <v>212</v>
      </c>
    </row>
    <row r="4" spans="1:21" x14ac:dyDescent="0.35">
      <c r="A4" s="22" t="s">
        <v>41</v>
      </c>
      <c r="B4" s="14">
        <v>0</v>
      </c>
      <c r="C4" s="18" t="s">
        <v>93</v>
      </c>
      <c r="D4" s="15">
        <v>18</v>
      </c>
      <c r="E4" s="15">
        <v>48</v>
      </c>
      <c r="F4" s="15"/>
      <c r="G4" s="15"/>
      <c r="H4" s="16">
        <f t="shared" si="0"/>
        <v>66</v>
      </c>
      <c r="I4" s="17">
        <v>100</v>
      </c>
      <c r="J4" s="17">
        <v>88</v>
      </c>
      <c r="K4" s="17">
        <v>100</v>
      </c>
      <c r="L4" s="17">
        <v>34</v>
      </c>
      <c r="M4" s="19">
        <f t="shared" ref="M4:M20" si="1">(I4+J4+K4+L4)</f>
        <v>322</v>
      </c>
      <c r="N4" s="18" t="s">
        <v>42</v>
      </c>
      <c r="O4" s="20">
        <v>0.4</v>
      </c>
      <c r="P4" s="15" t="s">
        <v>44</v>
      </c>
      <c r="Q4" s="15" t="s">
        <v>46</v>
      </c>
      <c r="R4" s="19">
        <v>-1</v>
      </c>
      <c r="S4" s="19" t="s">
        <v>80</v>
      </c>
      <c r="T4" s="14">
        <v>15</v>
      </c>
      <c r="U4" s="14">
        <f t="shared" ref="U4:U20" si="2">B4+D4+E4+F4+G4</f>
        <v>66</v>
      </c>
    </row>
    <row r="5" spans="1:21" x14ac:dyDescent="0.35">
      <c r="A5" s="22" t="s">
        <v>53</v>
      </c>
      <c r="B5" s="14">
        <v>119</v>
      </c>
      <c r="C5" s="18" t="s">
        <v>93</v>
      </c>
      <c r="D5" s="15">
        <v>100</v>
      </c>
      <c r="E5" s="15">
        <v>67</v>
      </c>
      <c r="F5" s="15"/>
      <c r="G5" s="15"/>
      <c r="H5" s="16">
        <f t="shared" si="0"/>
        <v>167</v>
      </c>
      <c r="I5" s="17">
        <v>96</v>
      </c>
      <c r="J5" s="17">
        <v>69</v>
      </c>
      <c r="K5" s="17">
        <v>100</v>
      </c>
      <c r="L5" s="17">
        <v>100</v>
      </c>
      <c r="M5" s="19">
        <f t="shared" si="1"/>
        <v>365</v>
      </c>
      <c r="N5" s="18" t="s">
        <v>42</v>
      </c>
      <c r="O5" s="20">
        <v>0.73</v>
      </c>
      <c r="P5" s="15" t="s">
        <v>58</v>
      </c>
      <c r="Q5" s="15" t="s">
        <v>55</v>
      </c>
      <c r="R5" s="21">
        <v>1</v>
      </c>
      <c r="S5" s="21" t="s">
        <v>80</v>
      </c>
      <c r="T5" s="14">
        <v>31</v>
      </c>
      <c r="U5" s="14">
        <f t="shared" si="2"/>
        <v>286</v>
      </c>
    </row>
    <row r="6" spans="1:21" x14ac:dyDescent="0.35">
      <c r="A6" s="22" t="s">
        <v>54</v>
      </c>
      <c r="B6" s="14">
        <v>54</v>
      </c>
      <c r="C6" s="18" t="s">
        <v>93</v>
      </c>
      <c r="D6" s="15">
        <v>60</v>
      </c>
      <c r="E6" s="15">
        <v>57</v>
      </c>
      <c r="F6" s="15"/>
      <c r="G6" s="15"/>
      <c r="H6" s="16">
        <f t="shared" si="0"/>
        <v>117</v>
      </c>
      <c r="I6" s="17">
        <v>97</v>
      </c>
      <c r="J6" s="17">
        <v>55</v>
      </c>
      <c r="K6" s="17">
        <v>100</v>
      </c>
      <c r="L6" s="17">
        <v>100</v>
      </c>
      <c r="M6" s="19">
        <f t="shared" si="1"/>
        <v>352</v>
      </c>
      <c r="N6" s="18" t="s">
        <v>42</v>
      </c>
      <c r="O6" s="20">
        <v>0.5</v>
      </c>
      <c r="P6" s="15" t="s">
        <v>56</v>
      </c>
      <c r="Q6" s="15" t="s">
        <v>57</v>
      </c>
      <c r="R6" s="19"/>
      <c r="S6" s="19" t="s">
        <v>80</v>
      </c>
      <c r="T6" s="14">
        <v>69</v>
      </c>
      <c r="U6" s="14">
        <f t="shared" si="2"/>
        <v>171</v>
      </c>
    </row>
    <row r="7" spans="1:21" x14ac:dyDescent="0.35">
      <c r="A7" s="22" t="s">
        <v>62</v>
      </c>
      <c r="B7" s="14">
        <v>76</v>
      </c>
      <c r="C7" s="18" t="s">
        <v>93</v>
      </c>
      <c r="D7" s="15">
        <v>18</v>
      </c>
      <c r="E7" s="15">
        <v>25</v>
      </c>
      <c r="F7" s="15"/>
      <c r="G7" s="15"/>
      <c r="H7" s="16">
        <f t="shared" si="0"/>
        <v>43</v>
      </c>
      <c r="I7" s="17">
        <v>89</v>
      </c>
      <c r="J7" s="17">
        <v>66</v>
      </c>
      <c r="K7" s="17">
        <v>89</v>
      </c>
      <c r="L7" s="17">
        <v>36</v>
      </c>
      <c r="M7" s="19">
        <f t="shared" si="1"/>
        <v>280</v>
      </c>
      <c r="N7" s="18" t="s">
        <v>64</v>
      </c>
      <c r="O7" s="20">
        <v>0.55000000000000004</v>
      </c>
      <c r="P7" s="15" t="s">
        <v>65</v>
      </c>
      <c r="Q7" s="15" t="s">
        <v>66</v>
      </c>
      <c r="R7" s="19"/>
      <c r="S7" s="19" t="s">
        <v>81</v>
      </c>
      <c r="T7" s="14">
        <v>4</v>
      </c>
      <c r="U7" s="14">
        <f t="shared" si="2"/>
        <v>119</v>
      </c>
    </row>
    <row r="8" spans="1:21" x14ac:dyDescent="0.35">
      <c r="A8" s="22" t="s">
        <v>63</v>
      </c>
      <c r="B8" s="14">
        <v>121</v>
      </c>
      <c r="C8" s="18" t="s">
        <v>93</v>
      </c>
      <c r="D8" s="15">
        <v>24</v>
      </c>
      <c r="E8" s="15">
        <v>33</v>
      </c>
      <c r="F8" s="15"/>
      <c r="G8" s="15"/>
      <c r="H8" s="16">
        <f t="shared" si="0"/>
        <v>57</v>
      </c>
      <c r="I8" s="17">
        <v>100</v>
      </c>
      <c r="J8" s="17">
        <v>92</v>
      </c>
      <c r="K8" s="17">
        <v>100</v>
      </c>
      <c r="L8" s="17">
        <v>100</v>
      </c>
      <c r="M8" s="19">
        <f t="shared" si="1"/>
        <v>392</v>
      </c>
      <c r="N8" s="18" t="s">
        <v>42</v>
      </c>
      <c r="O8" s="20">
        <v>1</v>
      </c>
      <c r="P8" s="15" t="s">
        <v>68</v>
      </c>
      <c r="Q8" s="15" t="s">
        <v>67</v>
      </c>
      <c r="R8" s="19">
        <v>1</v>
      </c>
      <c r="S8" s="19" t="s">
        <v>81</v>
      </c>
      <c r="T8" s="14">
        <v>11</v>
      </c>
      <c r="U8" s="14">
        <f t="shared" si="2"/>
        <v>178</v>
      </c>
    </row>
    <row r="9" spans="1:21" x14ac:dyDescent="0.35">
      <c r="A9" s="22" t="s">
        <v>82</v>
      </c>
      <c r="B9" s="14">
        <v>232</v>
      </c>
      <c r="C9" s="18" t="s">
        <v>93</v>
      </c>
      <c r="D9" s="15">
        <v>46</v>
      </c>
      <c r="E9" s="15">
        <v>47</v>
      </c>
      <c r="F9" s="15"/>
      <c r="G9" s="15"/>
      <c r="H9" s="16">
        <f t="shared" si="0"/>
        <v>93</v>
      </c>
      <c r="I9" s="17">
        <v>96</v>
      </c>
      <c r="J9" s="17">
        <v>86</v>
      </c>
      <c r="K9" s="17">
        <v>96</v>
      </c>
      <c r="L9" s="17">
        <v>100</v>
      </c>
      <c r="M9" s="19">
        <f t="shared" si="1"/>
        <v>378</v>
      </c>
      <c r="N9" s="18" t="s">
        <v>84</v>
      </c>
      <c r="O9" s="20">
        <v>0.69</v>
      </c>
      <c r="P9" s="15" t="s">
        <v>87</v>
      </c>
      <c r="Q9" s="15" t="s">
        <v>88</v>
      </c>
      <c r="R9" s="19"/>
      <c r="S9" s="19" t="s">
        <v>81</v>
      </c>
      <c r="T9" s="14">
        <v>75</v>
      </c>
      <c r="U9" s="14">
        <f t="shared" si="2"/>
        <v>325</v>
      </c>
    </row>
    <row r="10" spans="1:21" x14ac:dyDescent="0.35">
      <c r="A10" s="22" t="s">
        <v>83</v>
      </c>
      <c r="B10" s="14">
        <v>59</v>
      </c>
      <c r="C10" s="18" t="s">
        <v>93</v>
      </c>
      <c r="D10" s="15">
        <v>56</v>
      </c>
      <c r="E10" s="15">
        <v>43</v>
      </c>
      <c r="F10" s="15"/>
      <c r="G10" s="15"/>
      <c r="H10" s="16">
        <f t="shared" si="0"/>
        <v>99</v>
      </c>
      <c r="I10" s="17">
        <v>96</v>
      </c>
      <c r="J10" s="17">
        <v>100</v>
      </c>
      <c r="K10" s="17">
        <v>96</v>
      </c>
      <c r="L10" s="17">
        <v>66</v>
      </c>
      <c r="M10" s="19">
        <f t="shared" si="1"/>
        <v>358</v>
      </c>
      <c r="N10" s="18" t="s">
        <v>84</v>
      </c>
      <c r="O10" s="20">
        <v>0.56000000000000005</v>
      </c>
      <c r="P10" s="15" t="s">
        <v>85</v>
      </c>
      <c r="Q10" s="15" t="s">
        <v>86</v>
      </c>
      <c r="R10" s="19"/>
      <c r="S10" s="19" t="s">
        <v>81</v>
      </c>
      <c r="T10" s="14">
        <v>79</v>
      </c>
      <c r="U10" s="14">
        <f t="shared" si="2"/>
        <v>158</v>
      </c>
    </row>
    <row r="11" spans="1:21" x14ac:dyDescent="0.35">
      <c r="A11" s="22" t="s">
        <v>94</v>
      </c>
      <c r="B11" s="14">
        <v>0</v>
      </c>
      <c r="C11" s="18" t="s">
        <v>93</v>
      </c>
      <c r="D11" s="15">
        <v>47</v>
      </c>
      <c r="E11" s="15">
        <v>29</v>
      </c>
      <c r="F11" s="15"/>
      <c r="G11" s="15"/>
      <c r="H11" s="16">
        <f t="shared" si="0"/>
        <v>76</v>
      </c>
      <c r="I11" s="17">
        <v>100</v>
      </c>
      <c r="J11" s="17">
        <v>65</v>
      </c>
      <c r="K11" s="17">
        <v>97</v>
      </c>
      <c r="L11" s="17">
        <v>77</v>
      </c>
      <c r="M11" s="19">
        <f t="shared" si="1"/>
        <v>339</v>
      </c>
      <c r="N11" s="18" t="s">
        <v>42</v>
      </c>
      <c r="O11" s="20">
        <v>0.12</v>
      </c>
      <c r="P11" s="15" t="s">
        <v>95</v>
      </c>
      <c r="Q11" s="15" t="s">
        <v>96</v>
      </c>
      <c r="R11" s="19">
        <v>-1</v>
      </c>
      <c r="S11" s="19" t="s">
        <v>91</v>
      </c>
      <c r="T11" s="14">
        <v>26</v>
      </c>
      <c r="U11" s="14">
        <f t="shared" si="2"/>
        <v>76</v>
      </c>
    </row>
    <row r="12" spans="1:21" x14ac:dyDescent="0.35">
      <c r="A12" s="22" t="s">
        <v>98</v>
      </c>
      <c r="B12" s="14">
        <v>112</v>
      </c>
      <c r="C12" s="18" t="s">
        <v>93</v>
      </c>
      <c r="D12" s="15">
        <v>32</v>
      </c>
      <c r="E12" s="15">
        <v>61</v>
      </c>
      <c r="F12" s="15"/>
      <c r="G12" s="15"/>
      <c r="H12" s="16">
        <f t="shared" si="0"/>
        <v>93</v>
      </c>
      <c r="I12" s="17">
        <v>100</v>
      </c>
      <c r="J12" s="17">
        <v>65</v>
      </c>
      <c r="K12" s="17">
        <v>100</v>
      </c>
      <c r="L12" s="17">
        <v>64</v>
      </c>
      <c r="M12" s="19">
        <f t="shared" si="1"/>
        <v>329</v>
      </c>
      <c r="N12" s="18" t="s">
        <v>42</v>
      </c>
      <c r="O12" s="20">
        <v>0.72</v>
      </c>
      <c r="P12" s="15" t="s">
        <v>99</v>
      </c>
      <c r="Q12" s="15" t="s">
        <v>100</v>
      </c>
      <c r="R12" s="19"/>
      <c r="S12" s="19" t="s">
        <v>81</v>
      </c>
      <c r="T12" s="14">
        <v>9</v>
      </c>
      <c r="U12" s="14">
        <f t="shared" si="2"/>
        <v>205</v>
      </c>
    </row>
    <row r="13" spans="1:21" x14ac:dyDescent="0.35">
      <c r="A13" s="22" t="s">
        <v>102</v>
      </c>
      <c r="B13" s="14">
        <v>20</v>
      </c>
      <c r="C13" s="18" t="s">
        <v>93</v>
      </c>
      <c r="D13" s="15">
        <v>2</v>
      </c>
      <c r="E13" s="15">
        <v>7</v>
      </c>
      <c r="F13" s="15"/>
      <c r="G13" s="15"/>
      <c r="H13" s="16">
        <f t="shared" si="0"/>
        <v>9</v>
      </c>
      <c r="I13" s="17">
        <v>100</v>
      </c>
      <c r="J13" s="17">
        <v>97</v>
      </c>
      <c r="K13" s="17">
        <v>100</v>
      </c>
      <c r="L13" s="17">
        <v>15</v>
      </c>
      <c r="M13" s="19">
        <f t="shared" si="1"/>
        <v>312</v>
      </c>
      <c r="N13" s="18" t="s">
        <v>42</v>
      </c>
      <c r="O13" s="20">
        <v>0.76</v>
      </c>
      <c r="P13" s="15" t="s">
        <v>103</v>
      </c>
      <c r="Q13" s="15" t="s">
        <v>104</v>
      </c>
      <c r="R13" s="19"/>
      <c r="S13" s="19" t="s">
        <v>81</v>
      </c>
      <c r="T13" s="14">
        <v>2</v>
      </c>
      <c r="U13" s="14">
        <f t="shared" si="2"/>
        <v>29</v>
      </c>
    </row>
    <row r="14" spans="1:21" x14ac:dyDescent="0.35">
      <c r="A14" s="22" t="s">
        <v>106</v>
      </c>
      <c r="B14" s="14">
        <v>81</v>
      </c>
      <c r="C14" s="18" t="s">
        <v>93</v>
      </c>
      <c r="D14" s="15">
        <v>18</v>
      </c>
      <c r="E14" s="15">
        <v>140</v>
      </c>
      <c r="F14" s="15"/>
      <c r="G14" s="15"/>
      <c r="H14" s="16">
        <f t="shared" si="0"/>
        <v>158</v>
      </c>
      <c r="I14" s="17">
        <v>100</v>
      </c>
      <c r="J14" s="17">
        <v>48</v>
      </c>
      <c r="K14" s="17">
        <v>100</v>
      </c>
      <c r="L14" s="17">
        <v>100</v>
      </c>
      <c r="M14" s="19">
        <f t="shared" si="1"/>
        <v>348</v>
      </c>
      <c r="N14" s="18" t="s">
        <v>42</v>
      </c>
      <c r="O14" s="20">
        <v>0.76</v>
      </c>
      <c r="P14" s="15" t="s">
        <v>107</v>
      </c>
      <c r="Q14" s="15" t="s">
        <v>108</v>
      </c>
      <c r="R14" s="19">
        <v>1</v>
      </c>
      <c r="S14" s="19" t="s">
        <v>80</v>
      </c>
      <c r="T14" s="14">
        <v>23</v>
      </c>
      <c r="U14" s="14">
        <f t="shared" si="2"/>
        <v>239</v>
      </c>
    </row>
    <row r="15" spans="1:21" x14ac:dyDescent="0.35">
      <c r="A15" s="22" t="s">
        <v>110</v>
      </c>
      <c r="B15" s="14">
        <v>201</v>
      </c>
      <c r="C15" s="18" t="s">
        <v>93</v>
      </c>
      <c r="D15" s="15">
        <v>31</v>
      </c>
      <c r="E15" s="15">
        <v>94</v>
      </c>
      <c r="F15" s="15"/>
      <c r="G15" s="15"/>
      <c r="H15" s="16">
        <f t="shared" si="0"/>
        <v>125</v>
      </c>
      <c r="I15" s="17">
        <v>92</v>
      </c>
      <c r="J15" s="17">
        <v>61</v>
      </c>
      <c r="K15" s="17">
        <v>92</v>
      </c>
      <c r="L15" s="17">
        <v>66</v>
      </c>
      <c r="M15" s="19">
        <f t="shared" si="1"/>
        <v>311</v>
      </c>
      <c r="N15" s="18" t="s">
        <v>42</v>
      </c>
      <c r="O15" s="20">
        <v>0.67</v>
      </c>
      <c r="P15" s="15" t="s">
        <v>112</v>
      </c>
      <c r="Q15" s="15" t="s">
        <v>113</v>
      </c>
      <c r="R15" s="19"/>
      <c r="S15" s="19" t="s">
        <v>80</v>
      </c>
      <c r="T15" s="14">
        <v>12</v>
      </c>
      <c r="U15" s="14">
        <f t="shared" si="2"/>
        <v>326</v>
      </c>
    </row>
    <row r="16" spans="1:21" x14ac:dyDescent="0.35">
      <c r="A16" s="22" t="s">
        <v>115</v>
      </c>
      <c r="B16" s="14">
        <v>0</v>
      </c>
      <c r="C16" s="18" t="s">
        <v>116</v>
      </c>
      <c r="D16" s="15">
        <v>8</v>
      </c>
      <c r="E16" s="15">
        <v>26</v>
      </c>
      <c r="F16" s="15"/>
      <c r="G16" s="15"/>
      <c r="H16" s="16">
        <f t="shared" si="0"/>
        <v>34</v>
      </c>
      <c r="I16" s="17">
        <v>100</v>
      </c>
      <c r="J16" s="17">
        <v>63</v>
      </c>
      <c r="K16" s="17">
        <v>100</v>
      </c>
      <c r="L16" s="17">
        <v>26</v>
      </c>
      <c r="M16" s="19">
        <f t="shared" si="1"/>
        <v>289</v>
      </c>
      <c r="N16" s="18" t="s">
        <v>84</v>
      </c>
      <c r="O16" s="20">
        <v>0.59</v>
      </c>
      <c r="P16" s="15" t="s">
        <v>117</v>
      </c>
      <c r="Q16" s="15" t="s">
        <v>118</v>
      </c>
      <c r="R16" s="19">
        <v>1</v>
      </c>
      <c r="S16" s="19" t="s">
        <v>81</v>
      </c>
      <c r="T16" s="14">
        <v>10</v>
      </c>
      <c r="U16" s="14">
        <f t="shared" si="2"/>
        <v>34</v>
      </c>
    </row>
    <row r="17" spans="1:23" x14ac:dyDescent="0.35">
      <c r="A17" s="22" t="s">
        <v>120</v>
      </c>
      <c r="B17" s="14">
        <v>25</v>
      </c>
      <c r="C17" s="18" t="s">
        <v>93</v>
      </c>
      <c r="D17" s="15">
        <v>14</v>
      </c>
      <c r="E17" s="15">
        <v>14</v>
      </c>
      <c r="F17" s="15"/>
      <c r="G17" s="15"/>
      <c r="H17" s="16">
        <f t="shared" si="0"/>
        <v>28</v>
      </c>
      <c r="I17" s="17">
        <v>100</v>
      </c>
      <c r="J17" s="17">
        <v>92</v>
      </c>
      <c r="K17" s="17">
        <v>92</v>
      </c>
      <c r="L17" s="17">
        <v>0</v>
      </c>
      <c r="M17" s="19">
        <f t="shared" si="1"/>
        <v>284</v>
      </c>
      <c r="N17" s="18" t="s">
        <v>42</v>
      </c>
      <c r="O17" s="20">
        <v>0.92</v>
      </c>
      <c r="P17" s="15" t="s">
        <v>122</v>
      </c>
      <c r="Q17" s="15" t="s">
        <v>123</v>
      </c>
      <c r="R17" s="19"/>
      <c r="S17" s="19" t="s">
        <v>80</v>
      </c>
      <c r="T17" s="14">
        <v>17</v>
      </c>
      <c r="U17" s="14">
        <f t="shared" si="2"/>
        <v>53</v>
      </c>
    </row>
    <row r="18" spans="1:23" x14ac:dyDescent="0.35">
      <c r="A18" s="22" t="s">
        <v>121</v>
      </c>
      <c r="B18" s="14">
        <v>67</v>
      </c>
      <c r="C18" s="18" t="s">
        <v>93</v>
      </c>
      <c r="D18" s="15">
        <v>32</v>
      </c>
      <c r="E18" s="15">
        <v>10</v>
      </c>
      <c r="F18" s="15"/>
      <c r="G18" s="15"/>
      <c r="H18" s="16">
        <f t="shared" si="0"/>
        <v>42</v>
      </c>
      <c r="I18" s="17">
        <v>100</v>
      </c>
      <c r="J18" s="17">
        <v>64</v>
      </c>
      <c r="K18" s="17">
        <v>98</v>
      </c>
      <c r="L18" s="17">
        <v>79</v>
      </c>
      <c r="M18" s="19">
        <f t="shared" si="1"/>
        <v>341</v>
      </c>
      <c r="N18" s="18" t="s">
        <v>42</v>
      </c>
      <c r="O18" s="20">
        <v>0.62</v>
      </c>
      <c r="P18" s="15" t="s">
        <v>124</v>
      </c>
      <c r="Q18" s="15" t="s">
        <v>125</v>
      </c>
      <c r="R18" s="19">
        <v>-1</v>
      </c>
      <c r="S18" s="19" t="s">
        <v>80</v>
      </c>
      <c r="T18" s="14">
        <v>26</v>
      </c>
      <c r="U18" s="14">
        <f t="shared" si="2"/>
        <v>109</v>
      </c>
    </row>
    <row r="19" spans="1:23" x14ac:dyDescent="0.35">
      <c r="A19" s="22" t="s">
        <v>154</v>
      </c>
      <c r="B19" s="14">
        <v>5</v>
      </c>
      <c r="C19" s="18" t="s">
        <v>93</v>
      </c>
      <c r="D19" s="15">
        <v>1</v>
      </c>
      <c r="E19" s="15">
        <v>23</v>
      </c>
      <c r="F19" s="15"/>
      <c r="G19" s="15"/>
      <c r="H19" s="16">
        <f t="shared" si="0"/>
        <v>24</v>
      </c>
      <c r="I19" s="17">
        <v>92</v>
      </c>
      <c r="J19" s="17">
        <v>97</v>
      </c>
      <c r="K19" s="17">
        <v>51</v>
      </c>
      <c r="L19" s="17">
        <v>92</v>
      </c>
      <c r="M19" s="19">
        <f t="shared" si="1"/>
        <v>332</v>
      </c>
      <c r="N19" s="18" t="s">
        <v>42</v>
      </c>
      <c r="O19" s="20">
        <v>0.39</v>
      </c>
      <c r="P19" s="15" t="s">
        <v>155</v>
      </c>
      <c r="Q19" s="15" t="s">
        <v>156</v>
      </c>
      <c r="R19" s="19">
        <v>-1</v>
      </c>
      <c r="S19" s="19" t="s">
        <v>81</v>
      </c>
      <c r="T19" s="14">
        <v>7</v>
      </c>
      <c r="U19" s="14">
        <f t="shared" si="2"/>
        <v>29</v>
      </c>
    </row>
    <row r="20" spans="1:23" x14ac:dyDescent="0.35">
      <c r="A20" s="22"/>
      <c r="B20" s="14"/>
      <c r="C20" s="18"/>
      <c r="D20" s="15"/>
      <c r="E20" s="15"/>
      <c r="F20" s="15"/>
      <c r="G20" s="15"/>
      <c r="H20" s="16">
        <f t="shared" si="0"/>
        <v>0</v>
      </c>
      <c r="I20" s="17"/>
      <c r="J20" s="17"/>
      <c r="K20" s="17"/>
      <c r="L20" s="17"/>
      <c r="M20" s="19">
        <f t="shared" si="1"/>
        <v>0</v>
      </c>
      <c r="N20" s="18"/>
      <c r="O20" s="20"/>
      <c r="P20" s="15"/>
      <c r="Q20" s="15"/>
      <c r="R20" s="19"/>
      <c r="S20" s="19"/>
      <c r="T20" s="14"/>
      <c r="U20" s="14">
        <f t="shared" si="2"/>
        <v>0</v>
      </c>
    </row>
    <row r="31" spans="1:23" ht="116.25" x14ac:dyDescent="0.35">
      <c r="A31" s="7" t="s">
        <v>22</v>
      </c>
      <c r="B31" s="8" t="s">
        <v>39</v>
      </c>
      <c r="C31" s="8"/>
      <c r="D31" s="6"/>
      <c r="E31" s="6"/>
      <c r="F31" s="6"/>
      <c r="G31" s="9" t="s">
        <v>75</v>
      </c>
      <c r="H31" s="6"/>
      <c r="I31" s="6"/>
      <c r="J31" s="6"/>
      <c r="K31" s="6"/>
      <c r="L31" s="8" t="s">
        <v>74</v>
      </c>
      <c r="M31" s="8"/>
      <c r="N31" s="8" t="s">
        <v>73</v>
      </c>
      <c r="O31" s="6"/>
      <c r="P31" s="6"/>
      <c r="Q31" s="8" t="s">
        <v>76</v>
      </c>
      <c r="R31" s="8" t="s">
        <v>77</v>
      </c>
      <c r="S31" s="8"/>
      <c r="T31" s="10" t="s">
        <v>32</v>
      </c>
      <c r="U31" s="8" t="s">
        <v>35</v>
      </c>
      <c r="V31" s="10" t="s">
        <v>33</v>
      </c>
      <c r="W31" s="6"/>
    </row>
    <row r="32" spans="1:23" x14ac:dyDescent="0.35">
      <c r="A32" s="22" t="s">
        <v>40</v>
      </c>
      <c r="B32" s="14">
        <f t="shared" ref="B32:B49" si="3">B3*0.3</f>
        <v>47.1</v>
      </c>
      <c r="C32" s="18">
        <v>1</v>
      </c>
      <c r="D32" s="11"/>
      <c r="E32" s="11"/>
      <c r="F32" s="11"/>
      <c r="G32" s="23">
        <f t="shared" ref="G32:G49" si="4">H3*0.3</f>
        <v>16.5</v>
      </c>
      <c r="H32" s="11"/>
      <c r="I32" s="11"/>
      <c r="J32" s="11"/>
      <c r="K32" s="11"/>
      <c r="L32" s="14">
        <f t="shared" ref="L32:L49" si="5">M3*0.2</f>
        <v>78</v>
      </c>
      <c r="M32" s="18"/>
      <c r="N32" s="18"/>
      <c r="O32" s="11"/>
      <c r="P32" s="11"/>
      <c r="Q32" s="18">
        <v>1</v>
      </c>
      <c r="R32" s="14">
        <f t="shared" ref="R32:R49" si="6">T3*0.05</f>
        <v>1.5</v>
      </c>
      <c r="S32" s="14"/>
      <c r="T32" s="23">
        <f t="shared" ref="T32:T49" si="7">B32+G32+L32+R32</f>
        <v>143.1</v>
      </c>
      <c r="U32" s="32">
        <f>T32+Q32+N32+M32+C32+R3</f>
        <v>145.1</v>
      </c>
      <c r="V32" s="33" t="s">
        <v>47</v>
      </c>
      <c r="W32" s="33" t="s">
        <v>48</v>
      </c>
    </row>
    <row r="33" spans="1:23" x14ac:dyDescent="0.35">
      <c r="A33" s="22" t="s">
        <v>41</v>
      </c>
      <c r="B33" s="14">
        <f t="shared" si="3"/>
        <v>0</v>
      </c>
      <c r="C33" s="18">
        <v>1</v>
      </c>
      <c r="D33" s="11"/>
      <c r="E33" s="11"/>
      <c r="F33" s="11"/>
      <c r="G33" s="23">
        <f t="shared" si="4"/>
        <v>19.8</v>
      </c>
      <c r="H33" s="11"/>
      <c r="I33" s="11"/>
      <c r="J33" s="11"/>
      <c r="K33" s="11"/>
      <c r="L33" s="14">
        <f t="shared" si="5"/>
        <v>64.400000000000006</v>
      </c>
      <c r="M33" s="18"/>
      <c r="N33" s="18"/>
      <c r="O33" s="11"/>
      <c r="P33" s="11"/>
      <c r="Q33" s="18">
        <v>1</v>
      </c>
      <c r="R33" s="14">
        <f t="shared" si="6"/>
        <v>0.75</v>
      </c>
      <c r="S33" s="14"/>
      <c r="T33" s="23">
        <f t="shared" si="7"/>
        <v>84.95</v>
      </c>
      <c r="U33" s="32">
        <f>T33+Q33+N33+M33+C33+R4</f>
        <v>85.95</v>
      </c>
      <c r="V33" s="33" t="s">
        <v>47</v>
      </c>
      <c r="W33" s="33" t="s">
        <v>49</v>
      </c>
    </row>
    <row r="34" spans="1:23" x14ac:dyDescent="0.35">
      <c r="A34" s="22" t="s">
        <v>53</v>
      </c>
      <c r="B34" s="14">
        <f t="shared" si="3"/>
        <v>35.699999999999996</v>
      </c>
      <c r="C34" s="18">
        <v>1</v>
      </c>
      <c r="D34" s="11"/>
      <c r="E34" s="11"/>
      <c r="F34" s="11"/>
      <c r="G34" s="23">
        <f t="shared" si="4"/>
        <v>50.1</v>
      </c>
      <c r="H34" s="11"/>
      <c r="I34" s="11"/>
      <c r="J34" s="11"/>
      <c r="K34" s="11"/>
      <c r="L34" s="14">
        <f t="shared" si="5"/>
        <v>73</v>
      </c>
      <c r="M34" s="18"/>
      <c r="N34" s="18"/>
      <c r="O34" s="11"/>
      <c r="P34" s="11"/>
      <c r="Q34" s="18">
        <v>1</v>
      </c>
      <c r="R34" s="14">
        <f t="shared" si="6"/>
        <v>1.55</v>
      </c>
      <c r="S34" s="14"/>
      <c r="T34" s="23">
        <f t="shared" si="7"/>
        <v>160.35000000000002</v>
      </c>
      <c r="U34" s="32">
        <f>Q34+N34+M34+C34+T34+R5</f>
        <v>163.35000000000002</v>
      </c>
      <c r="V34" s="33" t="s">
        <v>59</v>
      </c>
      <c r="W34" s="33" t="s">
        <v>60</v>
      </c>
    </row>
    <row r="35" spans="1:23" x14ac:dyDescent="0.35">
      <c r="A35" s="22" t="s">
        <v>54</v>
      </c>
      <c r="B35" s="14">
        <f t="shared" si="3"/>
        <v>16.2</v>
      </c>
      <c r="C35" s="18">
        <v>1</v>
      </c>
      <c r="D35" s="11"/>
      <c r="E35" s="11"/>
      <c r="F35" s="11"/>
      <c r="G35" s="23">
        <f t="shared" si="4"/>
        <v>35.1</v>
      </c>
      <c r="H35" s="11"/>
      <c r="I35" s="11"/>
      <c r="J35" s="11"/>
      <c r="K35" s="11"/>
      <c r="L35" s="14">
        <f t="shared" si="5"/>
        <v>70.400000000000006</v>
      </c>
      <c r="M35" s="18"/>
      <c r="N35" s="18"/>
      <c r="O35" s="11"/>
      <c r="P35" s="11"/>
      <c r="Q35" s="18">
        <v>1</v>
      </c>
      <c r="R35" s="14">
        <f t="shared" si="6"/>
        <v>3.45</v>
      </c>
      <c r="S35" s="14"/>
      <c r="T35" s="23">
        <f t="shared" si="7"/>
        <v>125.15</v>
      </c>
      <c r="U35" s="32">
        <f>Q35+N35+M35+C35+T35+R6</f>
        <v>127.15</v>
      </c>
      <c r="V35" s="33" t="s">
        <v>59</v>
      </c>
      <c r="W35" s="33" t="s">
        <v>61</v>
      </c>
    </row>
    <row r="36" spans="1:23" x14ac:dyDescent="0.35">
      <c r="A36" s="22" t="s">
        <v>62</v>
      </c>
      <c r="B36" s="14">
        <f t="shared" si="3"/>
        <v>22.8</v>
      </c>
      <c r="C36" s="18">
        <v>1</v>
      </c>
      <c r="D36" s="11"/>
      <c r="E36" s="11"/>
      <c r="F36" s="11"/>
      <c r="G36" s="23">
        <f t="shared" si="4"/>
        <v>12.9</v>
      </c>
      <c r="H36" s="11"/>
      <c r="I36" s="11"/>
      <c r="J36" s="11"/>
      <c r="K36" s="11"/>
      <c r="L36" s="14">
        <f t="shared" si="5"/>
        <v>56</v>
      </c>
      <c r="M36" s="18"/>
      <c r="N36" s="18">
        <v>1</v>
      </c>
      <c r="O36" s="11"/>
      <c r="P36" s="11"/>
      <c r="Q36" s="18"/>
      <c r="R36" s="14">
        <f t="shared" si="6"/>
        <v>0.2</v>
      </c>
      <c r="S36" s="14"/>
      <c r="T36" s="23">
        <f t="shared" si="7"/>
        <v>91.9</v>
      </c>
      <c r="U36" s="32">
        <f>Q36+N36+M36+C36+T36+R7</f>
        <v>93.9</v>
      </c>
      <c r="V36" s="33" t="s">
        <v>47</v>
      </c>
      <c r="W36" s="33" t="s">
        <v>71</v>
      </c>
    </row>
    <row r="37" spans="1:23" x14ac:dyDescent="0.35">
      <c r="A37" s="22" t="s">
        <v>63</v>
      </c>
      <c r="B37" s="14">
        <f t="shared" si="3"/>
        <v>36.299999999999997</v>
      </c>
      <c r="C37" s="18">
        <v>1</v>
      </c>
      <c r="D37" s="11"/>
      <c r="E37" s="11"/>
      <c r="F37" s="11"/>
      <c r="G37" s="23">
        <f t="shared" si="4"/>
        <v>17.099999999999998</v>
      </c>
      <c r="H37" s="11"/>
      <c r="I37" s="11"/>
      <c r="J37" s="11"/>
      <c r="K37" s="11"/>
      <c r="L37" s="14">
        <f t="shared" si="5"/>
        <v>78.400000000000006</v>
      </c>
      <c r="M37" s="18"/>
      <c r="N37" s="18"/>
      <c r="O37" s="11"/>
      <c r="P37" s="11"/>
      <c r="Q37" s="18"/>
      <c r="R37" s="14">
        <f t="shared" si="6"/>
        <v>0.55000000000000004</v>
      </c>
      <c r="S37" s="14"/>
      <c r="T37" s="23">
        <f t="shared" si="7"/>
        <v>132.35000000000002</v>
      </c>
      <c r="U37" s="32">
        <f>Q37+N37+M37+C37+T37+R8</f>
        <v>134.35000000000002</v>
      </c>
      <c r="V37" s="33" t="s">
        <v>47</v>
      </c>
      <c r="W37" s="33" t="s">
        <v>72</v>
      </c>
    </row>
    <row r="38" spans="1:23" x14ac:dyDescent="0.35">
      <c r="A38" s="22" t="s">
        <v>82</v>
      </c>
      <c r="B38" s="14">
        <f t="shared" si="3"/>
        <v>69.599999999999994</v>
      </c>
      <c r="C38" s="18">
        <v>1</v>
      </c>
      <c r="D38" s="11"/>
      <c r="E38" s="11"/>
      <c r="F38" s="11"/>
      <c r="G38" s="23">
        <f t="shared" si="4"/>
        <v>27.9</v>
      </c>
      <c r="H38" s="11"/>
      <c r="I38" s="11"/>
      <c r="J38" s="11"/>
      <c r="K38" s="11"/>
      <c r="L38" s="14">
        <f t="shared" si="5"/>
        <v>75.600000000000009</v>
      </c>
      <c r="M38" s="18"/>
      <c r="N38" s="18">
        <v>-1</v>
      </c>
      <c r="O38" s="11"/>
      <c r="P38" s="11"/>
      <c r="Q38" s="18"/>
      <c r="R38" s="14">
        <f t="shared" si="6"/>
        <v>3.75</v>
      </c>
      <c r="S38" s="14"/>
      <c r="T38" s="23">
        <f t="shared" si="7"/>
        <v>176.85000000000002</v>
      </c>
      <c r="U38" s="32">
        <f>Q38+N38+M38+C38+T38+R9</f>
        <v>176.85000000000002</v>
      </c>
      <c r="V38" s="33" t="s">
        <v>59</v>
      </c>
      <c r="W38" s="33" t="s">
        <v>89</v>
      </c>
    </row>
    <row r="39" spans="1:23" x14ac:dyDescent="0.35">
      <c r="A39" s="22" t="s">
        <v>83</v>
      </c>
      <c r="B39" s="14">
        <f t="shared" si="3"/>
        <v>17.7</v>
      </c>
      <c r="C39" s="18">
        <v>1</v>
      </c>
      <c r="D39" s="11"/>
      <c r="E39" s="11"/>
      <c r="F39" s="11"/>
      <c r="G39" s="23">
        <f t="shared" si="4"/>
        <v>29.7</v>
      </c>
      <c r="H39" s="11"/>
      <c r="I39" s="11"/>
      <c r="J39" s="11"/>
      <c r="K39" s="11"/>
      <c r="L39" s="14">
        <f t="shared" si="5"/>
        <v>71.600000000000009</v>
      </c>
      <c r="M39" s="18"/>
      <c r="N39" s="18">
        <v>-1</v>
      </c>
      <c r="O39" s="11"/>
      <c r="P39" s="11"/>
      <c r="Q39" s="18"/>
      <c r="R39" s="14">
        <f t="shared" si="6"/>
        <v>3.95</v>
      </c>
      <c r="S39" s="14"/>
      <c r="T39" s="23">
        <f t="shared" si="7"/>
        <v>122.95</v>
      </c>
      <c r="U39" s="32">
        <f t="shared" ref="U39:U49" si="8">T39+Q39+N39+M39+C39+R10</f>
        <v>122.95</v>
      </c>
      <c r="V39" s="33" t="s">
        <v>59</v>
      </c>
      <c r="W39" s="33" t="s">
        <v>90</v>
      </c>
    </row>
    <row r="40" spans="1:23" x14ac:dyDescent="0.35">
      <c r="A40" s="22" t="s">
        <v>94</v>
      </c>
      <c r="B40" s="14">
        <f t="shared" si="3"/>
        <v>0</v>
      </c>
      <c r="C40" s="18">
        <v>1</v>
      </c>
      <c r="D40" s="11"/>
      <c r="E40" s="11"/>
      <c r="F40" s="11"/>
      <c r="G40" s="23">
        <f t="shared" si="4"/>
        <v>22.8</v>
      </c>
      <c r="H40" s="11"/>
      <c r="I40" s="11"/>
      <c r="J40" s="11"/>
      <c r="K40" s="11"/>
      <c r="L40" s="14">
        <f t="shared" si="5"/>
        <v>67.8</v>
      </c>
      <c r="M40" s="18"/>
      <c r="N40" s="18">
        <v>-1</v>
      </c>
      <c r="O40" s="11"/>
      <c r="P40" s="11"/>
      <c r="Q40" s="18">
        <v>1</v>
      </c>
      <c r="R40" s="14">
        <f t="shared" si="6"/>
        <v>1.3</v>
      </c>
      <c r="S40" s="14"/>
      <c r="T40" s="23">
        <f t="shared" si="7"/>
        <v>91.899999999999991</v>
      </c>
      <c r="U40" s="32">
        <f t="shared" si="8"/>
        <v>91.899999999999991</v>
      </c>
      <c r="V40" s="33" t="s">
        <v>47</v>
      </c>
      <c r="W40" s="34" t="s">
        <v>97</v>
      </c>
    </row>
    <row r="41" spans="1:23" x14ac:dyDescent="0.35">
      <c r="A41" s="22" t="s">
        <v>98</v>
      </c>
      <c r="B41" s="14">
        <f t="shared" si="3"/>
        <v>33.6</v>
      </c>
      <c r="C41" s="18">
        <v>1</v>
      </c>
      <c r="D41" s="11"/>
      <c r="E41" s="11"/>
      <c r="F41" s="11"/>
      <c r="G41" s="23">
        <f t="shared" si="4"/>
        <v>27.9</v>
      </c>
      <c r="H41" s="11"/>
      <c r="I41" s="11"/>
      <c r="J41" s="11"/>
      <c r="K41" s="11"/>
      <c r="L41" s="14">
        <f t="shared" si="5"/>
        <v>65.8</v>
      </c>
      <c r="M41" s="18"/>
      <c r="N41" s="18"/>
      <c r="O41" s="11"/>
      <c r="P41" s="11"/>
      <c r="Q41" s="18"/>
      <c r="R41" s="14">
        <f t="shared" si="6"/>
        <v>0.45</v>
      </c>
      <c r="S41" s="14"/>
      <c r="T41" s="23">
        <f t="shared" si="7"/>
        <v>127.75</v>
      </c>
      <c r="U41" s="32">
        <f t="shared" si="8"/>
        <v>128.75</v>
      </c>
      <c r="V41" s="33" t="s">
        <v>59</v>
      </c>
      <c r="W41" s="33" t="s">
        <v>101</v>
      </c>
    </row>
    <row r="42" spans="1:23" x14ac:dyDescent="0.35">
      <c r="A42" s="22" t="s">
        <v>102</v>
      </c>
      <c r="B42" s="14">
        <f t="shared" si="3"/>
        <v>6</v>
      </c>
      <c r="C42" s="18">
        <v>1</v>
      </c>
      <c r="D42" s="11"/>
      <c r="E42" s="11"/>
      <c r="F42" s="11"/>
      <c r="G42" s="23">
        <f t="shared" si="4"/>
        <v>2.6999999999999997</v>
      </c>
      <c r="H42" s="11"/>
      <c r="I42" s="11"/>
      <c r="J42" s="11"/>
      <c r="K42" s="11"/>
      <c r="L42" s="14">
        <f t="shared" si="5"/>
        <v>62.400000000000006</v>
      </c>
      <c r="M42" s="18"/>
      <c r="N42" s="18"/>
      <c r="O42" s="11"/>
      <c r="P42" s="11"/>
      <c r="Q42" s="18"/>
      <c r="R42" s="14">
        <f t="shared" si="6"/>
        <v>0.1</v>
      </c>
      <c r="S42" s="14"/>
      <c r="T42" s="23">
        <f t="shared" si="7"/>
        <v>71.2</v>
      </c>
      <c r="U42" s="32">
        <f t="shared" si="8"/>
        <v>72.2</v>
      </c>
      <c r="V42" s="33" t="s">
        <v>92</v>
      </c>
      <c r="W42" s="34" t="s">
        <v>105</v>
      </c>
    </row>
    <row r="43" spans="1:23" x14ac:dyDescent="0.35">
      <c r="A43" s="22" t="s">
        <v>106</v>
      </c>
      <c r="B43" s="14">
        <f t="shared" si="3"/>
        <v>24.3</v>
      </c>
      <c r="C43" s="18">
        <v>1</v>
      </c>
      <c r="D43" s="11"/>
      <c r="E43" s="11"/>
      <c r="F43" s="11"/>
      <c r="G43" s="23">
        <f t="shared" si="4"/>
        <v>47.4</v>
      </c>
      <c r="H43" s="11"/>
      <c r="I43" s="11"/>
      <c r="J43" s="11"/>
      <c r="K43" s="11"/>
      <c r="L43" s="14">
        <f t="shared" si="5"/>
        <v>69.600000000000009</v>
      </c>
      <c r="M43" s="18"/>
      <c r="N43" s="18"/>
      <c r="O43" s="11"/>
      <c r="P43" s="11"/>
      <c r="Q43" s="18">
        <v>2</v>
      </c>
      <c r="R43" s="14">
        <f t="shared" si="6"/>
        <v>1.1500000000000001</v>
      </c>
      <c r="S43" s="14"/>
      <c r="T43" s="23">
        <f t="shared" si="7"/>
        <v>142.45000000000002</v>
      </c>
      <c r="U43" s="32">
        <f t="shared" si="8"/>
        <v>146.45000000000002</v>
      </c>
      <c r="V43" s="33" t="s">
        <v>59</v>
      </c>
      <c r="W43" s="34" t="s">
        <v>109</v>
      </c>
    </row>
    <row r="44" spans="1:23" x14ac:dyDescent="0.35">
      <c r="A44" s="22" t="s">
        <v>110</v>
      </c>
      <c r="B44" s="14">
        <f t="shared" si="3"/>
        <v>60.3</v>
      </c>
      <c r="C44" s="18">
        <v>1</v>
      </c>
      <c r="D44" s="11"/>
      <c r="E44" s="11"/>
      <c r="F44" s="11"/>
      <c r="G44" s="23">
        <f t="shared" si="4"/>
        <v>37.5</v>
      </c>
      <c r="H44" s="11"/>
      <c r="I44" s="11"/>
      <c r="J44" s="11"/>
      <c r="K44" s="11"/>
      <c r="L44" s="14">
        <f t="shared" si="5"/>
        <v>62.2</v>
      </c>
      <c r="M44" s="18"/>
      <c r="N44" s="18"/>
      <c r="O44" s="11"/>
      <c r="P44" s="11"/>
      <c r="Q44" s="18">
        <v>1</v>
      </c>
      <c r="R44" s="14">
        <f t="shared" si="6"/>
        <v>0.60000000000000009</v>
      </c>
      <c r="S44" s="14"/>
      <c r="T44" s="23">
        <f t="shared" si="7"/>
        <v>160.6</v>
      </c>
      <c r="U44" s="32">
        <f t="shared" si="8"/>
        <v>162.6</v>
      </c>
      <c r="V44" s="33" t="s">
        <v>59</v>
      </c>
      <c r="W44" s="34" t="s">
        <v>111</v>
      </c>
    </row>
    <row r="45" spans="1:23" x14ac:dyDescent="0.35">
      <c r="A45" s="22" t="s">
        <v>114</v>
      </c>
      <c r="B45" s="14">
        <f t="shared" si="3"/>
        <v>0</v>
      </c>
      <c r="C45" s="18">
        <v>0</v>
      </c>
      <c r="D45" s="11"/>
      <c r="E45" s="11"/>
      <c r="F45" s="11"/>
      <c r="G45" s="23">
        <f t="shared" si="4"/>
        <v>10.199999999999999</v>
      </c>
      <c r="H45" s="11"/>
      <c r="I45" s="11"/>
      <c r="J45" s="11"/>
      <c r="K45" s="11"/>
      <c r="L45" s="14">
        <f t="shared" si="5"/>
        <v>57.800000000000004</v>
      </c>
      <c r="M45" s="18"/>
      <c r="N45" s="18">
        <v>-1</v>
      </c>
      <c r="O45" s="11"/>
      <c r="P45" s="11"/>
      <c r="Q45" s="18"/>
      <c r="R45" s="14">
        <f t="shared" si="6"/>
        <v>0.5</v>
      </c>
      <c r="S45" s="14"/>
      <c r="T45" s="23">
        <f t="shared" si="7"/>
        <v>68.5</v>
      </c>
      <c r="U45" s="32">
        <f t="shared" si="8"/>
        <v>68.5</v>
      </c>
      <c r="V45" s="33" t="s">
        <v>92</v>
      </c>
      <c r="W45" s="34" t="s">
        <v>119</v>
      </c>
    </row>
    <row r="46" spans="1:23" x14ac:dyDescent="0.35">
      <c r="A46" s="22" t="s">
        <v>120</v>
      </c>
      <c r="B46" s="14">
        <f t="shared" si="3"/>
        <v>7.5</v>
      </c>
      <c r="C46" s="18">
        <v>1</v>
      </c>
      <c r="D46" s="11"/>
      <c r="E46" s="11"/>
      <c r="F46" s="11"/>
      <c r="G46" s="23">
        <f t="shared" si="4"/>
        <v>8.4</v>
      </c>
      <c r="H46" s="11"/>
      <c r="I46" s="11"/>
      <c r="J46" s="11"/>
      <c r="K46" s="11"/>
      <c r="L46" s="14">
        <f t="shared" si="5"/>
        <v>56.800000000000004</v>
      </c>
      <c r="M46" s="18"/>
      <c r="N46" s="18"/>
      <c r="O46" s="11"/>
      <c r="P46" s="11"/>
      <c r="Q46" s="18">
        <v>1</v>
      </c>
      <c r="R46" s="14">
        <f t="shared" si="6"/>
        <v>0.85000000000000009</v>
      </c>
      <c r="S46" s="14"/>
      <c r="T46" s="23">
        <f t="shared" si="7"/>
        <v>73.55</v>
      </c>
      <c r="U46" s="32">
        <f t="shared" si="8"/>
        <v>75.55</v>
      </c>
      <c r="V46" s="33" t="s">
        <v>92</v>
      </c>
      <c r="W46" s="34" t="s">
        <v>126</v>
      </c>
    </row>
    <row r="47" spans="1:23" x14ac:dyDescent="0.35">
      <c r="A47" s="22" t="s">
        <v>121</v>
      </c>
      <c r="B47" s="14">
        <f t="shared" si="3"/>
        <v>20.099999999999998</v>
      </c>
      <c r="C47" s="18">
        <v>1</v>
      </c>
      <c r="D47" s="11"/>
      <c r="E47" s="11"/>
      <c r="F47" s="11"/>
      <c r="G47" s="23">
        <f t="shared" si="4"/>
        <v>12.6</v>
      </c>
      <c r="H47" s="11"/>
      <c r="I47" s="11"/>
      <c r="J47" s="11"/>
      <c r="K47" s="11"/>
      <c r="L47" s="14">
        <f t="shared" si="5"/>
        <v>68.2</v>
      </c>
      <c r="M47" s="18"/>
      <c r="N47" s="18"/>
      <c r="O47" s="11"/>
      <c r="P47" s="11"/>
      <c r="Q47" s="18">
        <v>1</v>
      </c>
      <c r="R47" s="14">
        <f t="shared" si="6"/>
        <v>1.3</v>
      </c>
      <c r="S47" s="14"/>
      <c r="T47" s="23">
        <f t="shared" si="7"/>
        <v>102.2</v>
      </c>
      <c r="U47" s="32">
        <f t="shared" si="8"/>
        <v>103.2</v>
      </c>
      <c r="V47" s="33" t="s">
        <v>47</v>
      </c>
      <c r="W47" s="34" t="s">
        <v>127</v>
      </c>
    </row>
    <row r="48" spans="1:23" x14ac:dyDescent="0.35">
      <c r="A48" s="22" t="s">
        <v>154</v>
      </c>
      <c r="B48" s="14">
        <f t="shared" si="3"/>
        <v>1.5</v>
      </c>
      <c r="C48" s="18">
        <v>1</v>
      </c>
      <c r="D48" s="11"/>
      <c r="E48" s="11"/>
      <c r="F48" s="11"/>
      <c r="G48" s="23">
        <f t="shared" si="4"/>
        <v>7.1999999999999993</v>
      </c>
      <c r="H48" s="11"/>
      <c r="I48" s="11"/>
      <c r="J48" s="11"/>
      <c r="K48" s="11"/>
      <c r="L48" s="14">
        <f t="shared" si="5"/>
        <v>66.400000000000006</v>
      </c>
      <c r="M48" s="18"/>
      <c r="N48" s="18"/>
      <c r="O48" s="11"/>
      <c r="P48" s="11"/>
      <c r="Q48" s="18"/>
      <c r="R48" s="14">
        <f t="shared" si="6"/>
        <v>0.35000000000000003</v>
      </c>
      <c r="S48" s="14"/>
      <c r="T48" s="23">
        <f t="shared" si="7"/>
        <v>75.45</v>
      </c>
      <c r="U48" s="26">
        <f t="shared" si="8"/>
        <v>75.45</v>
      </c>
      <c r="V48" s="24" t="s">
        <v>92</v>
      </c>
      <c r="W48" s="14" t="s">
        <v>154</v>
      </c>
    </row>
    <row r="49" spans="1:22" x14ac:dyDescent="0.35">
      <c r="A49" s="22"/>
      <c r="B49" s="14">
        <f t="shared" si="3"/>
        <v>0</v>
      </c>
      <c r="C49" s="18"/>
      <c r="D49" s="11"/>
      <c r="E49" s="11"/>
      <c r="F49" s="11"/>
      <c r="G49" s="23">
        <f t="shared" si="4"/>
        <v>0</v>
      </c>
      <c r="H49" s="11"/>
      <c r="I49" s="11"/>
      <c r="J49" s="11"/>
      <c r="K49" s="11"/>
      <c r="L49" s="14">
        <f t="shared" si="5"/>
        <v>0</v>
      </c>
      <c r="M49" s="18"/>
      <c r="N49" s="18"/>
      <c r="O49" s="11"/>
      <c r="P49" s="11"/>
      <c r="Q49" s="18"/>
      <c r="R49" s="14">
        <f t="shared" si="6"/>
        <v>0</v>
      </c>
      <c r="S49" s="14"/>
      <c r="T49" s="23">
        <f t="shared" si="7"/>
        <v>0</v>
      </c>
      <c r="U49" s="26">
        <f t="shared" si="8"/>
        <v>0</v>
      </c>
      <c r="V49" s="24"/>
    </row>
    <row r="52" spans="1:22" x14ac:dyDescent="0.35">
      <c r="O52" s="31"/>
      <c r="P52" s="29" t="s">
        <v>147</v>
      </c>
      <c r="Q52" s="28" t="s">
        <v>148</v>
      </c>
      <c r="R52" s="28" t="s">
        <v>149</v>
      </c>
      <c r="S52" s="28" t="s">
        <v>150</v>
      </c>
      <c r="T52" s="29" t="s">
        <v>151</v>
      </c>
      <c r="U52" s="28" t="s">
        <v>152</v>
      </c>
      <c r="V52" s="28" t="s">
        <v>153</v>
      </c>
    </row>
    <row r="53" spans="1:22" x14ac:dyDescent="0.35">
      <c r="O53" s="30" t="s">
        <v>128</v>
      </c>
      <c r="P53" s="27" t="s">
        <v>131</v>
      </c>
      <c r="Q53" s="27" t="s">
        <v>157</v>
      </c>
      <c r="R53" s="27" t="s">
        <v>132</v>
      </c>
      <c r="S53" s="27" t="s">
        <v>133</v>
      </c>
      <c r="T53" s="27"/>
      <c r="U53" s="27"/>
      <c r="V53" s="27"/>
    </row>
    <row r="54" spans="1:22" x14ac:dyDescent="0.35">
      <c r="O54" s="28" t="s">
        <v>129</v>
      </c>
      <c r="P54" s="27" t="s">
        <v>134</v>
      </c>
      <c r="Q54" s="27" t="s">
        <v>135</v>
      </c>
      <c r="R54" s="27" t="s">
        <v>136</v>
      </c>
      <c r="S54" s="27" t="s">
        <v>137</v>
      </c>
      <c r="T54" s="27" t="s">
        <v>138</v>
      </c>
      <c r="U54" s="27" t="s">
        <v>139</v>
      </c>
      <c r="V54" s="27"/>
    </row>
    <row r="55" spans="1:22" x14ac:dyDescent="0.35">
      <c r="O55" s="28" t="s">
        <v>130</v>
      </c>
      <c r="P55" s="27" t="s">
        <v>140</v>
      </c>
      <c r="Q55" s="27" t="s">
        <v>141</v>
      </c>
      <c r="R55" s="27" t="s">
        <v>142</v>
      </c>
      <c r="S55" s="27" t="s">
        <v>143</v>
      </c>
      <c r="T55" s="27" t="s">
        <v>144</v>
      </c>
      <c r="U55" s="27" t="s">
        <v>145</v>
      </c>
      <c r="V55" s="27" t="s">
        <v>146</v>
      </c>
    </row>
    <row r="63" spans="1:22" x14ac:dyDescent="0.35">
      <c r="I63" s="12"/>
      <c r="J63" s="13"/>
    </row>
    <row r="64" spans="1:22" x14ac:dyDescent="0.35">
      <c r="I64" s="12"/>
      <c r="J64" s="13"/>
    </row>
    <row r="65" spans="9:10" x14ac:dyDescent="0.35">
      <c r="I65" s="12"/>
      <c r="J65" s="13"/>
    </row>
    <row r="66" spans="9:10" x14ac:dyDescent="0.35">
      <c r="I66" s="12"/>
      <c r="J66" s="13"/>
    </row>
    <row r="67" spans="9:10" x14ac:dyDescent="0.35">
      <c r="I67" s="12"/>
      <c r="J67" s="13"/>
    </row>
    <row r="68" spans="9:10" x14ac:dyDescent="0.35">
      <c r="I68" s="12"/>
      <c r="J68" s="13"/>
    </row>
  </sheetData>
  <sortState ref="U34:U39">
    <sortCondition descending="1" ref="U21"/>
  </sortState>
  <mergeCells count="1">
    <mergeCell ref="D1:E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Sixtine</cp:lastModifiedBy>
  <dcterms:created xsi:type="dcterms:W3CDTF">2015-12-13T18:03:42Z</dcterms:created>
  <dcterms:modified xsi:type="dcterms:W3CDTF">2016-06-11T11:55:10Z</dcterms:modified>
</cp:coreProperties>
</file>