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definedNames>
    <definedName name="_xlnm.Print_Area" localSheetId="0">Feuil1!$I$1:$L$23</definedName>
  </definedNames>
  <calcPr calcId="145621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7" i="1"/>
  <c r="Q8" i="1"/>
  <c r="Q9" i="1"/>
  <c r="Q10" i="1"/>
  <c r="Q11" i="1"/>
  <c r="Q12" i="1"/>
  <c r="Q13" i="1"/>
  <c r="Q14" i="1"/>
  <c r="Q15" i="1"/>
  <c r="Q16" i="1"/>
  <c r="Q7" i="1"/>
  <c r="R7" i="1" l="1"/>
  <c r="Q17" i="1"/>
  <c r="Q18" i="1"/>
  <c r="Q19" i="1"/>
  <c r="Q20" i="1"/>
  <c r="Q21" i="1"/>
  <c r="Q22" i="1"/>
  <c r="Q23" i="1"/>
  <c r="Q24" i="1"/>
  <c r="Q25" i="1"/>
  <c r="Q26" i="1"/>
  <c r="Q5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7" i="1"/>
  <c r="P8" i="1"/>
  <c r="P9" i="1"/>
  <c r="P10" i="1"/>
  <c r="N3" i="1"/>
  <c r="I3" i="1" l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J19" i="1"/>
  <c r="I19" i="1"/>
  <c r="J18" i="1"/>
  <c r="I18" i="1"/>
  <c r="J17" i="1"/>
  <c r="I17" i="1"/>
  <c r="J16" i="1"/>
  <c r="E16" i="1" s="1"/>
  <c r="L16" i="1" s="1"/>
  <c r="K16" i="1" s="1"/>
  <c r="I16" i="1"/>
  <c r="J15" i="1"/>
  <c r="I15" i="1"/>
  <c r="J14" i="1"/>
  <c r="I14" i="1"/>
  <c r="J13" i="1"/>
  <c r="E13" i="1" s="1"/>
  <c r="L13" i="1" s="1"/>
  <c r="K13" i="1" s="1"/>
  <c r="I13" i="1"/>
  <c r="J12" i="1"/>
  <c r="E12" i="1" s="1"/>
  <c r="L12" i="1" s="1"/>
  <c r="K12" i="1" s="1"/>
  <c r="I12" i="1"/>
  <c r="J11" i="1"/>
  <c r="I11" i="1"/>
  <c r="J10" i="1"/>
  <c r="I10" i="1"/>
  <c r="J9" i="1"/>
  <c r="E9" i="1" s="1"/>
  <c r="I9" i="1"/>
  <c r="J8" i="1"/>
  <c r="E8" i="1" s="1"/>
  <c r="L8" i="1" s="1"/>
  <c r="K8" i="1" s="1"/>
  <c r="I8" i="1"/>
  <c r="J7" i="1"/>
  <c r="I7" i="1"/>
  <c r="J6" i="1"/>
  <c r="I6" i="1"/>
  <c r="J5" i="1"/>
  <c r="I5" i="1"/>
  <c r="J4" i="1"/>
  <c r="I4" i="1"/>
  <c r="J3" i="1"/>
  <c r="E3" i="1" s="1"/>
  <c r="L3" i="1" s="1"/>
  <c r="K3" i="1" s="1"/>
  <c r="G23" i="1"/>
  <c r="G22" i="1"/>
  <c r="G21" i="1"/>
  <c r="G20" i="1"/>
  <c r="G19" i="1"/>
  <c r="F19" i="1" s="1"/>
  <c r="G18" i="1"/>
  <c r="G17" i="1"/>
  <c r="G16" i="1"/>
  <c r="F16" i="1" s="1"/>
  <c r="G15" i="1"/>
  <c r="F15" i="1" s="1"/>
  <c r="G14" i="1"/>
  <c r="G13" i="1"/>
  <c r="G12" i="1"/>
  <c r="F12" i="1" s="1"/>
  <c r="G11" i="1"/>
  <c r="F11" i="1" s="1"/>
  <c r="G10" i="1"/>
  <c r="G9" i="1"/>
  <c r="G8" i="1"/>
  <c r="F8" i="1" s="1"/>
  <c r="G7" i="1"/>
  <c r="F7" i="1" s="1"/>
  <c r="G6" i="1"/>
  <c r="F6" i="1" s="1"/>
  <c r="G5" i="1"/>
  <c r="F5" i="1" s="1"/>
  <c r="G4" i="1"/>
  <c r="F4" i="1"/>
  <c r="F23" i="1"/>
  <c r="F22" i="1"/>
  <c r="F21" i="1"/>
  <c r="F20" i="1"/>
  <c r="F18" i="1"/>
  <c r="F17" i="1"/>
  <c r="F14" i="1"/>
  <c r="F13" i="1"/>
  <c r="F10" i="1"/>
  <c r="F9" i="1"/>
  <c r="F3" i="1"/>
  <c r="E23" i="1"/>
  <c r="E22" i="1"/>
  <c r="E21" i="1"/>
  <c r="E20" i="1"/>
  <c r="E19" i="1"/>
  <c r="L19" i="1" s="1"/>
  <c r="K19" i="1" s="1"/>
  <c r="E18" i="1"/>
  <c r="L18" i="1" s="1"/>
  <c r="K18" i="1" s="1"/>
  <c r="E17" i="1"/>
  <c r="L17" i="1" s="1"/>
  <c r="K17" i="1" s="1"/>
  <c r="E15" i="1"/>
  <c r="L15" i="1" s="1"/>
  <c r="K15" i="1" s="1"/>
  <c r="E14" i="1"/>
  <c r="L14" i="1" s="1"/>
  <c r="K14" i="1" s="1"/>
  <c r="E11" i="1"/>
  <c r="E10" i="1"/>
  <c r="L10" i="1" s="1"/>
  <c r="K10" i="1" s="1"/>
  <c r="E7" i="1"/>
  <c r="E4" i="1"/>
  <c r="E5" i="1"/>
  <c r="E6" i="1"/>
  <c r="L6" i="1" s="1"/>
  <c r="K6" i="1" s="1"/>
  <c r="L4" i="1" l="1"/>
  <c r="K4" i="1" s="1"/>
  <c r="L11" i="1"/>
  <c r="K11" i="1" s="1"/>
  <c r="L5" i="1"/>
  <c r="K5" i="1" s="1"/>
  <c r="L9" i="1"/>
  <c r="K9" i="1" s="1"/>
  <c r="L7" i="1"/>
  <c r="K7" i="1" s="1"/>
</calcChain>
</file>

<file path=xl/comments1.xml><?xml version="1.0" encoding="utf-8"?>
<comments xmlns="http://schemas.openxmlformats.org/spreadsheetml/2006/main">
  <authors>
    <author>Auteur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Inscrire le prix au m3 TTC 
Identique pour tous les bois du rack,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<sst xmlns="http://schemas.openxmlformats.org/spreadsheetml/2006/main" count="36" uniqueCount="35">
  <si>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Longueur</t>
  </si>
  <si>
    <t>Ep</t>
  </si>
  <si>
    <t>larg</t>
  </si>
  <si>
    <t>Section</t>
  </si>
  <si>
    <t>Volume</t>
  </si>
  <si>
    <t>Prix/m3 HT</t>
  </si>
  <si>
    <t>Prix/m3 TTC</t>
  </si>
  <si>
    <t>Prix pce HT</t>
  </si>
  <si>
    <t>Prix pce TTC</t>
  </si>
  <si>
    <t>Détail des bois</t>
  </si>
  <si>
    <t>Zone de calcul</t>
  </si>
  <si>
    <t>Liste à afficher</t>
  </si>
  <si>
    <t>j1</t>
  </si>
  <si>
    <t>j4</t>
  </si>
  <si>
    <t>j2</t>
  </si>
  <si>
    <t>j3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</si>
  <si>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</si>
  <si>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</si>
  <si>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</si>
  <si>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</si>
  <si>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</si>
  <si>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</si>
  <si>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</si>
  <si>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</si>
  <si>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</si>
  <si>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</si>
  <si>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</si>
  <si>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</si>
  <si>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</si>
  <si>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</si>
  <si>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</si>
  <si>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</si>
  <si>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vict</t>
  </si>
  <si>
    <t>Master</t>
  </si>
  <si>
    <t>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</si>
</sst>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0" xfId="0" applyFont="1"/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44" fontId="0" fillId="5" borderId="6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B29" sqref="B29"/>
    </sheetView>
  </sheetViews>
  <sheetFormatPr baseColWidth="10" defaultColWidth="8.88671875" defaultRowHeight="14.4" x14ac:dyDescent="0.3"/>
  <cols>
    <col min="1" max="3" width="10.77734375" customWidth="1"/>
    <col min="4" max="4" width="5.44140625" customWidth="1"/>
    <col min="5" max="7" width="10.77734375" customWidth="1"/>
    <col min="8" max="8" width="4.44140625" customWidth="1"/>
    <col min="9" max="12" width="15.77734375" customWidth="1"/>
    <col min="13" max="13" width="83" customWidth="1"/>
  </cols>
  <sheetData>
    <row r="1" spans="1:19" ht="15.6" thickTop="1" thickBot="1" x14ac:dyDescent="0.35">
      <c r="A1" s="26" t="s">
        <v>9</v>
      </c>
      <c r="B1" s="27"/>
      <c r="C1" s="28"/>
      <c r="D1" s="9"/>
      <c r="E1" s="29" t="s">
        <v>10</v>
      </c>
      <c r="F1" s="30"/>
      <c r="G1" s="31"/>
      <c r="H1" s="9"/>
      <c r="I1" s="32" t="s">
        <v>11</v>
      </c>
      <c r="J1" s="33"/>
      <c r="K1" s="33"/>
      <c r="L1" s="33"/>
      <c r="N1">
        <v>20</v>
      </c>
      <c r="P1">
        <v>2.5</v>
      </c>
    </row>
    <row r="2" spans="1:19" x14ac:dyDescent="0.3">
      <c r="A2" s="18" t="s">
        <v>1</v>
      </c>
      <c r="B2" s="19" t="s">
        <v>2</v>
      </c>
      <c r="C2" s="20" t="s">
        <v>0</v>
      </c>
      <c r="E2" s="2" t="s">
        <v>4</v>
      </c>
      <c r="F2" s="3" t="s">
        <v>5</v>
      </c>
      <c r="G2" s="4" t="s">
        <v>6</v>
      </c>
      <c r="I2" s="2" t="s">
        <v>3</v>
      </c>
      <c r="J2" s="3" t="s">
        <v>0</v>
      </c>
      <c r="K2" s="3" t="s">
        <v>7</v>
      </c>
      <c r="L2" s="4" t="s">
        <v>8</v>
      </c>
      <c r="N2">
        <v>100</v>
      </c>
      <c r="P2">
        <v>2.4</v>
      </c>
    </row>
    <row r="3" spans="1:19" x14ac:dyDescent="0.3">
      <c r="A3" s="5">
        <v>22</v>
      </c>
      <c r="B3" s="6">
        <v>100</v>
      </c>
      <c r="C3" s="7">
        <v>3</v>
      </c>
      <c r="D3" s="1"/>
      <c r="E3" s="22">
        <f t="shared" ref="E3:E4" si="0">IF(C3=0,"",A3*B3*J3/1000000)</f>
        <v>6.6E-3</v>
      </c>
      <c r="F3" s="10">
        <f>IF(C3=0,"",G3/1.196)</f>
        <v>484.94983277591973</v>
      </c>
      <c r="G3" s="17">
        <v>580</v>
      </c>
      <c r="I3" s="5" t="str">
        <f>IF(B3=0,"",A3&amp;" / "&amp;B3)</f>
        <v>22 / 100</v>
      </c>
      <c r="J3" s="8">
        <f>IF(C3=0,"",C3)</f>
        <v>3</v>
      </c>
      <c r="K3" s="10">
        <f>IF(C3=0,"",L3/1.196)</f>
        <v>3.2006688963210701</v>
      </c>
      <c r="L3" s="11">
        <f>IF(C3=0,"",E3*G3)</f>
        <v>3.8279999999999998</v>
      </c>
      <c r="N3">
        <f>N1*N2</f>
        <v>2000</v>
      </c>
    </row>
    <row r="4" spans="1:19" x14ac:dyDescent="0.3">
      <c r="A4" s="5">
        <v>34</v>
      </c>
      <c r="B4" s="6">
        <v>34</v>
      </c>
      <c r="C4" s="7">
        <v>3.6</v>
      </c>
      <c r="E4" s="22">
        <f t="shared" si="0"/>
        <v>4.1616000000000005E-3</v>
      </c>
      <c r="F4" s="10">
        <f>IF(C4=0,"",G4/1.196)</f>
        <v>484.94983277591973</v>
      </c>
      <c r="G4" s="11">
        <f>IF(C4=0,"",$G$3)</f>
        <v>580</v>
      </c>
      <c r="I4" s="5" t="str">
        <f t="shared" ref="I4:I23" si="1">IF(B4=0,"",A4&amp;" / "&amp;B4)</f>
        <v>34 / 34</v>
      </c>
      <c r="J4" s="8">
        <f t="shared" ref="J4:J23" si="2">IF(C4=0,"",C4)</f>
        <v>3.6</v>
      </c>
      <c r="K4" s="10">
        <f t="shared" ref="K4:K23" si="3">IF(C4=0,"",L4/1.196)</f>
        <v>2.0181672240802677</v>
      </c>
      <c r="L4" s="11">
        <f t="shared" ref="L4:L23" si="4">IF(C4=0,"",E4*G4)</f>
        <v>2.4137280000000003</v>
      </c>
    </row>
    <row r="5" spans="1:19" x14ac:dyDescent="0.3">
      <c r="A5" s="5">
        <v>18</v>
      </c>
      <c r="B5" s="6">
        <v>80</v>
      </c>
      <c r="C5" s="7">
        <v>4</v>
      </c>
      <c r="E5" s="22">
        <f>IF(C5=0,"",A5*B5*J5/1000000)</f>
        <v>5.7600000000000004E-3</v>
      </c>
      <c r="F5" s="10">
        <f t="shared" ref="F5:F23" si="5">IF(C5=0,"",G5/1.196)</f>
        <v>484.94983277591973</v>
      </c>
      <c r="G5" s="11">
        <f t="shared" ref="G5:G23" si="6">IF(C5=0,"",$G$3)</f>
        <v>580</v>
      </c>
      <c r="I5" s="5" t="str">
        <f t="shared" si="1"/>
        <v>18 / 80</v>
      </c>
      <c r="J5" s="8">
        <f t="shared" si="2"/>
        <v>4</v>
      </c>
      <c r="K5" s="10">
        <f t="shared" si="3"/>
        <v>2.7933110367892979</v>
      </c>
      <c r="L5" s="11">
        <f t="shared" si="4"/>
        <v>3.3408000000000002</v>
      </c>
      <c r="Q5" s="24" t="str">
        <f>IF(AND(B10&gt;12, B12&gt;12),"Doué", "Pas doué")</f>
        <v>Pas doué</v>
      </c>
    </row>
    <row r="6" spans="1:19" x14ac:dyDescent="0.3">
      <c r="A6" s="5">
        <v>25</v>
      </c>
      <c r="B6" s="6">
        <v>72</v>
      </c>
      <c r="C6" s="7">
        <v>5</v>
      </c>
      <c r="E6" s="22">
        <f t="shared" ref="E6:E23" si="7">IF(C6=0,"",A6*B6*J6/1000000)</f>
        <v>8.9999999999999993E-3</v>
      </c>
      <c r="F6" s="10">
        <f t="shared" si="5"/>
        <v>484.94983277591973</v>
      </c>
      <c r="G6" s="11">
        <f t="shared" si="6"/>
        <v>580</v>
      </c>
      <c r="I6" s="5" t="str">
        <f t="shared" si="1"/>
        <v>25 / 72</v>
      </c>
      <c r="J6" s="8">
        <f t="shared" si="2"/>
        <v>5</v>
      </c>
      <c r="K6" s="10">
        <f t="shared" si="3"/>
        <v>4.3645484949832776</v>
      </c>
      <c r="L6" s="11">
        <f t="shared" si="4"/>
        <v>5.22</v>
      </c>
      <c r="Q6" s="25" t="s">
        <v>34</v>
      </c>
      <c r="R6" s="25" t="s">
        <v>32</v>
      </c>
      <c r="S6" s="25" t="s">
        <v>33</v>
      </c>
    </row>
    <row r="7" spans="1:19" x14ac:dyDescent="0.3">
      <c r="A7" s="5">
        <v>34</v>
      </c>
      <c r="B7" s="6">
        <v>41</v>
      </c>
      <c r="C7" s="7">
        <v>2.5</v>
      </c>
      <c r="E7" s="22">
        <f t="shared" si="7"/>
        <v>3.4849999999999998E-3</v>
      </c>
      <c r="F7" s="10">
        <f t="shared" si="5"/>
        <v>484.94983277591973</v>
      </c>
      <c r="G7" s="11">
        <f t="shared" si="6"/>
        <v>580</v>
      </c>
      <c r="I7" s="5" t="str">
        <f t="shared" si="1"/>
        <v>34 / 41</v>
      </c>
      <c r="J7" s="8">
        <f t="shared" si="2"/>
        <v>2.5</v>
      </c>
      <c r="K7" s="10">
        <f t="shared" si="3"/>
        <v>1.6900501672240804</v>
      </c>
      <c r="L7" s="11">
        <f t="shared" si="4"/>
        <v>2.0213000000000001</v>
      </c>
      <c r="N7" t="s">
        <v>12</v>
      </c>
      <c r="O7">
        <v>1</v>
      </c>
      <c r="P7">
        <f t="shared" ref="P7:P9" si="8">(($N$1-O7)*100)+100</f>
        <v>2000</v>
      </c>
      <c r="Q7" s="25" t="str">
        <f>IF(AND(O7&gt;0,O7&lt;11),"TF", ".")</f>
        <v>TF</v>
      </c>
      <c r="R7" s="25" t="str">
        <f>IF(AND(O7=1,O7&lt;2),"Vict.", ".")</f>
        <v>Vict.</v>
      </c>
      <c r="S7" s="25" t="str">
        <f>IF(AND(O7&gt;0,O7&lt;3),"Mast.", ".")</f>
        <v>Mast.</v>
      </c>
    </row>
    <row r="8" spans="1:19" x14ac:dyDescent="0.3">
      <c r="A8" s="5"/>
      <c r="B8" s="6"/>
      <c r="C8" s="7"/>
      <c r="E8" s="22" t="str">
        <f t="shared" si="7"/>
        <v/>
      </c>
      <c r="F8" s="10" t="str">
        <f t="shared" si="5"/>
        <v/>
      </c>
      <c r="G8" s="11" t="str">
        <f t="shared" si="6"/>
        <v/>
      </c>
      <c r="I8" s="5" t="str">
        <f t="shared" si="1"/>
        <v/>
      </c>
      <c r="J8" s="8" t="str">
        <f t="shared" si="2"/>
        <v/>
      </c>
      <c r="K8" s="10" t="str">
        <f t="shared" si="3"/>
        <v/>
      </c>
      <c r="L8" s="11" t="str">
        <f t="shared" si="4"/>
        <v/>
      </c>
      <c r="N8" t="s">
        <v>14</v>
      </c>
      <c r="O8">
        <v>2</v>
      </c>
      <c r="P8">
        <f t="shared" si="8"/>
        <v>1900</v>
      </c>
      <c r="Q8" s="25" t="str">
        <f t="shared" ref="Q8:Q16" si="9">IF(AND(O8&gt;0,O8&lt;11),"TF", ".")</f>
        <v>TF</v>
      </c>
      <c r="R8" s="25" t="str">
        <f t="shared" ref="R8:R26" si="10">IF(AND(O8=1,O8&lt;2),"Vict.", ".")</f>
        <v>.</v>
      </c>
      <c r="S8" s="25" t="str">
        <f t="shared" ref="S8:S26" si="11">IF(AND(O8&gt;0,O8&lt;3),"Mast.", ".")</f>
        <v>Mast.</v>
      </c>
    </row>
    <row r="9" spans="1:19" x14ac:dyDescent="0.3">
      <c r="A9" s="5">
        <v>10</v>
      </c>
      <c r="B9" s="6">
        <v>240</v>
      </c>
      <c r="C9" s="7">
        <v>1</v>
      </c>
      <c r="E9" s="22">
        <f t="shared" si="7"/>
        <v>2.3999999999999998E-3</v>
      </c>
      <c r="F9" s="10">
        <f t="shared" si="5"/>
        <v>484.94983277591973</v>
      </c>
      <c r="G9" s="11">
        <f t="shared" si="6"/>
        <v>580</v>
      </c>
      <c r="I9" s="5" t="str">
        <f t="shared" si="1"/>
        <v>10 / 240</v>
      </c>
      <c r="J9" s="8">
        <f t="shared" si="2"/>
        <v>1</v>
      </c>
      <c r="K9" s="10">
        <f t="shared" si="3"/>
        <v>1.1638795986622072</v>
      </c>
      <c r="L9" s="11">
        <f t="shared" si="4"/>
        <v>1.3919999999999999</v>
      </c>
      <c r="N9" t="s">
        <v>15</v>
      </c>
      <c r="O9">
        <v>3</v>
      </c>
      <c r="P9">
        <f t="shared" si="8"/>
        <v>1800</v>
      </c>
      <c r="Q9" s="25" t="str">
        <f t="shared" si="9"/>
        <v>TF</v>
      </c>
      <c r="R9" s="25" t="str">
        <f t="shared" si="10"/>
        <v>.</v>
      </c>
      <c r="S9" s="25" t="str">
        <f t="shared" si="11"/>
        <v>.</v>
      </c>
    </row>
    <row r="10" spans="1:19" x14ac:dyDescent="0.3">
      <c r="A10" s="5"/>
      <c r="B10" s="6"/>
      <c r="C10" s="7"/>
      <c r="E10" s="22" t="str">
        <f t="shared" si="7"/>
        <v/>
      </c>
      <c r="F10" s="10" t="str">
        <f t="shared" si="5"/>
        <v/>
      </c>
      <c r="G10" s="11" t="str">
        <f t="shared" si="6"/>
        <v/>
      </c>
      <c r="I10" s="5" t="str">
        <f t="shared" si="1"/>
        <v/>
      </c>
      <c r="J10" s="8" t="str">
        <f t="shared" si="2"/>
        <v/>
      </c>
      <c r="K10" s="10" t="str">
        <f t="shared" si="3"/>
        <v/>
      </c>
      <c r="L10" s="11" t="str">
        <f t="shared" si="4"/>
        <v/>
      </c>
      <c r="N10" t="s">
        <v>13</v>
      </c>
      <c r="O10">
        <v>4</v>
      </c>
      <c r="P10">
        <f>(($N$1-O10)*100)+100</f>
        <v>1700</v>
      </c>
      <c r="Q10" s="25" t="str">
        <f t="shared" si="9"/>
        <v>TF</v>
      </c>
      <c r="R10" s="25" t="str">
        <f t="shared" si="10"/>
        <v>.</v>
      </c>
      <c r="S10" s="25" t="str">
        <f t="shared" si="11"/>
        <v>.</v>
      </c>
    </row>
    <row r="11" spans="1:19" x14ac:dyDescent="0.3">
      <c r="A11" s="5">
        <v>22</v>
      </c>
      <c r="B11" s="6">
        <v>72</v>
      </c>
      <c r="C11" s="7">
        <v>5</v>
      </c>
      <c r="E11" s="22">
        <f t="shared" si="7"/>
        <v>7.92E-3</v>
      </c>
      <c r="F11" s="10">
        <f t="shared" si="5"/>
        <v>484.94983277591973</v>
      </c>
      <c r="G11" s="11">
        <f t="shared" si="6"/>
        <v>580</v>
      </c>
      <c r="I11" s="5" t="str">
        <f t="shared" si="1"/>
        <v>22 / 72</v>
      </c>
      <c r="J11" s="8">
        <f t="shared" si="2"/>
        <v>5</v>
      </c>
      <c r="K11" s="10">
        <f t="shared" si="3"/>
        <v>3.8408026755852847</v>
      </c>
      <c r="L11" s="11">
        <f t="shared" si="4"/>
        <v>4.5936000000000003</v>
      </c>
      <c r="N11" t="s">
        <v>16</v>
      </c>
      <c r="O11">
        <v>5</v>
      </c>
      <c r="P11">
        <f t="shared" ref="P11:P26" si="12">(($N$1-O11)*100)+100</f>
        <v>1600</v>
      </c>
      <c r="Q11" s="25" t="str">
        <f t="shared" si="9"/>
        <v>TF</v>
      </c>
      <c r="R11" s="25" t="str">
        <f t="shared" si="10"/>
        <v>.</v>
      </c>
      <c r="S11" s="25" t="str">
        <f t="shared" si="11"/>
        <v>.</v>
      </c>
    </row>
    <row r="12" spans="1:19" x14ac:dyDescent="0.3">
      <c r="A12" s="5"/>
      <c r="B12" s="6"/>
      <c r="C12" s="7"/>
      <c r="E12" s="22" t="str">
        <f t="shared" si="7"/>
        <v/>
      </c>
      <c r="F12" s="10" t="str">
        <f t="shared" si="5"/>
        <v/>
      </c>
      <c r="G12" s="11" t="str">
        <f t="shared" si="6"/>
        <v/>
      </c>
      <c r="I12" s="5" t="str">
        <f t="shared" si="1"/>
        <v/>
      </c>
      <c r="J12" s="8" t="str">
        <f t="shared" si="2"/>
        <v/>
      </c>
      <c r="K12" s="10" t="str">
        <f t="shared" si="3"/>
        <v/>
      </c>
      <c r="L12" s="11" t="str">
        <f t="shared" si="4"/>
        <v/>
      </c>
      <c r="N12" t="s">
        <v>17</v>
      </c>
      <c r="O12">
        <v>6</v>
      </c>
      <c r="P12">
        <f t="shared" si="12"/>
        <v>1500</v>
      </c>
      <c r="Q12" s="25" t="str">
        <f t="shared" si="9"/>
        <v>TF</v>
      </c>
      <c r="R12" s="25" t="str">
        <f t="shared" si="10"/>
        <v>.</v>
      </c>
      <c r="S12" s="25" t="str">
        <f t="shared" si="11"/>
        <v>.</v>
      </c>
    </row>
    <row r="13" spans="1:19" x14ac:dyDescent="0.3">
      <c r="A13" s="5">
        <v>25</v>
      </c>
      <c r="B13" s="6">
        <v>150</v>
      </c>
      <c r="C13" s="7">
        <v>3.3</v>
      </c>
      <c r="E13" s="22">
        <f t="shared" si="7"/>
        <v>1.2375000000000001E-2</v>
      </c>
      <c r="F13" s="10">
        <f t="shared" si="5"/>
        <v>484.94983277591973</v>
      </c>
      <c r="G13" s="11">
        <f t="shared" si="6"/>
        <v>580</v>
      </c>
      <c r="I13" s="5" t="str">
        <f t="shared" si="1"/>
        <v>25 / 150</v>
      </c>
      <c r="J13" s="8">
        <f t="shared" si="2"/>
        <v>3.3</v>
      </c>
      <c r="K13" s="10">
        <f t="shared" si="3"/>
        <v>6.0012541806020074</v>
      </c>
      <c r="L13" s="11">
        <f t="shared" si="4"/>
        <v>7.1775000000000002</v>
      </c>
      <c r="N13" t="s">
        <v>18</v>
      </c>
      <c r="O13">
        <v>7</v>
      </c>
      <c r="P13">
        <f t="shared" si="12"/>
        <v>1400</v>
      </c>
      <c r="Q13" s="25" t="str">
        <f t="shared" si="9"/>
        <v>TF</v>
      </c>
      <c r="R13" s="25" t="str">
        <f t="shared" si="10"/>
        <v>.</v>
      </c>
      <c r="S13" s="25" t="str">
        <f t="shared" si="11"/>
        <v>.</v>
      </c>
    </row>
    <row r="14" spans="1:19" x14ac:dyDescent="0.3">
      <c r="A14" s="5"/>
      <c r="B14" s="6"/>
      <c r="C14" s="7"/>
      <c r="E14" s="22" t="str">
        <f t="shared" si="7"/>
        <v/>
      </c>
      <c r="F14" s="10" t="str">
        <f t="shared" si="5"/>
        <v/>
      </c>
      <c r="G14" s="11" t="str">
        <f t="shared" si="6"/>
        <v/>
      </c>
      <c r="I14" s="5" t="str">
        <f t="shared" si="1"/>
        <v/>
      </c>
      <c r="J14" s="8" t="str">
        <f t="shared" si="2"/>
        <v/>
      </c>
      <c r="K14" s="10" t="str">
        <f t="shared" si="3"/>
        <v/>
      </c>
      <c r="L14" s="11" t="str">
        <f t="shared" si="4"/>
        <v/>
      </c>
      <c r="N14" t="s">
        <v>19</v>
      </c>
      <c r="O14">
        <v>8</v>
      </c>
      <c r="P14">
        <f t="shared" si="12"/>
        <v>1300</v>
      </c>
      <c r="Q14" s="25" t="str">
        <f t="shared" si="9"/>
        <v>TF</v>
      </c>
      <c r="R14" s="25" t="str">
        <f t="shared" si="10"/>
        <v>.</v>
      </c>
      <c r="S14" s="25" t="str">
        <f t="shared" si="11"/>
        <v>.</v>
      </c>
    </row>
    <row r="15" spans="1:19" x14ac:dyDescent="0.3">
      <c r="A15" s="5"/>
      <c r="B15" s="6"/>
      <c r="C15" s="7"/>
      <c r="E15" s="22" t="str">
        <f t="shared" si="7"/>
        <v/>
      </c>
      <c r="F15" s="10" t="str">
        <f t="shared" si="5"/>
        <v/>
      </c>
      <c r="G15" s="11" t="str">
        <f t="shared" si="6"/>
        <v/>
      </c>
      <c r="I15" s="5" t="str">
        <f t="shared" si="1"/>
        <v/>
      </c>
      <c r="J15" s="8" t="str">
        <f t="shared" si="2"/>
        <v/>
      </c>
      <c r="K15" s="10" t="str">
        <f t="shared" si="3"/>
        <v/>
      </c>
      <c r="L15" s="11" t="str">
        <f t="shared" si="4"/>
        <v/>
      </c>
      <c r="N15" t="s">
        <v>20</v>
      </c>
      <c r="O15">
        <v>9</v>
      </c>
      <c r="P15">
        <f t="shared" si="12"/>
        <v>1200</v>
      </c>
      <c r="Q15" s="25" t="str">
        <f t="shared" si="9"/>
        <v>TF</v>
      </c>
      <c r="R15" s="25" t="str">
        <f t="shared" si="10"/>
        <v>.</v>
      </c>
      <c r="S15" s="25" t="str">
        <f t="shared" si="11"/>
        <v>.</v>
      </c>
    </row>
    <row r="16" spans="1:19" x14ac:dyDescent="0.3">
      <c r="A16" s="5"/>
      <c r="B16" s="6"/>
      <c r="C16" s="7"/>
      <c r="E16" s="22" t="str">
        <f t="shared" si="7"/>
        <v/>
      </c>
      <c r="F16" s="10" t="str">
        <f t="shared" si="5"/>
        <v/>
      </c>
      <c r="G16" s="11" t="str">
        <f t="shared" si="6"/>
        <v/>
      </c>
      <c r="I16" s="5" t="str">
        <f t="shared" si="1"/>
        <v/>
      </c>
      <c r="J16" s="8" t="str">
        <f t="shared" si="2"/>
        <v/>
      </c>
      <c r="K16" s="10" t="str">
        <f t="shared" si="3"/>
        <v/>
      </c>
      <c r="L16" s="11" t="str">
        <f t="shared" si="4"/>
        <v/>
      </c>
      <c r="N16" t="s">
        <v>21</v>
      </c>
      <c r="O16">
        <v>10</v>
      </c>
      <c r="P16">
        <f t="shared" si="12"/>
        <v>1100</v>
      </c>
      <c r="Q16" s="25" t="str">
        <f t="shared" si="9"/>
        <v>TF</v>
      </c>
      <c r="R16" s="25" t="str">
        <f t="shared" si="10"/>
        <v>.</v>
      </c>
      <c r="S16" s="25" t="str">
        <f t="shared" si="11"/>
        <v>.</v>
      </c>
    </row>
    <row r="17" spans="1:19" x14ac:dyDescent="0.3">
      <c r="A17" s="5"/>
      <c r="B17" s="6"/>
      <c r="C17" s="7"/>
      <c r="E17" s="22" t="str">
        <f t="shared" si="7"/>
        <v/>
      </c>
      <c r="F17" s="10" t="str">
        <f t="shared" si="5"/>
        <v/>
      </c>
      <c r="G17" s="11" t="str">
        <f t="shared" si="6"/>
        <v/>
      </c>
      <c r="I17" s="5" t="str">
        <f t="shared" si="1"/>
        <v/>
      </c>
      <c r="J17" s="8" t="str">
        <f t="shared" si="2"/>
        <v/>
      </c>
      <c r="K17" s="10" t="str">
        <f t="shared" si="3"/>
        <v/>
      </c>
      <c r="L17" s="11" t="str">
        <f t="shared" si="4"/>
        <v/>
      </c>
      <c r="N17" t="s">
        <v>22</v>
      </c>
      <c r="O17">
        <v>11</v>
      </c>
      <c r="P17">
        <f t="shared" si="12"/>
        <v>1000</v>
      </c>
      <c r="Q17" s="25" t="str">
        <f t="shared" ref="Q17:Q26" si="13">IF(AND(O17&gt;0,O17&lt;11),"tf", ".")</f>
        <v>.</v>
      </c>
      <c r="R17" s="25" t="str">
        <f t="shared" si="10"/>
        <v>.</v>
      </c>
      <c r="S17" s="25" t="str">
        <f t="shared" si="11"/>
        <v>.</v>
      </c>
    </row>
    <row r="18" spans="1:19" x14ac:dyDescent="0.3">
      <c r="A18" s="5"/>
      <c r="B18" s="6"/>
      <c r="C18" s="7"/>
      <c r="E18" s="22" t="str">
        <f t="shared" si="7"/>
        <v/>
      </c>
      <c r="F18" s="10" t="str">
        <f t="shared" si="5"/>
        <v/>
      </c>
      <c r="G18" s="11" t="str">
        <f t="shared" si="6"/>
        <v/>
      </c>
      <c r="I18" s="5" t="str">
        <f t="shared" si="1"/>
        <v/>
      </c>
      <c r="J18" s="8" t="str">
        <f t="shared" si="2"/>
        <v/>
      </c>
      <c r="K18" s="10" t="str">
        <f t="shared" si="3"/>
        <v/>
      </c>
      <c r="L18" s="11" t="str">
        <f t="shared" si="4"/>
        <v/>
      </c>
      <c r="N18" t="s">
        <v>23</v>
      </c>
      <c r="O18">
        <v>12</v>
      </c>
      <c r="P18">
        <f t="shared" si="12"/>
        <v>900</v>
      </c>
      <c r="Q18" s="25" t="str">
        <f t="shared" si="13"/>
        <v>.</v>
      </c>
      <c r="R18" s="25" t="str">
        <f t="shared" si="10"/>
        <v>.</v>
      </c>
      <c r="S18" s="25" t="str">
        <f t="shared" si="11"/>
        <v>.</v>
      </c>
    </row>
    <row r="19" spans="1:19" x14ac:dyDescent="0.3">
      <c r="A19" s="5"/>
      <c r="B19" s="6"/>
      <c r="C19" s="7"/>
      <c r="E19" s="22" t="str">
        <f t="shared" si="7"/>
        <v/>
      </c>
      <c r="F19" s="10" t="str">
        <f t="shared" si="5"/>
        <v/>
      </c>
      <c r="G19" s="11" t="str">
        <f t="shared" si="6"/>
        <v/>
      </c>
      <c r="I19" s="5" t="str">
        <f t="shared" si="1"/>
        <v/>
      </c>
      <c r="J19" s="8" t="str">
        <f t="shared" si="2"/>
        <v/>
      </c>
      <c r="K19" s="10" t="str">
        <f t="shared" si="3"/>
        <v/>
      </c>
      <c r="L19" s="11" t="str">
        <f t="shared" si="4"/>
        <v/>
      </c>
      <c r="N19" t="s">
        <v>24</v>
      </c>
      <c r="O19">
        <v>13</v>
      </c>
      <c r="P19">
        <f t="shared" si="12"/>
        <v>800</v>
      </c>
      <c r="Q19" s="25" t="str">
        <f t="shared" si="13"/>
        <v>.</v>
      </c>
      <c r="R19" s="25" t="str">
        <f t="shared" si="10"/>
        <v>.</v>
      </c>
      <c r="S19" s="25" t="str">
        <f t="shared" si="11"/>
        <v>.</v>
      </c>
    </row>
    <row r="20" spans="1:19" x14ac:dyDescent="0.3">
      <c r="A20" s="5"/>
      <c r="B20" s="6"/>
      <c r="C20" s="7"/>
      <c r="E20" s="22" t="str">
        <f t="shared" si="7"/>
        <v/>
      </c>
      <c r="F20" s="10" t="str">
        <f t="shared" si="5"/>
        <v/>
      </c>
      <c r="G20" s="11" t="str">
        <f t="shared" si="6"/>
        <v/>
      </c>
      <c r="I20" s="5" t="str">
        <f t="shared" si="1"/>
        <v/>
      </c>
      <c r="J20" s="8" t="str">
        <f t="shared" si="2"/>
        <v/>
      </c>
      <c r="K20" s="10" t="str">
        <f t="shared" si="3"/>
        <v/>
      </c>
      <c r="L20" s="11" t="str">
        <f t="shared" si="4"/>
        <v/>
      </c>
      <c r="N20" t="s">
        <v>25</v>
      </c>
      <c r="O20">
        <v>14</v>
      </c>
      <c r="P20">
        <f t="shared" si="12"/>
        <v>700</v>
      </c>
      <c r="Q20" s="25" t="str">
        <f t="shared" si="13"/>
        <v>.</v>
      </c>
      <c r="R20" s="25" t="str">
        <f t="shared" si="10"/>
        <v>.</v>
      </c>
      <c r="S20" s="25" t="str">
        <f t="shared" si="11"/>
        <v>.</v>
      </c>
    </row>
    <row r="21" spans="1:19" x14ac:dyDescent="0.3">
      <c r="A21" s="5"/>
      <c r="B21" s="6"/>
      <c r="C21" s="7"/>
      <c r="E21" s="22" t="str">
        <f t="shared" si="7"/>
        <v/>
      </c>
      <c r="F21" s="10" t="str">
        <f t="shared" si="5"/>
        <v/>
      </c>
      <c r="G21" s="11" t="str">
        <f t="shared" si="6"/>
        <v/>
      </c>
      <c r="I21" s="5" t="str">
        <f t="shared" si="1"/>
        <v/>
      </c>
      <c r="J21" s="8" t="str">
        <f t="shared" si="2"/>
        <v/>
      </c>
      <c r="K21" s="10" t="str">
        <f t="shared" si="3"/>
        <v/>
      </c>
      <c r="L21" s="11" t="str">
        <f t="shared" si="4"/>
        <v/>
      </c>
      <c r="N21" t="s">
        <v>26</v>
      </c>
      <c r="O21">
        <v>15</v>
      </c>
      <c r="P21">
        <f t="shared" si="12"/>
        <v>600</v>
      </c>
      <c r="Q21" s="25" t="str">
        <f t="shared" si="13"/>
        <v>.</v>
      </c>
      <c r="R21" s="25" t="str">
        <f t="shared" si="10"/>
        <v>.</v>
      </c>
      <c r="S21" s="25" t="str">
        <f t="shared" si="11"/>
        <v>.</v>
      </c>
    </row>
    <row r="22" spans="1:19" x14ac:dyDescent="0.3">
      <c r="A22" s="5"/>
      <c r="B22" s="6"/>
      <c r="C22" s="7"/>
      <c r="E22" s="22" t="str">
        <f t="shared" si="7"/>
        <v/>
      </c>
      <c r="F22" s="10" t="str">
        <f t="shared" si="5"/>
        <v/>
      </c>
      <c r="G22" s="11" t="str">
        <f t="shared" si="6"/>
        <v/>
      </c>
      <c r="I22" s="5" t="str">
        <f t="shared" si="1"/>
        <v/>
      </c>
      <c r="J22" s="8" t="str">
        <f t="shared" si="2"/>
        <v/>
      </c>
      <c r="K22" s="10" t="str">
        <f t="shared" si="3"/>
        <v/>
      </c>
      <c r="L22" s="11" t="str">
        <f t="shared" si="4"/>
        <v/>
      </c>
      <c r="N22" t="s">
        <v>27</v>
      </c>
      <c r="O22">
        <v>16</v>
      </c>
      <c r="P22">
        <f t="shared" si="12"/>
        <v>500</v>
      </c>
      <c r="Q22" s="25" t="str">
        <f t="shared" si="13"/>
        <v>.</v>
      </c>
      <c r="R22" s="25" t="str">
        <f t="shared" si="10"/>
        <v>.</v>
      </c>
      <c r="S22" s="25" t="str">
        <f t="shared" si="11"/>
        <v>.</v>
      </c>
    </row>
    <row r="23" spans="1:19" ht="15" thickBot="1" x14ac:dyDescent="0.35">
      <c r="A23" s="12"/>
      <c r="B23" s="15"/>
      <c r="C23" s="21"/>
      <c r="E23" s="23" t="str">
        <f t="shared" si="7"/>
        <v/>
      </c>
      <c r="F23" s="13" t="str">
        <f t="shared" si="5"/>
        <v/>
      </c>
      <c r="G23" s="14" t="str">
        <f t="shared" si="6"/>
        <v/>
      </c>
      <c r="I23" s="12" t="str">
        <f t="shared" si="1"/>
        <v/>
      </c>
      <c r="J23" s="16" t="str">
        <f t="shared" si="2"/>
        <v/>
      </c>
      <c r="K23" s="13" t="str">
        <f t="shared" si="3"/>
        <v/>
      </c>
      <c r="L23" s="14" t="str">
        <f t="shared" si="4"/>
        <v/>
      </c>
      <c r="N23" t="s">
        <v>28</v>
      </c>
      <c r="O23">
        <v>17</v>
      </c>
      <c r="P23">
        <f t="shared" si="12"/>
        <v>400</v>
      </c>
      <c r="Q23" s="25" t="str">
        <f t="shared" si="13"/>
        <v>.</v>
      </c>
      <c r="R23" s="25" t="str">
        <f t="shared" si="10"/>
        <v>.</v>
      </c>
      <c r="S23" s="25" t="str">
        <f t="shared" si="11"/>
        <v>.</v>
      </c>
    </row>
    <row r="24" spans="1:19" ht="15" thickTop="1" x14ac:dyDescent="0.3">
      <c r="N24" t="s">
        <v>29</v>
      </c>
      <c r="O24">
        <v>18</v>
      </c>
      <c r="P24">
        <f t="shared" si="12"/>
        <v>300</v>
      </c>
      <c r="Q24" s="25" t="str">
        <f t="shared" si="13"/>
        <v>.</v>
      </c>
      <c r="R24" s="25" t="str">
        <f t="shared" si="10"/>
        <v>.</v>
      </c>
      <c r="S24" s="25" t="str">
        <f t="shared" si="11"/>
        <v>.</v>
      </c>
    </row>
    <row r="25" spans="1:19" x14ac:dyDescent="0.3">
      <c r="N25" t="s">
        <v>30</v>
      </c>
      <c r="O25">
        <v>19</v>
      </c>
      <c r="P25">
        <f t="shared" si="12"/>
        <v>200</v>
      </c>
      <c r="Q25" s="25" t="str">
        <f t="shared" si="13"/>
        <v>.</v>
      </c>
      <c r="R25" s="25" t="str">
        <f t="shared" si="10"/>
        <v>.</v>
      </c>
      <c r="S25" s="25" t="str">
        <f t="shared" si="11"/>
        <v>.</v>
      </c>
    </row>
    <row r="26" spans="1:19" x14ac:dyDescent="0.3">
      <c r="N26" t="s">
        <v>31</v>
      </c>
      <c r="O26">
        <v>20</v>
      </c>
      <c r="P26">
        <f t="shared" si="12"/>
        <v>100</v>
      </c>
      <c r="Q26" s="25" t="str">
        <f t="shared" si="13"/>
        <v>.</v>
      </c>
      <c r="R26" s="25" t="str">
        <f t="shared" si="10"/>
        <v>.</v>
      </c>
      <c r="S26" s="25" t="str">
        <f t="shared" si="11"/>
        <v>.</v>
      </c>
    </row>
  </sheetData>
  <mergeCells count="3">
    <mergeCell ref="A1:C1"/>
    <mergeCell ref="E1:G1"/>
    <mergeCell ref="I1:L1"/>
  </mergeCells>
  <conditionalFormatting sqref="N7:S26">
    <cfRule type="cellIs" dxfId="4" priority="8" operator="equal">
      <formula>"TF"</formula>
    </cfRule>
  </conditionalFormatting>
  <conditionalFormatting sqref="O7:O26">
    <cfRule type="cellIs" dxfId="3" priority="7" operator="between">
      <formula>1</formula>
      <formula>10</formula>
    </cfRule>
  </conditionalFormatting>
  <conditionalFormatting sqref="R7:R26">
    <cfRule type="containsText" dxfId="2" priority="6" operator="containsText" text="Vict.">
      <formula>NOT(ISERROR(SEARCH("Vict.",R7)))</formula>
    </cfRule>
  </conditionalFormatting>
  <conditionalFormatting sqref="S7:S26">
    <cfRule type="containsText" dxfId="1" priority="5" operator="containsText" text="Mast.">
      <formula>NOT(ISERROR(SEARCH("Mast.",S7)))</formula>
    </cfRule>
  </conditionalFormatting>
  <conditionalFormatting sqref="P7:P26">
    <cfRule type="top10" dxfId="0" priority="4" rank="10"/>
  </conditionalFormatting>
  <pageMargins left="1.66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26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2015-03-18T12:54:04Z</dcterms:modified>
</cp:coreProperties>
</file>