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480" windowHeight="7755" activeTab="1"/>
  </bookViews>
  <sheets>
    <sheet name="Feuil1" sheetId="1" r:id="rId1"/>
    <sheet name="Feuil2" sheetId="2" r:id="rId2"/>
  </sheets>
  <calcPr calcId="125725"/>
</workbook>
</file>

<file path=xl/calcChain.xml><?xml version="1.0" encoding="utf-8"?>
<calcChain xmlns="http://schemas.openxmlformats.org/spreadsheetml/2006/main">
  <c r="W50" i="2"/>
  <c r="W49"/>
  <c r="W48"/>
  <c r="W47"/>
  <c r="W46"/>
  <c r="W45"/>
  <c r="W44"/>
  <c r="W43"/>
  <c r="W42"/>
  <c r="W37"/>
  <c r="B50"/>
  <c r="B49"/>
  <c r="B48"/>
  <c r="B47"/>
  <c r="B46"/>
  <c r="B45"/>
  <c r="B44"/>
  <c r="B43"/>
  <c r="B42"/>
  <c r="B41"/>
  <c r="W41" s="1"/>
  <c r="B40"/>
  <c r="W40" s="1"/>
  <c r="B39"/>
  <c r="W39" s="1"/>
  <c r="B38"/>
  <c r="W38" s="1"/>
  <c r="B37"/>
  <c r="B36"/>
  <c r="W36" s="1"/>
  <c r="B35"/>
  <c r="W35" s="1"/>
  <c r="B34"/>
  <c r="W34" s="1"/>
  <c r="B33"/>
  <c r="W33" l="1"/>
  <c r="M42" l="1"/>
  <c r="M43"/>
  <c r="M44"/>
  <c r="M45"/>
  <c r="M46"/>
  <c r="M47"/>
  <c r="M48"/>
  <c r="M49"/>
  <c r="M50"/>
  <c r="M51"/>
  <c r="H42"/>
  <c r="H43"/>
  <c r="H44"/>
  <c r="H45"/>
  <c r="H46"/>
  <c r="H47"/>
  <c r="H48"/>
  <c r="H49"/>
  <c r="H50"/>
  <c r="H51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N4"/>
  <c r="M34" s="1"/>
  <c r="N5"/>
  <c r="M35" s="1"/>
  <c r="N6"/>
  <c r="M36" s="1"/>
  <c r="N7"/>
  <c r="M37" s="1"/>
  <c r="N8"/>
  <c r="M38" s="1"/>
  <c r="N9"/>
  <c r="M39" s="1"/>
  <c r="N10"/>
  <c r="M40" s="1"/>
  <c r="N11"/>
  <c r="M41" s="1"/>
  <c r="N12"/>
  <c r="N13"/>
  <c r="N14"/>
  <c r="N15"/>
  <c r="N16"/>
  <c r="N17"/>
  <c r="N18"/>
  <c r="N19"/>
  <c r="N20"/>
  <c r="N21"/>
  <c r="U4"/>
  <c r="U5"/>
  <c r="U6"/>
  <c r="U7"/>
  <c r="U8"/>
  <c r="U9"/>
  <c r="U10"/>
  <c r="U11"/>
  <c r="U12"/>
  <c r="U13"/>
  <c r="U14"/>
  <c r="U15"/>
  <c r="U16"/>
  <c r="U17"/>
  <c r="U18"/>
  <c r="U19"/>
  <c r="U20"/>
  <c r="U21"/>
  <c r="I4"/>
  <c r="H34" s="1"/>
  <c r="I5"/>
  <c r="H35" s="1"/>
  <c r="I6"/>
  <c r="H36" s="1"/>
  <c r="I7"/>
  <c r="H37" s="1"/>
  <c r="I8"/>
  <c r="H38" s="1"/>
  <c r="I9"/>
  <c r="H39" s="1"/>
  <c r="I10"/>
  <c r="H40" s="1"/>
  <c r="I11"/>
  <c r="H41" s="1"/>
  <c r="I12"/>
  <c r="I13"/>
  <c r="I14"/>
  <c r="I15"/>
  <c r="I16"/>
  <c r="I17"/>
  <c r="I18"/>
  <c r="I19"/>
  <c r="I20"/>
  <c r="I21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T35" l="1"/>
  <c r="U35" s="1"/>
  <c r="T43"/>
  <c r="U43" s="1"/>
  <c r="T47"/>
  <c r="U47" s="1"/>
  <c r="T44"/>
  <c r="U44" s="1"/>
  <c r="T51"/>
  <c r="U51" s="1"/>
  <c r="T50"/>
  <c r="U50" s="1"/>
  <c r="T40"/>
  <c r="U40" s="1"/>
  <c r="T36"/>
  <c r="U36" s="1"/>
  <c r="T46"/>
  <c r="U46" s="1"/>
  <c r="T45"/>
  <c r="U45" s="1"/>
  <c r="T34"/>
  <c r="U34" s="1"/>
  <c r="T49"/>
  <c r="U49" s="1"/>
  <c r="T48"/>
  <c r="U48" s="1"/>
  <c r="T42"/>
  <c r="U42" s="1"/>
  <c r="T41"/>
  <c r="U41" s="1"/>
  <c r="T39"/>
  <c r="U39" s="1"/>
  <c r="T38"/>
  <c r="U38" s="1"/>
  <c r="T37"/>
  <c r="U37" s="1"/>
  <c r="S33"/>
  <c r="U3"/>
  <c r="N3" l="1"/>
  <c r="M33" l="1"/>
  <c r="C33"/>
  <c r="I3"/>
  <c r="H33" s="1"/>
  <c r="T33" l="1"/>
  <c r="U33" s="1"/>
  <c r="G20" i="1" l="1"/>
  <c r="F20"/>
  <c r="E20"/>
  <c r="D20"/>
  <c r="C20"/>
  <c r="G14"/>
  <c r="G15"/>
  <c r="G16"/>
  <c r="G17"/>
  <c r="G18"/>
  <c r="G19"/>
  <c r="G21"/>
  <c r="F14"/>
  <c r="F15"/>
  <c r="F16"/>
  <c r="F17"/>
  <c r="F18"/>
  <c r="F19"/>
  <c r="F21"/>
  <c r="E14"/>
  <c r="E15"/>
  <c r="E16"/>
  <c r="E17"/>
  <c r="E18"/>
  <c r="E19"/>
  <c r="E21"/>
  <c r="D14"/>
  <c r="D15"/>
  <c r="D16"/>
  <c r="D17"/>
  <c r="D18"/>
  <c r="D19"/>
  <c r="D21"/>
  <c r="C14"/>
  <c r="C15"/>
  <c r="C16"/>
  <c r="C17"/>
  <c r="C18"/>
  <c r="C19"/>
  <c r="C21"/>
  <c r="G13"/>
  <c r="F13"/>
  <c r="E13"/>
  <c r="D13"/>
  <c r="C13"/>
  <c r="H21" l="1"/>
  <c r="H17"/>
  <c r="I17" s="1"/>
  <c r="H20"/>
  <c r="I20" s="1"/>
  <c r="J20" s="1"/>
  <c r="H18"/>
  <c r="I18" s="1"/>
  <c r="H14"/>
  <c r="I14" s="1"/>
  <c r="J14" s="1"/>
  <c r="H19"/>
  <c r="H16"/>
  <c r="I16" s="1"/>
  <c r="I21"/>
  <c r="J21" s="1"/>
  <c r="I19"/>
  <c r="J19" s="1"/>
  <c r="J17"/>
  <c r="H15"/>
  <c r="I15" s="1"/>
  <c r="H13"/>
  <c r="J18" l="1"/>
  <c r="J15"/>
  <c r="J16"/>
  <c r="I13"/>
  <c r="J13" s="1"/>
</calcChain>
</file>

<file path=xl/sharedStrings.xml><?xml version="1.0" encoding="utf-8"?>
<sst xmlns="http://schemas.openxmlformats.org/spreadsheetml/2006/main" count="104" uniqueCount="80">
  <si>
    <t>Cavalier</t>
  </si>
  <si>
    <t>Cheval</t>
  </si>
  <si>
    <t>Compétences</t>
  </si>
  <si>
    <t>Psychologie</t>
  </si>
  <si>
    <t>Etat général</t>
  </si>
  <si>
    <t>Compétitivité</t>
  </si>
  <si>
    <t>Expérience cavalier</t>
  </si>
  <si>
    <t>Points bonus</t>
  </si>
  <si>
    <t>Total</t>
  </si>
  <si>
    <t>Total avec bonus</t>
  </si>
  <si>
    <t>Total bonus</t>
  </si>
  <si>
    <t>Ikyrel</t>
  </si>
  <si>
    <t>Deeplies</t>
  </si>
  <si>
    <t>Sapphire</t>
  </si>
  <si>
    <t>CONCENTRÉS,APPLIQUÉS ET OBÉISSANTS SERONT DONC MIS À L'HONNEUR, AU PROFIT DES CHEVAUX TESTEURS,DISTRAITS ET PRÉCIPITÉS.</t>
  </si>
  <si>
    <t>défauts</t>
  </si>
  <si>
    <t>qualités</t>
  </si>
  <si>
    <t>dynamique, appliquée</t>
  </si>
  <si>
    <r>
      <rPr>
        <b/>
        <sz val="11"/>
        <color rgb="FF000000"/>
        <rFont val="Calibri"/>
        <family val="2"/>
      </rPr>
      <t>testeuse (-1%)</t>
    </r>
    <r>
      <rPr>
        <sz val="11"/>
        <color rgb="FF000000"/>
        <rFont val="Calibri"/>
        <family val="2"/>
      </rPr>
      <t>, exclusive</t>
    </r>
  </si>
  <si>
    <t>Piconero</t>
  </si>
  <si>
    <t>etat général = (santé + énergie + moral + confiance)/4</t>
  </si>
  <si>
    <t>ferrure = -1% si inférieur à 15%</t>
  </si>
  <si>
    <t>Prédilection</t>
  </si>
  <si>
    <t>Santé</t>
  </si>
  <si>
    <t>Moral</t>
  </si>
  <si>
    <t>Confiance</t>
  </si>
  <si>
    <t>Energie</t>
  </si>
  <si>
    <t>Qualités</t>
  </si>
  <si>
    <t>Défauts</t>
  </si>
  <si>
    <t>Total qualités/défauts</t>
  </si>
  <si>
    <t>Total points totaux</t>
  </si>
  <si>
    <t>Total cap. phy.</t>
  </si>
  <si>
    <t>Discipline * 0,3</t>
  </si>
  <si>
    <t>Ferrure</t>
  </si>
  <si>
    <t>Total état général * 0,2</t>
  </si>
  <si>
    <t>Total caps phy. * 0,3</t>
  </si>
  <si>
    <t>Compétitivité * 0,05</t>
  </si>
  <si>
    <t>Discipline</t>
  </si>
  <si>
    <t>Total état de santé</t>
  </si>
  <si>
    <t>Impact état général</t>
  </si>
  <si>
    <t>Couple</t>
  </si>
  <si>
    <t>Catégorie</t>
  </si>
  <si>
    <t>Impact prédilection</t>
  </si>
  <si>
    <t>Impact cavalier</t>
  </si>
  <si>
    <t>Total avec impacts</t>
  </si>
  <si>
    <t>Kannone/Alleke</t>
  </si>
  <si>
    <t>non</t>
  </si>
  <si>
    <t>Intelligence</t>
  </si>
  <si>
    <t>Maniabilité</t>
  </si>
  <si>
    <t>Résistance</t>
  </si>
  <si>
    <t>fragile</t>
  </si>
  <si>
    <t>concentrée - vaillante</t>
  </si>
  <si>
    <t>exclusive - renfermée</t>
  </si>
  <si>
    <t>Swenney/Everly Oksana</t>
  </si>
  <si>
    <t>Alextrem/Unforgettable</t>
  </si>
  <si>
    <t>Alextrem/Kimjoy</t>
  </si>
  <si>
    <t>Alextrem/Endeavor Raven</t>
  </si>
  <si>
    <t>Archibald/Huelves</t>
  </si>
  <si>
    <t>Mourzik/Zips Line</t>
  </si>
  <si>
    <t>Voltaire/Amorino</t>
  </si>
  <si>
    <t>Voltaire/Ysé</t>
  </si>
  <si>
    <t>oui</t>
  </si>
  <si>
    <t>dynamique - polyvalente</t>
  </si>
  <si>
    <t>dominante - testeuse</t>
  </si>
  <si>
    <t>robuste</t>
  </si>
  <si>
    <t>courageuse - maligne</t>
  </si>
  <si>
    <t>dominante - caractérielle</t>
  </si>
  <si>
    <t>normal</t>
  </si>
  <si>
    <t>câlin - infatigable</t>
  </si>
  <si>
    <t>capricieux - testeur</t>
  </si>
  <si>
    <t>volontaire - affectueux</t>
  </si>
  <si>
    <t>lunatique - solitaire</t>
  </si>
  <si>
    <t>concentré - minutieux</t>
  </si>
  <si>
    <t>dominant - rigide</t>
  </si>
  <si>
    <t>obéissant - réactif</t>
  </si>
  <si>
    <t>solitaire - imprévisible</t>
  </si>
  <si>
    <t>équilibré - engagé</t>
  </si>
  <si>
    <t>dominant - exclusif</t>
  </si>
  <si>
    <t>impliquée - courageuse</t>
  </si>
  <si>
    <t>casse-cou - susceptible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</si>
</sst>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8"/>
      <color rgb="FF000000"/>
      <name val="Calibri"/>
      <family val="2"/>
    </font>
    <font>
      <b/>
      <sz val="18"/>
      <color rgb="FF000000"/>
      <name val="Calibri"/>
      <family val="2"/>
    </font>
    <font>
      <i/>
      <sz val="18"/>
      <color rgb="FF000000"/>
      <name val="Calibri"/>
      <family val="2"/>
    </font>
    <font>
      <b/>
      <sz val="18"/>
      <color rgb="FFC00000"/>
      <name val="Calibri"/>
      <family val="2"/>
    </font>
    <font>
      <sz val="1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lightUp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164" fontId="2" fillId="0" borderId="0" xfId="0" applyNumberFormat="1" applyFont="1"/>
    <xf numFmtId="164" fontId="3" fillId="0" borderId="0" xfId="0" applyNumberFormat="1" applyFont="1"/>
    <xf numFmtId="0" fontId="2" fillId="3" borderId="0" xfId="0" applyFont="1" applyFill="1" applyBorder="1"/>
    <xf numFmtId="164" fontId="5" fillId="8" borderId="0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2" fillId="7" borderId="2" xfId="0" applyFont="1" applyFill="1" applyBorder="1"/>
    <xf numFmtId="164" fontId="3" fillId="7" borderId="2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right"/>
    </xf>
    <xf numFmtId="0" fontId="3" fillId="7" borderId="3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8" borderId="5" xfId="0" applyFont="1" applyFill="1" applyBorder="1"/>
    <xf numFmtId="0" fontId="2" fillId="2" borderId="0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3" borderId="7" xfId="0" applyFont="1" applyFill="1" applyBorder="1"/>
    <xf numFmtId="0" fontId="2" fillId="4" borderId="7" xfId="0" applyFont="1" applyFill="1" applyBorder="1" applyAlignment="1">
      <alignment horizontal="center"/>
    </xf>
    <xf numFmtId="164" fontId="5" fillId="8" borderId="7" xfId="0" applyNumberFormat="1" applyFont="1" applyFill="1" applyBorder="1" applyAlignment="1">
      <alignment horizontal="center" vertical="center"/>
    </xf>
    <xf numFmtId="0" fontId="2" fillId="8" borderId="8" xfId="0" applyFont="1" applyFill="1" applyBorder="1"/>
    <xf numFmtId="164" fontId="2" fillId="4" borderId="0" xfId="0" applyNumberFormat="1" applyFont="1" applyFill="1" applyBorder="1" applyAlignment="1">
      <alignment horizontal="center"/>
    </xf>
    <xf numFmtId="0" fontId="2" fillId="5" borderId="0" xfId="0" applyNumberFormat="1" applyFont="1" applyFill="1" applyBorder="1" applyAlignment="1">
      <alignment horizontal="center"/>
    </xf>
    <xf numFmtId="1" fontId="2" fillId="4" borderId="0" xfId="0" applyNumberFormat="1" applyFont="1" applyFill="1" applyBorder="1" applyAlignment="1">
      <alignment horizontal="center"/>
    </xf>
    <xf numFmtId="164" fontId="2" fillId="4" borderId="7" xfId="0" applyNumberFormat="1" applyFont="1" applyFill="1" applyBorder="1" applyAlignment="1">
      <alignment horizontal="center"/>
    </xf>
    <xf numFmtId="0" fontId="2" fillId="5" borderId="7" xfId="0" applyNumberFormat="1" applyFont="1" applyFill="1" applyBorder="1" applyAlignment="1">
      <alignment horizontal="center"/>
    </xf>
    <xf numFmtId="0" fontId="2" fillId="8" borderId="0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2" fillId="8" borderId="7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8" borderId="6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 vertical="center"/>
    </xf>
    <xf numFmtId="0" fontId="2" fillId="8" borderId="0" xfId="0" applyNumberFormat="1" applyFont="1" applyFill="1" applyBorder="1" applyAlignment="1">
      <alignment horizontal="center"/>
    </xf>
    <xf numFmtId="0" fontId="2" fillId="8" borderId="7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8" borderId="4" xfId="0" applyFont="1" applyFill="1" applyBorder="1" applyAlignment="1">
      <alignment horizontal="center"/>
    </xf>
    <xf numFmtId="164" fontId="6" fillId="4" borderId="0" xfId="0" applyNumberFormat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8" borderId="0" xfId="0" applyNumberFormat="1" applyFont="1" applyFill="1" applyBorder="1" applyAlignment="1">
      <alignment horizontal="center" vertical="center"/>
    </xf>
    <xf numFmtId="0" fontId="6" fillId="8" borderId="5" xfId="0" applyFont="1" applyFill="1" applyBorder="1" applyAlignment="1">
      <alignment vertical="center"/>
    </xf>
    <xf numFmtId="0" fontId="6" fillId="4" borderId="0" xfId="0" applyFont="1" applyFill="1" applyBorder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au1" displayName="Tableau1" ref="B1:K9" totalsRowShown="0">
  <autoFilter ref="B1:K9"/>
  <tableColumns count="10">
    <tableColumn id="1" name="Cavalier"/>
    <tableColumn id="2" name="Cheval"/>
    <tableColumn id="3" name="Compétences"/>
    <tableColumn id="4" name="Psychologie"/>
    <tableColumn id="5" name="Etat général"/>
    <tableColumn id="6" name="Compétitivité"/>
    <tableColumn id="7" name="Expérience cavalier"/>
    <tableColumn id="8" name="Points bonus"/>
    <tableColumn id="9" name="qualités"/>
    <tableColumn id="10" name="défauts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2" name="Tableau2" displayName="Tableau2" ref="B12:J21" totalsRowShown="0">
  <autoFilter ref="B12:J21"/>
  <tableColumns count="9">
    <tableColumn id="1" name="Cheval"/>
    <tableColumn id="2" name="Compétences"/>
    <tableColumn id="3" name="Psychologie"/>
    <tableColumn id="4" name="Etat général"/>
    <tableColumn id="5" name="Compétitivité"/>
    <tableColumn id="6" name="Expérience cavalier"/>
    <tableColumn id="7" name="Total">
      <calculatedColumnFormula>C13+D13+E13+F13+G13</calculatedColumnFormula>
    </tableColumn>
    <tableColumn id="8" name="Total bonus"/>
    <tableColumn id="9" name="Total avec bonus">
      <calculatedColumnFormula>H13+I13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zoomScale="70" zoomScaleNormal="70" workbookViewId="0">
      <selection activeCell="D3" sqref="D3"/>
    </sheetView>
  </sheetViews>
  <sheetFormatPr baseColWidth="10" defaultRowHeight="15"/>
  <cols>
    <col min="2" max="2" width="11.42578125" customWidth="1"/>
    <col min="3" max="4" width="15.28515625" customWidth="1"/>
    <col min="5" max="5" width="13.7109375" customWidth="1"/>
    <col min="6" max="6" width="15.42578125" customWidth="1"/>
    <col min="7" max="8" width="20.28515625" customWidth="1"/>
    <col min="9" max="9" width="16.28515625" customWidth="1"/>
    <col min="10" max="10" width="21.28515625" bestFit="1" customWidth="1"/>
    <col min="11" max="11" width="23.85546875" bestFit="1" customWidth="1"/>
  </cols>
  <sheetData>
    <row r="1" spans="2:11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16</v>
      </c>
      <c r="K1" t="s">
        <v>15</v>
      </c>
    </row>
    <row r="2" spans="2:11">
      <c r="B2" t="s">
        <v>12</v>
      </c>
      <c r="C2" t="s">
        <v>13</v>
      </c>
      <c r="D2">
        <v>12</v>
      </c>
      <c r="E2">
        <v>48</v>
      </c>
      <c r="F2">
        <v>75.75</v>
      </c>
      <c r="G2">
        <v>9</v>
      </c>
      <c r="H2">
        <v>25</v>
      </c>
      <c r="I2">
        <v>0</v>
      </c>
      <c r="J2" t="s">
        <v>17</v>
      </c>
      <c r="K2" t="s">
        <v>18</v>
      </c>
    </row>
    <row r="3" spans="2:11">
      <c r="B3" t="s">
        <v>11</v>
      </c>
      <c r="C3" t="s">
        <v>19</v>
      </c>
      <c r="D3">
        <v>36</v>
      </c>
      <c r="E3">
        <v>46</v>
      </c>
      <c r="F3">
        <v>75.75</v>
      </c>
      <c r="G3">
        <v>2</v>
      </c>
    </row>
    <row r="12" spans="2:11">
      <c r="B12" t="s">
        <v>1</v>
      </c>
      <c r="C12" t="s">
        <v>2</v>
      </c>
      <c r="D12" t="s">
        <v>3</v>
      </c>
      <c r="E12" t="s">
        <v>4</v>
      </c>
      <c r="F12" t="s">
        <v>5</v>
      </c>
      <c r="G12" t="s">
        <v>6</v>
      </c>
      <c r="H12" t="s">
        <v>8</v>
      </c>
      <c r="I12" t="s">
        <v>10</v>
      </c>
      <c r="J12" t="s">
        <v>9</v>
      </c>
    </row>
    <row r="13" spans="2:11">
      <c r="C13">
        <f t="shared" ref="C13:C20" si="0">D2*0.4</f>
        <v>4.8000000000000007</v>
      </c>
      <c r="D13">
        <f t="shared" ref="D13:D20" si="1">E2*0.3</f>
        <v>14.399999999999999</v>
      </c>
      <c r="E13">
        <f t="shared" ref="E13:E20" si="2">F2*0.2</f>
        <v>15.15</v>
      </c>
      <c r="F13">
        <f t="shared" ref="F13:G20" si="3">G2*0.05</f>
        <v>0.45</v>
      </c>
      <c r="G13">
        <f t="shared" si="3"/>
        <v>1.25</v>
      </c>
      <c r="H13">
        <f>C13+D13+E13+F13+G13</f>
        <v>36.050000000000004</v>
      </c>
      <c r="I13">
        <f>H13*0.01</f>
        <v>0.36050000000000004</v>
      </c>
      <c r="J13">
        <f>H13+I13</f>
        <v>36.410500000000006</v>
      </c>
    </row>
    <row r="14" spans="2:11">
      <c r="C14">
        <f t="shared" si="0"/>
        <v>14.4</v>
      </c>
      <c r="D14">
        <f t="shared" si="1"/>
        <v>13.799999999999999</v>
      </c>
      <c r="E14">
        <f t="shared" si="2"/>
        <v>15.15</v>
      </c>
      <c r="F14">
        <f t="shared" si="3"/>
        <v>0.1</v>
      </c>
      <c r="G14">
        <f t="shared" si="3"/>
        <v>0</v>
      </c>
      <c r="H14">
        <f t="shared" ref="H14:H21" si="4">C14+D14+E14+F14+G14</f>
        <v>43.45</v>
      </c>
      <c r="I14">
        <f>H14*0.02</f>
        <v>0.86900000000000011</v>
      </c>
      <c r="J14">
        <f t="shared" ref="J14:J21" si="5">H14+I14</f>
        <v>44.319000000000003</v>
      </c>
    </row>
    <row r="15" spans="2:11">
      <c r="C15">
        <f t="shared" si="0"/>
        <v>0</v>
      </c>
      <c r="D15">
        <f t="shared" si="1"/>
        <v>0</v>
      </c>
      <c r="E15">
        <f t="shared" si="2"/>
        <v>0</v>
      </c>
      <c r="F15">
        <f t="shared" si="3"/>
        <v>0</v>
      </c>
      <c r="G15">
        <f t="shared" si="3"/>
        <v>0</v>
      </c>
      <c r="H15">
        <f t="shared" si="4"/>
        <v>0</v>
      </c>
      <c r="I15">
        <f>H15*0.02</f>
        <v>0</v>
      </c>
      <c r="J15">
        <f t="shared" si="5"/>
        <v>0</v>
      </c>
    </row>
    <row r="16" spans="2:11">
      <c r="C16">
        <f t="shared" si="0"/>
        <v>0</v>
      </c>
      <c r="D16">
        <f t="shared" si="1"/>
        <v>0</v>
      </c>
      <c r="E16">
        <f t="shared" si="2"/>
        <v>0</v>
      </c>
      <c r="F16">
        <f t="shared" si="3"/>
        <v>0</v>
      </c>
      <c r="G16">
        <f t="shared" si="3"/>
        <v>0</v>
      </c>
      <c r="H16">
        <f>C16+D16+E16+F16+G16</f>
        <v>0</v>
      </c>
      <c r="I16">
        <f>H16*0.02</f>
        <v>0</v>
      </c>
      <c r="J16">
        <f t="shared" si="5"/>
        <v>0</v>
      </c>
    </row>
    <row r="17" spans="1:10">
      <c r="C17">
        <f t="shared" si="0"/>
        <v>0</v>
      </c>
      <c r="D17">
        <f t="shared" si="1"/>
        <v>0</v>
      </c>
      <c r="E17">
        <f t="shared" si="2"/>
        <v>0</v>
      </c>
      <c r="F17">
        <f t="shared" si="3"/>
        <v>0</v>
      </c>
      <c r="G17">
        <f t="shared" si="3"/>
        <v>0</v>
      </c>
      <c r="H17">
        <f t="shared" si="4"/>
        <v>0</v>
      </c>
      <c r="I17">
        <f>H17*0.03</f>
        <v>0</v>
      </c>
      <c r="J17">
        <f t="shared" si="5"/>
        <v>0</v>
      </c>
    </row>
    <row r="18" spans="1:10">
      <c r="C18">
        <f t="shared" si="0"/>
        <v>0</v>
      </c>
      <c r="D18">
        <f t="shared" si="1"/>
        <v>0</v>
      </c>
      <c r="E18">
        <f t="shared" si="2"/>
        <v>0</v>
      </c>
      <c r="F18">
        <f t="shared" si="3"/>
        <v>0</v>
      </c>
      <c r="G18">
        <f t="shared" si="3"/>
        <v>0</v>
      </c>
      <c r="H18">
        <f t="shared" si="4"/>
        <v>0</v>
      </c>
      <c r="I18">
        <f>H18*0</f>
        <v>0</v>
      </c>
      <c r="J18">
        <f t="shared" si="5"/>
        <v>0</v>
      </c>
    </row>
    <row r="19" spans="1:10">
      <c r="C19">
        <f t="shared" si="0"/>
        <v>0</v>
      </c>
      <c r="D19">
        <f t="shared" si="1"/>
        <v>0</v>
      </c>
      <c r="E19">
        <f t="shared" si="2"/>
        <v>0</v>
      </c>
      <c r="F19">
        <f t="shared" si="3"/>
        <v>0</v>
      </c>
      <c r="G19">
        <f t="shared" si="3"/>
        <v>0</v>
      </c>
      <c r="H19">
        <f t="shared" si="4"/>
        <v>0</v>
      </c>
      <c r="I19">
        <f>H19*0.03</f>
        <v>0</v>
      </c>
      <c r="J19">
        <f t="shared" si="5"/>
        <v>0</v>
      </c>
    </row>
    <row r="20" spans="1:10">
      <c r="C20">
        <f t="shared" si="0"/>
        <v>0</v>
      </c>
      <c r="D20">
        <f t="shared" si="1"/>
        <v>0</v>
      </c>
      <c r="E20">
        <f t="shared" si="2"/>
        <v>0</v>
      </c>
      <c r="F20">
        <f t="shared" si="3"/>
        <v>0</v>
      </c>
      <c r="G20">
        <f t="shared" si="3"/>
        <v>0</v>
      </c>
      <c r="H20">
        <f t="shared" si="4"/>
        <v>0</v>
      </c>
      <c r="I20">
        <f t="shared" ref="I20:I21" si="6">H20*0.01</f>
        <v>0</v>
      </c>
      <c r="J20">
        <f t="shared" si="5"/>
        <v>0</v>
      </c>
    </row>
    <row r="21" spans="1:10">
      <c r="C21">
        <f>E11*0.4</f>
        <v>0</v>
      </c>
      <c r="D21">
        <f>F11*0.3</f>
        <v>0</v>
      </c>
      <c r="E21">
        <f>G11*0.2</f>
        <v>0</v>
      </c>
      <c r="F21">
        <f>H11*0.05</f>
        <v>0</v>
      </c>
      <c r="G21">
        <f>I11*0.05</f>
        <v>0</v>
      </c>
      <c r="H21">
        <f t="shared" si="4"/>
        <v>0</v>
      </c>
      <c r="I21">
        <f t="shared" si="6"/>
        <v>0</v>
      </c>
      <c r="J21">
        <f t="shared" si="5"/>
        <v>0</v>
      </c>
    </row>
    <row r="24" spans="1:10">
      <c r="A24" t="s">
        <v>14</v>
      </c>
    </row>
    <row r="27" spans="1:10">
      <c r="A27" t="s">
        <v>20</v>
      </c>
    </row>
    <row r="28" spans="1:10">
      <c r="A28" t="s">
        <v>21</v>
      </c>
    </row>
  </sheetData>
  <pageMargins left="0.70000000000000007" right="0.70000000000000007" top="0.75" bottom="0.75" header="0.30000000000000004" footer="0.30000000000000004"/>
  <pageSetup paperSize="9" orientation="portrait" horizontalDpi="0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B1:W70"/>
  <sheetViews>
    <sheetView tabSelected="1" topLeftCell="R28" zoomScale="60" zoomScaleNormal="60" workbookViewId="0">
      <selection activeCell="U41" sqref="U41"/>
    </sheetView>
  </sheetViews>
  <sheetFormatPr baseColWidth="10" defaultRowHeight="23.25"/>
  <cols>
    <col min="1" max="1" width="11.42578125" style="1"/>
    <col min="2" max="2" width="40.85546875" style="1" customWidth="1"/>
    <col min="3" max="3" width="39.140625" style="1" customWidth="1"/>
    <col min="4" max="4" width="31" style="1" customWidth="1"/>
    <col min="5" max="5" width="26.5703125" style="1" customWidth="1"/>
    <col min="6" max="6" width="23.7109375" style="1" customWidth="1"/>
    <col min="7" max="7" width="21.140625" style="1" customWidth="1"/>
    <col min="8" max="8" width="20.7109375" style="1" customWidth="1"/>
    <col min="9" max="9" width="24.85546875" style="1" customWidth="1"/>
    <col min="10" max="10" width="12.42578125" style="1" customWidth="1"/>
    <col min="11" max="11" width="14.7109375" style="1" customWidth="1"/>
    <col min="12" max="12" width="13.85546875" style="1" customWidth="1"/>
    <col min="13" max="13" width="18" style="1" customWidth="1"/>
    <col min="14" max="14" width="28.85546875" style="1" customWidth="1"/>
    <col min="15" max="15" width="32.85546875" style="1" customWidth="1"/>
    <col min="16" max="16" width="31.5703125" style="1" customWidth="1"/>
    <col min="17" max="17" width="35.7109375" style="1" customWidth="1"/>
    <col min="18" max="18" width="38.140625" style="1" customWidth="1"/>
    <col min="19" max="19" width="34.140625" style="1" customWidth="1"/>
    <col min="20" max="20" width="24.42578125" style="1" customWidth="1"/>
    <col min="21" max="21" width="30.5703125" style="1" customWidth="1"/>
    <col min="22" max="22" width="36.28515625" style="1" customWidth="1"/>
    <col min="23" max="23" width="38" style="1" customWidth="1"/>
    <col min="24" max="16384" width="11.42578125" style="1"/>
  </cols>
  <sheetData>
    <row r="1" spans="2:21" ht="24" thickBot="1">
      <c r="C1" s="2"/>
      <c r="E1" s="39"/>
      <c r="F1" s="39"/>
      <c r="P1" s="3"/>
      <c r="Q1" s="3"/>
    </row>
    <row r="2" spans="2:21">
      <c r="B2" s="8" t="s">
        <v>40</v>
      </c>
      <c r="C2" s="10" t="s">
        <v>37</v>
      </c>
      <c r="D2" s="10" t="s">
        <v>22</v>
      </c>
      <c r="E2" s="10" t="s">
        <v>47</v>
      </c>
      <c r="F2" s="10" t="s">
        <v>48</v>
      </c>
      <c r="G2" s="10" t="s">
        <v>49</v>
      </c>
      <c r="H2" s="10"/>
      <c r="I2" s="36" t="s">
        <v>31</v>
      </c>
      <c r="J2" s="10" t="s">
        <v>23</v>
      </c>
      <c r="K2" s="10" t="s">
        <v>26</v>
      </c>
      <c r="L2" s="10" t="s">
        <v>24</v>
      </c>
      <c r="M2" s="10" t="s">
        <v>25</v>
      </c>
      <c r="N2" s="36" t="s">
        <v>38</v>
      </c>
      <c r="O2" s="10" t="s">
        <v>4</v>
      </c>
      <c r="P2" s="10" t="s">
        <v>33</v>
      </c>
      <c r="Q2" s="10" t="s">
        <v>27</v>
      </c>
      <c r="R2" s="10" t="s">
        <v>28</v>
      </c>
      <c r="S2" s="36" t="s">
        <v>29</v>
      </c>
      <c r="T2" s="10" t="s">
        <v>5</v>
      </c>
      <c r="U2" s="36" t="s">
        <v>30</v>
      </c>
    </row>
    <row r="3" spans="2:21">
      <c r="B3" s="40" t="s">
        <v>45</v>
      </c>
      <c r="C3" s="15">
        <v>13</v>
      </c>
      <c r="D3" s="41" t="s">
        <v>46</v>
      </c>
      <c r="E3" s="15">
        <v>33</v>
      </c>
      <c r="F3" s="15">
        <v>29</v>
      </c>
      <c r="G3" s="15">
        <v>24</v>
      </c>
      <c r="H3" s="15"/>
      <c r="I3" s="25">
        <f t="shared" ref="I3:I21" si="0">E3+F3+G3+H3</f>
        <v>86</v>
      </c>
      <c r="J3" s="26">
        <v>100</v>
      </c>
      <c r="K3" s="26">
        <v>100</v>
      </c>
      <c r="L3" s="26">
        <v>100</v>
      </c>
      <c r="M3" s="26">
        <v>100</v>
      </c>
      <c r="N3" s="16">
        <f>(J3+K3+L3+M3)</f>
        <v>400</v>
      </c>
      <c r="O3" s="41" t="s">
        <v>50</v>
      </c>
      <c r="P3" s="25">
        <v>48</v>
      </c>
      <c r="Q3" s="43" t="s">
        <v>51</v>
      </c>
      <c r="R3" s="43" t="s">
        <v>52</v>
      </c>
      <c r="S3" s="46">
        <v>0</v>
      </c>
      <c r="T3" s="30">
        <v>45</v>
      </c>
      <c r="U3" s="31">
        <f>C3+E3+F3+G3+H3</f>
        <v>99</v>
      </c>
    </row>
    <row r="4" spans="2:21">
      <c r="B4" s="34" t="s">
        <v>53</v>
      </c>
      <c r="C4" s="15">
        <v>43</v>
      </c>
      <c r="D4" s="25" t="s">
        <v>61</v>
      </c>
      <c r="E4" s="15">
        <v>30</v>
      </c>
      <c r="F4" s="15">
        <v>15</v>
      </c>
      <c r="G4" s="15">
        <v>30</v>
      </c>
      <c r="H4" s="15"/>
      <c r="I4" s="25">
        <f t="shared" si="0"/>
        <v>75</v>
      </c>
      <c r="J4" s="26">
        <v>100</v>
      </c>
      <c r="K4" s="26">
        <v>84</v>
      </c>
      <c r="L4" s="26">
        <v>100</v>
      </c>
      <c r="M4" s="26">
        <v>100</v>
      </c>
      <c r="N4" s="16">
        <f t="shared" ref="N4:N21" si="1">(J4+K4+L4+M4)</f>
        <v>384</v>
      </c>
      <c r="O4" s="25" t="s">
        <v>50</v>
      </c>
      <c r="P4" s="25">
        <v>75</v>
      </c>
      <c r="Q4" s="15" t="s">
        <v>62</v>
      </c>
      <c r="R4" s="15" t="s">
        <v>63</v>
      </c>
      <c r="S4" s="46">
        <v>0</v>
      </c>
      <c r="T4" s="30">
        <v>29</v>
      </c>
      <c r="U4" s="31">
        <f t="shared" ref="U4:U21" si="2">C4+E4+F4+G4+H4</f>
        <v>118</v>
      </c>
    </row>
    <row r="5" spans="2:21">
      <c r="B5" s="34" t="s">
        <v>54</v>
      </c>
      <c r="C5" s="15">
        <v>28</v>
      </c>
      <c r="D5" s="25" t="s">
        <v>61</v>
      </c>
      <c r="E5" s="15">
        <v>14</v>
      </c>
      <c r="F5" s="15">
        <v>30</v>
      </c>
      <c r="G5" s="15">
        <v>41</v>
      </c>
      <c r="H5" s="15"/>
      <c r="I5" s="25">
        <f t="shared" si="0"/>
        <v>85</v>
      </c>
      <c r="J5" s="26">
        <v>100</v>
      </c>
      <c r="K5" s="26">
        <v>75</v>
      </c>
      <c r="L5" s="26">
        <v>100</v>
      </c>
      <c r="M5" s="26">
        <v>106</v>
      </c>
      <c r="N5" s="16">
        <f t="shared" si="1"/>
        <v>381</v>
      </c>
      <c r="O5" s="25" t="s">
        <v>64</v>
      </c>
      <c r="P5" s="25">
        <v>75</v>
      </c>
      <c r="Q5" s="15" t="s">
        <v>65</v>
      </c>
      <c r="R5" s="15" t="s">
        <v>66</v>
      </c>
      <c r="S5" s="27">
        <v>0</v>
      </c>
      <c r="T5" s="30">
        <v>43</v>
      </c>
      <c r="U5" s="31">
        <f t="shared" si="2"/>
        <v>113</v>
      </c>
    </row>
    <row r="6" spans="2:21">
      <c r="B6" s="34" t="s">
        <v>55</v>
      </c>
      <c r="C6" s="15">
        <v>15</v>
      </c>
      <c r="D6" s="25" t="s">
        <v>46</v>
      </c>
      <c r="E6" s="15">
        <v>37</v>
      </c>
      <c r="F6" s="15">
        <v>34</v>
      </c>
      <c r="G6" s="15">
        <v>48</v>
      </c>
      <c r="H6" s="15"/>
      <c r="I6" s="25">
        <f t="shared" si="0"/>
        <v>119</v>
      </c>
      <c r="J6" s="26">
        <v>100</v>
      </c>
      <c r="K6" s="26">
        <v>65</v>
      </c>
      <c r="L6" s="26">
        <v>100</v>
      </c>
      <c r="M6" s="26">
        <v>124</v>
      </c>
      <c r="N6" s="16">
        <f t="shared" si="1"/>
        <v>389</v>
      </c>
      <c r="O6" s="25" t="s">
        <v>67</v>
      </c>
      <c r="P6" s="25">
        <v>68</v>
      </c>
      <c r="Q6" s="15" t="s">
        <v>68</v>
      </c>
      <c r="R6" s="15" t="s">
        <v>69</v>
      </c>
      <c r="S6" s="16">
        <v>0</v>
      </c>
      <c r="T6" s="30">
        <v>50</v>
      </c>
      <c r="U6" s="31">
        <f t="shared" si="2"/>
        <v>134</v>
      </c>
    </row>
    <row r="7" spans="2:21">
      <c r="B7" s="34" t="s">
        <v>56</v>
      </c>
      <c r="C7" s="15">
        <v>108</v>
      </c>
      <c r="D7" s="25" t="s">
        <v>61</v>
      </c>
      <c r="E7" s="15">
        <v>28</v>
      </c>
      <c r="F7" s="15">
        <v>28</v>
      </c>
      <c r="G7" s="15">
        <v>34</v>
      </c>
      <c r="H7" s="15"/>
      <c r="I7" s="25">
        <f t="shared" si="0"/>
        <v>90</v>
      </c>
      <c r="J7" s="26">
        <v>100</v>
      </c>
      <c r="K7" s="26">
        <v>63</v>
      </c>
      <c r="L7" s="26">
        <v>100</v>
      </c>
      <c r="M7" s="26">
        <v>176</v>
      </c>
      <c r="N7" s="16">
        <f t="shared" si="1"/>
        <v>439</v>
      </c>
      <c r="O7" s="25" t="s">
        <v>50</v>
      </c>
      <c r="P7" s="25">
        <v>61</v>
      </c>
      <c r="Q7" s="15" t="s">
        <v>70</v>
      </c>
      <c r="R7" s="15" t="s">
        <v>71</v>
      </c>
      <c r="S7" s="16">
        <v>0</v>
      </c>
      <c r="T7" s="30">
        <v>28</v>
      </c>
      <c r="U7" s="31">
        <f t="shared" si="2"/>
        <v>198</v>
      </c>
    </row>
    <row r="8" spans="2:21">
      <c r="B8" s="34" t="s">
        <v>57</v>
      </c>
      <c r="C8" s="15">
        <v>169</v>
      </c>
      <c r="D8" s="25" t="s">
        <v>61</v>
      </c>
      <c r="E8" s="15">
        <v>75</v>
      </c>
      <c r="F8" s="15">
        <v>64</v>
      </c>
      <c r="G8" s="15">
        <v>162</v>
      </c>
      <c r="H8" s="15"/>
      <c r="I8" s="25">
        <f t="shared" si="0"/>
        <v>301</v>
      </c>
      <c r="J8" s="26">
        <v>90</v>
      </c>
      <c r="K8" s="26">
        <v>100</v>
      </c>
      <c r="L8" s="26">
        <v>91</v>
      </c>
      <c r="M8" s="26">
        <v>100</v>
      </c>
      <c r="N8" s="16">
        <f t="shared" si="1"/>
        <v>381</v>
      </c>
      <c r="O8" s="25" t="s">
        <v>50</v>
      </c>
      <c r="P8" s="25">
        <v>61</v>
      </c>
      <c r="Q8" s="15" t="s">
        <v>72</v>
      </c>
      <c r="R8" s="15" t="s">
        <v>73</v>
      </c>
      <c r="S8" s="16">
        <v>0</v>
      </c>
      <c r="T8" s="30">
        <v>81</v>
      </c>
      <c r="U8" s="31">
        <f t="shared" si="2"/>
        <v>470</v>
      </c>
    </row>
    <row r="9" spans="2:21">
      <c r="B9" s="34" t="s">
        <v>58</v>
      </c>
      <c r="C9" s="15">
        <v>161</v>
      </c>
      <c r="D9" s="25" t="s">
        <v>61</v>
      </c>
      <c r="E9" s="15">
        <v>59</v>
      </c>
      <c r="F9" s="15">
        <v>14</v>
      </c>
      <c r="G9" s="15">
        <v>42</v>
      </c>
      <c r="H9" s="15"/>
      <c r="I9" s="25">
        <f t="shared" si="0"/>
        <v>115</v>
      </c>
      <c r="J9" s="26">
        <v>100</v>
      </c>
      <c r="K9" s="26">
        <v>29</v>
      </c>
      <c r="L9" s="26">
        <v>100</v>
      </c>
      <c r="M9" s="26">
        <v>100</v>
      </c>
      <c r="N9" s="16">
        <f t="shared" si="1"/>
        <v>329</v>
      </c>
      <c r="O9" s="25" t="s">
        <v>67</v>
      </c>
      <c r="P9" s="25">
        <v>28</v>
      </c>
      <c r="Q9" s="15" t="s">
        <v>74</v>
      </c>
      <c r="R9" s="15" t="s">
        <v>75</v>
      </c>
      <c r="S9" s="16">
        <v>0</v>
      </c>
      <c r="T9" s="30">
        <v>67</v>
      </c>
      <c r="U9" s="31">
        <f t="shared" si="2"/>
        <v>276</v>
      </c>
    </row>
    <row r="10" spans="2:21">
      <c r="B10" s="34" t="s">
        <v>59</v>
      </c>
      <c r="C10" s="15">
        <v>145</v>
      </c>
      <c r="D10" s="25" t="s">
        <v>61</v>
      </c>
      <c r="E10" s="15">
        <v>29</v>
      </c>
      <c r="F10" s="15">
        <v>35</v>
      </c>
      <c r="G10" s="15">
        <v>88</v>
      </c>
      <c r="H10" s="15"/>
      <c r="I10" s="25">
        <f t="shared" si="0"/>
        <v>152</v>
      </c>
      <c r="J10" s="26">
        <v>100</v>
      </c>
      <c r="K10" s="26">
        <v>87</v>
      </c>
      <c r="L10" s="26">
        <v>100</v>
      </c>
      <c r="M10" s="26">
        <v>100</v>
      </c>
      <c r="N10" s="16">
        <f t="shared" si="1"/>
        <v>387</v>
      </c>
      <c r="O10" s="25" t="s">
        <v>67</v>
      </c>
      <c r="P10" s="25">
        <v>49</v>
      </c>
      <c r="Q10" s="15" t="s">
        <v>76</v>
      </c>
      <c r="R10" s="15" t="s">
        <v>77</v>
      </c>
      <c r="S10" s="16">
        <v>0</v>
      </c>
      <c r="T10" s="30">
        <v>100</v>
      </c>
      <c r="U10" s="31">
        <f t="shared" si="2"/>
        <v>297</v>
      </c>
    </row>
    <row r="11" spans="2:21">
      <c r="B11" s="34" t="s">
        <v>60</v>
      </c>
      <c r="C11" s="15">
        <v>136</v>
      </c>
      <c r="D11" s="25" t="s">
        <v>61</v>
      </c>
      <c r="E11" s="15">
        <v>51</v>
      </c>
      <c r="F11" s="15">
        <v>50</v>
      </c>
      <c r="G11" s="15">
        <v>103</v>
      </c>
      <c r="H11" s="15"/>
      <c r="I11" s="25">
        <f t="shared" si="0"/>
        <v>204</v>
      </c>
      <c r="J11" s="26">
        <v>100</v>
      </c>
      <c r="K11" s="26">
        <v>99</v>
      </c>
      <c r="L11" s="26">
        <v>100</v>
      </c>
      <c r="M11" s="26">
        <v>100</v>
      </c>
      <c r="N11" s="16">
        <f t="shared" si="1"/>
        <v>399</v>
      </c>
      <c r="O11" s="25" t="s">
        <v>67</v>
      </c>
      <c r="P11" s="25">
        <v>70</v>
      </c>
      <c r="Q11" s="15" t="s">
        <v>78</v>
      </c>
      <c r="R11" s="15" t="s">
        <v>79</v>
      </c>
      <c r="S11" s="16">
        <v>0</v>
      </c>
      <c r="T11" s="30">
        <v>75</v>
      </c>
      <c r="U11" s="31">
        <f t="shared" si="2"/>
        <v>340</v>
      </c>
    </row>
    <row r="12" spans="2:21">
      <c r="B12" s="34"/>
      <c r="C12" s="15">
        <v>0</v>
      </c>
      <c r="D12" s="25"/>
      <c r="E12" s="15">
        <v>0</v>
      </c>
      <c r="F12" s="15">
        <v>0</v>
      </c>
      <c r="G12" s="15">
        <v>0</v>
      </c>
      <c r="H12" s="15"/>
      <c r="I12" s="25">
        <f t="shared" si="0"/>
        <v>0</v>
      </c>
      <c r="J12" s="26">
        <v>0</v>
      </c>
      <c r="K12" s="26">
        <v>0</v>
      </c>
      <c r="L12" s="26">
        <v>0</v>
      </c>
      <c r="M12" s="26">
        <v>0</v>
      </c>
      <c r="N12" s="16">
        <f t="shared" si="1"/>
        <v>0</v>
      </c>
      <c r="O12" s="25"/>
      <c r="P12" s="25">
        <v>0</v>
      </c>
      <c r="Q12" s="15"/>
      <c r="R12" s="15"/>
      <c r="S12" s="16"/>
      <c r="T12" s="30">
        <v>0</v>
      </c>
      <c r="U12" s="31">
        <f t="shared" si="2"/>
        <v>0</v>
      </c>
    </row>
    <row r="13" spans="2:21">
      <c r="B13" s="34"/>
      <c r="C13" s="15">
        <v>0</v>
      </c>
      <c r="D13" s="25"/>
      <c r="E13" s="15">
        <v>0</v>
      </c>
      <c r="F13" s="15">
        <v>0</v>
      </c>
      <c r="G13" s="15">
        <v>0</v>
      </c>
      <c r="H13" s="15"/>
      <c r="I13" s="25">
        <f t="shared" si="0"/>
        <v>0</v>
      </c>
      <c r="J13" s="26">
        <v>0</v>
      </c>
      <c r="K13" s="26">
        <v>0</v>
      </c>
      <c r="L13" s="26">
        <v>0</v>
      </c>
      <c r="M13" s="26">
        <v>0</v>
      </c>
      <c r="N13" s="16">
        <f t="shared" si="1"/>
        <v>0</v>
      </c>
      <c r="O13" s="25"/>
      <c r="P13" s="25">
        <v>0</v>
      </c>
      <c r="Q13" s="15"/>
      <c r="R13" s="15"/>
      <c r="S13" s="16"/>
      <c r="T13" s="30">
        <v>0</v>
      </c>
      <c r="U13" s="31">
        <f t="shared" si="2"/>
        <v>0</v>
      </c>
    </row>
    <row r="14" spans="2:21">
      <c r="B14" s="34"/>
      <c r="C14" s="15">
        <v>0</v>
      </c>
      <c r="D14" s="25"/>
      <c r="E14" s="15">
        <v>0</v>
      </c>
      <c r="F14" s="15">
        <v>0</v>
      </c>
      <c r="G14" s="15">
        <v>0</v>
      </c>
      <c r="H14" s="15"/>
      <c r="I14" s="25">
        <f t="shared" si="0"/>
        <v>0</v>
      </c>
      <c r="J14" s="26">
        <v>0</v>
      </c>
      <c r="K14" s="26">
        <v>0</v>
      </c>
      <c r="L14" s="26">
        <v>0</v>
      </c>
      <c r="M14" s="26">
        <v>0</v>
      </c>
      <c r="N14" s="16">
        <f t="shared" si="1"/>
        <v>0</v>
      </c>
      <c r="O14" s="25"/>
      <c r="P14" s="25">
        <v>0</v>
      </c>
      <c r="Q14" s="15"/>
      <c r="R14" s="15"/>
      <c r="S14" s="16"/>
      <c r="T14" s="30">
        <v>0</v>
      </c>
      <c r="U14" s="31">
        <f t="shared" si="2"/>
        <v>0</v>
      </c>
    </row>
    <row r="15" spans="2:21">
      <c r="B15" s="34"/>
      <c r="C15" s="15">
        <v>0</v>
      </c>
      <c r="D15" s="25"/>
      <c r="E15" s="15">
        <v>0</v>
      </c>
      <c r="F15" s="15">
        <v>0</v>
      </c>
      <c r="G15" s="15">
        <v>0</v>
      </c>
      <c r="H15" s="15"/>
      <c r="I15" s="25">
        <f t="shared" si="0"/>
        <v>0</v>
      </c>
      <c r="J15" s="26">
        <v>0</v>
      </c>
      <c r="K15" s="26">
        <v>0</v>
      </c>
      <c r="L15" s="26">
        <v>0</v>
      </c>
      <c r="M15" s="26">
        <v>0</v>
      </c>
      <c r="N15" s="16">
        <f t="shared" si="1"/>
        <v>0</v>
      </c>
      <c r="O15" s="25"/>
      <c r="P15" s="25">
        <v>0</v>
      </c>
      <c r="Q15" s="15"/>
      <c r="R15" s="15"/>
      <c r="S15" s="16"/>
      <c r="T15" s="30">
        <v>0</v>
      </c>
      <c r="U15" s="31">
        <f t="shared" si="2"/>
        <v>0</v>
      </c>
    </row>
    <row r="16" spans="2:21">
      <c r="B16" s="34"/>
      <c r="C16" s="15">
        <v>0</v>
      </c>
      <c r="D16" s="25"/>
      <c r="E16" s="15">
        <v>0</v>
      </c>
      <c r="F16" s="15">
        <v>0</v>
      </c>
      <c r="G16" s="15">
        <v>0</v>
      </c>
      <c r="H16" s="15"/>
      <c r="I16" s="25">
        <f t="shared" si="0"/>
        <v>0</v>
      </c>
      <c r="J16" s="26">
        <v>0</v>
      </c>
      <c r="K16" s="26">
        <v>0</v>
      </c>
      <c r="L16" s="26">
        <v>0</v>
      </c>
      <c r="M16" s="26">
        <v>0</v>
      </c>
      <c r="N16" s="16">
        <f t="shared" si="1"/>
        <v>0</v>
      </c>
      <c r="O16" s="25"/>
      <c r="P16" s="25">
        <v>0</v>
      </c>
      <c r="Q16" s="15"/>
      <c r="R16" s="15"/>
      <c r="S16" s="16"/>
      <c r="T16" s="30">
        <v>0</v>
      </c>
      <c r="U16" s="31">
        <f t="shared" si="2"/>
        <v>0</v>
      </c>
    </row>
    <row r="17" spans="2:23">
      <c r="B17" s="34"/>
      <c r="C17" s="15">
        <v>0</v>
      </c>
      <c r="D17" s="25"/>
      <c r="E17" s="15">
        <v>0</v>
      </c>
      <c r="F17" s="15">
        <v>0</v>
      </c>
      <c r="G17" s="15">
        <v>0</v>
      </c>
      <c r="H17" s="15"/>
      <c r="I17" s="25">
        <f t="shared" si="0"/>
        <v>0</v>
      </c>
      <c r="J17" s="26">
        <v>0</v>
      </c>
      <c r="K17" s="26">
        <v>0</v>
      </c>
      <c r="L17" s="26">
        <v>0</v>
      </c>
      <c r="M17" s="26">
        <v>0</v>
      </c>
      <c r="N17" s="16">
        <f t="shared" si="1"/>
        <v>0</v>
      </c>
      <c r="O17" s="25"/>
      <c r="P17" s="25">
        <v>0</v>
      </c>
      <c r="Q17" s="15"/>
      <c r="R17" s="15"/>
      <c r="S17" s="16"/>
      <c r="T17" s="30">
        <v>0</v>
      </c>
      <c r="U17" s="31">
        <f t="shared" si="2"/>
        <v>0</v>
      </c>
    </row>
    <row r="18" spans="2:23">
      <c r="B18" s="34"/>
      <c r="C18" s="15">
        <v>0</v>
      </c>
      <c r="D18" s="25"/>
      <c r="E18" s="15">
        <v>0</v>
      </c>
      <c r="F18" s="15">
        <v>0</v>
      </c>
      <c r="G18" s="15">
        <v>0</v>
      </c>
      <c r="H18" s="15"/>
      <c r="I18" s="25">
        <f t="shared" si="0"/>
        <v>0</v>
      </c>
      <c r="J18" s="26">
        <v>0</v>
      </c>
      <c r="K18" s="26">
        <v>0</v>
      </c>
      <c r="L18" s="26">
        <v>0</v>
      </c>
      <c r="M18" s="26">
        <v>0</v>
      </c>
      <c r="N18" s="16">
        <f t="shared" si="1"/>
        <v>0</v>
      </c>
      <c r="O18" s="25"/>
      <c r="P18" s="25">
        <v>0</v>
      </c>
      <c r="Q18" s="15"/>
      <c r="R18" s="15"/>
      <c r="S18" s="16"/>
      <c r="T18" s="30">
        <v>0</v>
      </c>
      <c r="U18" s="31">
        <f t="shared" si="2"/>
        <v>0</v>
      </c>
    </row>
    <row r="19" spans="2:23">
      <c r="B19" s="34"/>
      <c r="C19" s="15">
        <v>0</v>
      </c>
      <c r="D19" s="25"/>
      <c r="E19" s="15">
        <v>0</v>
      </c>
      <c r="F19" s="15">
        <v>0</v>
      </c>
      <c r="G19" s="15">
        <v>0</v>
      </c>
      <c r="H19" s="15"/>
      <c r="I19" s="25">
        <f t="shared" si="0"/>
        <v>0</v>
      </c>
      <c r="J19" s="26">
        <v>0</v>
      </c>
      <c r="K19" s="26">
        <v>0</v>
      </c>
      <c r="L19" s="26">
        <v>0</v>
      </c>
      <c r="M19" s="26">
        <v>0</v>
      </c>
      <c r="N19" s="16">
        <f t="shared" si="1"/>
        <v>0</v>
      </c>
      <c r="O19" s="25"/>
      <c r="P19" s="25">
        <v>0</v>
      </c>
      <c r="Q19" s="15"/>
      <c r="R19" s="15"/>
      <c r="S19" s="16"/>
      <c r="T19" s="30">
        <v>0</v>
      </c>
      <c r="U19" s="31">
        <f t="shared" si="2"/>
        <v>0</v>
      </c>
    </row>
    <row r="20" spans="2:23">
      <c r="B20" s="34"/>
      <c r="C20" s="15">
        <v>0</v>
      </c>
      <c r="D20" s="25"/>
      <c r="E20" s="15">
        <v>0</v>
      </c>
      <c r="F20" s="15">
        <v>0</v>
      </c>
      <c r="G20" s="15">
        <v>0</v>
      </c>
      <c r="H20" s="15"/>
      <c r="I20" s="25">
        <f t="shared" si="0"/>
        <v>0</v>
      </c>
      <c r="J20" s="26">
        <v>0</v>
      </c>
      <c r="K20" s="26">
        <v>0</v>
      </c>
      <c r="L20" s="26">
        <v>0</v>
      </c>
      <c r="M20" s="26">
        <v>0</v>
      </c>
      <c r="N20" s="16">
        <f t="shared" si="1"/>
        <v>0</v>
      </c>
      <c r="O20" s="25"/>
      <c r="P20" s="25">
        <v>0</v>
      </c>
      <c r="Q20" s="15"/>
      <c r="R20" s="15"/>
      <c r="S20" s="16"/>
      <c r="T20" s="30">
        <v>0</v>
      </c>
      <c r="U20" s="31">
        <f t="shared" si="2"/>
        <v>0</v>
      </c>
    </row>
    <row r="21" spans="2:23" ht="24" thickBot="1">
      <c r="B21" s="35"/>
      <c r="C21" s="19">
        <v>0</v>
      </c>
      <c r="D21" s="28"/>
      <c r="E21" s="19">
        <v>0</v>
      </c>
      <c r="F21" s="19">
        <v>0</v>
      </c>
      <c r="G21" s="19">
        <v>0</v>
      </c>
      <c r="H21" s="19"/>
      <c r="I21" s="28">
        <f t="shared" si="0"/>
        <v>0</v>
      </c>
      <c r="J21" s="29">
        <v>0</v>
      </c>
      <c r="K21" s="29">
        <v>0</v>
      </c>
      <c r="L21" s="29">
        <v>0</v>
      </c>
      <c r="M21" s="29">
        <v>0</v>
      </c>
      <c r="N21" s="22">
        <f t="shared" si="1"/>
        <v>0</v>
      </c>
      <c r="O21" s="28"/>
      <c r="P21" s="28">
        <v>0</v>
      </c>
      <c r="Q21" s="19"/>
      <c r="R21" s="19"/>
      <c r="S21" s="22"/>
      <c r="T21" s="32">
        <v>0</v>
      </c>
      <c r="U21" s="33">
        <f t="shared" si="2"/>
        <v>0</v>
      </c>
    </row>
    <row r="31" spans="2:23" ht="24" thickBot="1"/>
    <row r="32" spans="2:23" ht="69.75">
      <c r="B32" s="8" t="s">
        <v>40</v>
      </c>
      <c r="C32" s="9" t="s">
        <v>32</v>
      </c>
      <c r="D32" s="10" t="s">
        <v>42</v>
      </c>
      <c r="E32" s="11"/>
      <c r="F32" s="11"/>
      <c r="G32" s="11"/>
      <c r="H32" s="12" t="s">
        <v>35</v>
      </c>
      <c r="I32" s="11"/>
      <c r="J32" s="11"/>
      <c r="K32" s="11"/>
      <c r="L32" s="11"/>
      <c r="M32" s="9" t="s">
        <v>34</v>
      </c>
      <c r="N32" s="13"/>
      <c r="O32" s="10" t="s">
        <v>39</v>
      </c>
      <c r="P32" s="11"/>
      <c r="Q32" s="11"/>
      <c r="R32" s="10" t="s">
        <v>43</v>
      </c>
      <c r="S32" s="9" t="s">
        <v>36</v>
      </c>
      <c r="T32" s="9" t="s">
        <v>8</v>
      </c>
      <c r="U32" s="36" t="s">
        <v>44</v>
      </c>
      <c r="V32" s="10" t="s">
        <v>41</v>
      </c>
      <c r="W32" s="14" t="s">
        <v>40</v>
      </c>
    </row>
    <row r="33" spans="2:23">
      <c r="B33" s="40" t="str">
        <f t="shared" ref="B33:B50" si="3">B3</f>
        <v>Kannone/Alleke</v>
      </c>
      <c r="C33" s="15">
        <f>C3*0.3</f>
        <v>3.9</v>
      </c>
      <c r="D33" s="42">
        <v>0</v>
      </c>
      <c r="E33" s="6"/>
      <c r="F33" s="6"/>
      <c r="G33" s="6"/>
      <c r="H33" s="15">
        <f>I3*0.3</f>
        <v>25.8</v>
      </c>
      <c r="I33" s="6"/>
      <c r="J33" s="6"/>
      <c r="K33" s="6"/>
      <c r="L33" s="6"/>
      <c r="M33" s="15">
        <f>N3*0.2</f>
        <v>80</v>
      </c>
      <c r="N33" s="6"/>
      <c r="O33" s="42">
        <v>-1</v>
      </c>
      <c r="P33" s="6"/>
      <c r="Q33" s="6"/>
      <c r="R33" s="42">
        <v>3</v>
      </c>
      <c r="S33" s="15">
        <f t="shared" ref="S33:S51" si="4">T3*0.05</f>
        <v>2.25</v>
      </c>
      <c r="T33" s="16">
        <f t="shared" ref="T33:T51" si="5">C33+H33+M33+S33</f>
        <v>111.95</v>
      </c>
      <c r="U33" s="7">
        <f>T33+R33+O33+N33+D33+S3</f>
        <v>113.95</v>
      </c>
      <c r="V33" s="44">
        <v>1</v>
      </c>
      <c r="W33" s="45" t="str">
        <f t="shared" ref="W33" si="6">B33</f>
        <v>Kannone/Alleke</v>
      </c>
    </row>
    <row r="34" spans="2:23">
      <c r="B34" s="34" t="str">
        <f t="shared" si="3"/>
        <v>Swenney/Everly Oksana</v>
      </c>
      <c r="C34" s="15">
        <f t="shared" ref="C34:C51" si="7">C4*0.3</f>
        <v>12.9</v>
      </c>
      <c r="D34" s="18">
        <v>1</v>
      </c>
      <c r="E34" s="6"/>
      <c r="F34" s="6"/>
      <c r="G34" s="6"/>
      <c r="H34" s="15">
        <f t="shared" ref="H34:H51" si="8">I4*0.3</f>
        <v>22.5</v>
      </c>
      <c r="I34" s="6"/>
      <c r="J34" s="6"/>
      <c r="K34" s="6"/>
      <c r="L34" s="6"/>
      <c r="M34" s="15">
        <f t="shared" ref="M34:M51" si="9">N4*0.2</f>
        <v>76.800000000000011</v>
      </c>
      <c r="N34" s="6"/>
      <c r="O34" s="42">
        <v>-1</v>
      </c>
      <c r="P34" s="6"/>
      <c r="Q34" s="6"/>
      <c r="R34" s="42">
        <v>3</v>
      </c>
      <c r="S34" s="15">
        <f t="shared" si="4"/>
        <v>1.4500000000000002</v>
      </c>
      <c r="T34" s="16">
        <f t="shared" si="5"/>
        <v>113.65000000000002</v>
      </c>
      <c r="U34" s="7">
        <f>T34+R34+O34+N34+D34+S4</f>
        <v>116.65000000000002</v>
      </c>
      <c r="V34" s="37">
        <v>1</v>
      </c>
      <c r="W34" s="17" t="str">
        <f t="shared" ref="W34:W50" si="10">B34</f>
        <v>Swenney/Everly Oksana</v>
      </c>
    </row>
    <row r="35" spans="2:23">
      <c r="B35" s="34" t="str">
        <f t="shared" si="3"/>
        <v>Alextrem/Unforgettable</v>
      </c>
      <c r="C35" s="15">
        <f t="shared" si="7"/>
        <v>8.4</v>
      </c>
      <c r="D35" s="18">
        <v>1</v>
      </c>
      <c r="E35" s="6"/>
      <c r="F35" s="6"/>
      <c r="G35" s="6"/>
      <c r="H35" s="15">
        <f t="shared" si="8"/>
        <v>25.5</v>
      </c>
      <c r="I35" s="6"/>
      <c r="J35" s="6"/>
      <c r="K35" s="6"/>
      <c r="L35" s="6"/>
      <c r="M35" s="15">
        <f t="shared" si="9"/>
        <v>76.2</v>
      </c>
      <c r="N35" s="6"/>
      <c r="O35" s="42">
        <v>1</v>
      </c>
      <c r="P35" s="6"/>
      <c r="Q35" s="6"/>
      <c r="R35" s="42">
        <v>1</v>
      </c>
      <c r="S35" s="15">
        <f t="shared" si="4"/>
        <v>2.15</v>
      </c>
      <c r="T35" s="16">
        <f t="shared" si="5"/>
        <v>112.25</v>
      </c>
      <c r="U35" s="7">
        <f>R35+O35+N35+D35+T35+S5</f>
        <v>115.25</v>
      </c>
      <c r="V35" s="37">
        <v>1</v>
      </c>
      <c r="W35" s="17" t="str">
        <f t="shared" si="10"/>
        <v>Alextrem/Unforgettable</v>
      </c>
    </row>
    <row r="36" spans="2:23">
      <c r="B36" s="34" t="str">
        <f t="shared" si="3"/>
        <v>Alextrem/Kimjoy</v>
      </c>
      <c r="C36" s="15">
        <f t="shared" si="7"/>
        <v>4.5</v>
      </c>
      <c r="D36" s="18">
        <v>0</v>
      </c>
      <c r="E36" s="6"/>
      <c r="F36" s="6"/>
      <c r="G36" s="6"/>
      <c r="H36" s="15">
        <f t="shared" si="8"/>
        <v>35.699999999999996</v>
      </c>
      <c r="I36" s="6"/>
      <c r="J36" s="6"/>
      <c r="K36" s="6"/>
      <c r="L36" s="6"/>
      <c r="M36" s="15">
        <f t="shared" si="9"/>
        <v>77.800000000000011</v>
      </c>
      <c r="N36" s="6"/>
      <c r="O36" s="42">
        <v>0</v>
      </c>
      <c r="P36" s="6"/>
      <c r="Q36" s="6"/>
      <c r="R36" s="18">
        <v>1</v>
      </c>
      <c r="S36" s="15">
        <f t="shared" si="4"/>
        <v>2.5</v>
      </c>
      <c r="T36" s="16">
        <f t="shared" si="5"/>
        <v>120.5</v>
      </c>
      <c r="U36" s="7">
        <f>R36+O36+N36+D36+T36+S6</f>
        <v>121.5</v>
      </c>
      <c r="V36" s="37">
        <v>1</v>
      </c>
      <c r="W36" s="17" t="str">
        <f t="shared" si="10"/>
        <v>Alextrem/Kimjoy</v>
      </c>
    </row>
    <row r="37" spans="2:23">
      <c r="B37" s="34" t="str">
        <f t="shared" si="3"/>
        <v>Alextrem/Endeavor Raven</v>
      </c>
      <c r="C37" s="15">
        <f t="shared" si="7"/>
        <v>32.4</v>
      </c>
      <c r="D37" s="18">
        <v>1</v>
      </c>
      <c r="E37" s="6"/>
      <c r="F37" s="6"/>
      <c r="G37" s="6"/>
      <c r="H37" s="15">
        <f t="shared" si="8"/>
        <v>27</v>
      </c>
      <c r="I37" s="6"/>
      <c r="J37" s="6"/>
      <c r="K37" s="6"/>
      <c r="L37" s="6"/>
      <c r="M37" s="15">
        <f t="shared" si="9"/>
        <v>87.800000000000011</v>
      </c>
      <c r="N37" s="6"/>
      <c r="O37" s="42">
        <v>-1</v>
      </c>
      <c r="P37" s="6"/>
      <c r="Q37" s="6"/>
      <c r="R37" s="18">
        <v>1</v>
      </c>
      <c r="S37" s="15">
        <f t="shared" si="4"/>
        <v>1.4000000000000001</v>
      </c>
      <c r="T37" s="16">
        <f t="shared" si="5"/>
        <v>148.60000000000002</v>
      </c>
      <c r="U37" s="7">
        <f>R37+O37+N37+D37+T37+S7</f>
        <v>149.60000000000002</v>
      </c>
      <c r="V37" s="37">
        <v>1</v>
      </c>
      <c r="W37" s="17" t="str">
        <f t="shared" si="10"/>
        <v>Alextrem/Endeavor Raven</v>
      </c>
    </row>
    <row r="38" spans="2:23">
      <c r="B38" s="34" t="str">
        <f t="shared" si="3"/>
        <v>Archibald/Huelves</v>
      </c>
      <c r="C38" s="15">
        <f t="shared" si="7"/>
        <v>50.699999999999996</v>
      </c>
      <c r="D38" s="18">
        <v>1</v>
      </c>
      <c r="E38" s="6"/>
      <c r="F38" s="6"/>
      <c r="G38" s="6"/>
      <c r="H38" s="15">
        <f t="shared" si="8"/>
        <v>90.3</v>
      </c>
      <c r="I38" s="6"/>
      <c r="J38" s="6"/>
      <c r="K38" s="6"/>
      <c r="L38" s="6"/>
      <c r="M38" s="15">
        <f t="shared" si="9"/>
        <v>76.2</v>
      </c>
      <c r="N38" s="6"/>
      <c r="O38" s="18">
        <v>-1</v>
      </c>
      <c r="P38" s="6"/>
      <c r="Q38" s="6"/>
      <c r="R38" s="18">
        <v>1</v>
      </c>
      <c r="S38" s="15">
        <f t="shared" si="4"/>
        <v>4.05</v>
      </c>
      <c r="T38" s="16">
        <f t="shared" si="5"/>
        <v>221.25</v>
      </c>
      <c r="U38" s="7">
        <f>R38+O38+N38+D38+T38+S8</f>
        <v>222.25</v>
      </c>
      <c r="V38" s="37">
        <v>2</v>
      </c>
      <c r="W38" s="17" t="str">
        <f t="shared" si="10"/>
        <v>Archibald/Huelves</v>
      </c>
    </row>
    <row r="39" spans="2:23">
      <c r="B39" s="34" t="str">
        <f t="shared" si="3"/>
        <v>Mourzik/Zips Line</v>
      </c>
      <c r="C39" s="15">
        <f t="shared" si="7"/>
        <v>48.3</v>
      </c>
      <c r="D39" s="18">
        <v>1</v>
      </c>
      <c r="E39" s="6"/>
      <c r="F39" s="6"/>
      <c r="G39" s="6"/>
      <c r="H39" s="15">
        <f t="shared" si="8"/>
        <v>34.5</v>
      </c>
      <c r="I39" s="6"/>
      <c r="J39" s="6"/>
      <c r="K39" s="6"/>
      <c r="L39" s="6"/>
      <c r="M39" s="15">
        <f t="shared" si="9"/>
        <v>65.8</v>
      </c>
      <c r="N39" s="6"/>
      <c r="O39" s="18">
        <v>0</v>
      </c>
      <c r="P39" s="6"/>
      <c r="Q39" s="6"/>
      <c r="R39" s="18">
        <v>0</v>
      </c>
      <c r="S39" s="15">
        <f t="shared" si="4"/>
        <v>3.35</v>
      </c>
      <c r="T39" s="16">
        <f t="shared" si="5"/>
        <v>151.94999999999999</v>
      </c>
      <c r="U39" s="7">
        <f>R39+O39+N39+D39+T39+S9</f>
        <v>152.94999999999999</v>
      </c>
      <c r="V39" s="37">
        <v>2</v>
      </c>
      <c r="W39" s="17" t="str">
        <f t="shared" si="10"/>
        <v>Mourzik/Zips Line</v>
      </c>
    </row>
    <row r="40" spans="2:23">
      <c r="B40" s="34" t="str">
        <f t="shared" si="3"/>
        <v>Voltaire/Amorino</v>
      </c>
      <c r="C40" s="15">
        <f t="shared" si="7"/>
        <v>43.5</v>
      </c>
      <c r="D40" s="18">
        <v>1</v>
      </c>
      <c r="E40" s="6"/>
      <c r="F40" s="6"/>
      <c r="G40" s="6"/>
      <c r="H40" s="15">
        <f t="shared" si="8"/>
        <v>45.6</v>
      </c>
      <c r="I40" s="6"/>
      <c r="J40" s="6"/>
      <c r="K40" s="6"/>
      <c r="L40" s="6"/>
      <c r="M40" s="15">
        <f t="shared" si="9"/>
        <v>77.400000000000006</v>
      </c>
      <c r="N40" s="6"/>
      <c r="O40" s="18">
        <v>0</v>
      </c>
      <c r="P40" s="6"/>
      <c r="Q40" s="6"/>
      <c r="R40" s="18">
        <v>2</v>
      </c>
      <c r="S40" s="15">
        <f t="shared" si="4"/>
        <v>5</v>
      </c>
      <c r="T40" s="16">
        <f t="shared" si="5"/>
        <v>171.5</v>
      </c>
      <c r="U40" s="7">
        <f t="shared" ref="U40:U51" si="11">T40+R40+O40+N40+D40+S10</f>
        <v>174.5</v>
      </c>
      <c r="V40" s="37">
        <v>2</v>
      </c>
      <c r="W40" s="17" t="str">
        <f t="shared" si="10"/>
        <v>Voltaire/Amorino</v>
      </c>
    </row>
    <row r="41" spans="2:23">
      <c r="B41" s="34" t="str">
        <f t="shared" si="3"/>
        <v>Voltaire/Ysé</v>
      </c>
      <c r="C41" s="15">
        <f t="shared" si="7"/>
        <v>40.799999999999997</v>
      </c>
      <c r="D41" s="18">
        <v>1</v>
      </c>
      <c r="E41" s="6"/>
      <c r="F41" s="6"/>
      <c r="G41" s="6"/>
      <c r="H41" s="15">
        <f t="shared" si="8"/>
        <v>61.199999999999996</v>
      </c>
      <c r="I41" s="6"/>
      <c r="J41" s="6"/>
      <c r="K41" s="6"/>
      <c r="L41" s="6"/>
      <c r="M41" s="15">
        <f t="shared" si="9"/>
        <v>79.800000000000011</v>
      </c>
      <c r="N41" s="6"/>
      <c r="O41" s="18">
        <v>0</v>
      </c>
      <c r="P41" s="6"/>
      <c r="Q41" s="6"/>
      <c r="R41" s="18">
        <v>2</v>
      </c>
      <c r="S41" s="15">
        <f t="shared" si="4"/>
        <v>3.75</v>
      </c>
      <c r="T41" s="16">
        <f t="shared" si="5"/>
        <v>185.55</v>
      </c>
      <c r="U41" s="7">
        <f t="shared" si="11"/>
        <v>188.55</v>
      </c>
      <c r="V41" s="37">
        <v>2</v>
      </c>
      <c r="W41" s="17" t="str">
        <f t="shared" si="10"/>
        <v>Voltaire/Ysé</v>
      </c>
    </row>
    <row r="42" spans="2:23">
      <c r="B42" s="34">
        <f t="shared" si="3"/>
        <v>0</v>
      </c>
      <c r="C42" s="15">
        <f t="shared" si="7"/>
        <v>0</v>
      </c>
      <c r="D42" s="18"/>
      <c r="E42" s="6"/>
      <c r="F42" s="6"/>
      <c r="G42" s="6"/>
      <c r="H42" s="15">
        <f t="shared" si="8"/>
        <v>0</v>
      </c>
      <c r="I42" s="6"/>
      <c r="J42" s="6"/>
      <c r="K42" s="6"/>
      <c r="L42" s="6"/>
      <c r="M42" s="15">
        <f t="shared" si="9"/>
        <v>0</v>
      </c>
      <c r="N42" s="6"/>
      <c r="O42" s="18"/>
      <c r="P42" s="6"/>
      <c r="Q42" s="6"/>
      <c r="R42" s="18"/>
      <c r="S42" s="15">
        <f t="shared" si="4"/>
        <v>0</v>
      </c>
      <c r="T42" s="16">
        <f t="shared" si="5"/>
        <v>0</v>
      </c>
      <c r="U42" s="7">
        <f t="shared" si="11"/>
        <v>0</v>
      </c>
      <c r="V42" s="37"/>
      <c r="W42" s="17">
        <f t="shared" si="10"/>
        <v>0</v>
      </c>
    </row>
    <row r="43" spans="2:23">
      <c r="B43" s="34">
        <f t="shared" si="3"/>
        <v>0</v>
      </c>
      <c r="C43" s="15">
        <f t="shared" si="7"/>
        <v>0</v>
      </c>
      <c r="D43" s="18"/>
      <c r="E43" s="6"/>
      <c r="F43" s="6"/>
      <c r="G43" s="6"/>
      <c r="H43" s="15">
        <f t="shared" si="8"/>
        <v>0</v>
      </c>
      <c r="I43" s="6"/>
      <c r="J43" s="6"/>
      <c r="K43" s="6"/>
      <c r="L43" s="6"/>
      <c r="M43" s="15">
        <f t="shared" si="9"/>
        <v>0</v>
      </c>
      <c r="N43" s="6"/>
      <c r="O43" s="18"/>
      <c r="P43" s="6"/>
      <c r="Q43" s="6"/>
      <c r="R43" s="18"/>
      <c r="S43" s="15">
        <f t="shared" si="4"/>
        <v>0</v>
      </c>
      <c r="T43" s="16">
        <f t="shared" si="5"/>
        <v>0</v>
      </c>
      <c r="U43" s="7">
        <f t="shared" si="11"/>
        <v>0</v>
      </c>
      <c r="V43" s="37"/>
      <c r="W43" s="17">
        <f t="shared" si="10"/>
        <v>0</v>
      </c>
    </row>
    <row r="44" spans="2:23">
      <c r="B44" s="34">
        <f t="shared" si="3"/>
        <v>0</v>
      </c>
      <c r="C44" s="15">
        <f t="shared" si="7"/>
        <v>0</v>
      </c>
      <c r="D44" s="18"/>
      <c r="E44" s="6"/>
      <c r="F44" s="6"/>
      <c r="G44" s="6"/>
      <c r="H44" s="15">
        <f t="shared" si="8"/>
        <v>0</v>
      </c>
      <c r="I44" s="6"/>
      <c r="J44" s="6"/>
      <c r="K44" s="6"/>
      <c r="L44" s="6"/>
      <c r="M44" s="15">
        <f t="shared" si="9"/>
        <v>0</v>
      </c>
      <c r="N44" s="6"/>
      <c r="O44" s="18"/>
      <c r="P44" s="6"/>
      <c r="Q44" s="6"/>
      <c r="R44" s="18"/>
      <c r="S44" s="15">
        <f t="shared" si="4"/>
        <v>0</v>
      </c>
      <c r="T44" s="16">
        <f t="shared" si="5"/>
        <v>0</v>
      </c>
      <c r="U44" s="7">
        <f t="shared" si="11"/>
        <v>0</v>
      </c>
      <c r="V44" s="37"/>
      <c r="W44" s="17">
        <f t="shared" si="10"/>
        <v>0</v>
      </c>
    </row>
    <row r="45" spans="2:23">
      <c r="B45" s="34">
        <f t="shared" si="3"/>
        <v>0</v>
      </c>
      <c r="C45" s="15">
        <f t="shared" si="7"/>
        <v>0</v>
      </c>
      <c r="D45" s="18"/>
      <c r="E45" s="6"/>
      <c r="F45" s="6"/>
      <c r="G45" s="6"/>
      <c r="H45" s="15">
        <f t="shared" si="8"/>
        <v>0</v>
      </c>
      <c r="I45" s="6"/>
      <c r="J45" s="6"/>
      <c r="K45" s="6"/>
      <c r="L45" s="6"/>
      <c r="M45" s="15">
        <f t="shared" si="9"/>
        <v>0</v>
      </c>
      <c r="N45" s="6"/>
      <c r="O45" s="18"/>
      <c r="P45" s="6"/>
      <c r="Q45" s="6"/>
      <c r="R45" s="18"/>
      <c r="S45" s="15">
        <f t="shared" si="4"/>
        <v>0</v>
      </c>
      <c r="T45" s="16">
        <f t="shared" si="5"/>
        <v>0</v>
      </c>
      <c r="U45" s="7">
        <f t="shared" si="11"/>
        <v>0</v>
      </c>
      <c r="V45" s="37"/>
      <c r="W45" s="17">
        <f t="shared" si="10"/>
        <v>0</v>
      </c>
    </row>
    <row r="46" spans="2:23">
      <c r="B46" s="34">
        <f t="shared" si="3"/>
        <v>0</v>
      </c>
      <c r="C46" s="15">
        <f t="shared" si="7"/>
        <v>0</v>
      </c>
      <c r="D46" s="18"/>
      <c r="E46" s="6"/>
      <c r="F46" s="6"/>
      <c r="G46" s="6"/>
      <c r="H46" s="15">
        <f t="shared" si="8"/>
        <v>0</v>
      </c>
      <c r="I46" s="6"/>
      <c r="J46" s="6"/>
      <c r="K46" s="6"/>
      <c r="L46" s="6"/>
      <c r="M46" s="15">
        <f t="shared" si="9"/>
        <v>0</v>
      </c>
      <c r="N46" s="6"/>
      <c r="O46" s="18"/>
      <c r="P46" s="6"/>
      <c r="Q46" s="6"/>
      <c r="R46" s="18"/>
      <c r="S46" s="15">
        <f t="shared" si="4"/>
        <v>0</v>
      </c>
      <c r="T46" s="16">
        <f t="shared" si="5"/>
        <v>0</v>
      </c>
      <c r="U46" s="7">
        <f t="shared" si="11"/>
        <v>0</v>
      </c>
      <c r="V46" s="37"/>
      <c r="W46" s="17">
        <f t="shared" si="10"/>
        <v>0</v>
      </c>
    </row>
    <row r="47" spans="2:23">
      <c r="B47" s="34">
        <f t="shared" si="3"/>
        <v>0</v>
      </c>
      <c r="C47" s="15">
        <f t="shared" si="7"/>
        <v>0</v>
      </c>
      <c r="D47" s="18"/>
      <c r="E47" s="6"/>
      <c r="F47" s="6"/>
      <c r="G47" s="6"/>
      <c r="H47" s="15">
        <f t="shared" si="8"/>
        <v>0</v>
      </c>
      <c r="I47" s="6"/>
      <c r="J47" s="6"/>
      <c r="K47" s="6"/>
      <c r="L47" s="6"/>
      <c r="M47" s="15">
        <f t="shared" si="9"/>
        <v>0</v>
      </c>
      <c r="N47" s="6"/>
      <c r="O47" s="18"/>
      <c r="P47" s="6"/>
      <c r="Q47" s="6"/>
      <c r="R47" s="18"/>
      <c r="S47" s="15">
        <f t="shared" si="4"/>
        <v>0</v>
      </c>
      <c r="T47" s="16">
        <f t="shared" si="5"/>
        <v>0</v>
      </c>
      <c r="U47" s="7">
        <f t="shared" si="11"/>
        <v>0</v>
      </c>
      <c r="V47" s="37"/>
      <c r="W47" s="17">
        <f t="shared" si="10"/>
        <v>0</v>
      </c>
    </row>
    <row r="48" spans="2:23">
      <c r="B48" s="34">
        <f t="shared" si="3"/>
        <v>0</v>
      </c>
      <c r="C48" s="15">
        <f t="shared" si="7"/>
        <v>0</v>
      </c>
      <c r="D48" s="18"/>
      <c r="E48" s="6"/>
      <c r="F48" s="6"/>
      <c r="G48" s="6"/>
      <c r="H48" s="15">
        <f t="shared" si="8"/>
        <v>0</v>
      </c>
      <c r="I48" s="6"/>
      <c r="J48" s="6"/>
      <c r="K48" s="6"/>
      <c r="L48" s="6"/>
      <c r="M48" s="15">
        <f t="shared" si="9"/>
        <v>0</v>
      </c>
      <c r="N48" s="6"/>
      <c r="O48" s="18"/>
      <c r="P48" s="6"/>
      <c r="Q48" s="6"/>
      <c r="R48" s="18"/>
      <c r="S48" s="15">
        <f t="shared" si="4"/>
        <v>0</v>
      </c>
      <c r="T48" s="16">
        <f t="shared" si="5"/>
        <v>0</v>
      </c>
      <c r="U48" s="7">
        <f t="shared" si="11"/>
        <v>0</v>
      </c>
      <c r="V48" s="37"/>
      <c r="W48" s="17">
        <f t="shared" si="10"/>
        <v>0</v>
      </c>
    </row>
    <row r="49" spans="2:23">
      <c r="B49" s="34">
        <f t="shared" si="3"/>
        <v>0</v>
      </c>
      <c r="C49" s="15">
        <f t="shared" si="7"/>
        <v>0</v>
      </c>
      <c r="D49" s="18"/>
      <c r="E49" s="6"/>
      <c r="F49" s="6"/>
      <c r="G49" s="6"/>
      <c r="H49" s="15">
        <f t="shared" si="8"/>
        <v>0</v>
      </c>
      <c r="I49" s="6"/>
      <c r="J49" s="6"/>
      <c r="K49" s="6"/>
      <c r="L49" s="6"/>
      <c r="M49" s="15">
        <f t="shared" si="9"/>
        <v>0</v>
      </c>
      <c r="N49" s="6"/>
      <c r="O49" s="18"/>
      <c r="P49" s="6"/>
      <c r="Q49" s="6"/>
      <c r="R49" s="18"/>
      <c r="S49" s="15">
        <f t="shared" si="4"/>
        <v>0</v>
      </c>
      <c r="T49" s="16">
        <f t="shared" si="5"/>
        <v>0</v>
      </c>
      <c r="U49" s="7">
        <f t="shared" si="11"/>
        <v>0</v>
      </c>
      <c r="V49" s="37"/>
      <c r="W49" s="17">
        <f t="shared" si="10"/>
        <v>0</v>
      </c>
    </row>
    <row r="50" spans="2:23">
      <c r="B50" s="34">
        <f t="shared" si="3"/>
        <v>0</v>
      </c>
      <c r="C50" s="15">
        <f t="shared" si="7"/>
        <v>0</v>
      </c>
      <c r="D50" s="18"/>
      <c r="E50" s="6"/>
      <c r="F50" s="6"/>
      <c r="G50" s="6"/>
      <c r="H50" s="15">
        <f t="shared" si="8"/>
        <v>0</v>
      </c>
      <c r="I50" s="6"/>
      <c r="J50" s="6"/>
      <c r="K50" s="6"/>
      <c r="L50" s="6"/>
      <c r="M50" s="15">
        <f t="shared" si="9"/>
        <v>0</v>
      </c>
      <c r="N50" s="6"/>
      <c r="O50" s="18"/>
      <c r="P50" s="6"/>
      <c r="Q50" s="6"/>
      <c r="R50" s="18"/>
      <c r="S50" s="15">
        <f t="shared" si="4"/>
        <v>0</v>
      </c>
      <c r="T50" s="16">
        <f t="shared" si="5"/>
        <v>0</v>
      </c>
      <c r="U50" s="7">
        <f t="shared" si="11"/>
        <v>0</v>
      </c>
      <c r="V50" s="37"/>
      <c r="W50" s="17">
        <f t="shared" si="10"/>
        <v>0</v>
      </c>
    </row>
    <row r="51" spans="2:23" ht="24" thickBot="1">
      <c r="B51" s="35"/>
      <c r="C51" s="19">
        <f t="shared" si="7"/>
        <v>0</v>
      </c>
      <c r="D51" s="20"/>
      <c r="E51" s="21"/>
      <c r="F51" s="21"/>
      <c r="G51" s="21"/>
      <c r="H51" s="19">
        <f t="shared" si="8"/>
        <v>0</v>
      </c>
      <c r="I51" s="21"/>
      <c r="J51" s="21"/>
      <c r="K51" s="21"/>
      <c r="L51" s="21"/>
      <c r="M51" s="19">
        <f t="shared" si="9"/>
        <v>0</v>
      </c>
      <c r="N51" s="21"/>
      <c r="O51" s="20"/>
      <c r="P51" s="21"/>
      <c r="Q51" s="21"/>
      <c r="R51" s="20"/>
      <c r="S51" s="19">
        <f t="shared" si="4"/>
        <v>0</v>
      </c>
      <c r="T51" s="22">
        <f t="shared" si="5"/>
        <v>0</v>
      </c>
      <c r="U51" s="23">
        <f t="shared" si="11"/>
        <v>0</v>
      </c>
      <c r="V51" s="38"/>
      <c r="W51" s="24"/>
    </row>
    <row r="65" spans="10:11">
      <c r="J65" s="4"/>
      <c r="K65" s="5"/>
    </row>
    <row r="66" spans="10:11">
      <c r="J66" s="4"/>
      <c r="K66" s="5"/>
    </row>
    <row r="67" spans="10:11">
      <c r="J67" s="4"/>
      <c r="K67" s="5"/>
    </row>
    <row r="68" spans="10:11">
      <c r="J68" s="4"/>
      <c r="K68" s="5"/>
    </row>
    <row r="69" spans="10:11">
      <c r="J69" s="4"/>
      <c r="K69" s="5"/>
    </row>
    <row r="70" spans="10:11">
      <c r="J70" s="4"/>
      <c r="K70" s="5"/>
    </row>
  </sheetData>
  <sortState ref="U34:U39">
    <sortCondition descending="1" ref="U21"/>
  </sortState>
  <mergeCells count="1">
    <mergeCell ref="E1:F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Mathus</dc:creator>
  <cp:lastModifiedBy>Megane</cp:lastModifiedBy>
  <dcterms:created xsi:type="dcterms:W3CDTF">2015-12-13T18:03:42Z</dcterms:created>
  <dcterms:modified xsi:type="dcterms:W3CDTF">2016-07-15T03:32:50Z</dcterms:modified>
</cp:coreProperties>
</file>