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030"/>
  <workbookPr/>
  <mc:AlternateContent xmlns:mc="http://schemas.openxmlformats.org/markup-compatibility/2006">
    <mc:Choice Requires="x15">
      <x15ac:absPath xmlns:x15ac="http://schemas.microsoft.com/office/spreadsheetml/2010/11/ac" url="C:\Users\emili\Desktop\"/>
    </mc:Choice>
  </mc:AlternateContent>
  <bookViews>
    <workbookView xWindow="0" yWindow="0" windowWidth="24000" windowHeight="10095"/>
  </bookViews>
  <sheets>
    <sheet name="global" sheetId="1" r:id="rId1"/>
    <sheet name="pierre" sheetId="2" r:id="rId2"/>
    <sheet name="or" sheetId="3" r:id="rId3"/>
    <sheet name="fer" sheetId="4" r:id="rId4"/>
    <sheet name="argile" sheetId="5" r:id="rId5"/>
    <sheet name="graphiques" sheetId="6" r:id="rId6"/>
  </sheets>
  <calcPr calcId="171027"/>
</workbook>
</file>

<file path=xl/calcChain.xml><?xml version="1.0" encoding="utf-8"?>
<calcChain xmlns="http://schemas.openxmlformats.org/spreadsheetml/2006/main">
  <c r="R42" i="1" l="1"/>
  <c r="R41" i="1"/>
  <c r="R40" i="1"/>
  <c r="R39" i="1"/>
  <c r="R38" i="1"/>
  <c r="R37" i="1"/>
  <c r="J27" i="1"/>
  <c r="J28" i="1"/>
  <c r="J29" i="1"/>
  <c r="B53" i="1" s="1"/>
  <c r="J30" i="1"/>
  <c r="J31" i="1"/>
  <c r="B51" i="1" s="1"/>
  <c r="J26" i="1"/>
  <c r="I3" i="1"/>
  <c r="I4" i="1"/>
  <c r="I5" i="1"/>
  <c r="I6" i="1"/>
  <c r="I7" i="1"/>
  <c r="H3" i="1"/>
  <c r="H4" i="1"/>
  <c r="H5" i="1"/>
  <c r="H6" i="1"/>
  <c r="H7" i="1"/>
  <c r="G3" i="1"/>
  <c r="G4" i="1"/>
  <c r="G5" i="1"/>
  <c r="G6" i="1"/>
  <c r="G7" i="1"/>
  <c r="F3" i="1"/>
  <c r="F4" i="1"/>
  <c r="F5" i="1"/>
  <c r="F6" i="1"/>
  <c r="F7" i="1"/>
  <c r="E3" i="1"/>
  <c r="E4" i="1"/>
  <c r="E5" i="1"/>
  <c r="E6" i="1"/>
  <c r="E7" i="1"/>
  <c r="D3" i="1"/>
  <c r="D4" i="1"/>
  <c r="D5" i="1"/>
  <c r="D6" i="1"/>
  <c r="D7" i="1"/>
  <c r="C3" i="1"/>
  <c r="C4" i="1"/>
  <c r="C5" i="1"/>
  <c r="C6" i="1"/>
  <c r="C7" i="1"/>
  <c r="B4" i="1"/>
  <c r="B5" i="1"/>
  <c r="B6" i="1"/>
  <c r="B7" i="1"/>
  <c r="B3" i="1"/>
  <c r="I2" i="1"/>
  <c r="H2" i="1"/>
  <c r="G2" i="1"/>
  <c r="F2" i="1"/>
  <c r="E2" i="1"/>
  <c r="D2" i="1"/>
  <c r="C2" i="1"/>
  <c r="B2" i="1"/>
  <c r="J5" i="1" l="1"/>
  <c r="J2" i="1"/>
  <c r="J3" i="1"/>
  <c r="J4" i="1"/>
  <c r="J7" i="1"/>
  <c r="J6" i="1"/>
  <c r="B49" i="1"/>
  <c r="B58" i="1" s="1"/>
  <c r="B47" i="1"/>
  <c r="B56" i="1" s="1"/>
  <c r="I16" i="5"/>
  <c r="T16" i="5"/>
  <c r="T16" i="3"/>
  <c r="T9" i="3"/>
  <c r="T8" i="3"/>
  <c r="I9" i="3"/>
  <c r="I10" i="3"/>
  <c r="I11" i="3"/>
  <c r="I12" i="3"/>
  <c r="I13" i="3"/>
  <c r="I14" i="3"/>
  <c r="I8" i="3"/>
  <c r="T46" i="4"/>
  <c r="T47" i="4"/>
  <c r="T45" i="4"/>
  <c r="I46" i="4"/>
  <c r="I47" i="4"/>
  <c r="I48" i="4"/>
  <c r="I49" i="4"/>
  <c r="I50" i="4"/>
  <c r="I45" i="4"/>
  <c r="T10" i="4"/>
  <c r="T11" i="4"/>
  <c r="T9" i="4"/>
  <c r="I10" i="4"/>
  <c r="I11" i="4"/>
  <c r="I12" i="4"/>
  <c r="I13" i="4"/>
  <c r="I14" i="4"/>
  <c r="I15" i="4"/>
  <c r="I9" i="4"/>
  <c r="W10" i="2"/>
  <c r="W9" i="2"/>
  <c r="K10" i="2"/>
  <c r="K11" i="2"/>
  <c r="K12" i="2"/>
  <c r="K13" i="2"/>
  <c r="K14" i="2"/>
  <c r="K15" i="2"/>
  <c r="K9" i="2"/>
  <c r="K17" i="2" l="1"/>
  <c r="I16" i="3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43" i="4"/>
  <c r="I17" i="4"/>
  <c r="H50" i="4"/>
  <c r="H46" i="4"/>
  <c r="H45" i="4"/>
  <c r="R51" i="4"/>
  <c r="T51" i="4" s="1"/>
  <c r="R50" i="4"/>
  <c r="T50" i="4" s="1"/>
  <c r="R49" i="4"/>
  <c r="T49" i="4" s="1"/>
  <c r="R48" i="4"/>
  <c r="T48" i="4" s="1"/>
  <c r="R47" i="4"/>
  <c r="R46" i="4"/>
  <c r="R45" i="4"/>
  <c r="H49" i="4"/>
  <c r="H48" i="4"/>
  <c r="H47" i="4"/>
  <c r="T53" i="4" l="1"/>
  <c r="I53" i="4"/>
  <c r="H15" i="4" l="1"/>
  <c r="H14" i="4"/>
  <c r="E36" i="4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H2" i="4"/>
  <c r="H13" i="4" s="1"/>
  <c r="H3" i="4"/>
  <c r="H4" i="4"/>
  <c r="H5" i="4"/>
  <c r="H6" i="4"/>
  <c r="O35" i="5"/>
  <c r="E35" i="5"/>
  <c r="O34" i="5"/>
  <c r="E34" i="5"/>
  <c r="O33" i="5"/>
  <c r="E33" i="5"/>
  <c r="O32" i="5"/>
  <c r="E32" i="5"/>
  <c r="O31" i="5"/>
  <c r="E31" i="5"/>
  <c r="O30" i="5"/>
  <c r="E30" i="5"/>
  <c r="O29" i="5"/>
  <c r="E29" i="5"/>
  <c r="O28" i="5"/>
  <c r="E28" i="5"/>
  <c r="O27" i="5"/>
  <c r="E27" i="5"/>
  <c r="O26" i="5"/>
  <c r="E26" i="5"/>
  <c r="O25" i="5"/>
  <c r="E25" i="5"/>
  <c r="O24" i="5"/>
  <c r="E24" i="5"/>
  <c r="O23" i="5"/>
  <c r="E23" i="5"/>
  <c r="O22" i="5"/>
  <c r="E22" i="5"/>
  <c r="O21" i="5"/>
  <c r="E21" i="5"/>
  <c r="O20" i="5"/>
  <c r="E20" i="5"/>
  <c r="O19" i="5"/>
  <c r="E19" i="5"/>
  <c r="O18" i="5"/>
  <c r="E18" i="5"/>
  <c r="O17" i="5"/>
  <c r="E17" i="5"/>
  <c r="O16" i="5"/>
  <c r="E16" i="5"/>
  <c r="O15" i="5"/>
  <c r="E15" i="5"/>
  <c r="O14" i="5"/>
  <c r="E14" i="5"/>
  <c r="O13" i="5"/>
  <c r="E13" i="5"/>
  <c r="O12" i="5"/>
  <c r="E12" i="5"/>
  <c r="O11" i="5"/>
  <c r="E11" i="5"/>
  <c r="O10" i="5"/>
  <c r="E10" i="5"/>
  <c r="O9" i="5"/>
  <c r="E9" i="5"/>
  <c r="O8" i="5"/>
  <c r="E8" i="5"/>
  <c r="O7" i="5"/>
  <c r="E7" i="5"/>
  <c r="O6" i="5"/>
  <c r="E6" i="5"/>
  <c r="O5" i="5"/>
  <c r="E5" i="5"/>
  <c r="O4" i="5"/>
  <c r="H4" i="5"/>
  <c r="E4" i="5"/>
  <c r="O3" i="5"/>
  <c r="H3" i="5"/>
  <c r="E3" i="5"/>
  <c r="O2" i="5"/>
  <c r="H2" i="5"/>
  <c r="E2" i="5"/>
  <c r="O1" i="5"/>
  <c r="H1" i="5"/>
  <c r="H14" i="5" s="1"/>
  <c r="I14" i="5" s="1"/>
  <c r="E1" i="5"/>
  <c r="O36" i="4"/>
  <c r="O35" i="4"/>
  <c r="O34" i="4"/>
  <c r="O33" i="4"/>
  <c r="O32" i="4"/>
  <c r="O31" i="4"/>
  <c r="O30" i="4"/>
  <c r="O29" i="4"/>
  <c r="O28" i="4"/>
  <c r="O27" i="4"/>
  <c r="O26" i="4"/>
  <c r="O25" i="4"/>
  <c r="O24" i="4"/>
  <c r="O23" i="4"/>
  <c r="O22" i="4"/>
  <c r="O21" i="4"/>
  <c r="O20" i="4"/>
  <c r="O19" i="4"/>
  <c r="O18" i="4"/>
  <c r="O17" i="4"/>
  <c r="O16" i="4"/>
  <c r="O15" i="4"/>
  <c r="O14" i="4"/>
  <c r="O13" i="4"/>
  <c r="O12" i="4"/>
  <c r="O11" i="4"/>
  <c r="O10" i="4"/>
  <c r="O9" i="4"/>
  <c r="O8" i="4"/>
  <c r="O7" i="4"/>
  <c r="O6" i="4"/>
  <c r="O5" i="4"/>
  <c r="O4" i="4"/>
  <c r="O3" i="4"/>
  <c r="O2" i="4"/>
  <c r="E2" i="4"/>
  <c r="O35" i="3"/>
  <c r="E35" i="3"/>
  <c r="O34" i="3"/>
  <c r="E34" i="3"/>
  <c r="O33" i="3"/>
  <c r="E33" i="3"/>
  <c r="O32" i="3"/>
  <c r="E32" i="3"/>
  <c r="O31" i="3"/>
  <c r="E31" i="3"/>
  <c r="O30" i="3"/>
  <c r="E30" i="3"/>
  <c r="O29" i="3"/>
  <c r="E29" i="3"/>
  <c r="O28" i="3"/>
  <c r="E28" i="3"/>
  <c r="O27" i="3"/>
  <c r="E27" i="3"/>
  <c r="O26" i="3"/>
  <c r="E26" i="3"/>
  <c r="O25" i="3"/>
  <c r="E25" i="3"/>
  <c r="O24" i="3"/>
  <c r="E24" i="3"/>
  <c r="O23" i="3"/>
  <c r="E23" i="3"/>
  <c r="O22" i="3"/>
  <c r="E22" i="3"/>
  <c r="O21" i="3"/>
  <c r="E21" i="3"/>
  <c r="O20" i="3"/>
  <c r="E20" i="3"/>
  <c r="O19" i="3"/>
  <c r="E19" i="3"/>
  <c r="O18" i="3"/>
  <c r="E18" i="3"/>
  <c r="O17" i="3"/>
  <c r="E17" i="3"/>
  <c r="O16" i="3"/>
  <c r="E16" i="3"/>
  <c r="O15" i="3"/>
  <c r="E15" i="3"/>
  <c r="R14" i="3"/>
  <c r="T14" i="3" s="1"/>
  <c r="O14" i="3"/>
  <c r="E14" i="3"/>
  <c r="R13" i="3"/>
  <c r="T13" i="3" s="1"/>
  <c r="O13" i="3"/>
  <c r="E13" i="3"/>
  <c r="R12" i="3"/>
  <c r="T12" i="3" s="1"/>
  <c r="O12" i="3"/>
  <c r="E12" i="3"/>
  <c r="R11" i="3"/>
  <c r="T11" i="3" s="1"/>
  <c r="O11" i="3"/>
  <c r="E11" i="3"/>
  <c r="R10" i="3"/>
  <c r="T10" i="3" s="1"/>
  <c r="O10" i="3"/>
  <c r="E10" i="3"/>
  <c r="R9" i="3"/>
  <c r="O9" i="3"/>
  <c r="E9" i="3"/>
  <c r="R8" i="3"/>
  <c r="O8" i="3"/>
  <c r="E8" i="3"/>
  <c r="O7" i="3"/>
  <c r="E7" i="3"/>
  <c r="O6" i="3"/>
  <c r="E6" i="3"/>
  <c r="O5" i="3"/>
  <c r="E5" i="3"/>
  <c r="O4" i="3"/>
  <c r="H4" i="3"/>
  <c r="E4" i="3"/>
  <c r="O3" i="3"/>
  <c r="H3" i="3"/>
  <c r="E3" i="3"/>
  <c r="O2" i="3"/>
  <c r="H2" i="3"/>
  <c r="E2" i="3"/>
  <c r="O1" i="3"/>
  <c r="H1" i="3"/>
  <c r="H14" i="3" s="1"/>
  <c r="E1" i="3"/>
  <c r="R36" i="2"/>
  <c r="E36" i="2"/>
  <c r="R35" i="2"/>
  <c r="E35" i="2"/>
  <c r="R34" i="2"/>
  <c r="E34" i="2"/>
  <c r="R33" i="2"/>
  <c r="E33" i="2"/>
  <c r="R32" i="2"/>
  <c r="E32" i="2"/>
  <c r="R31" i="2"/>
  <c r="E31" i="2"/>
  <c r="R30" i="2"/>
  <c r="E30" i="2"/>
  <c r="R29" i="2"/>
  <c r="E29" i="2"/>
  <c r="R28" i="2"/>
  <c r="E28" i="2"/>
  <c r="R27" i="2"/>
  <c r="E27" i="2"/>
  <c r="R26" i="2"/>
  <c r="E26" i="2"/>
  <c r="R25" i="2"/>
  <c r="E25" i="2"/>
  <c r="R24" i="2"/>
  <c r="E24" i="2"/>
  <c r="R23" i="2"/>
  <c r="E23" i="2"/>
  <c r="R22" i="2"/>
  <c r="E22" i="2"/>
  <c r="R21" i="2"/>
  <c r="E21" i="2"/>
  <c r="R20" i="2"/>
  <c r="E20" i="2"/>
  <c r="R19" i="2"/>
  <c r="E19" i="2"/>
  <c r="R18" i="2"/>
  <c r="E18" i="2"/>
  <c r="R17" i="2"/>
  <c r="E17" i="2"/>
  <c r="R16" i="2"/>
  <c r="E16" i="2"/>
  <c r="U15" i="2"/>
  <c r="W15" i="2" s="1"/>
  <c r="R15" i="2"/>
  <c r="E15" i="2"/>
  <c r="U14" i="2"/>
  <c r="W14" i="2" s="1"/>
  <c r="R14" i="2"/>
  <c r="E14" i="2"/>
  <c r="U13" i="2"/>
  <c r="W13" i="2" s="1"/>
  <c r="R13" i="2"/>
  <c r="E13" i="2"/>
  <c r="U12" i="2"/>
  <c r="W12" i="2" s="1"/>
  <c r="R12" i="2"/>
  <c r="E12" i="2"/>
  <c r="U11" i="2"/>
  <c r="W11" i="2" s="1"/>
  <c r="R11" i="2"/>
  <c r="E11" i="2"/>
  <c r="U10" i="2"/>
  <c r="R10" i="2"/>
  <c r="E10" i="2"/>
  <c r="U9" i="2"/>
  <c r="R9" i="2"/>
  <c r="E9" i="2"/>
  <c r="R8" i="2"/>
  <c r="E8" i="2"/>
  <c r="R7" i="2"/>
  <c r="E7" i="2"/>
  <c r="R6" i="2"/>
  <c r="E6" i="2"/>
  <c r="R5" i="2"/>
  <c r="I5" i="2"/>
  <c r="E5" i="2"/>
  <c r="R4" i="2"/>
  <c r="I4" i="2"/>
  <c r="E4" i="2"/>
  <c r="R3" i="2"/>
  <c r="I3" i="2"/>
  <c r="E3" i="2"/>
  <c r="R2" i="2"/>
  <c r="I2" i="2"/>
  <c r="I15" i="2" s="1"/>
  <c r="E2" i="2"/>
  <c r="W17" i="2" l="1"/>
  <c r="H9" i="4"/>
  <c r="H12" i="4"/>
  <c r="H10" i="4"/>
  <c r="H11" i="4"/>
  <c r="R10" i="4"/>
  <c r="R12" i="4"/>
  <c r="T12" i="4" s="1"/>
  <c r="R14" i="4"/>
  <c r="T14" i="4" s="1"/>
  <c r="R9" i="4"/>
  <c r="R11" i="4"/>
  <c r="R13" i="4"/>
  <c r="T13" i="4" s="1"/>
  <c r="R15" i="4"/>
  <c r="T15" i="4" s="1"/>
  <c r="R14" i="5"/>
  <c r="T14" i="5" s="1"/>
  <c r="R13" i="5"/>
  <c r="T13" i="5" s="1"/>
  <c r="R12" i="5"/>
  <c r="T12" i="5" s="1"/>
  <c r="R11" i="5"/>
  <c r="T11" i="5" s="1"/>
  <c r="R10" i="5"/>
  <c r="T10" i="5" s="1"/>
  <c r="R9" i="5"/>
  <c r="T9" i="5" s="1"/>
  <c r="R8" i="5"/>
  <c r="T8" i="5" s="1"/>
  <c r="I9" i="2"/>
  <c r="I10" i="2"/>
  <c r="I11" i="2"/>
  <c r="I12" i="2"/>
  <c r="I13" i="2"/>
  <c r="I14" i="2"/>
  <c r="H8" i="3"/>
  <c r="H9" i="3"/>
  <c r="H10" i="3"/>
  <c r="H11" i="3"/>
  <c r="H12" i="3"/>
  <c r="H13" i="3"/>
  <c r="H8" i="5"/>
  <c r="I8" i="5" s="1"/>
  <c r="H9" i="5"/>
  <c r="I9" i="5" s="1"/>
  <c r="H10" i="5"/>
  <c r="I10" i="5" s="1"/>
  <c r="H11" i="5"/>
  <c r="I11" i="5" s="1"/>
  <c r="H12" i="5"/>
  <c r="I12" i="5" s="1"/>
  <c r="H13" i="5"/>
  <c r="I13" i="5" s="1"/>
  <c r="T17" i="4" l="1"/>
</calcChain>
</file>

<file path=xl/sharedStrings.xml><?xml version="1.0" encoding="utf-8"?>
<sst xmlns="http://schemas.openxmlformats.org/spreadsheetml/2006/main" count="151" uniqueCount="60">
  <si>
    <t>TAUX DE FREQUENTATION</t>
  </si>
  <si>
    <t>Du 2 au 8 mai</t>
  </si>
  <si>
    <t>Du 9 au 15 mai</t>
  </si>
  <si>
    <t xml:space="preserve">Pierres </t>
  </si>
  <si>
    <t xml:space="preserve">Or </t>
  </si>
  <si>
    <t xml:space="preserve">Argiles </t>
  </si>
  <si>
    <t>Prod journ.</t>
  </si>
  <si>
    <t>% fréquentation</t>
  </si>
  <si>
    <t>Du 1 au 6 juin</t>
  </si>
  <si>
    <t>Fer 1</t>
  </si>
  <si>
    <t>Fer 2</t>
  </si>
  <si>
    <t>mine de FER 1</t>
  </si>
  <si>
    <t>mine de FER 2</t>
  </si>
  <si>
    <t>MINE DE PIERRE 1</t>
  </si>
  <si>
    <t>mine de pierre 2 FERMER</t>
  </si>
  <si>
    <t>Du 7 juin au 13 juin</t>
  </si>
  <si>
    <t>Mine 1 - Fer (Eauze/Auch)</t>
  </si>
  <si>
    <t>Mine 2 - Fer ( Lectoure)</t>
  </si>
  <si>
    <t>Mine 3 - Pierre (Lectoure/Auch)</t>
  </si>
  <si>
    <t>Mine 4 - Or (Muret/Lectoure)</t>
  </si>
  <si>
    <t>Nombre de mineur par jour.</t>
  </si>
  <si>
    <t>Nombre de mineur par heure</t>
  </si>
  <si>
    <t>1h</t>
  </si>
  <si>
    <t>6h</t>
  </si>
  <si>
    <t>10h</t>
  </si>
  <si>
    <t xml:space="preserve">22h </t>
  </si>
  <si>
    <t>2h</t>
  </si>
  <si>
    <t>Production par Mine/Jour</t>
  </si>
  <si>
    <t>Mine 1 - Fer (Eauze/Auch) en kg</t>
  </si>
  <si>
    <t>Mine 2 - Fer ( Lectoure) en kg</t>
  </si>
  <si>
    <t>Mine 3 - Pierre (Lectoure/Auch) en kg</t>
  </si>
  <si>
    <t>Mine 5 - Pierre (SBC/SL)</t>
  </si>
  <si>
    <t>Mine 4 - Or (Muret/Lectoure) en écus</t>
  </si>
  <si>
    <t>Mine 5 - Pierre (SBC/SL) en kg</t>
  </si>
  <si>
    <t>Total</t>
  </si>
  <si>
    <t>Entretien des mines</t>
  </si>
  <si>
    <t>Pierre</t>
  </si>
  <si>
    <t>fer</t>
  </si>
  <si>
    <t>Total production Pierre</t>
  </si>
  <si>
    <t>Total production Fer</t>
  </si>
  <si>
    <t>Total production Argile</t>
  </si>
  <si>
    <t>Total production Or</t>
  </si>
  <si>
    <t>Mine 6 -Argile (Auch/Muret) en kg</t>
  </si>
  <si>
    <t>Mine 6 - Argile (Auch/Muret) en kg</t>
  </si>
  <si>
    <t>Mine 6 - Argile (Auch/Muret)</t>
  </si>
  <si>
    <t>Total consomation Pierre</t>
  </si>
  <si>
    <t>Total consomation Fer</t>
  </si>
  <si>
    <t>Nombre d’habitant par ville.</t>
  </si>
  <si>
    <t>Nombre d’actif.</t>
  </si>
  <si>
    <t>Nombre de retraite :</t>
  </si>
  <si>
    <t>MAJ :</t>
  </si>
  <si>
    <t>Muret</t>
  </si>
  <si>
    <t>Auch</t>
  </si>
  <si>
    <t>Eauze </t>
  </si>
  <si>
    <t>Lectoure</t>
  </si>
  <si>
    <t>SBC</t>
  </si>
  <si>
    <t>SL</t>
  </si>
  <si>
    <t>Eauze</t>
  </si>
  <si>
    <t>Auch </t>
  </si>
  <si>
    <t>Lectoure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</si>
</sst>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indexed="8"/>
      <name val="Calibri"/>
      <charset val="134"/>
    </font>
    <font>
      <b/>
      <sz val="11"/>
      <color indexed="8"/>
      <name val="Calibri"/>
      <family val="2"/>
    </font>
    <font>
      <i/>
      <sz val="11"/>
      <name val="Calibri"/>
      <family val="2"/>
    </font>
    <font>
      <sz val="11"/>
      <color indexed="8"/>
      <name val="Calibri"/>
      <family val="2"/>
    </font>
    <font>
      <b/>
      <i/>
      <sz val="11"/>
      <name val="Calibri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i/>
      <sz val="11"/>
      <color theme="5" tint="-0.249977111117893"/>
      <name val="Calibri"/>
      <family val="2"/>
    </font>
    <font>
      <b/>
      <sz val="11"/>
      <color theme="5" tint="-0.249977111117893"/>
      <name val="Calibri"/>
      <family val="2"/>
    </font>
    <font>
      <sz val="11"/>
      <color theme="5" tint="-0.249977111117893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9" fontId="3" fillId="0" borderId="0" applyFont="0" applyFill="0" applyBorder="0" applyAlignment="0" applyProtection="0">
      <alignment vertical="center"/>
    </xf>
  </cellStyleXfs>
  <cellXfs count="88">
    <xf numFmtId="0" fontId="0" fillId="0" borderId="0" xfId="0" applyAlignment="1"/>
    <xf numFmtId="0" fontId="1" fillId="2" borderId="1" xfId="0" applyFont="1" applyFill="1" applyBorder="1" applyAlignment="1"/>
    <xf numFmtId="0" fontId="0" fillId="0" borderId="1" xfId="0" applyBorder="1" applyAlignment="1">
      <alignment horizontal="center"/>
    </xf>
    <xf numFmtId="0" fontId="0" fillId="0" borderId="2" xfId="0" applyBorder="1" applyAlignment="1"/>
    <xf numFmtId="10" fontId="2" fillId="0" borderId="2" xfId="0" applyNumberFormat="1" applyFont="1" applyBorder="1" applyAlignment="1">
      <alignment horizontal="center"/>
    </xf>
    <xf numFmtId="0" fontId="0" fillId="0" borderId="3" xfId="0" applyBorder="1" applyAlignment="1"/>
    <xf numFmtId="10" fontId="2" fillId="0" borderId="3" xfId="0" applyNumberFormat="1" applyFont="1" applyBorder="1" applyAlignment="1">
      <alignment horizontal="center"/>
    </xf>
    <xf numFmtId="0" fontId="0" fillId="0" borderId="4" xfId="0" applyBorder="1" applyAlignment="1"/>
    <xf numFmtId="10" fontId="2" fillId="0" borderId="4" xfId="0" applyNumberFormat="1" applyFont="1" applyBorder="1" applyAlignment="1">
      <alignment horizontal="center"/>
    </xf>
    <xf numFmtId="14" fontId="0" fillId="0" borderId="0" xfId="0" applyNumberFormat="1" applyAlignment="1"/>
    <xf numFmtId="10" fontId="0" fillId="0" borderId="0" xfId="1" applyNumberFormat="1" applyFont="1" applyAlignment="1"/>
    <xf numFmtId="9" fontId="0" fillId="0" borderId="0" xfId="1" applyFont="1" applyAlignment="1"/>
    <xf numFmtId="16" fontId="0" fillId="0" borderId="0" xfId="0" applyNumberFormat="1" applyAlignment="1"/>
    <xf numFmtId="10" fontId="0" fillId="0" borderId="0" xfId="0" applyNumberFormat="1" applyAlignment="1"/>
    <xf numFmtId="2" fontId="0" fillId="0" borderId="0" xfId="0" applyNumberFormat="1" applyAlignment="1"/>
    <xf numFmtId="0" fontId="0" fillId="0" borderId="0" xfId="0" applyAlignment="1">
      <alignment horizontal="center"/>
    </xf>
    <xf numFmtId="0" fontId="0" fillId="0" borderId="0" xfId="0" applyBorder="1" applyAlignment="1"/>
    <xf numFmtId="0" fontId="3" fillId="0" borderId="3" xfId="0" applyFont="1" applyBorder="1" applyAlignment="1"/>
    <xf numFmtId="0" fontId="3" fillId="0" borderId="0" xfId="0" applyFont="1" applyAlignment="1"/>
    <xf numFmtId="0" fontId="2" fillId="0" borderId="6" xfId="0" applyNumberFormat="1" applyFont="1" applyBorder="1" applyAlignment="1">
      <alignment horizontal="center"/>
    </xf>
    <xf numFmtId="0" fontId="0" fillId="0" borderId="6" xfId="0" applyBorder="1" applyAlignment="1"/>
    <xf numFmtId="0" fontId="0" fillId="0" borderId="6" xfId="0" applyBorder="1" applyAlignment="1">
      <alignment horizontal="center"/>
    </xf>
    <xf numFmtId="0" fontId="2" fillId="0" borderId="7" xfId="0" applyNumberFormat="1" applyFont="1" applyBorder="1" applyAlignment="1">
      <alignment horizontal="center"/>
    </xf>
    <xf numFmtId="0" fontId="1" fillId="2" borderId="6" xfId="0" applyFont="1" applyFill="1" applyBorder="1" applyAlignment="1"/>
    <xf numFmtId="0" fontId="0" fillId="0" borderId="6" xfId="0" applyBorder="1" applyAlignment="1"/>
    <xf numFmtId="16" fontId="0" fillId="0" borderId="6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" fontId="3" fillId="0" borderId="6" xfId="0" applyNumberFormat="1" applyFont="1" applyBorder="1" applyAlignment="1">
      <alignment horizontal="center"/>
    </xf>
    <xf numFmtId="0" fontId="3" fillId="0" borderId="6" xfId="0" applyFont="1" applyBorder="1" applyAlignment="1"/>
    <xf numFmtId="0" fontId="3" fillId="0" borderId="6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7" xfId="0" applyBorder="1" applyAlignment="1"/>
    <xf numFmtId="0" fontId="1" fillId="2" borderId="9" xfId="0" applyFont="1" applyFill="1" applyBorder="1" applyAlignment="1"/>
    <xf numFmtId="16" fontId="0" fillId="0" borderId="9" xfId="0" applyNumberFormat="1" applyBorder="1" applyAlignment="1">
      <alignment horizontal="center"/>
    </xf>
    <xf numFmtId="0" fontId="0" fillId="0" borderId="9" xfId="0" applyBorder="1" applyAlignment="1"/>
    <xf numFmtId="0" fontId="0" fillId="0" borderId="9" xfId="0" applyFill="1" applyBorder="1" applyAlignment="1"/>
    <xf numFmtId="16" fontId="3" fillId="0" borderId="13" xfId="0" applyNumberFormat="1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2" fillId="0" borderId="13" xfId="0" applyNumberFormat="1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2" fillId="0" borderId="15" xfId="0" applyNumberFormat="1" applyFont="1" applyBorder="1" applyAlignment="1">
      <alignment horizontal="center"/>
    </xf>
    <xf numFmtId="0" fontId="2" fillId="0" borderId="16" xfId="0" applyNumberFormat="1" applyFont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16" fontId="3" fillId="0" borderId="7" xfId="0" applyNumberFormat="1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8" xfId="0" applyBorder="1" applyAlignment="1">
      <alignment horizontal="center"/>
    </xf>
    <xf numFmtId="0" fontId="2" fillId="0" borderId="19" xfId="0" applyNumberFormat="1" applyFont="1" applyBorder="1" applyAlignment="1">
      <alignment horizontal="center"/>
    </xf>
    <xf numFmtId="0" fontId="2" fillId="0" borderId="20" xfId="0" applyNumberFormat="1" applyFont="1" applyBorder="1" applyAlignment="1">
      <alignment horizontal="center"/>
    </xf>
    <xf numFmtId="16" fontId="1" fillId="0" borderId="2" xfId="0" applyNumberFormat="1" applyFont="1" applyBorder="1" applyAlignment="1">
      <alignment horizontal="center"/>
    </xf>
    <xf numFmtId="16" fontId="1" fillId="0" borderId="5" xfId="0" applyNumberFormat="1" applyFont="1" applyBorder="1" applyAlignment="1">
      <alignment horizontal="center"/>
    </xf>
    <xf numFmtId="16" fontId="4" fillId="0" borderId="21" xfId="0" applyNumberFormat="1" applyFont="1" applyBorder="1" applyAlignment="1">
      <alignment horizontal="center"/>
    </xf>
    <xf numFmtId="16" fontId="1" fillId="0" borderId="21" xfId="0" applyNumberFormat="1" applyFont="1" applyBorder="1" applyAlignment="1"/>
    <xf numFmtId="16" fontId="1" fillId="0" borderId="10" xfId="0" applyNumberFormat="1" applyFont="1" applyBorder="1" applyAlignment="1">
      <alignment horizontal="center"/>
    </xf>
    <xf numFmtId="16" fontId="1" fillId="0" borderId="11" xfId="0" applyNumberFormat="1" applyFont="1" applyBorder="1" applyAlignment="1">
      <alignment horizontal="center"/>
    </xf>
    <xf numFmtId="0" fontId="1" fillId="0" borderId="11" xfId="0" applyFont="1" applyBorder="1" applyAlignment="1"/>
    <xf numFmtId="0" fontId="1" fillId="0" borderId="12" xfId="0" applyFont="1" applyBorder="1" applyAlignment="1"/>
    <xf numFmtId="0" fontId="3" fillId="0" borderId="9" xfId="0" applyFont="1" applyBorder="1" applyAlignment="1"/>
    <xf numFmtId="0" fontId="3" fillId="0" borderId="9" xfId="0" applyFont="1" applyFill="1" applyBorder="1" applyAlignment="1"/>
    <xf numFmtId="16" fontId="1" fillId="0" borderId="6" xfId="0" applyNumberFormat="1" applyFont="1" applyBorder="1" applyAlignment="1">
      <alignment horizontal="center"/>
    </xf>
    <xf numFmtId="16" fontId="4" fillId="0" borderId="6" xfId="0" applyNumberFormat="1" applyFont="1" applyBorder="1" applyAlignment="1">
      <alignment horizontal="center"/>
    </xf>
    <xf numFmtId="16" fontId="1" fillId="0" borderId="6" xfId="0" applyNumberFormat="1" applyFont="1" applyBorder="1" applyAlignment="1"/>
    <xf numFmtId="0" fontId="6" fillId="0" borderId="6" xfId="0" applyFont="1" applyBorder="1" applyAlignment="1">
      <alignment horizontal="center"/>
    </xf>
    <xf numFmtId="16" fontId="1" fillId="0" borderId="6" xfId="0" applyNumberFormat="1" applyFont="1" applyBorder="1" applyAlignment="1">
      <alignment horizontal="center"/>
    </xf>
    <xf numFmtId="16" fontId="4" fillId="0" borderId="0" xfId="0" applyNumberFormat="1" applyFont="1" applyBorder="1" applyAlignment="1">
      <alignment horizontal="center"/>
    </xf>
    <xf numFmtId="16" fontId="1" fillId="0" borderId="0" xfId="0" applyNumberFormat="1" applyFont="1" applyBorder="1" applyAlignment="1"/>
    <xf numFmtId="0" fontId="3" fillId="0" borderId="6" xfId="0" applyFont="1" applyFill="1" applyBorder="1" applyAlignment="1"/>
    <xf numFmtId="0" fontId="7" fillId="0" borderId="6" xfId="0" applyNumberFormat="1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6" xfId="0" applyNumberFormat="1" applyFont="1" applyBorder="1" applyAlignment="1">
      <alignment horizontal="center"/>
    </xf>
    <xf numFmtId="0" fontId="10" fillId="0" borderId="6" xfId="0" applyNumberFormat="1" applyFont="1" applyBorder="1" applyAlignment="1">
      <alignment horizontal="center"/>
    </xf>
    <xf numFmtId="0" fontId="3" fillId="0" borderId="6" xfId="0" applyFont="1" applyBorder="1" applyAlignment="1"/>
    <xf numFmtId="0" fontId="3" fillId="0" borderId="0" xfId="0" applyFont="1" applyBorder="1" applyAlignment="1"/>
    <xf numFmtId="0" fontId="3" fillId="0" borderId="0" xfId="0" applyFont="1" applyBorder="1" applyAlignment="1"/>
    <xf numFmtId="0" fontId="0" fillId="0" borderId="0" xfId="0" applyBorder="1" applyAlignment="1"/>
    <xf numFmtId="0" fontId="6" fillId="0" borderId="0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5" fillId="0" borderId="6" xfId="0" applyFont="1" applyBorder="1" applyAlignment="1"/>
    <xf numFmtId="0" fontId="3" fillId="0" borderId="0" xfId="0" applyFont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16" fontId="0" fillId="0" borderId="6" xfId="0" applyNumberFormat="1" applyBorder="1" applyAlignment="1"/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c:style val="2"/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graphiques!$A$2</c:f>
              <c:strCache>
                <c:ptCount val="1"/>
                <c:pt idx="0">
                  <c:v>Pierres </c:v>
                </c:pt>
              </c:strCache>
            </c:strRef>
          </c:tx>
          <c:spPr>
            <a:ln w="25400">
              <a:solidFill>
                <a:srgbClr val="4F81BD"/>
              </a:solidFill>
              <a:prstDash val="solid"/>
            </a:ln>
          </c:spPr>
          <c:marker>
            <c:symbol val="none"/>
          </c:marker>
          <c:cat>
            <c:strRef>
              <c:f>graphiques!$B$1:$E$1</c:f>
              <c:strCache>
                <c:ptCount val="4"/>
                <c:pt idx="0">
                  <c:v>Du 1 au 6 juin</c:v>
                </c:pt>
                <c:pt idx="1">
                  <c:v>Du 7 juin au 13 juin</c:v>
                </c:pt>
                <c:pt idx="2">
                  <c:v>Du 2 au 8 mai</c:v>
                </c:pt>
                <c:pt idx="3">
                  <c:v>Du 9 au 15 mai</c:v>
                </c:pt>
              </c:strCache>
            </c:strRef>
          </c:cat>
          <c:val>
            <c:numRef>
              <c:f>graphiques!$B$2:$C$2</c:f>
              <c:numCache>
                <c:formatCode>0.00%</c:formatCode>
                <c:ptCount val="2"/>
                <c:pt idx="0">
                  <c:v>0.158</c:v>
                </c:pt>
                <c:pt idx="1">
                  <c:v>0.1676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F5-4F94-9E89-1091F527A0AF}"/>
            </c:ext>
          </c:extLst>
        </c:ser>
        <c:ser>
          <c:idx val="1"/>
          <c:order val="1"/>
          <c:tx>
            <c:strRef>
              <c:f>graphiques!$A$3</c:f>
              <c:strCache>
                <c:ptCount val="1"/>
                <c:pt idx="0">
                  <c:v>Or </c:v>
                </c:pt>
              </c:strCache>
            </c:strRef>
          </c:tx>
          <c:spPr>
            <a:ln w="25400">
              <a:solidFill>
                <a:srgbClr val="C0504D"/>
              </a:solidFill>
              <a:prstDash val="solid"/>
            </a:ln>
          </c:spPr>
          <c:marker>
            <c:symbol val="none"/>
          </c:marker>
          <c:cat>
            <c:strRef>
              <c:f>graphiques!$B$1:$E$1</c:f>
              <c:strCache>
                <c:ptCount val="4"/>
                <c:pt idx="0">
                  <c:v>Du 1 au 6 juin</c:v>
                </c:pt>
                <c:pt idx="1">
                  <c:v>Du 7 juin au 13 juin</c:v>
                </c:pt>
                <c:pt idx="2">
                  <c:v>Du 2 au 8 mai</c:v>
                </c:pt>
                <c:pt idx="3">
                  <c:v>Du 9 au 15 mai</c:v>
                </c:pt>
              </c:strCache>
            </c:strRef>
          </c:cat>
          <c:val>
            <c:numRef>
              <c:f>graphiques!$B$3:$E$3</c:f>
              <c:numCache>
                <c:formatCode>0.00%</c:formatCode>
                <c:ptCount val="4"/>
                <c:pt idx="0">
                  <c:v>3.9199999999999999E-2</c:v>
                </c:pt>
                <c:pt idx="1">
                  <c:v>4.0300000000000002E-2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F5-4F94-9E89-1091F527A0AF}"/>
            </c:ext>
          </c:extLst>
        </c:ser>
        <c:ser>
          <c:idx val="2"/>
          <c:order val="2"/>
          <c:tx>
            <c:strRef>
              <c:f>graphiques!$A$4</c:f>
              <c:strCache>
                <c:ptCount val="1"/>
                <c:pt idx="0">
                  <c:v>Fer 1</c:v>
                </c:pt>
              </c:strCache>
            </c:strRef>
          </c:tx>
          <c:spPr>
            <a:ln w="25400">
              <a:solidFill>
                <a:srgbClr val="9BBB59"/>
              </a:solidFill>
              <a:prstDash val="solid"/>
            </a:ln>
          </c:spPr>
          <c:marker>
            <c:symbol val="none"/>
          </c:marker>
          <c:cat>
            <c:strRef>
              <c:f>graphiques!$B$1:$E$1</c:f>
              <c:strCache>
                <c:ptCount val="4"/>
                <c:pt idx="0">
                  <c:v>Du 1 au 6 juin</c:v>
                </c:pt>
                <c:pt idx="1">
                  <c:v>Du 7 juin au 13 juin</c:v>
                </c:pt>
                <c:pt idx="2">
                  <c:v>Du 2 au 8 mai</c:v>
                </c:pt>
                <c:pt idx="3">
                  <c:v>Du 9 au 15 mai</c:v>
                </c:pt>
              </c:strCache>
            </c:strRef>
          </c:cat>
          <c:val>
            <c:numRef>
              <c:f>graphiques!$B$4:$E$4</c:f>
              <c:numCache>
                <c:formatCode>0.00%</c:formatCode>
                <c:ptCount val="4"/>
                <c:pt idx="0">
                  <c:v>9.7100000000000006E-2</c:v>
                </c:pt>
                <c:pt idx="1">
                  <c:v>7.3200000000000001E-2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F5-4F94-9E89-1091F527A0AF}"/>
            </c:ext>
          </c:extLst>
        </c:ser>
        <c:ser>
          <c:idx val="3"/>
          <c:order val="3"/>
          <c:tx>
            <c:strRef>
              <c:f>graphiques!$A$6</c:f>
              <c:strCache>
                <c:ptCount val="1"/>
                <c:pt idx="0">
                  <c:v>Argiles </c:v>
                </c:pt>
              </c:strCache>
            </c:strRef>
          </c:tx>
          <c:spPr>
            <a:ln w="25400">
              <a:solidFill>
                <a:srgbClr val="8064A2"/>
              </a:solidFill>
              <a:prstDash val="solid"/>
            </a:ln>
          </c:spPr>
          <c:marker>
            <c:symbol val="none"/>
          </c:marker>
          <c:cat>
            <c:strRef>
              <c:f>graphiques!$B$1:$E$1</c:f>
              <c:strCache>
                <c:ptCount val="4"/>
                <c:pt idx="0">
                  <c:v>Du 1 au 6 juin</c:v>
                </c:pt>
                <c:pt idx="1">
                  <c:v>Du 7 juin au 13 juin</c:v>
                </c:pt>
                <c:pt idx="2">
                  <c:v>Du 2 au 8 mai</c:v>
                </c:pt>
                <c:pt idx="3">
                  <c:v>Du 9 au 15 mai</c:v>
                </c:pt>
              </c:strCache>
            </c:strRef>
          </c:cat>
          <c:val>
            <c:numRef>
              <c:f>graphiques!$B$6:$E$6</c:f>
              <c:numCache>
                <c:formatCode>0.00%</c:formatCode>
                <c:ptCount val="4"/>
                <c:pt idx="0">
                  <c:v>0.57110000000000005</c:v>
                </c:pt>
                <c:pt idx="1">
                  <c:v>0.46760000000000002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F5-4F94-9E89-1091F527A0AF}"/>
            </c:ext>
          </c:extLst>
        </c:ser>
        <c:ser>
          <c:idx val="4"/>
          <c:order val="4"/>
          <c:tx>
            <c:strRef>
              <c:f>graphiques!$A$5</c:f>
              <c:strCache>
                <c:ptCount val="1"/>
                <c:pt idx="0">
                  <c:v>Fer 2</c:v>
                </c:pt>
              </c:strCache>
            </c:strRef>
          </c:tx>
          <c:marker>
            <c:symbol val="none"/>
          </c:marker>
          <c:val>
            <c:numRef>
              <c:f>graphiques!$B$5:$E$5</c:f>
              <c:numCache>
                <c:formatCode>0.00%</c:formatCode>
                <c:ptCount val="4"/>
                <c:pt idx="0">
                  <c:v>0.38229999999999997</c:v>
                </c:pt>
                <c:pt idx="1">
                  <c:v>0.3533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A4-43B6-958E-A48B268774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5208640"/>
        <c:axId val="1"/>
      </c:lineChart>
      <c:catAx>
        <c:axId val="2852086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fr-FR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 algn="ctr">
                  <a:defRPr sz="1000" b="1" i="0" u="none" strike="noStrike" baseline="0">
                    <a:solidFill>
                      <a:srgbClr val="000000"/>
                    </a:solidFill>
                    <a:latin typeface="宋体"/>
                    <a:ea typeface="宋体"/>
                    <a:cs typeface="宋体"/>
                  </a:defRPr>
                </a:pPr>
                <a:r>
                  <a:rPr lang="zh-CN" altLang="zh-CN"/>
                  <a:t>Taux de fréquentation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0.00%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fr-FR"/>
          </a:p>
        </c:txPr>
        <c:crossAx val="285208640"/>
        <c:crosses val="autoZero"/>
        <c:crossBetween val="between"/>
      </c:valAx>
      <c:spPr>
        <a:solidFill>
          <a:srgbClr val="FFFFFF"/>
        </a:solidFill>
        <a:ln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fr-FR"/>
          </a:p>
        </c:txPr>
      </c:legendEntry>
      <c:legendEntry>
        <c:idx val="1"/>
        <c:txPr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fr-FR"/>
          </a:p>
        </c:txPr>
      </c:legendEntry>
      <c:legendEntry>
        <c:idx val="2"/>
        <c:txPr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fr-FR"/>
          </a:p>
        </c:txPr>
      </c:legendEntry>
      <c:legendEntry>
        <c:idx val="3"/>
        <c:txPr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fr-FR"/>
          </a:p>
        </c:txPr>
      </c:legendEntry>
      <c:overlay val="0"/>
      <c:spPr>
        <a:noFill/>
        <a:ln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宋体"/>
              <a:ea typeface="宋体"/>
              <a:cs typeface="宋体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宋体"/>
          <a:ea typeface="宋体"/>
          <a:cs typeface="宋体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1171575</xdr:colOff>
      <xdr:row>11</xdr:row>
      <xdr:rowOff>23495</xdr:rowOff>
    </xdr:from>
    <xdr:to>
      <xdr:col>9</xdr:col>
      <xdr:colOff>409575</xdr:colOff>
      <xdr:row>25</xdr:row>
      <xdr:rowOff>99695</xdr:rowOff>
    </xdr:to>
    <xdr:graphicFrame macro="">
      <xdr:nvGraphicFramePr>
        <xdr:cNvPr id="6145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2"/>
  <sheetViews>
    <sheetView tabSelected="1" topLeftCell="A42" zoomScale="85" zoomScaleNormal="85" workbookViewId="0">
      <selection activeCell="P58" sqref="P58"/>
    </sheetView>
  </sheetViews>
  <sheetFormatPr baseColWidth="10" defaultColWidth="9" defaultRowHeight="15"/>
  <cols>
    <col min="1" max="1" width="39.5703125" customWidth="1"/>
    <col min="2" max="3" width="9.85546875" customWidth="1"/>
    <col min="4" max="4" width="8.5703125" customWidth="1"/>
    <col min="5" max="5" width="8.7109375" customWidth="1"/>
    <col min="6" max="6" width="8.85546875" customWidth="1"/>
    <col min="7" max="7" width="10.28515625" customWidth="1"/>
    <col min="8" max="8" width="9.42578125" customWidth="1"/>
    <col min="9" max="9" width="8.7109375" customWidth="1"/>
    <col min="10" max="10" width="9.42578125" customWidth="1"/>
    <col min="11" max="11" width="8.7109375" customWidth="1"/>
    <col min="12" max="12" width="9.5703125" bestFit="1" customWidth="1"/>
  </cols>
  <sheetData>
    <row r="1" spans="1:41">
      <c r="A1" s="32" t="s">
        <v>20</v>
      </c>
      <c r="B1" s="51">
        <v>42582</v>
      </c>
      <c r="C1" s="52">
        <v>42583</v>
      </c>
      <c r="D1" s="53">
        <v>42584</v>
      </c>
      <c r="E1" s="53">
        <v>42585</v>
      </c>
      <c r="F1" s="53">
        <v>42586</v>
      </c>
      <c r="G1" s="53">
        <v>42587</v>
      </c>
      <c r="H1" s="54">
        <v>42588</v>
      </c>
      <c r="I1" s="63">
        <v>42589</v>
      </c>
      <c r="J1" s="79" t="s">
        <v>34</v>
      </c>
      <c r="K1" s="16"/>
      <c r="L1" s="18"/>
      <c r="M1" s="18"/>
      <c r="N1" s="18"/>
    </row>
    <row r="2" spans="1:41">
      <c r="A2" s="34" t="s">
        <v>16</v>
      </c>
      <c r="B2" s="38">
        <f>B12+C12+D12+E12+F12</f>
        <v>8</v>
      </c>
      <c r="C2" s="19">
        <f>G12+H12+I12+J12+K12</f>
        <v>6</v>
      </c>
      <c r="D2" s="22">
        <f>L12+M12+N12+O12+P12</f>
        <v>9</v>
      </c>
      <c r="E2" s="19">
        <f>Q12+R12+S12+T12+U12</f>
        <v>5</v>
      </c>
      <c r="F2" s="19">
        <f>V12+W12+X12+Y12+Z12</f>
        <v>4</v>
      </c>
      <c r="G2" s="19">
        <f>AA12+AB12+AC12+AD12+AE12</f>
        <v>9</v>
      </c>
      <c r="H2" s="21">
        <f>AF12+AG12+AH12+AI12+AJ12</f>
        <v>36</v>
      </c>
      <c r="I2" s="21">
        <f>AK12+AL12+AM12+AN12+AO12</f>
        <v>8</v>
      </c>
      <c r="J2" s="80">
        <f>B2+C2+D2+E2+F2+G2+H2+I2</f>
        <v>85</v>
      </c>
      <c r="K2" s="16"/>
    </row>
    <row r="3" spans="1:41">
      <c r="A3" s="34" t="s">
        <v>17</v>
      </c>
      <c r="B3" s="38">
        <f>B13+C13+D13+E13+F13</f>
        <v>0</v>
      </c>
      <c r="C3" s="19">
        <f t="shared" ref="C3:C7" si="0">G13+H13+I13+J13+K13</f>
        <v>0</v>
      </c>
      <c r="D3" s="22">
        <f t="shared" ref="D3:D7" si="1">L13+M13+N13+O13+P13</f>
        <v>0</v>
      </c>
      <c r="E3" s="19">
        <f t="shared" ref="E3:E7" si="2">Q13+R13+S13+T13+U13</f>
        <v>0</v>
      </c>
      <c r="F3" s="19">
        <f t="shared" ref="F3:F7" si="3">V13+W13+X13+Y13+Z13</f>
        <v>0</v>
      </c>
      <c r="G3" s="19">
        <f t="shared" ref="G3:G7" si="4">AA13+AB13+AC13+AD13+AE13</f>
        <v>0</v>
      </c>
      <c r="H3" s="21">
        <f t="shared" ref="H3:H7" si="5">AF13+AG13+AH13+AI13+AJ13</f>
        <v>0</v>
      </c>
      <c r="I3" s="21">
        <f t="shared" ref="I3:I7" si="6">AK13+AL13+AM13+AN13+AO13</f>
        <v>0</v>
      </c>
      <c r="J3" s="80">
        <f t="shared" ref="J3:J7" si="7">B3+C3+D3+E3+F3+G3+H3+I3</f>
        <v>0</v>
      </c>
      <c r="K3" s="26"/>
    </row>
    <row r="4" spans="1:41">
      <c r="A4" s="34" t="s">
        <v>18</v>
      </c>
      <c r="B4" s="38">
        <f t="shared" ref="B4:B7" si="8">B14+C14+D14+E14+F14</f>
        <v>0</v>
      </c>
      <c r="C4" s="19">
        <f t="shared" si="0"/>
        <v>0</v>
      </c>
      <c r="D4" s="22">
        <f t="shared" si="1"/>
        <v>0</v>
      </c>
      <c r="E4" s="19">
        <f t="shared" si="2"/>
        <v>0</v>
      </c>
      <c r="F4" s="19">
        <f t="shared" si="3"/>
        <v>0</v>
      </c>
      <c r="G4" s="19">
        <f t="shared" si="4"/>
        <v>0</v>
      </c>
      <c r="H4" s="21">
        <f t="shared" si="5"/>
        <v>0</v>
      </c>
      <c r="I4" s="21">
        <f t="shared" si="6"/>
        <v>0</v>
      </c>
      <c r="J4" s="80">
        <f t="shared" si="7"/>
        <v>0</v>
      </c>
      <c r="K4" s="26"/>
    </row>
    <row r="5" spans="1:41">
      <c r="A5" s="35" t="s">
        <v>19</v>
      </c>
      <c r="B5" s="38">
        <f t="shared" si="8"/>
        <v>31</v>
      </c>
      <c r="C5" s="19">
        <f t="shared" si="0"/>
        <v>8</v>
      </c>
      <c r="D5" s="22">
        <f t="shared" si="1"/>
        <v>40</v>
      </c>
      <c r="E5" s="19">
        <f t="shared" si="2"/>
        <v>14</v>
      </c>
      <c r="F5" s="19">
        <f t="shared" si="3"/>
        <v>33</v>
      </c>
      <c r="G5" s="19">
        <f t="shared" si="4"/>
        <v>27</v>
      </c>
      <c r="H5" s="21">
        <f t="shared" si="5"/>
        <v>29</v>
      </c>
      <c r="I5" s="21">
        <f t="shared" si="6"/>
        <v>45</v>
      </c>
      <c r="J5" s="80">
        <f t="shared" si="7"/>
        <v>227</v>
      </c>
      <c r="K5" s="26"/>
    </row>
    <row r="6" spans="1:41" ht="15.75" thickBot="1">
      <c r="A6" s="59" t="s">
        <v>31</v>
      </c>
      <c r="B6" s="38">
        <f t="shared" si="8"/>
        <v>64</v>
      </c>
      <c r="C6" s="19">
        <f t="shared" si="0"/>
        <v>70</v>
      </c>
      <c r="D6" s="22">
        <f t="shared" si="1"/>
        <v>40</v>
      </c>
      <c r="E6" s="19">
        <f t="shared" si="2"/>
        <v>37</v>
      </c>
      <c r="F6" s="19">
        <f t="shared" si="3"/>
        <v>52</v>
      </c>
      <c r="G6" s="19">
        <f t="shared" si="4"/>
        <v>38</v>
      </c>
      <c r="H6" s="21">
        <f t="shared" si="5"/>
        <v>61</v>
      </c>
      <c r="I6" s="30">
        <f t="shared" si="6"/>
        <v>42</v>
      </c>
      <c r="J6" s="80">
        <f t="shared" si="7"/>
        <v>404</v>
      </c>
      <c r="K6" s="26"/>
    </row>
    <row r="7" spans="1:41" ht="15.75" thickBot="1">
      <c r="A7" s="59" t="s">
        <v>44</v>
      </c>
      <c r="B7" s="40">
        <f t="shared" si="8"/>
        <v>35</v>
      </c>
      <c r="C7" s="41">
        <f t="shared" si="0"/>
        <v>40</v>
      </c>
      <c r="D7" s="49">
        <f t="shared" si="1"/>
        <v>27</v>
      </c>
      <c r="E7" s="41">
        <f t="shared" si="2"/>
        <v>36</v>
      </c>
      <c r="F7" s="41">
        <f t="shared" si="3"/>
        <v>44</v>
      </c>
      <c r="G7" s="41">
        <f t="shared" si="4"/>
        <v>45</v>
      </c>
      <c r="H7" s="48">
        <f t="shared" si="5"/>
        <v>46</v>
      </c>
      <c r="I7" s="2">
        <f t="shared" si="6"/>
        <v>90</v>
      </c>
      <c r="J7" s="81">
        <f t="shared" si="7"/>
        <v>363</v>
      </c>
      <c r="K7" s="26"/>
    </row>
    <row r="8" spans="1:41">
      <c r="J8" s="78"/>
    </row>
    <row r="9" spans="1:41" ht="15.75" thickBot="1"/>
    <row r="10" spans="1:41">
      <c r="A10" s="32" t="s">
        <v>21</v>
      </c>
      <c r="B10" s="55">
        <v>42582</v>
      </c>
      <c r="C10" s="56"/>
      <c r="D10" s="57"/>
      <c r="E10" s="57"/>
      <c r="F10" s="58"/>
      <c r="G10" s="55">
        <v>42583</v>
      </c>
      <c r="H10" s="56"/>
      <c r="I10" s="57"/>
      <c r="J10" s="57"/>
      <c r="K10" s="58"/>
      <c r="L10" s="55">
        <v>42584</v>
      </c>
      <c r="M10" s="56"/>
      <c r="N10" s="57"/>
      <c r="O10" s="57"/>
      <c r="P10" s="58"/>
      <c r="Q10" s="56">
        <v>42585</v>
      </c>
      <c r="R10" s="56"/>
      <c r="S10" s="57"/>
      <c r="T10" s="57"/>
      <c r="U10" s="58"/>
      <c r="V10" s="55">
        <v>42586</v>
      </c>
      <c r="W10" s="56"/>
      <c r="X10" s="57"/>
      <c r="Y10" s="57"/>
      <c r="Z10" s="58"/>
      <c r="AA10" s="55">
        <v>42587</v>
      </c>
      <c r="AB10" s="56"/>
      <c r="AC10" s="57"/>
      <c r="AD10" s="57"/>
      <c r="AE10" s="58"/>
      <c r="AF10" s="55">
        <v>42588</v>
      </c>
      <c r="AG10" s="56"/>
      <c r="AH10" s="57"/>
      <c r="AI10" s="57"/>
      <c r="AJ10" s="58"/>
      <c r="AK10" s="55">
        <v>42589</v>
      </c>
      <c r="AL10" s="56"/>
      <c r="AM10" s="57"/>
      <c r="AN10" s="57"/>
      <c r="AO10" s="58"/>
    </row>
    <row r="11" spans="1:41">
      <c r="A11" s="33"/>
      <c r="B11" s="36" t="s">
        <v>22</v>
      </c>
      <c r="C11" s="27" t="s">
        <v>26</v>
      </c>
      <c r="D11" s="29" t="s">
        <v>23</v>
      </c>
      <c r="E11" s="29" t="s">
        <v>24</v>
      </c>
      <c r="F11" s="37" t="s">
        <v>25</v>
      </c>
      <c r="G11" s="36" t="s">
        <v>22</v>
      </c>
      <c r="H11" s="27" t="s">
        <v>26</v>
      </c>
      <c r="I11" s="29" t="s">
        <v>23</v>
      </c>
      <c r="J11" s="29" t="s">
        <v>24</v>
      </c>
      <c r="K11" s="37" t="s">
        <v>25</v>
      </c>
      <c r="L11" s="36" t="s">
        <v>22</v>
      </c>
      <c r="M11" s="27" t="s">
        <v>26</v>
      </c>
      <c r="N11" s="29" t="s">
        <v>23</v>
      </c>
      <c r="O11" s="29" t="s">
        <v>24</v>
      </c>
      <c r="P11" s="37" t="s">
        <v>25</v>
      </c>
      <c r="Q11" s="44" t="s">
        <v>22</v>
      </c>
      <c r="R11" s="27" t="s">
        <v>26</v>
      </c>
      <c r="S11" s="29" t="s">
        <v>23</v>
      </c>
      <c r="T11" s="29" t="s">
        <v>24</v>
      </c>
      <c r="U11" s="37" t="s">
        <v>25</v>
      </c>
      <c r="V11" s="36" t="s">
        <v>22</v>
      </c>
      <c r="W11" s="27" t="s">
        <v>26</v>
      </c>
      <c r="X11" s="29" t="s">
        <v>23</v>
      </c>
      <c r="Y11" s="29" t="s">
        <v>24</v>
      </c>
      <c r="Z11" s="37" t="s">
        <v>25</v>
      </c>
      <c r="AA11" s="36" t="s">
        <v>22</v>
      </c>
      <c r="AB11" s="27" t="s">
        <v>26</v>
      </c>
      <c r="AC11" s="29" t="s">
        <v>23</v>
      </c>
      <c r="AD11" s="29" t="s">
        <v>24</v>
      </c>
      <c r="AE11" s="37" t="s">
        <v>25</v>
      </c>
      <c r="AF11" s="36" t="s">
        <v>22</v>
      </c>
      <c r="AG11" s="27" t="s">
        <v>26</v>
      </c>
      <c r="AH11" s="29" t="s">
        <v>23</v>
      </c>
      <c r="AI11" s="29" t="s">
        <v>24</v>
      </c>
      <c r="AJ11" s="37" t="s">
        <v>25</v>
      </c>
      <c r="AK11" s="36" t="s">
        <v>22</v>
      </c>
      <c r="AL11" s="27" t="s">
        <v>26</v>
      </c>
      <c r="AM11" s="29" t="s">
        <v>23</v>
      </c>
      <c r="AN11" s="29" t="s">
        <v>24</v>
      </c>
      <c r="AO11" s="37" t="s">
        <v>25</v>
      </c>
    </row>
    <row r="12" spans="1:41">
      <c r="A12" s="34" t="s">
        <v>16</v>
      </c>
      <c r="B12" s="38">
        <v>6</v>
      </c>
      <c r="C12" s="19">
        <v>1</v>
      </c>
      <c r="D12" s="21">
        <v>0</v>
      </c>
      <c r="E12" s="21">
        <v>0</v>
      </c>
      <c r="F12" s="39">
        <v>1</v>
      </c>
      <c r="G12" s="38">
        <v>2</v>
      </c>
      <c r="H12" s="19">
        <v>1</v>
      </c>
      <c r="I12" s="21">
        <v>1</v>
      </c>
      <c r="J12" s="21">
        <v>2</v>
      </c>
      <c r="K12" s="39">
        <v>0</v>
      </c>
      <c r="L12" s="38">
        <v>2</v>
      </c>
      <c r="M12" s="19">
        <v>1</v>
      </c>
      <c r="N12" s="21">
        <v>1</v>
      </c>
      <c r="O12" s="21">
        <v>2</v>
      </c>
      <c r="P12" s="39">
        <v>3</v>
      </c>
      <c r="Q12" s="22">
        <v>0</v>
      </c>
      <c r="R12" s="19">
        <v>0</v>
      </c>
      <c r="S12" s="21">
        <v>2</v>
      </c>
      <c r="T12" s="21">
        <v>1</v>
      </c>
      <c r="U12" s="39">
        <v>2</v>
      </c>
      <c r="V12" s="38">
        <v>1</v>
      </c>
      <c r="W12" s="19">
        <v>0</v>
      </c>
      <c r="X12" s="21">
        <v>0</v>
      </c>
      <c r="Y12" s="21">
        <v>2</v>
      </c>
      <c r="Z12" s="39">
        <v>1</v>
      </c>
      <c r="AA12" s="38">
        <v>3</v>
      </c>
      <c r="AB12" s="19">
        <v>2</v>
      </c>
      <c r="AC12" s="21">
        <v>1</v>
      </c>
      <c r="AD12" s="21">
        <v>2</v>
      </c>
      <c r="AE12" s="39">
        <v>1</v>
      </c>
      <c r="AF12" s="38">
        <v>27</v>
      </c>
      <c r="AG12" s="19">
        <v>1</v>
      </c>
      <c r="AH12" s="21">
        <v>1</v>
      </c>
      <c r="AI12" s="21">
        <v>4</v>
      </c>
      <c r="AJ12" s="39">
        <v>3</v>
      </c>
      <c r="AK12" s="38">
        <v>3</v>
      </c>
      <c r="AL12" s="19">
        <v>2</v>
      </c>
      <c r="AM12" s="21">
        <v>0</v>
      </c>
      <c r="AN12" s="21">
        <v>2</v>
      </c>
      <c r="AO12" s="39">
        <v>1</v>
      </c>
    </row>
    <row r="13" spans="1:41">
      <c r="A13" s="34" t="s">
        <v>17</v>
      </c>
      <c r="B13" s="38">
        <v>0</v>
      </c>
      <c r="C13" s="38">
        <v>0</v>
      </c>
      <c r="D13" s="38">
        <v>0</v>
      </c>
      <c r="E13" s="38">
        <v>0</v>
      </c>
      <c r="F13" s="38">
        <v>0</v>
      </c>
      <c r="G13" s="38">
        <v>0</v>
      </c>
      <c r="H13" s="38">
        <v>0</v>
      </c>
      <c r="I13" s="38">
        <v>0</v>
      </c>
      <c r="J13" s="38">
        <v>0</v>
      </c>
      <c r="K13" s="38">
        <v>0</v>
      </c>
      <c r="L13" s="38">
        <v>0</v>
      </c>
      <c r="M13" s="38">
        <v>0</v>
      </c>
      <c r="N13" s="38">
        <v>0</v>
      </c>
      <c r="O13" s="38">
        <v>0</v>
      </c>
      <c r="P13" s="38">
        <v>0</v>
      </c>
      <c r="Q13" s="38">
        <v>0</v>
      </c>
      <c r="R13" s="38">
        <v>0</v>
      </c>
      <c r="S13" s="38">
        <v>0</v>
      </c>
      <c r="T13" s="38">
        <v>0</v>
      </c>
      <c r="U13" s="38">
        <v>0</v>
      </c>
      <c r="V13" s="38">
        <v>0</v>
      </c>
      <c r="W13" s="38">
        <v>0</v>
      </c>
      <c r="X13" s="38">
        <v>0</v>
      </c>
      <c r="Y13" s="38">
        <v>0</v>
      </c>
      <c r="Z13" s="38">
        <v>0</v>
      </c>
      <c r="AA13" s="38">
        <v>0</v>
      </c>
      <c r="AB13" s="38">
        <v>0</v>
      </c>
      <c r="AC13" s="38">
        <v>0</v>
      </c>
      <c r="AD13" s="38">
        <v>0</v>
      </c>
      <c r="AE13" s="38">
        <v>0</v>
      </c>
      <c r="AF13" s="38">
        <v>0</v>
      </c>
      <c r="AG13" s="38">
        <v>0</v>
      </c>
      <c r="AH13" s="38">
        <v>0</v>
      </c>
      <c r="AI13" s="38">
        <v>0</v>
      </c>
      <c r="AJ13" s="38">
        <v>0</v>
      </c>
      <c r="AK13" s="38">
        <v>0</v>
      </c>
      <c r="AL13" s="38">
        <v>0</v>
      </c>
      <c r="AM13" s="38">
        <v>0</v>
      </c>
      <c r="AN13" s="38">
        <v>0</v>
      </c>
      <c r="AO13" s="50">
        <v>0</v>
      </c>
    </row>
    <row r="14" spans="1:41">
      <c r="A14" s="34" t="s">
        <v>18</v>
      </c>
      <c r="B14" s="38">
        <v>0</v>
      </c>
      <c r="C14" s="38">
        <v>0</v>
      </c>
      <c r="D14" s="38">
        <v>0</v>
      </c>
      <c r="E14" s="38">
        <v>0</v>
      </c>
      <c r="F14" s="38">
        <v>0</v>
      </c>
      <c r="G14" s="38">
        <v>0</v>
      </c>
      <c r="H14" s="38">
        <v>0</v>
      </c>
      <c r="I14" s="38">
        <v>0</v>
      </c>
      <c r="J14" s="38">
        <v>0</v>
      </c>
      <c r="K14" s="38">
        <v>0</v>
      </c>
      <c r="L14" s="38">
        <v>0</v>
      </c>
      <c r="M14" s="38">
        <v>0</v>
      </c>
      <c r="N14" s="38">
        <v>0</v>
      </c>
      <c r="O14" s="38">
        <v>0</v>
      </c>
      <c r="P14" s="38">
        <v>0</v>
      </c>
      <c r="Q14" s="38">
        <v>0</v>
      </c>
      <c r="R14" s="38">
        <v>0</v>
      </c>
      <c r="S14" s="38">
        <v>0</v>
      </c>
      <c r="T14" s="38">
        <v>0</v>
      </c>
      <c r="U14" s="38">
        <v>0</v>
      </c>
      <c r="V14" s="38">
        <v>0</v>
      </c>
      <c r="W14" s="38">
        <v>0</v>
      </c>
      <c r="X14" s="38">
        <v>0</v>
      </c>
      <c r="Y14" s="38">
        <v>0</v>
      </c>
      <c r="Z14" s="38">
        <v>0</v>
      </c>
      <c r="AA14" s="38">
        <v>0</v>
      </c>
      <c r="AB14" s="38">
        <v>0</v>
      </c>
      <c r="AC14" s="38">
        <v>0</v>
      </c>
      <c r="AD14" s="38">
        <v>0</v>
      </c>
      <c r="AE14" s="38">
        <v>0</v>
      </c>
      <c r="AF14" s="38">
        <v>0</v>
      </c>
      <c r="AG14" s="38">
        <v>0</v>
      </c>
      <c r="AH14" s="38">
        <v>0</v>
      </c>
      <c r="AI14" s="38">
        <v>0</v>
      </c>
      <c r="AJ14" s="38">
        <v>0</v>
      </c>
      <c r="AK14" s="38">
        <v>0</v>
      </c>
      <c r="AL14" s="38">
        <v>0</v>
      </c>
      <c r="AM14" s="38">
        <v>0</v>
      </c>
      <c r="AN14" s="38">
        <v>0</v>
      </c>
      <c r="AO14" s="50">
        <v>0</v>
      </c>
    </row>
    <row r="15" spans="1:41">
      <c r="A15" s="35" t="s">
        <v>19</v>
      </c>
      <c r="B15" s="38">
        <v>13</v>
      </c>
      <c r="C15" s="19">
        <v>0</v>
      </c>
      <c r="D15" s="21">
        <v>1</v>
      </c>
      <c r="E15" s="21">
        <v>2</v>
      </c>
      <c r="F15" s="39">
        <v>15</v>
      </c>
      <c r="G15" s="45">
        <v>0</v>
      </c>
      <c r="H15" s="21">
        <v>0</v>
      </c>
      <c r="I15" s="21">
        <v>1</v>
      </c>
      <c r="J15" s="21">
        <v>4</v>
      </c>
      <c r="K15" s="47">
        <v>3</v>
      </c>
      <c r="L15" s="21">
        <v>28</v>
      </c>
      <c r="M15" s="21">
        <v>3</v>
      </c>
      <c r="N15" s="21">
        <v>2</v>
      </c>
      <c r="O15" s="21">
        <v>2</v>
      </c>
      <c r="P15" s="21">
        <v>5</v>
      </c>
      <c r="Q15" s="21">
        <v>7</v>
      </c>
      <c r="R15" s="21">
        <v>0</v>
      </c>
      <c r="S15" s="21">
        <v>2</v>
      </c>
      <c r="T15" s="21">
        <v>4</v>
      </c>
      <c r="U15" s="21">
        <v>1</v>
      </c>
      <c r="V15" s="21">
        <v>26</v>
      </c>
      <c r="W15" s="21">
        <v>3</v>
      </c>
      <c r="X15" s="21">
        <v>0</v>
      </c>
      <c r="Y15" s="21">
        <v>2</v>
      </c>
      <c r="Z15" s="21">
        <v>2</v>
      </c>
      <c r="AA15" s="21">
        <v>17</v>
      </c>
      <c r="AB15" s="21">
        <v>1</v>
      </c>
      <c r="AC15" s="21">
        <v>1</v>
      </c>
      <c r="AD15" s="21">
        <v>3</v>
      </c>
      <c r="AE15" s="21">
        <v>5</v>
      </c>
      <c r="AF15" s="21">
        <v>10</v>
      </c>
      <c r="AG15" s="21">
        <v>1</v>
      </c>
      <c r="AH15" s="21">
        <v>9</v>
      </c>
      <c r="AI15" s="21">
        <v>1</v>
      </c>
      <c r="AJ15" s="21">
        <v>8</v>
      </c>
      <c r="AK15" s="21">
        <v>26</v>
      </c>
      <c r="AL15" s="21">
        <v>2</v>
      </c>
      <c r="AM15" s="21">
        <v>7</v>
      </c>
      <c r="AN15" s="21">
        <v>3</v>
      </c>
      <c r="AO15" s="39">
        <v>7</v>
      </c>
    </row>
    <row r="16" spans="1:41">
      <c r="A16" s="59" t="s">
        <v>31</v>
      </c>
      <c r="B16" s="38">
        <v>47</v>
      </c>
      <c r="C16" s="19">
        <v>4</v>
      </c>
      <c r="D16" s="21">
        <v>3</v>
      </c>
      <c r="E16" s="21">
        <v>4</v>
      </c>
      <c r="F16" s="39">
        <v>6</v>
      </c>
      <c r="G16" s="45">
        <v>48</v>
      </c>
      <c r="H16" s="21">
        <v>1</v>
      </c>
      <c r="I16" s="21">
        <v>6</v>
      </c>
      <c r="J16" s="21">
        <v>9</v>
      </c>
      <c r="K16" s="47">
        <v>6</v>
      </c>
      <c r="L16" s="21">
        <v>28</v>
      </c>
      <c r="M16" s="21">
        <v>0</v>
      </c>
      <c r="N16" s="21">
        <v>3</v>
      </c>
      <c r="O16" s="21">
        <v>5</v>
      </c>
      <c r="P16" s="21">
        <v>4</v>
      </c>
      <c r="Q16" s="21">
        <v>23</v>
      </c>
      <c r="R16" s="21">
        <v>1</v>
      </c>
      <c r="S16" s="21">
        <v>2</v>
      </c>
      <c r="T16" s="21">
        <v>5</v>
      </c>
      <c r="U16" s="21">
        <v>6</v>
      </c>
      <c r="V16" s="21">
        <v>36</v>
      </c>
      <c r="W16" s="21">
        <v>7</v>
      </c>
      <c r="X16" s="21">
        <v>1</v>
      </c>
      <c r="Y16" s="21">
        <v>3</v>
      </c>
      <c r="Z16" s="21">
        <v>5</v>
      </c>
      <c r="AA16" s="21">
        <v>25</v>
      </c>
      <c r="AB16" s="21">
        <v>1</v>
      </c>
      <c r="AC16" s="21">
        <v>0</v>
      </c>
      <c r="AD16" s="21">
        <v>5</v>
      </c>
      <c r="AE16" s="21">
        <v>7</v>
      </c>
      <c r="AF16" s="21">
        <v>47</v>
      </c>
      <c r="AG16" s="21">
        <v>5</v>
      </c>
      <c r="AH16" s="21">
        <v>1</v>
      </c>
      <c r="AI16" s="21">
        <v>4</v>
      </c>
      <c r="AJ16" s="21">
        <v>4</v>
      </c>
      <c r="AK16" s="21">
        <v>29</v>
      </c>
      <c r="AL16" s="21">
        <v>1</v>
      </c>
      <c r="AM16" s="21">
        <v>0</v>
      </c>
      <c r="AN16" s="21">
        <v>4</v>
      </c>
      <c r="AO16" s="39">
        <v>8</v>
      </c>
    </row>
    <row r="17" spans="1:41" ht="15.75" thickBot="1">
      <c r="A17" s="59" t="s">
        <v>44</v>
      </c>
      <c r="B17" s="40">
        <v>21</v>
      </c>
      <c r="C17" s="41">
        <v>2</v>
      </c>
      <c r="D17" s="42">
        <v>5</v>
      </c>
      <c r="E17" s="42">
        <v>5</v>
      </c>
      <c r="F17" s="43">
        <v>2</v>
      </c>
      <c r="G17" s="46">
        <v>23</v>
      </c>
      <c r="H17" s="42">
        <v>2</v>
      </c>
      <c r="I17" s="42">
        <v>5</v>
      </c>
      <c r="J17" s="42">
        <v>4</v>
      </c>
      <c r="K17" s="48">
        <v>6</v>
      </c>
      <c r="L17" s="42">
        <v>20</v>
      </c>
      <c r="M17" s="42">
        <v>0</v>
      </c>
      <c r="N17" s="42">
        <v>3</v>
      </c>
      <c r="O17" s="42">
        <v>3</v>
      </c>
      <c r="P17" s="42">
        <v>1</v>
      </c>
      <c r="Q17" s="42">
        <v>23</v>
      </c>
      <c r="R17" s="42">
        <v>0</v>
      </c>
      <c r="S17" s="42">
        <v>5</v>
      </c>
      <c r="T17" s="42">
        <v>4</v>
      </c>
      <c r="U17" s="42">
        <v>4</v>
      </c>
      <c r="V17" s="42">
        <v>24</v>
      </c>
      <c r="W17" s="42">
        <v>4</v>
      </c>
      <c r="X17" s="42">
        <v>6</v>
      </c>
      <c r="Y17" s="42">
        <v>7</v>
      </c>
      <c r="Z17" s="42">
        <v>3</v>
      </c>
      <c r="AA17" s="42">
        <v>23</v>
      </c>
      <c r="AB17" s="42">
        <v>1</v>
      </c>
      <c r="AC17" s="42">
        <v>8</v>
      </c>
      <c r="AD17" s="42">
        <v>6</v>
      </c>
      <c r="AE17" s="42">
        <v>7</v>
      </c>
      <c r="AF17" s="42">
        <v>27</v>
      </c>
      <c r="AG17" s="42">
        <v>3</v>
      </c>
      <c r="AH17" s="42">
        <v>5</v>
      </c>
      <c r="AI17" s="42">
        <v>4</v>
      </c>
      <c r="AJ17" s="42">
        <v>7</v>
      </c>
      <c r="AK17" s="42">
        <v>72</v>
      </c>
      <c r="AL17" s="42">
        <v>4</v>
      </c>
      <c r="AM17" s="42">
        <v>6</v>
      </c>
      <c r="AN17" s="42">
        <v>5</v>
      </c>
      <c r="AO17" s="43">
        <v>3</v>
      </c>
    </row>
    <row r="18" spans="1:41" s="15" customFormat="1">
      <c r="A18" s="26"/>
      <c r="B18" s="26"/>
      <c r="C18" s="26"/>
      <c r="D18" s="26"/>
      <c r="E18" s="26"/>
      <c r="F18" s="26"/>
      <c r="G18" s="26"/>
      <c r="H18" s="26"/>
      <c r="I18" s="26"/>
      <c r="J18" s="26"/>
      <c r="K18" s="26"/>
    </row>
    <row r="24" spans="1:41">
      <c r="A24" s="32" t="s">
        <v>27</v>
      </c>
      <c r="B24" s="61">
        <v>42582</v>
      </c>
      <c r="C24" s="61">
        <v>42583</v>
      </c>
      <c r="D24" s="62">
        <v>42584</v>
      </c>
      <c r="E24" s="62">
        <v>42585</v>
      </c>
      <c r="F24" s="62">
        <v>42586</v>
      </c>
      <c r="G24" s="62">
        <v>42587</v>
      </c>
      <c r="H24" s="63">
        <v>42588</v>
      </c>
      <c r="I24" s="63">
        <v>42589</v>
      </c>
      <c r="J24" s="64" t="s">
        <v>34</v>
      </c>
    </row>
    <row r="25" spans="1:41">
      <c r="A25" s="33"/>
      <c r="B25" s="19"/>
      <c r="C25" s="19"/>
      <c r="D25" s="19"/>
      <c r="E25" s="19"/>
      <c r="F25" s="19"/>
      <c r="G25" s="19"/>
      <c r="H25" s="21"/>
      <c r="I25" s="21"/>
      <c r="J25" s="64"/>
    </row>
    <row r="26" spans="1:41">
      <c r="A26" s="59" t="s">
        <v>28</v>
      </c>
      <c r="B26" s="19">
        <v>13</v>
      </c>
      <c r="C26" s="19">
        <v>3</v>
      </c>
      <c r="D26" s="19">
        <v>7</v>
      </c>
      <c r="E26" s="19">
        <v>5</v>
      </c>
      <c r="F26" s="19">
        <v>3</v>
      </c>
      <c r="G26" s="19">
        <v>5</v>
      </c>
      <c r="H26" s="21">
        <v>14</v>
      </c>
      <c r="I26" s="21">
        <v>4</v>
      </c>
      <c r="J26" s="64">
        <f>B26+C26+D26+E26+F26+G26+H26+I26</f>
        <v>54</v>
      </c>
    </row>
    <row r="27" spans="1:41">
      <c r="A27" s="59" t="s">
        <v>29</v>
      </c>
      <c r="B27" s="19">
        <v>0</v>
      </c>
      <c r="C27" s="19">
        <v>0</v>
      </c>
      <c r="D27" s="19">
        <v>0</v>
      </c>
      <c r="E27" s="19">
        <v>0</v>
      </c>
      <c r="F27" s="19">
        <v>0</v>
      </c>
      <c r="G27" s="19">
        <v>0</v>
      </c>
      <c r="H27" s="19">
        <v>0</v>
      </c>
      <c r="I27" s="19">
        <v>0</v>
      </c>
      <c r="J27" s="64">
        <f>B27+C27+D27+E27+F27+G27+H27+I27</f>
        <v>0</v>
      </c>
    </row>
    <row r="28" spans="1:41">
      <c r="A28" s="59" t="s">
        <v>30</v>
      </c>
      <c r="B28" s="19">
        <v>0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64">
        <f>B28+C28+D28+E28+F28+G28+H28+I28</f>
        <v>0</v>
      </c>
    </row>
    <row r="29" spans="1:41">
      <c r="A29" s="60" t="s">
        <v>32</v>
      </c>
      <c r="B29" s="19">
        <v>345.01</v>
      </c>
      <c r="C29" s="19">
        <v>378.23</v>
      </c>
      <c r="D29" s="19">
        <v>561.73</v>
      </c>
      <c r="E29" s="19">
        <v>241</v>
      </c>
      <c r="F29" s="19">
        <v>359.67</v>
      </c>
      <c r="G29" s="19">
        <v>475.59</v>
      </c>
      <c r="H29" s="21">
        <v>674.44</v>
      </c>
      <c r="I29" s="21">
        <v>758.75</v>
      </c>
      <c r="J29" s="64">
        <f>B29+C29+D29+E29+F29+G29+H29+I29</f>
        <v>3794.42</v>
      </c>
    </row>
    <row r="30" spans="1:41">
      <c r="A30" s="59" t="s">
        <v>33</v>
      </c>
      <c r="B30" s="19">
        <v>50</v>
      </c>
      <c r="C30" s="19">
        <v>41</v>
      </c>
      <c r="D30" s="19">
        <v>24</v>
      </c>
      <c r="E30" s="19">
        <v>27</v>
      </c>
      <c r="F30" s="19">
        <v>28</v>
      </c>
      <c r="G30" s="19">
        <v>28</v>
      </c>
      <c r="H30" s="21">
        <v>29</v>
      </c>
      <c r="I30" s="21">
        <v>30</v>
      </c>
      <c r="J30" s="64">
        <f>B30+C30+D30+E30+F30+G30+H30+I30</f>
        <v>257</v>
      </c>
    </row>
    <row r="31" spans="1:41">
      <c r="A31" s="59" t="s">
        <v>43</v>
      </c>
      <c r="B31" s="19">
        <v>135</v>
      </c>
      <c r="C31" s="19">
        <v>134</v>
      </c>
      <c r="D31" s="19">
        <v>64</v>
      </c>
      <c r="E31" s="19">
        <v>111</v>
      </c>
      <c r="F31" s="19">
        <v>129</v>
      </c>
      <c r="G31" s="19">
        <v>164</v>
      </c>
      <c r="H31" s="21">
        <v>152</v>
      </c>
      <c r="I31" s="21">
        <v>184</v>
      </c>
      <c r="J31" s="64">
        <f>B31+C31+D31+E31+F31+G31+H31+I31</f>
        <v>1073</v>
      </c>
    </row>
    <row r="35" spans="1:25">
      <c r="A35" s="23" t="s">
        <v>35</v>
      </c>
      <c r="B35" s="65">
        <v>42582</v>
      </c>
      <c r="C35" s="24"/>
      <c r="D35" s="65">
        <v>42583</v>
      </c>
      <c r="E35" s="24"/>
      <c r="F35" s="65">
        <v>42584</v>
      </c>
      <c r="G35" s="24"/>
      <c r="H35" s="65">
        <v>42585</v>
      </c>
      <c r="I35" s="24"/>
      <c r="J35" s="65">
        <v>42586</v>
      </c>
      <c r="K35" s="24"/>
      <c r="L35" s="65">
        <v>42587</v>
      </c>
      <c r="M35" s="24"/>
      <c r="N35" s="65">
        <v>42588</v>
      </c>
      <c r="O35" s="24"/>
      <c r="P35" s="65">
        <v>42589</v>
      </c>
      <c r="Q35" s="24"/>
      <c r="R35" s="64" t="s">
        <v>34</v>
      </c>
    </row>
    <row r="36" spans="1:25">
      <c r="A36" s="25"/>
      <c r="B36" s="69" t="s">
        <v>36</v>
      </c>
      <c r="C36" s="19" t="s">
        <v>37</v>
      </c>
      <c r="D36" s="69" t="s">
        <v>36</v>
      </c>
      <c r="E36" s="19" t="s">
        <v>37</v>
      </c>
      <c r="F36" s="69" t="s">
        <v>36</v>
      </c>
      <c r="G36" s="19" t="s">
        <v>37</v>
      </c>
      <c r="H36" s="69" t="s">
        <v>36</v>
      </c>
      <c r="I36" s="19" t="s">
        <v>37</v>
      </c>
      <c r="J36" s="69" t="s">
        <v>36</v>
      </c>
      <c r="K36" s="19" t="s">
        <v>37</v>
      </c>
      <c r="L36" s="69" t="s">
        <v>36</v>
      </c>
      <c r="M36" s="19" t="s">
        <v>37</v>
      </c>
      <c r="N36" s="69" t="s">
        <v>36</v>
      </c>
      <c r="O36" s="19" t="s">
        <v>37</v>
      </c>
      <c r="P36" s="69" t="s">
        <v>36</v>
      </c>
      <c r="Q36" s="19" t="s">
        <v>37</v>
      </c>
      <c r="R36" s="64"/>
    </row>
    <row r="37" spans="1:25">
      <c r="A37" s="28" t="s">
        <v>28</v>
      </c>
      <c r="B37" s="72">
        <v>6</v>
      </c>
      <c r="C37" s="73">
        <v>4</v>
      </c>
      <c r="D37" s="72">
        <v>5</v>
      </c>
      <c r="E37" s="73">
        <v>4</v>
      </c>
      <c r="F37" s="72">
        <v>0</v>
      </c>
      <c r="G37" s="73">
        <v>0</v>
      </c>
      <c r="H37" s="72">
        <v>0</v>
      </c>
      <c r="I37" s="29">
        <v>0</v>
      </c>
      <c r="J37" s="70">
        <v>0</v>
      </c>
      <c r="K37" s="29">
        <v>0</v>
      </c>
      <c r="L37" s="71">
        <v>6</v>
      </c>
      <c r="M37" s="29">
        <v>4</v>
      </c>
      <c r="N37" s="71">
        <v>0</v>
      </c>
      <c r="O37" s="29">
        <v>0</v>
      </c>
      <c r="P37" s="71">
        <v>5</v>
      </c>
      <c r="Q37" s="29">
        <v>4</v>
      </c>
      <c r="R37" s="64">
        <f>J37+K37+L37+M37+N37+O37+P37+Q37</f>
        <v>19</v>
      </c>
    </row>
    <row r="38" spans="1:25">
      <c r="A38" s="28" t="s">
        <v>29</v>
      </c>
      <c r="B38" s="72">
        <v>0</v>
      </c>
      <c r="C38" s="73">
        <v>0</v>
      </c>
      <c r="D38" s="72">
        <v>0</v>
      </c>
      <c r="E38" s="73">
        <v>0</v>
      </c>
      <c r="F38" s="72">
        <v>0</v>
      </c>
      <c r="G38" s="73">
        <v>0</v>
      </c>
      <c r="H38" s="72">
        <v>0</v>
      </c>
      <c r="I38" s="29">
        <v>0</v>
      </c>
      <c r="J38" s="70">
        <v>0</v>
      </c>
      <c r="K38" s="29">
        <v>0</v>
      </c>
      <c r="L38" s="71">
        <v>0</v>
      </c>
      <c r="M38" s="29">
        <v>0</v>
      </c>
      <c r="N38" s="71">
        <v>0</v>
      </c>
      <c r="O38" s="29">
        <v>0</v>
      </c>
      <c r="P38" s="71">
        <v>0</v>
      </c>
      <c r="Q38" s="29">
        <v>0</v>
      </c>
      <c r="R38" s="64">
        <f>J38+K38+L38+M38+N38+O38+P38+Q38</f>
        <v>0</v>
      </c>
      <c r="S38" s="66"/>
      <c r="T38" s="66"/>
      <c r="U38" s="66"/>
      <c r="V38" s="66"/>
      <c r="W38" s="67"/>
      <c r="X38" s="67"/>
      <c r="Y38" s="16"/>
    </row>
    <row r="39" spans="1:25">
      <c r="A39" s="28" t="s">
        <v>30</v>
      </c>
      <c r="B39" s="72">
        <v>0</v>
      </c>
      <c r="C39" s="73">
        <v>0</v>
      </c>
      <c r="D39" s="72">
        <v>0</v>
      </c>
      <c r="E39" s="73">
        <v>0</v>
      </c>
      <c r="F39" s="72">
        <v>0</v>
      </c>
      <c r="G39" s="73">
        <v>0</v>
      </c>
      <c r="H39" s="72">
        <v>0</v>
      </c>
      <c r="I39" s="73">
        <v>0</v>
      </c>
      <c r="J39" s="72">
        <v>0</v>
      </c>
      <c r="K39" s="73">
        <v>0</v>
      </c>
      <c r="L39" s="72">
        <v>0</v>
      </c>
      <c r="M39" s="73">
        <v>0</v>
      </c>
      <c r="N39" s="72">
        <v>0</v>
      </c>
      <c r="O39" s="73">
        <v>0</v>
      </c>
      <c r="P39" s="72">
        <v>0</v>
      </c>
      <c r="Q39" s="73">
        <v>0</v>
      </c>
      <c r="R39" s="64">
        <f>J39+K39+L39+M39+N39+O39+P39+Q39</f>
        <v>0</v>
      </c>
    </row>
    <row r="40" spans="1:25" ht="15.75" customHeight="1">
      <c r="A40" s="68" t="s">
        <v>32</v>
      </c>
      <c r="B40" s="71">
        <v>13</v>
      </c>
      <c r="C40" s="29">
        <v>10</v>
      </c>
      <c r="D40" s="71">
        <v>16</v>
      </c>
      <c r="E40" s="29">
        <v>12</v>
      </c>
      <c r="F40" s="71">
        <v>0</v>
      </c>
      <c r="G40" s="29">
        <v>0</v>
      </c>
      <c r="H40" s="71">
        <v>0</v>
      </c>
      <c r="I40" s="29">
        <v>0</v>
      </c>
      <c r="J40" s="71">
        <v>14</v>
      </c>
      <c r="K40" s="29">
        <v>11</v>
      </c>
      <c r="L40" s="71">
        <v>22</v>
      </c>
      <c r="M40" s="29">
        <v>17</v>
      </c>
      <c r="N40" s="71">
        <v>0</v>
      </c>
      <c r="O40" s="29">
        <v>0</v>
      </c>
      <c r="P40" s="71">
        <v>29</v>
      </c>
      <c r="Q40" s="29">
        <v>22</v>
      </c>
      <c r="R40" s="64">
        <f>J40+K40+L40+M40+N40+O40+P40+Q40</f>
        <v>115</v>
      </c>
    </row>
    <row r="41" spans="1:25">
      <c r="A41" s="28" t="s">
        <v>33</v>
      </c>
      <c r="B41" s="72">
        <v>14</v>
      </c>
      <c r="C41" s="73">
        <v>9</v>
      </c>
      <c r="D41" s="72">
        <v>15</v>
      </c>
      <c r="E41" s="73">
        <v>10</v>
      </c>
      <c r="F41" s="72">
        <v>0</v>
      </c>
      <c r="G41" s="73">
        <v>0</v>
      </c>
      <c r="H41" s="72">
        <v>0</v>
      </c>
      <c r="I41" s="29">
        <v>0</v>
      </c>
      <c r="J41" s="70">
        <v>11</v>
      </c>
      <c r="K41" s="29">
        <v>7</v>
      </c>
      <c r="L41" s="71">
        <v>0</v>
      </c>
      <c r="M41" s="29">
        <v>0</v>
      </c>
      <c r="N41" s="71">
        <v>17</v>
      </c>
      <c r="O41" s="29">
        <v>11</v>
      </c>
      <c r="P41" s="71">
        <v>0</v>
      </c>
      <c r="Q41" s="29">
        <v>0</v>
      </c>
      <c r="R41" s="64">
        <f>J41+K41+L41+M41+N41+O41+P41+Q41</f>
        <v>46</v>
      </c>
    </row>
    <row r="42" spans="1:25">
      <c r="A42" s="28" t="s">
        <v>42</v>
      </c>
      <c r="B42" s="72">
        <v>16</v>
      </c>
      <c r="C42" s="73">
        <v>11</v>
      </c>
      <c r="D42" s="72">
        <v>9</v>
      </c>
      <c r="E42" s="73">
        <v>7</v>
      </c>
      <c r="F42" s="72">
        <v>0</v>
      </c>
      <c r="G42" s="73">
        <v>0</v>
      </c>
      <c r="H42" s="72">
        <v>0</v>
      </c>
      <c r="I42" s="29">
        <v>0</v>
      </c>
      <c r="J42" s="70">
        <v>8</v>
      </c>
      <c r="K42" s="29">
        <v>5</v>
      </c>
      <c r="L42" s="71">
        <v>0</v>
      </c>
      <c r="M42" s="29">
        <v>0</v>
      </c>
      <c r="N42" s="71">
        <v>19</v>
      </c>
      <c r="O42" s="29">
        <v>13</v>
      </c>
      <c r="P42" s="71">
        <v>0</v>
      </c>
      <c r="Q42" s="29">
        <v>0</v>
      </c>
      <c r="R42" s="64">
        <f>J42+K42+L42+M42+N42+O42+P42+Q42</f>
        <v>45</v>
      </c>
    </row>
    <row r="47" spans="1:25">
      <c r="A47" s="23" t="s">
        <v>38</v>
      </c>
      <c r="B47" s="74">
        <f>J28+J30+J31</f>
        <v>1330</v>
      </c>
      <c r="C47" s="24"/>
      <c r="I47" s="85" t="s">
        <v>47</v>
      </c>
      <c r="J47" s="24"/>
      <c r="K47" s="16"/>
      <c r="L47" s="85" t="s">
        <v>49</v>
      </c>
      <c r="M47" s="24"/>
    </row>
    <row r="48" spans="1:25">
      <c r="A48" s="25"/>
      <c r="B48" s="74"/>
      <c r="C48" s="24"/>
      <c r="I48" s="84" t="s">
        <v>51</v>
      </c>
      <c r="J48" s="20">
        <v>46</v>
      </c>
      <c r="K48" s="16"/>
      <c r="L48" s="84" t="s">
        <v>51</v>
      </c>
      <c r="M48" s="20">
        <v>16</v>
      </c>
    </row>
    <row r="49" spans="1:13">
      <c r="A49" s="23" t="s">
        <v>39</v>
      </c>
      <c r="B49" s="74">
        <f>J26+J27</f>
        <v>54</v>
      </c>
      <c r="C49" s="24"/>
      <c r="I49" s="84" t="s">
        <v>52</v>
      </c>
      <c r="J49" s="20">
        <v>35</v>
      </c>
      <c r="K49" s="16"/>
      <c r="L49" s="84" t="s">
        <v>58</v>
      </c>
      <c r="M49" s="20">
        <v>11</v>
      </c>
    </row>
    <row r="50" spans="1:13">
      <c r="A50" s="28"/>
      <c r="B50" s="74"/>
      <c r="C50" s="24"/>
      <c r="I50" s="84" t="s">
        <v>53</v>
      </c>
      <c r="J50" s="20">
        <v>21</v>
      </c>
      <c r="K50" s="16"/>
      <c r="L50" s="84" t="s">
        <v>57</v>
      </c>
      <c r="M50" s="20">
        <v>3</v>
      </c>
    </row>
    <row r="51" spans="1:13">
      <c r="A51" s="23" t="s">
        <v>40</v>
      </c>
      <c r="B51" s="74">
        <f>J31</f>
        <v>1073</v>
      </c>
      <c r="C51" s="24"/>
      <c r="I51" s="84" t="s">
        <v>54</v>
      </c>
      <c r="J51" s="20">
        <v>38</v>
      </c>
      <c r="K51" s="16"/>
      <c r="L51" s="84" t="s">
        <v>59</v>
      </c>
      <c r="M51" s="20">
        <v>8</v>
      </c>
    </row>
    <row r="52" spans="1:13">
      <c r="A52" s="68"/>
      <c r="B52" s="74"/>
      <c r="C52" s="24"/>
      <c r="I52" s="84" t="s">
        <v>56</v>
      </c>
      <c r="J52" s="20">
        <v>25</v>
      </c>
      <c r="K52" s="16"/>
      <c r="L52" s="84" t="s">
        <v>56</v>
      </c>
      <c r="M52" s="20">
        <v>6</v>
      </c>
    </row>
    <row r="53" spans="1:13">
      <c r="A53" s="23" t="s">
        <v>41</v>
      </c>
      <c r="B53" s="74">
        <f>J29</f>
        <v>3794.42</v>
      </c>
      <c r="C53" s="24"/>
      <c r="I53" s="84" t="s">
        <v>55</v>
      </c>
      <c r="J53" s="20">
        <v>20</v>
      </c>
      <c r="K53" s="16"/>
      <c r="L53" s="84" t="s">
        <v>55</v>
      </c>
      <c r="M53" s="20">
        <v>7</v>
      </c>
    </row>
    <row r="54" spans="1:13">
      <c r="A54" s="75"/>
      <c r="B54" s="76"/>
      <c r="C54" s="77"/>
      <c r="I54" s="83"/>
      <c r="L54" s="83"/>
    </row>
    <row r="55" spans="1:13">
      <c r="I55" s="84" t="s">
        <v>48</v>
      </c>
      <c r="J55" s="20"/>
      <c r="L55" s="86" t="s">
        <v>50</v>
      </c>
      <c r="M55" s="31"/>
    </row>
    <row r="56" spans="1:13">
      <c r="A56" s="23" t="s">
        <v>45</v>
      </c>
      <c r="B56" s="74">
        <f>B47-B37-B38-B39-B40-B42-B41-D37-D38-D39-D40-D41-D42-F37-F38-F39-F40-F41-F42-H37-H38-H39-H40-H41-H42-J37-J38-J40-J39-J41-J42-L37-L38-L39-L40-L41-L42-N37-N38-N39-N40-N41-N42-P37-P38-P39-P40-P41-P42</f>
        <v>1105</v>
      </c>
      <c r="C56" s="24"/>
      <c r="I56" s="84" t="s">
        <v>51</v>
      </c>
      <c r="J56" s="20">
        <v>26</v>
      </c>
      <c r="L56" s="84" t="s">
        <v>51</v>
      </c>
      <c r="M56" s="87">
        <v>42590</v>
      </c>
    </row>
    <row r="57" spans="1:13">
      <c r="A57" s="25"/>
      <c r="B57" s="74"/>
      <c r="C57" s="24"/>
      <c r="I57" s="84" t="s">
        <v>52</v>
      </c>
      <c r="J57" s="20">
        <v>22</v>
      </c>
      <c r="L57" s="84" t="s">
        <v>52</v>
      </c>
      <c r="M57" s="87">
        <v>42590</v>
      </c>
    </row>
    <row r="58" spans="1:13">
      <c r="A58" s="23" t="s">
        <v>46</v>
      </c>
      <c r="B58" s="82">
        <f>B49-C37-C38-C39-C40-C41-C42-E37-E38-E39-E40-E41-E42-G37-G38-G39-G40-G41-G42-I38-I37-I39-I40-I41-I42-K37-K38-K39-K40-K41-K42-M37-M38-M39-M41-M40-M42-O37-O38-O39-O40-O41-O42-Q37-Q38-Q39-Q40-Q41-Q42</f>
        <v>-107</v>
      </c>
      <c r="C58" s="82"/>
      <c r="I58" s="84" t="s">
        <v>57</v>
      </c>
      <c r="J58" s="20">
        <v>15</v>
      </c>
      <c r="L58" s="84" t="s">
        <v>57</v>
      </c>
      <c r="M58" s="87">
        <v>42584</v>
      </c>
    </row>
    <row r="59" spans="1:13">
      <c r="A59" s="75"/>
      <c r="B59" s="76"/>
      <c r="C59" s="77"/>
      <c r="I59" s="84" t="s">
        <v>54</v>
      </c>
      <c r="J59" s="20">
        <v>26</v>
      </c>
      <c r="L59" s="84" t="s">
        <v>54</v>
      </c>
      <c r="M59" s="87">
        <v>42590</v>
      </c>
    </row>
    <row r="60" spans="1:13">
      <c r="I60" s="84" t="s">
        <v>56</v>
      </c>
      <c r="J60" s="20">
        <v>17</v>
      </c>
      <c r="L60" s="84" t="s">
        <v>56</v>
      </c>
      <c r="M60" s="87">
        <v>42586</v>
      </c>
    </row>
    <row r="61" spans="1:13">
      <c r="I61" s="84" t="s">
        <v>55</v>
      </c>
      <c r="J61" s="20">
        <v>11</v>
      </c>
      <c r="L61" s="84" t="s">
        <v>55</v>
      </c>
      <c r="M61" s="87">
        <v>42590</v>
      </c>
    </row>
    <row r="62" spans="1:13">
      <c r="I62" s="83"/>
    </row>
  </sheetData>
  <mergeCells count="31">
    <mergeCell ref="I47:J47"/>
    <mergeCell ref="L47:M47"/>
    <mergeCell ref="L55:M55"/>
    <mergeCell ref="B56:C56"/>
    <mergeCell ref="B57:C57"/>
    <mergeCell ref="B58:C58"/>
    <mergeCell ref="B59:C59"/>
    <mergeCell ref="B52:C52"/>
    <mergeCell ref="B53:C53"/>
    <mergeCell ref="B54:C54"/>
    <mergeCell ref="P35:Q35"/>
    <mergeCell ref="B47:C47"/>
    <mergeCell ref="B48:C48"/>
    <mergeCell ref="B49:C49"/>
    <mergeCell ref="B50:C50"/>
    <mergeCell ref="B51:C51"/>
    <mergeCell ref="AA10:AE10"/>
    <mergeCell ref="AF10:AJ10"/>
    <mergeCell ref="AK10:AO10"/>
    <mergeCell ref="B35:C35"/>
    <mergeCell ref="D35:E35"/>
    <mergeCell ref="F35:G35"/>
    <mergeCell ref="H35:I35"/>
    <mergeCell ref="J35:K35"/>
    <mergeCell ref="L35:M35"/>
    <mergeCell ref="N35:O35"/>
    <mergeCell ref="B10:F10"/>
    <mergeCell ref="G10:K10"/>
    <mergeCell ref="L10:P10"/>
    <mergeCell ref="Q10:U10"/>
    <mergeCell ref="V10:Z10"/>
  </mergeCells>
  <pageMargins left="0.69930555555555596" right="0.69930555555555596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3"/>
  <sheetViews>
    <sheetView topLeftCell="E16" workbookViewId="0">
      <selection activeCell="S32" sqref="S32"/>
    </sheetView>
  </sheetViews>
  <sheetFormatPr baseColWidth="10" defaultColWidth="9" defaultRowHeight="15"/>
  <cols>
    <col min="1" max="1" width="12.7109375" customWidth="1"/>
    <col min="11" max="11" width="19.28515625" customWidth="1"/>
    <col min="14" max="14" width="12.5703125" customWidth="1"/>
  </cols>
  <sheetData>
    <row r="1" spans="1:23">
      <c r="K1" t="s">
        <v>13</v>
      </c>
    </row>
    <row r="2" spans="1:23">
      <c r="A2" s="9">
        <v>42521</v>
      </c>
      <c r="B2">
        <v>1</v>
      </c>
      <c r="D2">
        <v>2.04</v>
      </c>
      <c r="E2">
        <f t="shared" ref="E2" si="0">C2*D2</f>
        <v>0</v>
      </c>
      <c r="G2" s="10"/>
      <c r="I2" s="10">
        <f>D2/D6</f>
        <v>0.13600000000000001</v>
      </c>
      <c r="N2" s="9">
        <v>42528</v>
      </c>
      <c r="O2">
        <v>1</v>
      </c>
      <c r="P2">
        <v>31</v>
      </c>
      <c r="Q2">
        <v>2.04</v>
      </c>
      <c r="R2">
        <f t="shared" ref="R2" si="1">P2*Q2</f>
        <v>63.24</v>
      </c>
    </row>
    <row r="3" spans="1:23">
      <c r="A3" s="9">
        <v>42521</v>
      </c>
      <c r="B3">
        <v>2</v>
      </c>
      <c r="D3">
        <v>2.72</v>
      </c>
      <c r="E3">
        <f t="shared" ref="E3:E33" si="2">C3*D3</f>
        <v>0</v>
      </c>
      <c r="G3" s="10"/>
      <c r="I3" s="10">
        <f>D3/D6</f>
        <v>0.18133333333333335</v>
      </c>
      <c r="N3" s="9">
        <v>42528</v>
      </c>
      <c r="O3">
        <v>2</v>
      </c>
      <c r="P3">
        <v>2</v>
      </c>
      <c r="Q3">
        <v>2.72</v>
      </c>
      <c r="R3">
        <f t="shared" ref="R3:R36" si="3">P3*Q3</f>
        <v>5.44</v>
      </c>
    </row>
    <row r="4" spans="1:23">
      <c r="A4" s="9">
        <v>42521</v>
      </c>
      <c r="B4">
        <v>6</v>
      </c>
      <c r="D4">
        <v>5.52</v>
      </c>
      <c r="E4">
        <f t="shared" si="2"/>
        <v>0</v>
      </c>
      <c r="G4" s="10"/>
      <c r="I4" s="10">
        <f>D4/D6</f>
        <v>0.36799999999999999</v>
      </c>
      <c r="N4" s="9">
        <v>42528</v>
      </c>
      <c r="O4">
        <v>6</v>
      </c>
      <c r="P4">
        <v>2</v>
      </c>
      <c r="Q4">
        <v>5.52</v>
      </c>
      <c r="R4">
        <f t="shared" si="3"/>
        <v>11.04</v>
      </c>
    </row>
    <row r="5" spans="1:23">
      <c r="A5" s="9">
        <v>42521</v>
      </c>
      <c r="B5">
        <v>10</v>
      </c>
      <c r="D5">
        <v>7.84</v>
      </c>
      <c r="E5">
        <f t="shared" si="2"/>
        <v>0</v>
      </c>
      <c r="G5" s="10"/>
      <c r="I5" s="10">
        <f>D5/D6</f>
        <v>0.52266666666666661</v>
      </c>
      <c r="N5" s="9">
        <v>42528</v>
      </c>
      <c r="O5">
        <v>10</v>
      </c>
      <c r="P5">
        <v>5</v>
      </c>
      <c r="Q5">
        <v>7.84</v>
      </c>
      <c r="R5">
        <f t="shared" si="3"/>
        <v>39.200000000000003</v>
      </c>
    </row>
    <row r="6" spans="1:23">
      <c r="A6" s="9">
        <v>42521</v>
      </c>
      <c r="B6">
        <v>22</v>
      </c>
      <c r="D6">
        <v>15</v>
      </c>
      <c r="E6">
        <f t="shared" si="2"/>
        <v>0</v>
      </c>
      <c r="G6" s="10"/>
      <c r="I6" s="11">
        <v>1</v>
      </c>
      <c r="N6" s="9">
        <v>42528</v>
      </c>
      <c r="O6">
        <v>22</v>
      </c>
      <c r="P6">
        <v>7</v>
      </c>
      <c r="Q6">
        <v>15</v>
      </c>
      <c r="R6">
        <f t="shared" si="3"/>
        <v>105</v>
      </c>
    </row>
    <row r="7" spans="1:23">
      <c r="A7" s="9">
        <v>42522</v>
      </c>
      <c r="B7">
        <v>1</v>
      </c>
      <c r="C7">
        <v>12</v>
      </c>
      <c r="D7">
        <v>2.04</v>
      </c>
      <c r="E7">
        <f t="shared" si="2"/>
        <v>24.48</v>
      </c>
      <c r="G7" s="10"/>
      <c r="N7" s="9">
        <v>42529</v>
      </c>
      <c r="O7">
        <v>1</v>
      </c>
      <c r="P7">
        <v>55</v>
      </c>
      <c r="Q7">
        <v>2.04</v>
      </c>
      <c r="R7">
        <f t="shared" si="3"/>
        <v>112.2</v>
      </c>
    </row>
    <row r="8" spans="1:23">
      <c r="A8" s="9">
        <v>42522</v>
      </c>
      <c r="B8">
        <v>2</v>
      </c>
      <c r="C8">
        <v>0</v>
      </c>
      <c r="D8">
        <v>2.72</v>
      </c>
      <c r="E8">
        <f t="shared" si="2"/>
        <v>0</v>
      </c>
      <c r="G8" s="10"/>
      <c r="J8" t="s">
        <v>6</v>
      </c>
      <c r="K8" t="s">
        <v>7</v>
      </c>
      <c r="N8" s="9">
        <v>42529</v>
      </c>
      <c r="O8">
        <v>2</v>
      </c>
      <c r="P8">
        <v>4</v>
      </c>
      <c r="Q8">
        <v>2.72</v>
      </c>
      <c r="R8">
        <f t="shared" si="3"/>
        <v>10.88</v>
      </c>
      <c r="V8" t="s">
        <v>6</v>
      </c>
      <c r="W8" t="s">
        <v>7</v>
      </c>
    </row>
    <row r="9" spans="1:23">
      <c r="A9" s="9">
        <v>42522</v>
      </c>
      <c r="B9">
        <v>6</v>
      </c>
      <c r="C9">
        <v>3</v>
      </c>
      <c r="D9">
        <v>5.52</v>
      </c>
      <c r="E9">
        <f t="shared" si="2"/>
        <v>16.559999999999999</v>
      </c>
      <c r="G9" s="10"/>
      <c r="H9" s="12">
        <v>42521</v>
      </c>
      <c r="I9">
        <f>(C2*$I$2)+(C3*$I$3)+(C4*$I$4)+(C5*$I$5)+C6</f>
        <v>0</v>
      </c>
      <c r="J9">
        <v>38</v>
      </c>
      <c r="K9" s="10">
        <f>I9/65</f>
        <v>0</v>
      </c>
      <c r="N9" s="9">
        <v>42529</v>
      </c>
      <c r="O9">
        <v>6</v>
      </c>
      <c r="P9">
        <v>2</v>
      </c>
      <c r="Q9">
        <v>5.52</v>
      </c>
      <c r="R9">
        <f t="shared" si="3"/>
        <v>11.04</v>
      </c>
      <c r="T9" s="12">
        <v>42528</v>
      </c>
      <c r="U9">
        <f>(P2*$I$2)+(P3*$I$3)+(P4*$I$4)+(P5*$I$5)+P6</f>
        <v>14.928000000000001</v>
      </c>
      <c r="W9" s="10">
        <f>U9/65</f>
        <v>0.22966153846153847</v>
      </c>
    </row>
    <row r="10" spans="1:23">
      <c r="A10" s="9">
        <v>42522</v>
      </c>
      <c r="B10">
        <v>10</v>
      </c>
      <c r="C10">
        <v>4</v>
      </c>
      <c r="D10">
        <v>7.84</v>
      </c>
      <c r="E10">
        <f t="shared" si="2"/>
        <v>31.36</v>
      </c>
      <c r="G10" s="10"/>
      <c r="H10" s="12">
        <v>42522</v>
      </c>
      <c r="I10" s="14">
        <f>(C7*I2)+(C8*I3)+(C9*I4)+(C10*I5)+C11</f>
        <v>5.8266666666666662</v>
      </c>
      <c r="J10">
        <v>46</v>
      </c>
      <c r="K10" s="10">
        <f t="shared" ref="K10:K15" si="4">I10/65</f>
        <v>8.9641025641025635E-2</v>
      </c>
      <c r="N10" s="9">
        <v>42529</v>
      </c>
      <c r="O10">
        <v>10</v>
      </c>
      <c r="P10">
        <v>4</v>
      </c>
      <c r="Q10">
        <v>7.84</v>
      </c>
      <c r="R10">
        <f t="shared" si="3"/>
        <v>31.36</v>
      </c>
      <c r="T10" s="12">
        <v>42529</v>
      </c>
      <c r="U10">
        <f>(P7*$I$2)+(P8*$I$3)+(P9*$I$4)+(P10*$I$5)+P11</f>
        <v>13.032</v>
      </c>
      <c r="W10" s="10">
        <f t="shared" ref="W10:W15" si="5">U10/65</f>
        <v>0.20049230769230769</v>
      </c>
    </row>
    <row r="11" spans="1:23">
      <c r="A11" s="9">
        <v>42522</v>
      </c>
      <c r="B11">
        <v>22</v>
      </c>
      <c r="C11">
        <v>1</v>
      </c>
      <c r="D11">
        <v>15</v>
      </c>
      <c r="E11">
        <f t="shared" si="2"/>
        <v>15</v>
      </c>
      <c r="G11" s="10"/>
      <c r="H11" s="12">
        <v>42523</v>
      </c>
      <c r="I11" s="14">
        <f>(C12*I2)+(C13*I3)+(C14*I4)+(C15*I5)+C16</f>
        <v>8.9546666666666663</v>
      </c>
      <c r="J11">
        <v>49</v>
      </c>
      <c r="K11" s="10">
        <f t="shared" si="4"/>
        <v>0.13776410256410257</v>
      </c>
      <c r="N11" s="9">
        <v>42529</v>
      </c>
      <c r="O11">
        <v>22</v>
      </c>
      <c r="P11">
        <v>2</v>
      </c>
      <c r="Q11">
        <v>15</v>
      </c>
      <c r="R11">
        <f t="shared" si="3"/>
        <v>30</v>
      </c>
      <c r="T11" s="12">
        <v>42530</v>
      </c>
      <c r="U11">
        <f>(P12*$I$2)+(P13*$I$3)+(P14*$I$4)+(P15*$I$5)+P16</f>
        <v>15.069333333333333</v>
      </c>
      <c r="W11" s="10">
        <f t="shared" si="5"/>
        <v>0.23183589743589741</v>
      </c>
    </row>
    <row r="12" spans="1:23">
      <c r="A12" s="9">
        <v>42523</v>
      </c>
      <c r="B12">
        <v>1</v>
      </c>
      <c r="C12">
        <v>11</v>
      </c>
      <c r="D12">
        <v>2.04</v>
      </c>
      <c r="E12">
        <f t="shared" si="2"/>
        <v>22.44</v>
      </c>
      <c r="G12" s="10"/>
      <c r="H12" s="12">
        <v>42524</v>
      </c>
      <c r="I12" s="14">
        <f>(C17*I2)+(C18*I3)+(C19*I4)+(C20*I5)+C21</f>
        <v>13.754666666666665</v>
      </c>
      <c r="J12">
        <v>29</v>
      </c>
      <c r="K12" s="10">
        <f t="shared" si="4"/>
        <v>0.21161025641025638</v>
      </c>
      <c r="N12" s="9">
        <v>42530</v>
      </c>
      <c r="O12">
        <v>1</v>
      </c>
      <c r="P12">
        <v>41</v>
      </c>
      <c r="Q12">
        <v>2.04</v>
      </c>
      <c r="R12">
        <f t="shared" si="3"/>
        <v>83.64</v>
      </c>
      <c r="T12" s="12">
        <v>42531</v>
      </c>
      <c r="U12">
        <f>(P17*$I$2)+(P18*$I$3)+(P19*$I$4)+(P20*$I$5)+P21</f>
        <v>8.2906666666666666</v>
      </c>
      <c r="W12" s="10">
        <f t="shared" si="5"/>
        <v>0.12754871794871794</v>
      </c>
    </row>
    <row r="13" spans="1:23">
      <c r="A13" s="9">
        <v>42523</v>
      </c>
      <c r="B13">
        <v>2</v>
      </c>
      <c r="C13">
        <v>0</v>
      </c>
      <c r="D13">
        <v>2.72</v>
      </c>
      <c r="E13">
        <f t="shared" si="2"/>
        <v>0</v>
      </c>
      <c r="G13" s="10"/>
      <c r="H13" s="12">
        <v>42525</v>
      </c>
      <c r="I13" s="14">
        <f>(C22*I2)+(C23*I3)+(C24*I4)+(C25*I5)+C26</f>
        <v>10.349333333333334</v>
      </c>
      <c r="J13">
        <v>28</v>
      </c>
      <c r="K13" s="10">
        <f t="shared" si="4"/>
        <v>0.15922051282051283</v>
      </c>
      <c r="N13" s="9">
        <v>42530</v>
      </c>
      <c r="O13">
        <v>2</v>
      </c>
      <c r="P13">
        <v>2</v>
      </c>
      <c r="Q13">
        <v>2.72</v>
      </c>
      <c r="R13">
        <f t="shared" si="3"/>
        <v>5.44</v>
      </c>
      <c r="T13" s="12">
        <v>42532</v>
      </c>
      <c r="U13">
        <f>(P22*$I$2)+(P23*$I$3)+(P24*$I$4)+(P25*$I$5)+P26</f>
        <v>8.6880000000000006</v>
      </c>
      <c r="W13" s="10">
        <f t="shared" si="5"/>
        <v>0.13366153846153847</v>
      </c>
    </row>
    <row r="14" spans="1:23">
      <c r="A14" s="9">
        <v>42523</v>
      </c>
      <c r="B14">
        <v>6</v>
      </c>
      <c r="C14">
        <v>1</v>
      </c>
      <c r="D14">
        <v>5.52</v>
      </c>
      <c r="E14">
        <f t="shared" si="2"/>
        <v>5.52</v>
      </c>
      <c r="G14" s="10"/>
      <c r="H14" s="12">
        <v>42526</v>
      </c>
      <c r="I14" s="14">
        <f>(C27*I2)+(C28*I3)+(C29*I4)+(C30*I5)+C31</f>
        <v>11.762666666666666</v>
      </c>
      <c r="J14">
        <v>31</v>
      </c>
      <c r="K14" s="10">
        <f t="shared" si="4"/>
        <v>0.18096410256410256</v>
      </c>
      <c r="N14" s="9">
        <v>42530</v>
      </c>
      <c r="O14">
        <v>6</v>
      </c>
      <c r="P14">
        <v>4</v>
      </c>
      <c r="Q14">
        <v>5.52</v>
      </c>
      <c r="R14">
        <f t="shared" si="3"/>
        <v>22.08</v>
      </c>
      <c r="T14" s="12">
        <v>42533</v>
      </c>
      <c r="U14">
        <f>(P27*$I$2)+(P28*$I$3)+(P29*$I$4)+(P30*$I$5)+P31</f>
        <v>9.381333333333334</v>
      </c>
      <c r="W14" s="10">
        <f t="shared" si="5"/>
        <v>0.14432820512820513</v>
      </c>
    </row>
    <row r="15" spans="1:23">
      <c r="A15" s="9">
        <v>42523</v>
      </c>
      <c r="B15">
        <v>10</v>
      </c>
      <c r="C15">
        <v>4</v>
      </c>
      <c r="D15">
        <v>7.84</v>
      </c>
      <c r="E15">
        <f t="shared" si="2"/>
        <v>31.36</v>
      </c>
      <c r="G15" s="10"/>
      <c r="H15" s="12">
        <v>42527</v>
      </c>
      <c r="I15" s="14">
        <f>(C32*I2)+(C33*I3)+(C34*I4)+(C35*I5)+C36</f>
        <v>10.978666666666665</v>
      </c>
      <c r="J15">
        <v>27</v>
      </c>
      <c r="K15" s="10">
        <f t="shared" si="4"/>
        <v>0.16890256410256407</v>
      </c>
      <c r="N15" s="9">
        <v>42530</v>
      </c>
      <c r="O15">
        <v>10</v>
      </c>
      <c r="P15">
        <v>7</v>
      </c>
      <c r="Q15">
        <v>7.84</v>
      </c>
      <c r="R15">
        <f t="shared" si="3"/>
        <v>54.879999999999995</v>
      </c>
      <c r="T15" s="12">
        <v>42534</v>
      </c>
      <c r="U15">
        <f>(P32*$I$2)+(P33*$I$3)+(P34*$I$4)+(P35*$I$5)+P36</f>
        <v>6.8906666666666663</v>
      </c>
      <c r="W15" s="10">
        <f t="shared" si="5"/>
        <v>0.10601025641025641</v>
      </c>
    </row>
    <row r="16" spans="1:23">
      <c r="A16" s="9">
        <v>42523</v>
      </c>
      <c r="B16">
        <v>22</v>
      </c>
      <c r="C16">
        <v>5</v>
      </c>
      <c r="D16">
        <v>15</v>
      </c>
      <c r="E16">
        <f t="shared" si="2"/>
        <v>75</v>
      </c>
      <c r="G16" s="10"/>
      <c r="H16" s="12"/>
      <c r="N16" s="9">
        <v>42530</v>
      </c>
      <c r="O16">
        <v>22</v>
      </c>
      <c r="P16">
        <v>4</v>
      </c>
      <c r="Q16">
        <v>15</v>
      </c>
      <c r="R16">
        <f t="shared" si="3"/>
        <v>60</v>
      </c>
      <c r="T16" s="12"/>
    </row>
    <row r="17" spans="1:23">
      <c r="A17" s="9">
        <v>42524</v>
      </c>
      <c r="B17">
        <v>1</v>
      </c>
      <c r="C17">
        <v>28</v>
      </c>
      <c r="D17">
        <v>2.04</v>
      </c>
      <c r="E17">
        <f t="shared" si="2"/>
        <v>57.120000000000005</v>
      </c>
      <c r="G17" s="10"/>
      <c r="K17" s="13">
        <f>SUM(K10:K15)/6</f>
        <v>0.15801709401709402</v>
      </c>
      <c r="N17" s="9">
        <v>42531</v>
      </c>
      <c r="O17">
        <v>1</v>
      </c>
      <c r="P17">
        <v>23</v>
      </c>
      <c r="Q17">
        <v>2.04</v>
      </c>
      <c r="R17">
        <f t="shared" si="3"/>
        <v>46.92</v>
      </c>
      <c r="W17" s="13">
        <f>SUM(W9:W15)/7</f>
        <v>0.16764835164835162</v>
      </c>
    </row>
    <row r="18" spans="1:23">
      <c r="A18" s="9">
        <v>42524</v>
      </c>
      <c r="B18">
        <v>2</v>
      </c>
      <c r="C18">
        <v>3</v>
      </c>
      <c r="D18">
        <v>2.72</v>
      </c>
      <c r="E18">
        <f t="shared" si="2"/>
        <v>8.16</v>
      </c>
      <c r="G18" s="10"/>
      <c r="N18" s="9">
        <v>42531</v>
      </c>
      <c r="O18">
        <v>2</v>
      </c>
      <c r="P18">
        <v>1</v>
      </c>
      <c r="Q18">
        <v>2.72</v>
      </c>
      <c r="R18">
        <f t="shared" si="3"/>
        <v>2.72</v>
      </c>
    </row>
    <row r="19" spans="1:23">
      <c r="A19" s="9">
        <v>42524</v>
      </c>
      <c r="B19">
        <v>6</v>
      </c>
      <c r="C19">
        <v>9</v>
      </c>
      <c r="D19">
        <v>5.52</v>
      </c>
      <c r="E19">
        <f t="shared" si="2"/>
        <v>49.679999999999993</v>
      </c>
      <c r="G19" s="10"/>
      <c r="N19" s="9">
        <v>42531</v>
      </c>
      <c r="O19">
        <v>6</v>
      </c>
      <c r="P19">
        <v>1</v>
      </c>
      <c r="Q19">
        <v>5.52</v>
      </c>
      <c r="R19">
        <f t="shared" si="3"/>
        <v>5.52</v>
      </c>
    </row>
    <row r="20" spans="1:23">
      <c r="A20" s="9">
        <v>42524</v>
      </c>
      <c r="B20">
        <v>10</v>
      </c>
      <c r="C20">
        <v>4</v>
      </c>
      <c r="D20">
        <v>7.84</v>
      </c>
      <c r="E20">
        <f t="shared" si="2"/>
        <v>31.36</v>
      </c>
      <c r="G20" s="10"/>
      <c r="N20" s="9">
        <v>42531</v>
      </c>
      <c r="O20">
        <v>10</v>
      </c>
      <c r="P20">
        <v>5</v>
      </c>
      <c r="Q20">
        <v>7.84</v>
      </c>
      <c r="R20">
        <f t="shared" si="3"/>
        <v>39.200000000000003</v>
      </c>
    </row>
    <row r="21" spans="1:23">
      <c r="A21" s="9">
        <v>42524</v>
      </c>
      <c r="B21">
        <v>22</v>
      </c>
      <c r="C21">
        <v>4</v>
      </c>
      <c r="D21">
        <v>15</v>
      </c>
      <c r="E21">
        <f t="shared" si="2"/>
        <v>60</v>
      </c>
      <c r="G21" s="10"/>
      <c r="H21" s="12"/>
      <c r="K21" s="10"/>
      <c r="N21" s="9">
        <v>42531</v>
      </c>
      <c r="O21">
        <v>22</v>
      </c>
      <c r="P21">
        <v>2</v>
      </c>
      <c r="Q21">
        <v>15</v>
      </c>
      <c r="R21">
        <f t="shared" si="3"/>
        <v>30</v>
      </c>
    </row>
    <row r="22" spans="1:23">
      <c r="A22" s="9">
        <v>42525</v>
      </c>
      <c r="B22">
        <v>1</v>
      </c>
      <c r="C22">
        <v>11</v>
      </c>
      <c r="D22">
        <v>2.04</v>
      </c>
      <c r="E22">
        <f t="shared" si="2"/>
        <v>22.44</v>
      </c>
      <c r="G22" s="10"/>
      <c r="H22" s="12"/>
      <c r="I22" s="14"/>
      <c r="K22" s="10"/>
      <c r="N22" s="9">
        <v>42532</v>
      </c>
      <c r="O22">
        <v>1</v>
      </c>
      <c r="P22">
        <v>14</v>
      </c>
      <c r="Q22">
        <v>2.04</v>
      </c>
      <c r="R22">
        <f t="shared" si="3"/>
        <v>28.560000000000002</v>
      </c>
    </row>
    <row r="23" spans="1:23">
      <c r="A23" s="9">
        <v>42525</v>
      </c>
      <c r="B23">
        <v>3</v>
      </c>
      <c r="C23">
        <v>1</v>
      </c>
      <c r="D23">
        <v>2.72</v>
      </c>
      <c r="E23">
        <f t="shared" si="2"/>
        <v>2.72</v>
      </c>
      <c r="G23" s="10"/>
      <c r="H23" s="12"/>
      <c r="I23" s="14"/>
      <c r="K23" s="10"/>
      <c r="N23" s="9">
        <v>42532</v>
      </c>
      <c r="O23">
        <v>2</v>
      </c>
      <c r="P23">
        <v>3</v>
      </c>
      <c r="Q23">
        <v>2.72</v>
      </c>
      <c r="R23">
        <f t="shared" si="3"/>
        <v>8.16</v>
      </c>
    </row>
    <row r="24" spans="1:23">
      <c r="A24" s="9">
        <v>42525</v>
      </c>
      <c r="B24">
        <v>6</v>
      </c>
      <c r="C24">
        <v>3</v>
      </c>
      <c r="D24">
        <v>5.52</v>
      </c>
      <c r="E24">
        <f t="shared" si="2"/>
        <v>16.559999999999999</v>
      </c>
      <c r="G24" s="10"/>
      <c r="H24" s="12"/>
      <c r="I24" s="14"/>
      <c r="K24" s="10"/>
      <c r="N24" s="9">
        <v>42532</v>
      </c>
      <c r="O24">
        <v>6</v>
      </c>
      <c r="P24">
        <v>3</v>
      </c>
      <c r="Q24">
        <v>5.52</v>
      </c>
      <c r="R24">
        <f t="shared" si="3"/>
        <v>16.559999999999999</v>
      </c>
    </row>
    <row r="25" spans="1:23">
      <c r="A25" s="9">
        <v>42525</v>
      </c>
      <c r="B25">
        <v>10</v>
      </c>
      <c r="C25">
        <v>3</v>
      </c>
      <c r="D25">
        <v>7.84</v>
      </c>
      <c r="E25">
        <f t="shared" si="2"/>
        <v>23.52</v>
      </c>
      <c r="G25" s="10"/>
      <c r="H25" s="12"/>
      <c r="I25" s="14"/>
      <c r="K25" s="10"/>
      <c r="N25" s="9">
        <v>42532</v>
      </c>
      <c r="O25">
        <v>10</v>
      </c>
      <c r="P25">
        <v>6</v>
      </c>
      <c r="Q25">
        <v>7.84</v>
      </c>
      <c r="R25">
        <f t="shared" si="3"/>
        <v>47.04</v>
      </c>
    </row>
    <row r="26" spans="1:23">
      <c r="A26" s="9">
        <v>42525</v>
      </c>
      <c r="B26">
        <v>22</v>
      </c>
      <c r="C26">
        <v>6</v>
      </c>
      <c r="D26">
        <v>15</v>
      </c>
      <c r="E26">
        <f t="shared" si="2"/>
        <v>90</v>
      </c>
      <c r="G26" s="10"/>
      <c r="H26" s="12"/>
      <c r="I26" s="14"/>
      <c r="K26" s="10"/>
      <c r="N26" s="9">
        <v>42532</v>
      </c>
      <c r="O26">
        <v>22</v>
      </c>
      <c r="P26">
        <v>2</v>
      </c>
      <c r="Q26">
        <v>15</v>
      </c>
      <c r="R26">
        <f t="shared" si="3"/>
        <v>30</v>
      </c>
    </row>
    <row r="27" spans="1:23">
      <c r="A27" s="9">
        <v>42526</v>
      </c>
      <c r="B27">
        <v>1</v>
      </c>
      <c r="C27">
        <v>24</v>
      </c>
      <c r="D27">
        <v>2.04</v>
      </c>
      <c r="E27">
        <f t="shared" si="2"/>
        <v>48.96</v>
      </c>
      <c r="G27" s="10"/>
      <c r="H27" s="12"/>
      <c r="I27" s="14"/>
      <c r="K27" s="10"/>
      <c r="N27" s="9">
        <v>42533</v>
      </c>
      <c r="O27">
        <v>1</v>
      </c>
      <c r="P27">
        <v>12</v>
      </c>
      <c r="Q27">
        <v>2.04</v>
      </c>
      <c r="R27">
        <f t="shared" si="3"/>
        <v>24.48</v>
      </c>
    </row>
    <row r="28" spans="1:23">
      <c r="A28" s="9">
        <v>42526</v>
      </c>
      <c r="B28">
        <v>2</v>
      </c>
      <c r="C28">
        <v>0</v>
      </c>
      <c r="D28">
        <v>2.72</v>
      </c>
      <c r="E28">
        <f t="shared" si="2"/>
        <v>0</v>
      </c>
      <c r="G28" s="10"/>
      <c r="H28" s="12"/>
      <c r="N28" s="9">
        <v>42533</v>
      </c>
      <c r="O28">
        <v>2</v>
      </c>
      <c r="P28">
        <v>10</v>
      </c>
      <c r="Q28">
        <v>2.72</v>
      </c>
      <c r="R28">
        <f t="shared" si="3"/>
        <v>27.200000000000003</v>
      </c>
    </row>
    <row r="29" spans="1:23">
      <c r="A29" s="9">
        <v>42526</v>
      </c>
      <c r="B29">
        <v>6</v>
      </c>
      <c r="C29">
        <v>5</v>
      </c>
      <c r="D29">
        <v>5.52</v>
      </c>
      <c r="E29">
        <f t="shared" si="2"/>
        <v>27.599999999999998</v>
      </c>
      <c r="G29" s="10"/>
      <c r="K29" s="13"/>
      <c r="N29" s="9">
        <v>42533</v>
      </c>
      <c r="O29">
        <v>6</v>
      </c>
      <c r="P29">
        <v>1</v>
      </c>
      <c r="Q29">
        <v>5.52</v>
      </c>
      <c r="R29">
        <f t="shared" si="3"/>
        <v>5.52</v>
      </c>
    </row>
    <row r="30" spans="1:23">
      <c r="A30" s="9">
        <v>42526</v>
      </c>
      <c r="B30">
        <v>10</v>
      </c>
      <c r="C30">
        <v>7</v>
      </c>
      <c r="D30">
        <v>7.84</v>
      </c>
      <c r="E30">
        <f t="shared" si="2"/>
        <v>54.879999999999995</v>
      </c>
      <c r="G30" s="10"/>
      <c r="N30" s="9">
        <v>42533</v>
      </c>
      <c r="O30">
        <v>10</v>
      </c>
      <c r="P30">
        <v>3</v>
      </c>
      <c r="Q30">
        <v>7.84</v>
      </c>
      <c r="R30">
        <f t="shared" si="3"/>
        <v>23.52</v>
      </c>
    </row>
    <row r="31" spans="1:23">
      <c r="A31" s="9">
        <v>42526</v>
      </c>
      <c r="B31">
        <v>22</v>
      </c>
      <c r="C31">
        <v>3</v>
      </c>
      <c r="D31">
        <v>15</v>
      </c>
      <c r="E31">
        <f t="shared" si="2"/>
        <v>45</v>
      </c>
      <c r="G31" s="10"/>
      <c r="N31" s="9">
        <v>42533</v>
      </c>
      <c r="O31">
        <v>22</v>
      </c>
      <c r="P31">
        <v>4</v>
      </c>
      <c r="Q31">
        <v>15</v>
      </c>
      <c r="R31">
        <f t="shared" si="3"/>
        <v>60</v>
      </c>
    </row>
    <row r="32" spans="1:23">
      <c r="A32" s="9">
        <v>42527</v>
      </c>
      <c r="B32">
        <v>1</v>
      </c>
      <c r="C32">
        <v>30</v>
      </c>
      <c r="D32">
        <v>2.04</v>
      </c>
      <c r="E32">
        <f t="shared" si="2"/>
        <v>61.2</v>
      </c>
      <c r="G32" s="10"/>
      <c r="N32" s="9">
        <v>42534</v>
      </c>
      <c r="O32">
        <v>1</v>
      </c>
      <c r="P32">
        <v>6</v>
      </c>
      <c r="Q32">
        <v>2.04</v>
      </c>
      <c r="R32">
        <f t="shared" si="3"/>
        <v>12.24</v>
      </c>
    </row>
    <row r="33" spans="1:18">
      <c r="A33" s="9">
        <v>42527</v>
      </c>
      <c r="B33">
        <v>2</v>
      </c>
      <c r="C33">
        <v>1</v>
      </c>
      <c r="D33">
        <v>2.72</v>
      </c>
      <c r="E33">
        <f t="shared" si="2"/>
        <v>2.72</v>
      </c>
      <c r="G33" s="10"/>
      <c r="N33" s="9">
        <v>42534</v>
      </c>
      <c r="O33">
        <v>2</v>
      </c>
      <c r="P33">
        <v>4</v>
      </c>
      <c r="Q33">
        <v>2.72</v>
      </c>
      <c r="R33">
        <f t="shared" si="3"/>
        <v>10.88</v>
      </c>
    </row>
    <row r="34" spans="1:18">
      <c r="A34" s="9">
        <v>42527</v>
      </c>
      <c r="B34">
        <v>6</v>
      </c>
      <c r="C34">
        <v>3</v>
      </c>
      <c r="D34">
        <v>5.52</v>
      </c>
      <c r="E34">
        <f t="shared" ref="E34" si="6">C34*D34</f>
        <v>16.559999999999999</v>
      </c>
      <c r="G34" s="10"/>
      <c r="N34" s="9">
        <v>42534</v>
      </c>
      <c r="O34">
        <v>6</v>
      </c>
      <c r="P34">
        <v>2</v>
      </c>
      <c r="Q34">
        <v>5.52</v>
      </c>
      <c r="R34">
        <f t="shared" si="3"/>
        <v>11.04</v>
      </c>
    </row>
    <row r="35" spans="1:18">
      <c r="A35" s="9">
        <v>42527</v>
      </c>
      <c r="B35">
        <v>10</v>
      </c>
      <c r="C35">
        <v>5</v>
      </c>
      <c r="D35">
        <v>7.84</v>
      </c>
      <c r="E35">
        <f>C35*D35</f>
        <v>39.200000000000003</v>
      </c>
      <c r="G35" s="10"/>
      <c r="N35" s="9">
        <v>42534</v>
      </c>
      <c r="O35">
        <v>10</v>
      </c>
      <c r="P35">
        <v>5</v>
      </c>
      <c r="Q35">
        <v>7.84</v>
      </c>
      <c r="R35">
        <f t="shared" si="3"/>
        <v>39.200000000000003</v>
      </c>
    </row>
    <row r="36" spans="1:18">
      <c r="A36" s="9">
        <v>42527</v>
      </c>
      <c r="B36">
        <v>22</v>
      </c>
      <c r="C36">
        <v>3</v>
      </c>
      <c r="D36">
        <v>15</v>
      </c>
      <c r="E36">
        <f>C36*D36</f>
        <v>45</v>
      </c>
      <c r="G36" s="10"/>
      <c r="N36" s="9">
        <v>42534</v>
      </c>
      <c r="O36">
        <v>22</v>
      </c>
      <c r="P36">
        <v>2</v>
      </c>
      <c r="Q36">
        <v>15</v>
      </c>
      <c r="R36">
        <f t="shared" si="3"/>
        <v>30</v>
      </c>
    </row>
    <row r="37" spans="1:18">
      <c r="A37" s="9"/>
      <c r="G37" s="10"/>
    </row>
    <row r="38" spans="1:18">
      <c r="A38" s="9"/>
      <c r="G38" s="10"/>
      <c r="H38" s="12"/>
      <c r="I38" s="14"/>
      <c r="K38" s="10" t="s">
        <v>14</v>
      </c>
    </row>
    <row r="39" spans="1:18">
      <c r="A39" s="9"/>
      <c r="G39" s="10"/>
      <c r="H39" s="12"/>
      <c r="I39" s="14"/>
      <c r="K39" s="10"/>
    </row>
    <row r="40" spans="1:18">
      <c r="A40" s="9"/>
      <c r="G40" s="10"/>
      <c r="H40" s="12"/>
      <c r="I40" s="14"/>
      <c r="K40" s="10"/>
    </row>
    <row r="41" spans="1:18">
      <c r="A41" s="9"/>
      <c r="G41" s="10"/>
      <c r="H41" s="12"/>
      <c r="I41" s="14"/>
      <c r="K41" s="10"/>
    </row>
    <row r="42" spans="1:18">
      <c r="A42" s="9"/>
      <c r="G42" s="10"/>
      <c r="H42" s="12"/>
      <c r="I42" s="14"/>
      <c r="K42" s="10"/>
    </row>
    <row r="43" spans="1:18">
      <c r="A43" s="9"/>
      <c r="G43" s="10"/>
      <c r="H43" s="12"/>
      <c r="I43" s="14"/>
      <c r="K43" s="10"/>
    </row>
    <row r="44" spans="1:18">
      <c r="A44" s="9"/>
      <c r="G44" s="10"/>
      <c r="H44" s="12"/>
      <c r="I44" s="14"/>
      <c r="K44" s="10"/>
    </row>
    <row r="45" spans="1:18">
      <c r="A45" s="9"/>
      <c r="G45" s="10"/>
      <c r="H45" s="12"/>
    </row>
    <row r="46" spans="1:18">
      <c r="A46" s="9"/>
      <c r="G46" s="10"/>
      <c r="K46" s="13"/>
    </row>
    <row r="47" spans="1:18">
      <c r="A47" s="9"/>
      <c r="G47" s="10"/>
    </row>
    <row r="48" spans="1:18">
      <c r="A48" s="9"/>
      <c r="G48" s="10"/>
    </row>
    <row r="49" spans="1:7">
      <c r="A49" s="9"/>
      <c r="G49" s="10"/>
    </row>
    <row r="50" spans="1:7">
      <c r="A50" s="9"/>
      <c r="G50" s="10"/>
    </row>
    <row r="51" spans="1:7">
      <c r="A51" s="9"/>
      <c r="G51" s="10"/>
    </row>
    <row r="52" spans="1:7">
      <c r="A52" s="9"/>
      <c r="G52" s="10"/>
    </row>
    <row r="53" spans="1:7">
      <c r="A53" s="9"/>
      <c r="G53" s="10"/>
    </row>
    <row r="54" spans="1:7">
      <c r="A54" s="9"/>
      <c r="G54" s="10"/>
    </row>
    <row r="55" spans="1:7">
      <c r="A55" s="9"/>
      <c r="G55" s="10"/>
    </row>
    <row r="56" spans="1:7">
      <c r="A56" s="9"/>
      <c r="G56" s="10"/>
    </row>
    <row r="57" spans="1:7">
      <c r="A57" s="9"/>
      <c r="G57" s="10"/>
    </row>
    <row r="58" spans="1:7">
      <c r="A58" s="9"/>
      <c r="G58" s="10"/>
    </row>
    <row r="59" spans="1:7">
      <c r="A59" s="9"/>
      <c r="G59" s="10"/>
    </row>
    <row r="60" spans="1:7">
      <c r="A60" s="9"/>
      <c r="G60" s="10"/>
    </row>
    <row r="61" spans="1:7">
      <c r="A61" s="9"/>
      <c r="G61" s="10"/>
    </row>
    <row r="62" spans="1:7">
      <c r="A62" s="9"/>
      <c r="G62" s="10"/>
    </row>
    <row r="63" spans="1:7">
      <c r="A63" s="9"/>
      <c r="G63" s="10"/>
    </row>
    <row r="64" spans="1:7">
      <c r="A64" s="9"/>
      <c r="G64" s="10"/>
    </row>
    <row r="65" spans="1:7">
      <c r="A65" s="9"/>
      <c r="G65" s="10"/>
    </row>
    <row r="66" spans="1:7">
      <c r="A66" s="9"/>
      <c r="G66" s="10"/>
    </row>
    <row r="67" spans="1:7">
      <c r="A67" s="9"/>
      <c r="G67" s="10"/>
    </row>
    <row r="68" spans="1:7">
      <c r="A68" s="9"/>
      <c r="G68" s="10"/>
    </row>
    <row r="69" spans="1:7">
      <c r="A69" s="9"/>
      <c r="G69" s="10"/>
    </row>
    <row r="70" spans="1:7">
      <c r="A70" s="9"/>
      <c r="G70" s="10"/>
    </row>
    <row r="71" spans="1:7">
      <c r="A71" s="9"/>
      <c r="G71" s="10"/>
    </row>
    <row r="73" spans="1:7">
      <c r="G73" s="10"/>
    </row>
  </sheetData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2"/>
  <sheetViews>
    <sheetView topLeftCell="B4" workbookViewId="0">
      <selection activeCell="T17" sqref="T17"/>
    </sheetView>
  </sheetViews>
  <sheetFormatPr baseColWidth="10" defaultColWidth="9" defaultRowHeight="15"/>
  <cols>
    <col min="1" max="1" width="14.5703125" customWidth="1"/>
    <col min="9" max="9" width="20.85546875" customWidth="1"/>
    <col min="11" max="11" width="10.7109375" bestFit="1" customWidth="1"/>
  </cols>
  <sheetData>
    <row r="1" spans="1:20">
      <c r="A1" s="9">
        <v>42521</v>
      </c>
      <c r="B1">
        <v>1</v>
      </c>
      <c r="D1">
        <v>2.04</v>
      </c>
      <c r="E1">
        <f>C1*D1</f>
        <v>0</v>
      </c>
      <c r="H1" s="10">
        <f>D1/D5</f>
        <v>0.13161290322580646</v>
      </c>
      <c r="K1" s="9">
        <v>42528</v>
      </c>
      <c r="L1">
        <v>1</v>
      </c>
      <c r="M1">
        <v>6</v>
      </c>
      <c r="N1">
        <v>2.04</v>
      </c>
      <c r="O1">
        <f t="shared" ref="O1" si="0">M1*N1</f>
        <v>12.24</v>
      </c>
    </row>
    <row r="2" spans="1:20">
      <c r="A2" s="9">
        <v>42521</v>
      </c>
      <c r="B2">
        <v>2</v>
      </c>
      <c r="D2">
        <v>2.72</v>
      </c>
      <c r="E2">
        <f t="shared" ref="E2" si="1">C2*D2</f>
        <v>0</v>
      </c>
      <c r="H2" s="10">
        <f>D2/D5</f>
        <v>0.17548387096774196</v>
      </c>
      <c r="K2" s="9">
        <v>42528</v>
      </c>
      <c r="L2">
        <v>2</v>
      </c>
      <c r="N2">
        <v>2.72</v>
      </c>
      <c r="O2">
        <f t="shared" ref="O2:O35" si="2">M2*N2</f>
        <v>0</v>
      </c>
    </row>
    <row r="3" spans="1:20">
      <c r="A3" s="9">
        <v>42521</v>
      </c>
      <c r="B3">
        <v>6</v>
      </c>
      <c r="D3">
        <v>5.52</v>
      </c>
      <c r="E3">
        <f t="shared" ref="E3:E35" si="3">C3*D3</f>
        <v>0</v>
      </c>
      <c r="H3" s="10">
        <f>D3/D5</f>
        <v>0.35612903225806447</v>
      </c>
      <c r="K3" s="9">
        <v>42528</v>
      </c>
      <c r="L3">
        <v>6</v>
      </c>
      <c r="M3">
        <v>2</v>
      </c>
      <c r="N3">
        <v>5.52</v>
      </c>
      <c r="O3">
        <f t="shared" si="2"/>
        <v>11.04</v>
      </c>
    </row>
    <row r="4" spans="1:20">
      <c r="A4" s="9">
        <v>42521</v>
      </c>
      <c r="B4">
        <v>10</v>
      </c>
      <c r="D4">
        <v>7.84</v>
      </c>
      <c r="E4">
        <f t="shared" si="3"/>
        <v>0</v>
      </c>
      <c r="H4" s="10">
        <f>D4/D5</f>
        <v>0.50580645161290316</v>
      </c>
      <c r="K4" s="9">
        <v>42528</v>
      </c>
      <c r="L4">
        <v>10</v>
      </c>
      <c r="N4">
        <v>7.84</v>
      </c>
      <c r="O4">
        <f t="shared" si="2"/>
        <v>0</v>
      </c>
    </row>
    <row r="5" spans="1:20">
      <c r="A5" s="9">
        <v>42521</v>
      </c>
      <c r="B5">
        <v>22</v>
      </c>
      <c r="D5">
        <v>15.5</v>
      </c>
      <c r="E5">
        <f t="shared" si="3"/>
        <v>0</v>
      </c>
      <c r="H5" s="11">
        <v>1</v>
      </c>
      <c r="K5" s="9">
        <v>42528</v>
      </c>
      <c r="L5">
        <v>22</v>
      </c>
      <c r="M5">
        <v>1</v>
      </c>
      <c r="N5">
        <v>15.5</v>
      </c>
      <c r="O5">
        <f t="shared" si="2"/>
        <v>15.5</v>
      </c>
    </row>
    <row r="6" spans="1:20">
      <c r="A6" s="9">
        <v>42522</v>
      </c>
      <c r="B6">
        <v>1</v>
      </c>
      <c r="C6">
        <v>1</v>
      </c>
      <c r="D6">
        <v>2.04</v>
      </c>
      <c r="E6">
        <f t="shared" si="3"/>
        <v>2.04</v>
      </c>
      <c r="K6" s="9">
        <v>42529</v>
      </c>
      <c r="L6">
        <v>1</v>
      </c>
      <c r="M6">
        <v>13</v>
      </c>
      <c r="N6">
        <v>2.04</v>
      </c>
      <c r="O6">
        <f t="shared" si="2"/>
        <v>26.52</v>
      </c>
    </row>
    <row r="7" spans="1:20">
      <c r="A7" s="9">
        <v>42522</v>
      </c>
      <c r="B7">
        <v>2</v>
      </c>
      <c r="C7">
        <v>2</v>
      </c>
      <c r="D7">
        <v>2.72</v>
      </c>
      <c r="E7">
        <f t="shared" si="3"/>
        <v>5.44</v>
      </c>
      <c r="I7" t="s">
        <v>7</v>
      </c>
      <c r="K7" s="9">
        <v>42529</v>
      </c>
      <c r="L7">
        <v>2</v>
      </c>
      <c r="M7">
        <v>4</v>
      </c>
      <c r="N7">
        <v>2.72</v>
      </c>
      <c r="O7">
        <f t="shared" si="2"/>
        <v>10.88</v>
      </c>
      <c r="S7" t="s">
        <v>6</v>
      </c>
      <c r="T7" t="s">
        <v>7</v>
      </c>
    </row>
    <row r="8" spans="1:20">
      <c r="A8" s="9">
        <v>42522</v>
      </c>
      <c r="B8">
        <v>6</v>
      </c>
      <c r="C8">
        <v>2</v>
      </c>
      <c r="D8">
        <v>5.52</v>
      </c>
      <c r="E8">
        <f t="shared" si="3"/>
        <v>11.04</v>
      </c>
      <c r="G8" s="12">
        <v>42521</v>
      </c>
      <c r="H8">
        <f>(C1*$H$1)+(C2*$H$2)+(C3*$H$3)+(C4*$H$4)+C5</f>
        <v>0</v>
      </c>
      <c r="I8" s="10">
        <f>H8/67</f>
        <v>0</v>
      </c>
      <c r="K8" s="9">
        <v>42529</v>
      </c>
      <c r="L8">
        <v>6</v>
      </c>
      <c r="M8">
        <v>1</v>
      </c>
      <c r="N8">
        <v>5.52</v>
      </c>
      <c r="O8">
        <f t="shared" si="2"/>
        <v>5.52</v>
      </c>
      <c r="Q8" s="12">
        <v>42528</v>
      </c>
      <c r="R8">
        <f>(M1*$H$1)+(M2*$H$2)+(M3*$H$3)+(M4*$H$4)+M5</f>
        <v>2.5019354838709678</v>
      </c>
      <c r="T8" s="10">
        <f>R8/67</f>
        <v>3.734232065479056E-2</v>
      </c>
    </row>
    <row r="9" spans="1:20">
      <c r="A9" s="9">
        <v>42522</v>
      </c>
      <c r="B9">
        <v>10</v>
      </c>
      <c r="D9">
        <v>7.84</v>
      </c>
      <c r="E9">
        <f t="shared" si="3"/>
        <v>0</v>
      </c>
      <c r="G9" s="12">
        <v>42522</v>
      </c>
      <c r="H9">
        <f>(C6*$H$1)+(C7*$H$2)+(C8*$H$3)+(C9*$H$4)+C10</f>
        <v>2.1948387096774193</v>
      </c>
      <c r="I9" s="10">
        <f t="shared" ref="I9:I14" si="4">H9/67</f>
        <v>3.2758786711603274E-2</v>
      </c>
      <c r="K9" s="9">
        <v>42529</v>
      </c>
      <c r="L9">
        <v>10</v>
      </c>
      <c r="M9">
        <v>1</v>
      </c>
      <c r="N9">
        <v>7.84</v>
      </c>
      <c r="O9">
        <f t="shared" si="2"/>
        <v>7.84</v>
      </c>
      <c r="Q9" s="12">
        <v>42529</v>
      </c>
      <c r="R9">
        <f>(M6*$H$1)+(M7*$H$2)+(M8*$H$3)+(M9*$H$4)+M10</f>
        <v>3.2748387096774194</v>
      </c>
      <c r="T9" s="10">
        <f t="shared" ref="T9:T14" si="5">R9/67</f>
        <v>4.8878189696677898E-2</v>
      </c>
    </row>
    <row r="10" spans="1:20">
      <c r="A10" s="9">
        <v>42522</v>
      </c>
      <c r="B10">
        <v>22</v>
      </c>
      <c r="C10">
        <v>1</v>
      </c>
      <c r="D10">
        <v>15.5</v>
      </c>
      <c r="E10">
        <f t="shared" si="3"/>
        <v>15.5</v>
      </c>
      <c r="G10" s="12">
        <v>42523</v>
      </c>
      <c r="H10">
        <f>(C11*$H$1)+(C12*$H$2)+(C13*$H$3)+(C14*$H$4)+C15</f>
        <v>3.7600000000000002</v>
      </c>
      <c r="I10" s="10">
        <f t="shared" si="4"/>
        <v>5.6119402985074632E-2</v>
      </c>
      <c r="K10" s="9">
        <v>42529</v>
      </c>
      <c r="L10">
        <v>22</v>
      </c>
      <c r="N10">
        <v>15.5</v>
      </c>
      <c r="O10">
        <f t="shared" si="2"/>
        <v>0</v>
      </c>
      <c r="Q10" s="12">
        <v>42530</v>
      </c>
      <c r="R10">
        <f>(M11*$H$1)+(M12*$H$2)+(M13*$H$3)+(M14*$H$4)+M15</f>
        <v>2.0851612903225809</v>
      </c>
      <c r="T10" s="10">
        <f t="shared" si="5"/>
        <v>3.1121810303322103E-2</v>
      </c>
    </row>
    <row r="11" spans="1:20">
      <c r="A11" s="9">
        <v>42523</v>
      </c>
      <c r="B11">
        <v>1</v>
      </c>
      <c r="C11">
        <v>8</v>
      </c>
      <c r="D11">
        <v>2.04</v>
      </c>
      <c r="E11">
        <f t="shared" si="3"/>
        <v>16.32</v>
      </c>
      <c r="G11" s="12">
        <v>42524</v>
      </c>
      <c r="H11">
        <f>(C16*$H$1)+(C17*$H$2)+(C18*$H$3)+(C19*$H$4)+C20</f>
        <v>1.207741935483871</v>
      </c>
      <c r="I11" s="10">
        <f t="shared" si="4"/>
        <v>1.80259990370727E-2</v>
      </c>
      <c r="K11" s="9">
        <v>42530</v>
      </c>
      <c r="L11">
        <v>1</v>
      </c>
      <c r="M11">
        <v>12</v>
      </c>
      <c r="N11">
        <v>2.04</v>
      </c>
      <c r="O11">
        <f t="shared" si="2"/>
        <v>24.48</v>
      </c>
      <c r="Q11" s="12">
        <v>42531</v>
      </c>
      <c r="R11">
        <f>(M16*$H$1)+(M17*$H$2)+(M18*$H$3)+(M19*$H$4)+M20</f>
        <v>2.8025806451612905</v>
      </c>
      <c r="T11" s="10">
        <f t="shared" si="5"/>
        <v>4.1829561868078964E-2</v>
      </c>
    </row>
    <row r="12" spans="1:20">
      <c r="A12" s="9">
        <v>42523</v>
      </c>
      <c r="B12">
        <v>2</v>
      </c>
      <c r="C12">
        <v>2</v>
      </c>
      <c r="D12">
        <v>2.72</v>
      </c>
      <c r="E12">
        <f t="shared" si="3"/>
        <v>5.44</v>
      </c>
      <c r="G12" s="12">
        <v>42525</v>
      </c>
      <c r="H12">
        <f>(C21*$H$1)+(C22*$H$2)+(C23*$H$3)+(C24*$H$4)+C25</f>
        <v>2.5548387096774192</v>
      </c>
      <c r="I12" s="10">
        <f t="shared" si="4"/>
        <v>3.8131921039961478E-2</v>
      </c>
      <c r="K12" s="9">
        <v>42530</v>
      </c>
      <c r="L12">
        <v>2</v>
      </c>
      <c r="N12">
        <v>2.72</v>
      </c>
      <c r="O12">
        <f t="shared" si="2"/>
        <v>0</v>
      </c>
      <c r="Q12" s="12">
        <v>42532</v>
      </c>
      <c r="R12">
        <f>(M21*$H$1)+(M22*$H$2)+(M23*$H$3)+(M24*$H$4)+M25</f>
        <v>2.0283870967741935</v>
      </c>
      <c r="T12" s="10">
        <f t="shared" si="5"/>
        <v>3.0274434280211843E-2</v>
      </c>
    </row>
    <row r="13" spans="1:20">
      <c r="A13" s="9">
        <v>42523</v>
      </c>
      <c r="B13">
        <v>6</v>
      </c>
      <c r="C13">
        <v>1</v>
      </c>
      <c r="D13">
        <v>5.52</v>
      </c>
      <c r="E13">
        <f t="shared" si="3"/>
        <v>5.52</v>
      </c>
      <c r="G13" s="12">
        <v>42526</v>
      </c>
      <c r="H13">
        <f>(C26*$H$1)+(C27*$H$2)+(C28*$H$3)+(C29*$H$4)+C30</f>
        <v>3.0696774193548384</v>
      </c>
      <c r="I13" s="10">
        <f t="shared" si="4"/>
        <v>4.5816080885893111E-2</v>
      </c>
      <c r="K13" s="9">
        <v>42530</v>
      </c>
      <c r="L13">
        <v>6</v>
      </c>
      <c r="N13">
        <v>5.52</v>
      </c>
      <c r="O13">
        <f t="shared" si="2"/>
        <v>0</v>
      </c>
      <c r="Q13" s="12">
        <v>42533</v>
      </c>
      <c r="R13">
        <f>(M26*$H$1)+(M27*$H$2)+(M28*$H$3)+(M29*$H$4)+M30</f>
        <v>4.7380645161290325</v>
      </c>
      <c r="T13" s="10">
        <f t="shared" si="5"/>
        <v>7.0717380837746757E-2</v>
      </c>
    </row>
    <row r="14" spans="1:20">
      <c r="A14" s="9">
        <v>42523</v>
      </c>
      <c r="B14">
        <v>10</v>
      </c>
      <c r="D14">
        <v>7.84</v>
      </c>
      <c r="E14">
        <f t="shared" si="3"/>
        <v>0</v>
      </c>
      <c r="G14" s="12">
        <v>42527</v>
      </c>
      <c r="H14">
        <f>(C31*$H$1)+(C32*$H$2)+(C33*$H$3)+(C34*$H$4)+C35</f>
        <v>2.9883870967741935</v>
      </c>
      <c r="I14" s="10">
        <f t="shared" si="4"/>
        <v>4.4602792489167063E-2</v>
      </c>
      <c r="K14" s="9">
        <v>42530</v>
      </c>
      <c r="L14">
        <v>10</v>
      </c>
      <c r="M14">
        <v>1</v>
      </c>
      <c r="N14">
        <v>7.84</v>
      </c>
      <c r="O14">
        <f t="shared" si="2"/>
        <v>7.84</v>
      </c>
      <c r="Q14" s="12">
        <v>42534</v>
      </c>
      <c r="R14">
        <f>(M31*$H$1)+(M32*$H$2)+(M33*$H$3)+(M34*$H$4)+M35</f>
        <v>1.4709677419354841</v>
      </c>
      <c r="T14" s="10">
        <f t="shared" si="5"/>
        <v>2.1954742416947524E-2</v>
      </c>
    </row>
    <row r="15" spans="1:20">
      <c r="A15" s="9">
        <v>42523</v>
      </c>
      <c r="B15">
        <v>22</v>
      </c>
      <c r="C15">
        <v>2</v>
      </c>
      <c r="D15">
        <v>15.5</v>
      </c>
      <c r="E15">
        <f t="shared" si="3"/>
        <v>31</v>
      </c>
      <c r="G15" s="12"/>
      <c r="K15" s="9">
        <v>42530</v>
      </c>
      <c r="L15">
        <v>22</v>
      </c>
      <c r="N15">
        <v>15.5</v>
      </c>
      <c r="O15">
        <f t="shared" si="2"/>
        <v>0</v>
      </c>
      <c r="Q15" s="12"/>
    </row>
    <row r="16" spans="1:20">
      <c r="A16" s="9">
        <v>42524</v>
      </c>
      <c r="B16">
        <v>1</v>
      </c>
      <c r="C16">
        <v>4</v>
      </c>
      <c r="D16">
        <v>2.04</v>
      </c>
      <c r="E16">
        <f t="shared" si="3"/>
        <v>8.16</v>
      </c>
      <c r="I16" s="13">
        <f>SUM(I9:I14)/6</f>
        <v>3.9242497191462042E-2</v>
      </c>
      <c r="K16" s="9">
        <v>42531</v>
      </c>
      <c r="L16">
        <v>1</v>
      </c>
      <c r="M16">
        <v>8</v>
      </c>
      <c r="N16">
        <v>2.04</v>
      </c>
      <c r="O16">
        <f t="shared" si="2"/>
        <v>16.32</v>
      </c>
      <c r="T16" s="13">
        <f>SUM(T8:T14)/7</f>
        <v>4.0302634293967951E-2</v>
      </c>
    </row>
    <row r="17" spans="1:15">
      <c r="A17" s="9">
        <v>42524</v>
      </c>
      <c r="B17">
        <v>2</v>
      </c>
      <c r="C17">
        <v>1</v>
      </c>
      <c r="D17">
        <v>2.72</v>
      </c>
      <c r="E17">
        <f t="shared" si="3"/>
        <v>2.72</v>
      </c>
      <c r="K17" s="9">
        <v>42531</v>
      </c>
      <c r="L17">
        <v>2</v>
      </c>
      <c r="M17">
        <v>1</v>
      </c>
      <c r="N17">
        <v>2.72</v>
      </c>
      <c r="O17">
        <f t="shared" si="2"/>
        <v>2.72</v>
      </c>
    </row>
    <row r="18" spans="1:15">
      <c r="A18" s="9">
        <v>42524</v>
      </c>
      <c r="B18">
        <v>6</v>
      </c>
      <c r="D18">
        <v>5.52</v>
      </c>
      <c r="E18">
        <f t="shared" si="3"/>
        <v>0</v>
      </c>
      <c r="K18" s="9">
        <v>42531</v>
      </c>
      <c r="L18">
        <v>6</v>
      </c>
      <c r="M18">
        <v>3</v>
      </c>
      <c r="N18">
        <v>5.52</v>
      </c>
      <c r="O18">
        <f t="shared" si="2"/>
        <v>16.559999999999999</v>
      </c>
    </row>
    <row r="19" spans="1:15">
      <c r="A19" s="9">
        <v>42524</v>
      </c>
      <c r="B19">
        <v>10</v>
      </c>
      <c r="C19">
        <v>1</v>
      </c>
      <c r="D19">
        <v>7.84</v>
      </c>
      <c r="E19">
        <f t="shared" si="3"/>
        <v>7.84</v>
      </c>
      <c r="K19" s="9">
        <v>42531</v>
      </c>
      <c r="L19">
        <v>10</v>
      </c>
      <c r="M19">
        <v>1</v>
      </c>
      <c r="N19">
        <v>7.84</v>
      </c>
      <c r="O19">
        <f t="shared" si="2"/>
        <v>7.84</v>
      </c>
    </row>
    <row r="20" spans="1:15">
      <c r="A20" s="9">
        <v>42524</v>
      </c>
      <c r="B20">
        <v>22</v>
      </c>
      <c r="D20">
        <v>15.5</v>
      </c>
      <c r="E20">
        <f t="shared" si="3"/>
        <v>0</v>
      </c>
      <c r="K20" s="9">
        <v>42531</v>
      </c>
      <c r="L20">
        <v>22</v>
      </c>
      <c r="N20">
        <v>15.5</v>
      </c>
      <c r="O20">
        <f t="shared" si="2"/>
        <v>0</v>
      </c>
    </row>
    <row r="21" spans="1:15">
      <c r="A21" s="9">
        <v>42525</v>
      </c>
      <c r="B21">
        <v>1</v>
      </c>
      <c r="C21">
        <v>14</v>
      </c>
      <c r="D21">
        <v>2.04</v>
      </c>
      <c r="E21">
        <f t="shared" si="3"/>
        <v>28.560000000000002</v>
      </c>
      <c r="K21" s="9">
        <v>42532</v>
      </c>
      <c r="L21">
        <v>1</v>
      </c>
      <c r="M21">
        <v>10</v>
      </c>
      <c r="N21">
        <v>2.04</v>
      </c>
      <c r="O21">
        <f t="shared" si="2"/>
        <v>20.399999999999999</v>
      </c>
    </row>
    <row r="22" spans="1:15">
      <c r="A22" s="9">
        <v>42525</v>
      </c>
      <c r="B22">
        <v>2</v>
      </c>
      <c r="D22">
        <v>2.72</v>
      </c>
      <c r="E22">
        <f t="shared" si="3"/>
        <v>0</v>
      </c>
      <c r="K22" s="9">
        <v>42532</v>
      </c>
      <c r="L22">
        <v>2</v>
      </c>
      <c r="N22">
        <v>2.72</v>
      </c>
      <c r="O22">
        <f t="shared" si="2"/>
        <v>0</v>
      </c>
    </row>
    <row r="23" spans="1:15">
      <c r="A23" s="9">
        <v>42525</v>
      </c>
      <c r="B23">
        <v>6</v>
      </c>
      <c r="C23">
        <v>2</v>
      </c>
      <c r="D23">
        <v>5.52</v>
      </c>
      <c r="E23">
        <f t="shared" si="3"/>
        <v>11.04</v>
      </c>
      <c r="K23" s="9">
        <v>42532</v>
      </c>
      <c r="L23">
        <v>6</v>
      </c>
      <c r="M23">
        <v>2</v>
      </c>
      <c r="N23">
        <v>5.52</v>
      </c>
      <c r="O23">
        <f t="shared" si="2"/>
        <v>11.04</v>
      </c>
    </row>
    <row r="24" spans="1:15">
      <c r="A24" s="9">
        <v>42525</v>
      </c>
      <c r="B24">
        <v>10</v>
      </c>
      <c r="D24">
        <v>7.84</v>
      </c>
      <c r="E24">
        <f t="shared" si="3"/>
        <v>0</v>
      </c>
      <c r="K24" s="9">
        <v>42532</v>
      </c>
      <c r="L24">
        <v>10</v>
      </c>
      <c r="N24">
        <v>7.84</v>
      </c>
      <c r="O24">
        <f t="shared" si="2"/>
        <v>0</v>
      </c>
    </row>
    <row r="25" spans="1:15">
      <c r="A25" s="9">
        <v>42525</v>
      </c>
      <c r="B25">
        <v>22</v>
      </c>
      <c r="D25">
        <v>15.5</v>
      </c>
      <c r="E25">
        <f t="shared" si="3"/>
        <v>0</v>
      </c>
      <c r="K25" s="9">
        <v>42532</v>
      </c>
      <c r="L25">
        <v>22</v>
      </c>
      <c r="N25">
        <v>15.5</v>
      </c>
      <c r="O25">
        <f t="shared" si="2"/>
        <v>0</v>
      </c>
    </row>
    <row r="26" spans="1:15">
      <c r="A26" s="9">
        <v>42526</v>
      </c>
      <c r="B26">
        <v>1</v>
      </c>
      <c r="C26">
        <v>4</v>
      </c>
      <c r="D26">
        <v>2.04</v>
      </c>
      <c r="E26">
        <f t="shared" si="3"/>
        <v>8.16</v>
      </c>
      <c r="K26" s="9">
        <v>42533</v>
      </c>
      <c r="L26">
        <v>1</v>
      </c>
      <c r="M26">
        <v>36</v>
      </c>
      <c r="N26">
        <v>2.04</v>
      </c>
      <c r="O26">
        <f t="shared" si="2"/>
        <v>73.44</v>
      </c>
    </row>
    <row r="27" spans="1:15">
      <c r="A27" s="9">
        <v>42526</v>
      </c>
      <c r="B27">
        <v>2</v>
      </c>
      <c r="C27">
        <v>1</v>
      </c>
      <c r="D27">
        <v>2.72</v>
      </c>
      <c r="E27">
        <f t="shared" si="3"/>
        <v>2.72</v>
      </c>
      <c r="K27" s="9">
        <v>42533</v>
      </c>
      <c r="L27">
        <v>2</v>
      </c>
      <c r="N27">
        <v>2.72</v>
      </c>
      <c r="O27">
        <f t="shared" si="2"/>
        <v>0</v>
      </c>
    </row>
    <row r="28" spans="1:15">
      <c r="A28" s="9">
        <v>42526</v>
      </c>
      <c r="B28">
        <v>6</v>
      </c>
      <c r="C28">
        <v>1</v>
      </c>
      <c r="D28">
        <v>5.52</v>
      </c>
      <c r="E28">
        <f t="shared" si="3"/>
        <v>5.52</v>
      </c>
      <c r="K28" s="9">
        <v>42533</v>
      </c>
      <c r="L28">
        <v>6</v>
      </c>
      <c r="N28">
        <v>5.52</v>
      </c>
      <c r="O28">
        <f t="shared" si="2"/>
        <v>0</v>
      </c>
    </row>
    <row r="29" spans="1:15">
      <c r="A29" s="9">
        <v>42526</v>
      </c>
      <c r="B29">
        <v>10</v>
      </c>
      <c r="C29">
        <v>2</v>
      </c>
      <c r="D29">
        <v>7.84</v>
      </c>
      <c r="E29">
        <f t="shared" si="3"/>
        <v>15.68</v>
      </c>
      <c r="G29" s="10"/>
      <c r="K29" s="9">
        <v>42533</v>
      </c>
      <c r="L29">
        <v>10</v>
      </c>
      <c r="N29">
        <v>7.84</v>
      </c>
      <c r="O29">
        <f t="shared" si="2"/>
        <v>0</v>
      </c>
    </row>
    <row r="30" spans="1:15">
      <c r="A30" s="9">
        <v>42526</v>
      </c>
      <c r="B30">
        <v>22</v>
      </c>
      <c r="C30">
        <v>1</v>
      </c>
      <c r="D30">
        <v>15.5</v>
      </c>
      <c r="E30">
        <f t="shared" si="3"/>
        <v>15.5</v>
      </c>
      <c r="G30" s="10"/>
      <c r="K30" s="9">
        <v>42533</v>
      </c>
      <c r="L30">
        <v>22</v>
      </c>
      <c r="N30">
        <v>15.5</v>
      </c>
      <c r="O30">
        <f t="shared" si="2"/>
        <v>0</v>
      </c>
    </row>
    <row r="31" spans="1:15">
      <c r="A31" s="9">
        <v>42527</v>
      </c>
      <c r="B31">
        <v>1</v>
      </c>
      <c r="C31">
        <v>1</v>
      </c>
      <c r="D31">
        <v>2.04</v>
      </c>
      <c r="E31">
        <f t="shared" si="3"/>
        <v>2.04</v>
      </c>
      <c r="G31" s="10"/>
      <c r="K31" s="9">
        <v>42534</v>
      </c>
      <c r="L31">
        <v>1</v>
      </c>
      <c r="M31">
        <v>6</v>
      </c>
      <c r="N31">
        <v>2.04</v>
      </c>
      <c r="O31">
        <f t="shared" si="2"/>
        <v>12.24</v>
      </c>
    </row>
    <row r="32" spans="1:15">
      <c r="A32" s="9">
        <v>42527</v>
      </c>
      <c r="B32">
        <v>2</v>
      </c>
      <c r="C32">
        <v>2</v>
      </c>
      <c r="D32">
        <v>2.72</v>
      </c>
      <c r="E32">
        <f t="shared" si="3"/>
        <v>5.44</v>
      </c>
      <c r="G32" s="10"/>
      <c r="K32" s="9">
        <v>42534</v>
      </c>
      <c r="L32">
        <v>2</v>
      </c>
      <c r="M32">
        <v>1</v>
      </c>
      <c r="N32">
        <v>2.72</v>
      </c>
      <c r="O32">
        <f t="shared" si="2"/>
        <v>2.72</v>
      </c>
    </row>
    <row r="33" spans="1:15">
      <c r="A33" s="9">
        <v>42527</v>
      </c>
      <c r="B33">
        <v>6</v>
      </c>
      <c r="C33">
        <v>0</v>
      </c>
      <c r="D33">
        <v>5.52</v>
      </c>
      <c r="E33">
        <f t="shared" si="3"/>
        <v>0</v>
      </c>
      <c r="G33" s="10"/>
      <c r="K33" s="9">
        <v>42534</v>
      </c>
      <c r="L33">
        <v>6</v>
      </c>
      <c r="N33">
        <v>5.52</v>
      </c>
      <c r="O33">
        <f t="shared" si="2"/>
        <v>0</v>
      </c>
    </row>
    <row r="34" spans="1:15">
      <c r="A34" s="9">
        <v>42527</v>
      </c>
      <c r="B34">
        <v>10</v>
      </c>
      <c r="C34">
        <v>1</v>
      </c>
      <c r="D34">
        <v>7.84</v>
      </c>
      <c r="E34">
        <f t="shared" si="3"/>
        <v>7.84</v>
      </c>
      <c r="G34" s="10"/>
      <c r="K34" s="9">
        <v>42534</v>
      </c>
      <c r="L34">
        <v>10</v>
      </c>
      <c r="M34">
        <v>1</v>
      </c>
      <c r="N34">
        <v>7.84</v>
      </c>
      <c r="O34">
        <f t="shared" si="2"/>
        <v>7.84</v>
      </c>
    </row>
    <row r="35" spans="1:15">
      <c r="A35" s="9">
        <v>42527</v>
      </c>
      <c r="B35">
        <v>22</v>
      </c>
      <c r="C35">
        <v>2</v>
      </c>
      <c r="D35">
        <v>15.5</v>
      </c>
      <c r="E35">
        <f t="shared" si="3"/>
        <v>31</v>
      </c>
      <c r="G35" s="10"/>
      <c r="K35" s="9">
        <v>42534</v>
      </c>
      <c r="L35">
        <v>22</v>
      </c>
      <c r="N35">
        <v>15.5</v>
      </c>
      <c r="O35">
        <f t="shared" si="2"/>
        <v>0</v>
      </c>
    </row>
    <row r="36" spans="1:15">
      <c r="A36" s="9"/>
    </row>
    <row r="37" spans="1:15">
      <c r="A37" s="9"/>
      <c r="G37" s="12"/>
      <c r="I37" s="10"/>
    </row>
    <row r="38" spans="1:15">
      <c r="A38" s="9"/>
      <c r="G38" s="12"/>
      <c r="I38" s="10"/>
    </row>
    <row r="39" spans="1:15">
      <c r="A39" s="9"/>
      <c r="G39" s="12"/>
      <c r="I39" s="10"/>
    </row>
    <row r="40" spans="1:15">
      <c r="A40" s="9"/>
      <c r="G40" s="12"/>
      <c r="I40" s="10"/>
    </row>
    <row r="41" spans="1:15">
      <c r="A41" s="9"/>
      <c r="G41" s="12"/>
      <c r="I41" s="10"/>
    </row>
    <row r="42" spans="1:15">
      <c r="A42" s="9"/>
      <c r="G42" s="12"/>
      <c r="I42" s="10"/>
    </row>
    <row r="43" spans="1:15">
      <c r="A43" s="9"/>
      <c r="G43" s="12"/>
      <c r="I43" s="10"/>
    </row>
    <row r="44" spans="1:15">
      <c r="A44" s="9"/>
      <c r="G44" s="12"/>
    </row>
    <row r="45" spans="1:15">
      <c r="A45" s="9"/>
      <c r="I45" s="13"/>
    </row>
    <row r="46" spans="1:15">
      <c r="A46" s="9"/>
      <c r="G46" s="10"/>
    </row>
    <row r="47" spans="1:15">
      <c r="A47" s="9"/>
      <c r="G47" s="10"/>
    </row>
    <row r="48" spans="1:15">
      <c r="A48" s="9"/>
      <c r="G48" s="10"/>
    </row>
    <row r="49" spans="1:7">
      <c r="A49" s="9"/>
      <c r="G49" s="10"/>
    </row>
    <row r="50" spans="1:7">
      <c r="A50" s="9"/>
      <c r="G50" s="10"/>
    </row>
    <row r="51" spans="1:7">
      <c r="A51" s="9"/>
      <c r="G51" s="10"/>
    </row>
    <row r="52" spans="1:7">
      <c r="A52" s="9"/>
      <c r="G52" s="10"/>
    </row>
    <row r="53" spans="1:7">
      <c r="A53" s="9"/>
      <c r="G53" s="10"/>
    </row>
    <row r="54" spans="1:7">
      <c r="A54" s="9"/>
      <c r="G54" s="10"/>
    </row>
    <row r="55" spans="1:7">
      <c r="A55" s="9"/>
      <c r="G55" s="10"/>
    </row>
    <row r="56" spans="1:7">
      <c r="A56" s="9"/>
      <c r="G56" s="10"/>
    </row>
    <row r="57" spans="1:7">
      <c r="A57" s="9"/>
      <c r="G57" s="10"/>
    </row>
    <row r="58" spans="1:7">
      <c r="A58" s="9"/>
      <c r="G58" s="10"/>
    </row>
    <row r="59" spans="1:7">
      <c r="A59" s="9"/>
      <c r="G59" s="10"/>
    </row>
    <row r="60" spans="1:7">
      <c r="A60" s="9"/>
      <c r="G60" s="10"/>
    </row>
    <row r="61" spans="1:7">
      <c r="A61" s="9"/>
      <c r="G61" s="10"/>
    </row>
    <row r="62" spans="1:7">
      <c r="A62" s="9"/>
      <c r="G62" s="10"/>
    </row>
    <row r="63" spans="1:7">
      <c r="A63" s="9"/>
      <c r="G63" s="10"/>
    </row>
    <row r="64" spans="1:7">
      <c r="A64" s="9"/>
      <c r="G64" s="10"/>
    </row>
    <row r="65" spans="1:7">
      <c r="A65" s="9"/>
      <c r="G65" s="10"/>
    </row>
    <row r="66" spans="1:7">
      <c r="A66" s="9"/>
      <c r="G66" s="10"/>
    </row>
    <row r="67" spans="1:7">
      <c r="A67" s="9"/>
      <c r="G67" s="10"/>
    </row>
    <row r="68" spans="1:7">
      <c r="A68" s="9"/>
      <c r="G68" s="10"/>
    </row>
    <row r="69" spans="1:7">
      <c r="A69" s="9"/>
      <c r="G69" s="10"/>
    </row>
    <row r="70" spans="1:7">
      <c r="A70" s="9"/>
      <c r="G70" s="10"/>
    </row>
    <row r="72" spans="1:7">
      <c r="G72" s="10"/>
    </row>
  </sheetData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7"/>
  <sheetViews>
    <sheetView topLeftCell="B46" workbookViewId="0">
      <selection activeCell="K53" sqref="K53"/>
    </sheetView>
  </sheetViews>
  <sheetFormatPr baseColWidth="10" defaultColWidth="9" defaultRowHeight="15"/>
  <cols>
    <col min="1" max="1" width="15.28515625" customWidth="1"/>
    <col min="9" max="9" width="20.85546875" customWidth="1"/>
    <col min="11" max="11" width="12.5703125" customWidth="1"/>
    <col min="19" max="19" width="10.7109375" customWidth="1"/>
  </cols>
  <sheetData>
    <row r="1" spans="1:20">
      <c r="I1" t="s">
        <v>11</v>
      </c>
    </row>
    <row r="2" spans="1:20">
      <c r="A2" s="9">
        <v>42521</v>
      </c>
      <c r="B2">
        <v>1</v>
      </c>
      <c r="D2">
        <v>2.11</v>
      </c>
      <c r="E2">
        <f>C2*D2</f>
        <v>0</v>
      </c>
      <c r="H2" s="10">
        <f>D2/D6</f>
        <v>0.1383606557377049</v>
      </c>
      <c r="K2" s="9">
        <v>42528</v>
      </c>
      <c r="L2">
        <v>1</v>
      </c>
      <c r="M2">
        <v>29</v>
      </c>
      <c r="N2">
        <v>2.11</v>
      </c>
      <c r="O2">
        <f t="shared" ref="O2" si="0">M2*N2</f>
        <v>61.19</v>
      </c>
    </row>
    <row r="3" spans="1:20">
      <c r="A3" s="9">
        <v>42521</v>
      </c>
      <c r="B3">
        <v>2</v>
      </c>
      <c r="D3">
        <v>2.82</v>
      </c>
      <c r="E3">
        <f t="shared" ref="E3:E36" si="1">C3*D3</f>
        <v>0</v>
      </c>
      <c r="H3" s="10">
        <f>D3/D6</f>
        <v>0.18491803278688523</v>
      </c>
      <c r="K3" s="9">
        <v>42528</v>
      </c>
      <c r="L3">
        <v>2</v>
      </c>
      <c r="M3">
        <v>2</v>
      </c>
      <c r="N3">
        <v>2.82</v>
      </c>
      <c r="O3">
        <f t="shared" ref="O3:O36" si="2">M3*N3</f>
        <v>5.64</v>
      </c>
    </row>
    <row r="4" spans="1:20">
      <c r="A4" s="9">
        <v>42521</v>
      </c>
      <c r="B4">
        <v>6</v>
      </c>
      <c r="D4">
        <v>5.71</v>
      </c>
      <c r="E4">
        <f t="shared" si="1"/>
        <v>0</v>
      </c>
      <c r="H4" s="10">
        <f>D4/D6</f>
        <v>0.37442622950819671</v>
      </c>
      <c r="K4" s="9">
        <v>42528</v>
      </c>
      <c r="L4">
        <v>6</v>
      </c>
      <c r="M4">
        <v>2</v>
      </c>
      <c r="N4">
        <v>5.71</v>
      </c>
      <c r="O4">
        <f t="shared" si="2"/>
        <v>11.42</v>
      </c>
    </row>
    <row r="5" spans="1:20">
      <c r="A5" s="9">
        <v>42521</v>
      </c>
      <c r="B5">
        <v>10</v>
      </c>
      <c r="D5">
        <v>8.1</v>
      </c>
      <c r="E5">
        <f t="shared" si="1"/>
        <v>0</v>
      </c>
      <c r="H5" s="10">
        <f>D5/D6</f>
        <v>0.5311475409836065</v>
      </c>
      <c r="K5" s="9">
        <v>42528</v>
      </c>
      <c r="L5">
        <v>10</v>
      </c>
      <c r="M5">
        <v>6</v>
      </c>
      <c r="N5">
        <v>8.1</v>
      </c>
      <c r="O5">
        <f t="shared" si="2"/>
        <v>48.599999999999994</v>
      </c>
    </row>
    <row r="6" spans="1:20">
      <c r="A6" s="9">
        <v>42521</v>
      </c>
      <c r="B6">
        <v>22</v>
      </c>
      <c r="D6">
        <v>15.25</v>
      </c>
      <c r="E6">
        <f t="shared" si="1"/>
        <v>0</v>
      </c>
      <c r="H6" s="10">
        <f>D6/D6</f>
        <v>1</v>
      </c>
      <c r="K6" s="9">
        <v>42528</v>
      </c>
      <c r="L6">
        <v>22</v>
      </c>
      <c r="M6">
        <v>1</v>
      </c>
      <c r="N6">
        <v>15.25</v>
      </c>
      <c r="O6">
        <f t="shared" si="2"/>
        <v>15.25</v>
      </c>
    </row>
    <row r="7" spans="1:20">
      <c r="A7" s="9">
        <v>42522</v>
      </c>
      <c r="B7">
        <v>1</v>
      </c>
      <c r="C7">
        <v>13</v>
      </c>
      <c r="D7">
        <v>2.11</v>
      </c>
      <c r="E7">
        <f t="shared" si="1"/>
        <v>27.43</v>
      </c>
      <c r="K7" s="9">
        <v>42529</v>
      </c>
      <c r="L7">
        <v>1</v>
      </c>
      <c r="M7">
        <v>8</v>
      </c>
      <c r="N7">
        <v>2.11</v>
      </c>
      <c r="O7">
        <f t="shared" si="2"/>
        <v>16.88</v>
      </c>
    </row>
    <row r="8" spans="1:20">
      <c r="A8" s="9">
        <v>42522</v>
      </c>
      <c r="B8">
        <v>2</v>
      </c>
      <c r="D8">
        <v>2.82</v>
      </c>
      <c r="E8">
        <f t="shared" si="1"/>
        <v>0</v>
      </c>
      <c r="I8" t="s">
        <v>7</v>
      </c>
      <c r="K8" s="9">
        <v>42529</v>
      </c>
      <c r="L8">
        <v>2</v>
      </c>
      <c r="N8">
        <v>2.82</v>
      </c>
      <c r="O8">
        <f t="shared" si="2"/>
        <v>0</v>
      </c>
      <c r="S8" t="s">
        <v>6</v>
      </c>
      <c r="T8" t="s">
        <v>7</v>
      </c>
    </row>
    <row r="9" spans="1:20">
      <c r="A9" s="9">
        <v>42522</v>
      </c>
      <c r="B9">
        <v>6</v>
      </c>
      <c r="C9">
        <v>3</v>
      </c>
      <c r="D9">
        <v>5.71</v>
      </c>
      <c r="E9">
        <f t="shared" si="1"/>
        <v>17.13</v>
      </c>
      <c r="G9" s="12">
        <v>42521</v>
      </c>
      <c r="H9">
        <f>(C2*$H$2)+(C3*$H$3)+(C4*$H$4)+(C5*$H$5)+C6</f>
        <v>0</v>
      </c>
      <c r="I9" s="10">
        <f>H9/70</f>
        <v>0</v>
      </c>
      <c r="K9" s="9">
        <v>42529</v>
      </c>
      <c r="L9">
        <v>6</v>
      </c>
      <c r="M9">
        <v>1</v>
      </c>
      <c r="N9">
        <v>5.71</v>
      </c>
      <c r="O9">
        <f t="shared" si="2"/>
        <v>5.71</v>
      </c>
      <c r="Q9" s="12">
        <v>42528</v>
      </c>
      <c r="R9">
        <f>(M2*$H$2)+(M3*$H$3)+(M4*$H$4)+(M5*$H$5)+M6</f>
        <v>9.3180327868852437</v>
      </c>
      <c r="T9" s="10">
        <f>R9/70</f>
        <v>0.13311475409836063</v>
      </c>
    </row>
    <row r="10" spans="1:20">
      <c r="A10" s="9">
        <v>42522</v>
      </c>
      <c r="B10">
        <v>10</v>
      </c>
      <c r="C10">
        <v>1</v>
      </c>
      <c r="D10">
        <v>8.1</v>
      </c>
      <c r="E10">
        <f t="shared" si="1"/>
        <v>8.1</v>
      </c>
      <c r="G10" s="12">
        <v>42522</v>
      </c>
      <c r="H10">
        <f>(C7*$H$2)+(C8*$H$3)+(C9*$H$4)+(C10*$H$5)+C11</f>
        <v>3.4531147540983604</v>
      </c>
      <c r="I10" s="10">
        <f t="shared" ref="I10:I15" si="3">H10/70</f>
        <v>4.933021077283372E-2</v>
      </c>
      <c r="K10" s="9">
        <v>42529</v>
      </c>
      <c r="L10">
        <v>10</v>
      </c>
      <c r="M10">
        <v>2</v>
      </c>
      <c r="N10">
        <v>8.1</v>
      </c>
      <c r="O10">
        <f t="shared" si="2"/>
        <v>16.2</v>
      </c>
      <c r="Q10" s="12">
        <v>42529</v>
      </c>
      <c r="R10">
        <f>(M7*$H$2)+(M8*$H$3)+(M9*$H$4)+(M10*$H$5)+M11</f>
        <v>4.543606557377049</v>
      </c>
      <c r="T10" s="10">
        <f t="shared" ref="T10:T15" si="4">R10/70</f>
        <v>6.4908665105386412E-2</v>
      </c>
    </row>
    <row r="11" spans="1:20">
      <c r="A11" s="9">
        <v>42522</v>
      </c>
      <c r="B11">
        <v>22</v>
      </c>
      <c r="D11">
        <v>15.25</v>
      </c>
      <c r="E11">
        <f t="shared" si="1"/>
        <v>0</v>
      </c>
      <c r="G11" s="12">
        <v>42523</v>
      </c>
      <c r="H11">
        <f>(C12*$H$2)+(C13*$H$3)+(C14*$H$4)+(C15*$H$5)+C16</f>
        <v>8.2354098360655748</v>
      </c>
      <c r="I11" s="10">
        <f t="shared" si="3"/>
        <v>0.11764871194379392</v>
      </c>
      <c r="K11" s="9">
        <v>42529</v>
      </c>
      <c r="L11">
        <v>22</v>
      </c>
      <c r="M11">
        <v>2</v>
      </c>
      <c r="N11">
        <v>15.25</v>
      </c>
      <c r="O11">
        <f t="shared" si="2"/>
        <v>30.5</v>
      </c>
      <c r="Q11" s="12">
        <v>42530</v>
      </c>
      <c r="R11">
        <f>(M12*$H$2)+(M13*$H$3)+(M14*$H$4)+(M15*$H$5)+M16</f>
        <v>2.1160655737704919</v>
      </c>
      <c r="T11" s="10">
        <f t="shared" si="4"/>
        <v>3.0229508196721312E-2</v>
      </c>
    </row>
    <row r="12" spans="1:20">
      <c r="A12" s="9">
        <v>42523</v>
      </c>
      <c r="B12">
        <v>1</v>
      </c>
      <c r="C12">
        <v>18</v>
      </c>
      <c r="D12">
        <v>2.11</v>
      </c>
      <c r="E12">
        <f t="shared" si="1"/>
        <v>37.979999999999997</v>
      </c>
      <c r="G12" s="12">
        <v>42524</v>
      </c>
      <c r="H12">
        <f>(C17*$H$2)+(C18*$H$3)+(C19*$H$4)+(C20*$H$5)+C21</f>
        <v>5.5311475409836071</v>
      </c>
      <c r="I12" s="10">
        <f t="shared" si="3"/>
        <v>7.9016393442622956E-2</v>
      </c>
      <c r="K12" s="9">
        <v>42530</v>
      </c>
      <c r="L12">
        <v>1</v>
      </c>
      <c r="M12">
        <v>2</v>
      </c>
      <c r="N12">
        <v>2.11</v>
      </c>
      <c r="O12">
        <f t="shared" si="2"/>
        <v>4.22</v>
      </c>
      <c r="Q12" s="12">
        <v>42531</v>
      </c>
      <c r="R12">
        <f>(M17*$H$2)+(M18*$H$3)+(M19*$H$4)+(M20*$H$5)+M21</f>
        <v>5.2059016393442619</v>
      </c>
      <c r="T12" s="10">
        <f t="shared" si="4"/>
        <v>7.4370023419203735E-2</v>
      </c>
    </row>
    <row r="13" spans="1:20">
      <c r="A13" s="9">
        <v>42523</v>
      </c>
      <c r="B13">
        <v>2</v>
      </c>
      <c r="C13">
        <v>1</v>
      </c>
      <c r="D13">
        <v>2.82</v>
      </c>
      <c r="E13">
        <f t="shared" si="1"/>
        <v>2.82</v>
      </c>
      <c r="G13" s="12">
        <v>42525</v>
      </c>
      <c r="H13">
        <f>(C22*$H$2)+(C23*$H$3)+(C24*$H$4)+(C25*$H$5)+C26</f>
        <v>9.7967213114754088</v>
      </c>
      <c r="I13" s="10">
        <f t="shared" si="3"/>
        <v>0.13995316159250584</v>
      </c>
      <c r="K13" s="9">
        <v>42530</v>
      </c>
      <c r="L13">
        <v>2</v>
      </c>
      <c r="M13">
        <v>1</v>
      </c>
      <c r="N13">
        <v>2.82</v>
      </c>
      <c r="O13">
        <f t="shared" si="2"/>
        <v>2.82</v>
      </c>
      <c r="Q13" s="12">
        <v>42532</v>
      </c>
      <c r="R13">
        <f>(M22*$H$2)+(M23*$H$3)+(M24*$H$4)+(M25*$H$5)+M26</f>
        <v>4.2852459016393443</v>
      </c>
      <c r="T13" s="10">
        <f t="shared" si="4"/>
        <v>6.1217798594847772E-2</v>
      </c>
    </row>
    <row r="14" spans="1:20">
      <c r="A14" s="9">
        <v>42523</v>
      </c>
      <c r="B14">
        <v>6</v>
      </c>
      <c r="C14">
        <v>4</v>
      </c>
      <c r="D14">
        <v>5.71</v>
      </c>
      <c r="E14">
        <f t="shared" si="1"/>
        <v>22.84</v>
      </c>
      <c r="G14" s="12">
        <v>42526</v>
      </c>
      <c r="H14">
        <f>(C27*$H$2)+(C28*$H$3)+(C29*$H$4)+(C30*$H$5)+C31</f>
        <v>9.7586885245901627</v>
      </c>
      <c r="I14" s="10">
        <f t="shared" si="3"/>
        <v>0.13940983606557375</v>
      </c>
      <c r="K14" s="9">
        <v>42530</v>
      </c>
      <c r="L14">
        <v>6</v>
      </c>
      <c r="M14">
        <v>3</v>
      </c>
      <c r="N14">
        <v>5.71</v>
      </c>
      <c r="O14">
        <f t="shared" si="2"/>
        <v>17.13</v>
      </c>
      <c r="Q14" s="12">
        <v>42533</v>
      </c>
      <c r="R14">
        <f>(M27*$H$2)+(M28*$H$3)+(M29*$H$4)+(M30*$H$5)+M31</f>
        <v>6.3324590163934413</v>
      </c>
      <c r="T14" s="10">
        <f t="shared" si="4"/>
        <v>9.0463700234192021E-2</v>
      </c>
    </row>
    <row r="15" spans="1:20">
      <c r="A15" s="9">
        <v>42523</v>
      </c>
      <c r="B15">
        <v>10</v>
      </c>
      <c r="C15">
        <v>2</v>
      </c>
      <c r="D15">
        <v>8.1</v>
      </c>
      <c r="E15">
        <f t="shared" si="1"/>
        <v>16.2</v>
      </c>
      <c r="G15" s="12">
        <v>42527</v>
      </c>
      <c r="H15">
        <f>(C32*$H$2)+(C33*$H$3)+(C34*$H$4)+(C35*$H$5)+C36</f>
        <v>4.0144262295081958</v>
      </c>
      <c r="I15" s="10">
        <f t="shared" si="3"/>
        <v>5.7348946135831372E-2</v>
      </c>
      <c r="K15" s="9">
        <v>42530</v>
      </c>
      <c r="L15">
        <v>10</v>
      </c>
      <c r="M15">
        <v>1</v>
      </c>
      <c r="N15">
        <v>8.1</v>
      </c>
      <c r="O15">
        <f t="shared" si="2"/>
        <v>8.1</v>
      </c>
      <c r="Q15" s="12">
        <v>42534</v>
      </c>
      <c r="R15">
        <f>(M32*$H$2)+(M33*$H$3)+(M34*$H$4)+(M35*$H$5)+M36</f>
        <v>4.0531147540983605</v>
      </c>
      <c r="T15" s="10">
        <f t="shared" si="4"/>
        <v>5.790163934426229E-2</v>
      </c>
    </row>
    <row r="16" spans="1:20">
      <c r="A16" s="9">
        <v>42523</v>
      </c>
      <c r="B16">
        <v>22</v>
      </c>
      <c r="C16">
        <v>3</v>
      </c>
      <c r="D16">
        <v>15.25</v>
      </c>
      <c r="E16">
        <f t="shared" si="1"/>
        <v>45.75</v>
      </c>
      <c r="G16" s="12"/>
      <c r="K16" s="9">
        <v>42530</v>
      </c>
      <c r="L16">
        <v>22</v>
      </c>
      <c r="N16">
        <v>15.25</v>
      </c>
      <c r="O16">
        <f t="shared" si="2"/>
        <v>0</v>
      </c>
      <c r="Q16" s="12"/>
    </row>
    <row r="17" spans="1:20">
      <c r="A17" s="9">
        <v>42524</v>
      </c>
      <c r="B17">
        <v>1</v>
      </c>
      <c r="C17">
        <v>5</v>
      </c>
      <c r="D17">
        <v>2.11</v>
      </c>
      <c r="E17">
        <f t="shared" si="1"/>
        <v>10.549999999999999</v>
      </c>
      <c r="I17" s="13">
        <f>SUM(I9:I15)/6</f>
        <v>9.7117876658860278E-2</v>
      </c>
      <c r="K17" s="9">
        <v>42531</v>
      </c>
      <c r="L17">
        <v>1</v>
      </c>
      <c r="M17">
        <v>11</v>
      </c>
      <c r="N17">
        <v>2.11</v>
      </c>
      <c r="O17">
        <f t="shared" si="2"/>
        <v>23.209999999999997</v>
      </c>
      <c r="T17" s="13">
        <f>SUM(T9:T15)/7</f>
        <v>7.3172298427567756E-2</v>
      </c>
    </row>
    <row r="18" spans="1:20">
      <c r="A18" s="9">
        <v>42524</v>
      </c>
      <c r="B18">
        <v>2</v>
      </c>
      <c r="C18">
        <v>1</v>
      </c>
      <c r="D18">
        <v>2.82</v>
      </c>
      <c r="E18">
        <f t="shared" si="1"/>
        <v>2.82</v>
      </c>
      <c r="K18" s="9">
        <v>42531</v>
      </c>
      <c r="L18">
        <v>2</v>
      </c>
      <c r="M18">
        <v>1</v>
      </c>
      <c r="N18">
        <v>2.82</v>
      </c>
      <c r="O18">
        <f t="shared" si="2"/>
        <v>2.82</v>
      </c>
    </row>
    <row r="19" spans="1:20">
      <c r="A19" s="9">
        <v>42524</v>
      </c>
      <c r="B19">
        <v>6</v>
      </c>
      <c r="C19">
        <v>3</v>
      </c>
      <c r="D19">
        <v>5.71</v>
      </c>
      <c r="E19">
        <f t="shared" si="1"/>
        <v>17.13</v>
      </c>
      <c r="K19" s="9">
        <v>42531</v>
      </c>
      <c r="L19">
        <v>6</v>
      </c>
      <c r="M19">
        <v>1</v>
      </c>
      <c r="N19">
        <v>5.71</v>
      </c>
      <c r="O19">
        <f t="shared" si="2"/>
        <v>5.71</v>
      </c>
    </row>
    <row r="20" spans="1:20">
      <c r="A20" s="9">
        <v>42524</v>
      </c>
      <c r="B20">
        <v>10</v>
      </c>
      <c r="C20">
        <v>1</v>
      </c>
      <c r="D20">
        <v>8.1</v>
      </c>
      <c r="E20">
        <f t="shared" si="1"/>
        <v>8.1</v>
      </c>
      <c r="K20" s="9">
        <v>42531</v>
      </c>
      <c r="L20">
        <v>10</v>
      </c>
      <c r="M20">
        <v>4</v>
      </c>
      <c r="N20">
        <v>8.1</v>
      </c>
      <c r="O20">
        <f t="shared" si="2"/>
        <v>32.4</v>
      </c>
    </row>
    <row r="21" spans="1:20">
      <c r="A21" s="9">
        <v>42524</v>
      </c>
      <c r="B21">
        <v>22</v>
      </c>
      <c r="C21">
        <v>3</v>
      </c>
      <c r="D21">
        <v>15.25</v>
      </c>
      <c r="E21">
        <f t="shared" si="1"/>
        <v>45.75</v>
      </c>
      <c r="K21" s="9">
        <v>42531</v>
      </c>
      <c r="L21">
        <v>22</v>
      </c>
      <c r="M21">
        <v>1</v>
      </c>
      <c r="N21">
        <v>15.25</v>
      </c>
      <c r="O21">
        <f t="shared" si="2"/>
        <v>15.25</v>
      </c>
    </row>
    <row r="22" spans="1:20">
      <c r="A22" s="9">
        <v>42525</v>
      </c>
      <c r="B22">
        <v>1</v>
      </c>
      <c r="C22">
        <v>25</v>
      </c>
      <c r="D22">
        <v>2.11</v>
      </c>
      <c r="E22">
        <f t="shared" si="1"/>
        <v>52.75</v>
      </c>
      <c r="K22" s="9">
        <v>42532</v>
      </c>
      <c r="L22">
        <v>1</v>
      </c>
      <c r="M22">
        <v>5</v>
      </c>
      <c r="N22">
        <v>2.11</v>
      </c>
      <c r="O22">
        <f t="shared" si="2"/>
        <v>10.549999999999999</v>
      </c>
    </row>
    <row r="23" spans="1:20">
      <c r="A23" s="9">
        <v>42525</v>
      </c>
      <c r="B23">
        <v>2</v>
      </c>
      <c r="C23">
        <v>2</v>
      </c>
      <c r="D23">
        <v>2.82</v>
      </c>
      <c r="E23">
        <f t="shared" si="1"/>
        <v>5.64</v>
      </c>
      <c r="K23" s="9">
        <v>42532</v>
      </c>
      <c r="L23">
        <v>2</v>
      </c>
      <c r="N23">
        <v>2.82</v>
      </c>
      <c r="O23">
        <f t="shared" si="2"/>
        <v>0</v>
      </c>
    </row>
    <row r="24" spans="1:20">
      <c r="A24" s="9">
        <v>42525</v>
      </c>
      <c r="B24">
        <v>6</v>
      </c>
      <c r="C24">
        <v>1</v>
      </c>
      <c r="D24">
        <v>5.71</v>
      </c>
      <c r="E24">
        <f t="shared" si="1"/>
        <v>5.71</v>
      </c>
      <c r="K24" s="9">
        <v>42532</v>
      </c>
      <c r="L24">
        <v>6</v>
      </c>
      <c r="N24">
        <v>5.71</v>
      </c>
      <c r="O24">
        <f t="shared" si="2"/>
        <v>0</v>
      </c>
    </row>
    <row r="25" spans="1:20">
      <c r="A25" s="9">
        <v>42525</v>
      </c>
      <c r="B25">
        <v>10</v>
      </c>
      <c r="C25">
        <v>3</v>
      </c>
      <c r="D25">
        <v>8.1</v>
      </c>
      <c r="E25">
        <f t="shared" si="1"/>
        <v>24.299999999999997</v>
      </c>
      <c r="K25" s="9">
        <v>42532</v>
      </c>
      <c r="L25">
        <v>10</v>
      </c>
      <c r="M25">
        <v>3</v>
      </c>
      <c r="N25">
        <v>8.1</v>
      </c>
      <c r="O25">
        <f t="shared" si="2"/>
        <v>24.299999999999997</v>
      </c>
    </row>
    <row r="26" spans="1:20">
      <c r="A26" s="9">
        <v>42525</v>
      </c>
      <c r="B26">
        <v>22</v>
      </c>
      <c r="C26">
        <v>4</v>
      </c>
      <c r="D26">
        <v>15.25</v>
      </c>
      <c r="E26">
        <f t="shared" si="1"/>
        <v>61</v>
      </c>
      <c r="K26" s="9">
        <v>42532</v>
      </c>
      <c r="L26">
        <v>22</v>
      </c>
      <c r="M26">
        <v>2</v>
      </c>
      <c r="N26">
        <v>15.25</v>
      </c>
      <c r="O26">
        <f t="shared" si="2"/>
        <v>30.5</v>
      </c>
    </row>
    <row r="27" spans="1:20">
      <c r="A27" s="9">
        <v>42526</v>
      </c>
      <c r="B27">
        <v>1</v>
      </c>
      <c r="C27">
        <v>29</v>
      </c>
      <c r="D27">
        <v>2.11</v>
      </c>
      <c r="E27">
        <f t="shared" si="1"/>
        <v>61.19</v>
      </c>
      <c r="K27" s="9">
        <v>42533</v>
      </c>
      <c r="L27">
        <v>1</v>
      </c>
      <c r="M27">
        <v>25</v>
      </c>
      <c r="N27">
        <v>2.11</v>
      </c>
      <c r="O27">
        <f t="shared" si="2"/>
        <v>52.75</v>
      </c>
    </row>
    <row r="28" spans="1:20">
      <c r="A28" s="9">
        <v>42526</v>
      </c>
      <c r="B28">
        <v>2</v>
      </c>
      <c r="C28">
        <v>1</v>
      </c>
      <c r="D28">
        <v>2.82</v>
      </c>
      <c r="E28">
        <f t="shared" si="1"/>
        <v>2.82</v>
      </c>
      <c r="K28" s="9">
        <v>42533</v>
      </c>
      <c r="L28">
        <v>2</v>
      </c>
      <c r="N28">
        <v>2.82</v>
      </c>
      <c r="O28">
        <f t="shared" si="2"/>
        <v>0</v>
      </c>
    </row>
    <row r="29" spans="1:20">
      <c r="A29" s="9">
        <v>42526</v>
      </c>
      <c r="B29">
        <v>6</v>
      </c>
      <c r="C29">
        <v>1</v>
      </c>
      <c r="D29">
        <v>5.71</v>
      </c>
      <c r="E29">
        <f t="shared" si="1"/>
        <v>5.71</v>
      </c>
      <c r="K29" s="9">
        <v>42533</v>
      </c>
      <c r="L29">
        <v>6</v>
      </c>
      <c r="M29">
        <v>2</v>
      </c>
      <c r="N29">
        <v>5.71</v>
      </c>
      <c r="O29">
        <f t="shared" si="2"/>
        <v>11.42</v>
      </c>
    </row>
    <row r="30" spans="1:20">
      <c r="A30" s="9">
        <v>42526</v>
      </c>
      <c r="B30">
        <v>10</v>
      </c>
      <c r="C30">
        <v>6</v>
      </c>
      <c r="D30">
        <v>8.1</v>
      </c>
      <c r="E30">
        <f t="shared" si="1"/>
        <v>48.599999999999994</v>
      </c>
      <c r="G30" s="10"/>
      <c r="K30" s="9">
        <v>42533</v>
      </c>
      <c r="L30">
        <v>10</v>
      </c>
      <c r="M30">
        <v>4</v>
      </c>
      <c r="N30">
        <v>8.1</v>
      </c>
      <c r="O30">
        <f t="shared" si="2"/>
        <v>32.4</v>
      </c>
    </row>
    <row r="31" spans="1:20">
      <c r="A31" s="9">
        <v>42526</v>
      </c>
      <c r="B31">
        <v>22</v>
      </c>
      <c r="C31">
        <v>2</v>
      </c>
      <c r="D31">
        <v>15.25</v>
      </c>
      <c r="E31">
        <f t="shared" si="1"/>
        <v>30.5</v>
      </c>
      <c r="G31" s="10"/>
      <c r="K31" s="9">
        <v>42533</v>
      </c>
      <c r="L31">
        <v>22</v>
      </c>
      <c r="N31">
        <v>15.25</v>
      </c>
      <c r="O31">
        <f t="shared" si="2"/>
        <v>0</v>
      </c>
    </row>
    <row r="32" spans="1:20">
      <c r="A32" s="9">
        <v>42527</v>
      </c>
      <c r="B32">
        <v>1</v>
      </c>
      <c r="C32">
        <v>4</v>
      </c>
      <c r="D32">
        <v>2.11</v>
      </c>
      <c r="E32">
        <f t="shared" si="1"/>
        <v>8.44</v>
      </c>
      <c r="G32" s="10"/>
      <c r="K32" s="9">
        <v>42534</v>
      </c>
      <c r="L32">
        <v>1</v>
      </c>
      <c r="M32">
        <v>11</v>
      </c>
      <c r="N32">
        <v>2.11</v>
      </c>
      <c r="O32">
        <f t="shared" si="2"/>
        <v>23.209999999999997</v>
      </c>
    </row>
    <row r="33" spans="1:20">
      <c r="A33" s="9">
        <v>42527</v>
      </c>
      <c r="B33">
        <v>2</v>
      </c>
      <c r="C33">
        <v>2</v>
      </c>
      <c r="D33">
        <v>2.82</v>
      </c>
      <c r="E33">
        <f t="shared" si="1"/>
        <v>5.64</v>
      </c>
      <c r="G33" s="10"/>
      <c r="K33" s="9">
        <v>42534</v>
      </c>
      <c r="L33">
        <v>2</v>
      </c>
      <c r="N33">
        <v>2.82</v>
      </c>
      <c r="O33">
        <f t="shared" si="2"/>
        <v>0</v>
      </c>
    </row>
    <row r="34" spans="1:20">
      <c r="A34" s="9">
        <v>42527</v>
      </c>
      <c r="B34">
        <v>6</v>
      </c>
      <c r="C34">
        <v>4</v>
      </c>
      <c r="D34">
        <v>5.71</v>
      </c>
      <c r="E34">
        <f t="shared" si="1"/>
        <v>22.84</v>
      </c>
      <c r="G34" s="10"/>
      <c r="K34" s="9">
        <v>42534</v>
      </c>
      <c r="L34">
        <v>6</v>
      </c>
      <c r="N34">
        <v>5.71</v>
      </c>
      <c r="O34">
        <f t="shared" si="2"/>
        <v>0</v>
      </c>
    </row>
    <row r="35" spans="1:20">
      <c r="A35" s="9">
        <v>42527</v>
      </c>
      <c r="B35">
        <v>10</v>
      </c>
      <c r="C35">
        <v>3</v>
      </c>
      <c r="D35">
        <v>8.1</v>
      </c>
      <c r="E35">
        <f t="shared" si="1"/>
        <v>24.299999999999997</v>
      </c>
      <c r="G35" s="10"/>
      <c r="K35" s="9">
        <v>42534</v>
      </c>
      <c r="L35">
        <v>10</v>
      </c>
      <c r="M35">
        <v>1</v>
      </c>
      <c r="N35">
        <v>8.1</v>
      </c>
      <c r="O35">
        <f t="shared" si="2"/>
        <v>8.1</v>
      </c>
    </row>
    <row r="36" spans="1:20">
      <c r="A36" s="9">
        <v>42527</v>
      </c>
      <c r="B36">
        <v>22</v>
      </c>
      <c r="D36">
        <v>15.25</v>
      </c>
      <c r="E36">
        <f t="shared" si="1"/>
        <v>0</v>
      </c>
      <c r="G36" s="10"/>
      <c r="K36" s="9">
        <v>42534</v>
      </c>
      <c r="L36">
        <v>22</v>
      </c>
      <c r="M36">
        <v>2</v>
      </c>
      <c r="N36">
        <v>15.25</v>
      </c>
      <c r="O36">
        <f t="shared" si="2"/>
        <v>30.5</v>
      </c>
    </row>
    <row r="37" spans="1:20">
      <c r="A37" s="9"/>
    </row>
    <row r="38" spans="1:20">
      <c r="A38" s="9"/>
      <c r="G38" s="12"/>
      <c r="I38" s="10"/>
    </row>
    <row r="39" spans="1:20">
      <c r="A39" s="9"/>
      <c r="G39" s="12"/>
      <c r="I39" s="10"/>
    </row>
    <row r="40" spans="1:20">
      <c r="A40" s="9"/>
      <c r="G40" s="12"/>
      <c r="I40" s="10"/>
    </row>
    <row r="41" spans="1:20">
      <c r="A41" s="9"/>
      <c r="G41" s="12"/>
      <c r="I41" s="10" t="s">
        <v>12</v>
      </c>
    </row>
    <row r="42" spans="1:20">
      <c r="G42" s="12"/>
      <c r="I42" s="10"/>
    </row>
    <row r="43" spans="1:20">
      <c r="A43" s="9">
        <v>42522</v>
      </c>
      <c r="B43">
        <v>1</v>
      </c>
      <c r="C43">
        <v>27</v>
      </c>
      <c r="D43">
        <v>2.11</v>
      </c>
      <c r="E43">
        <f>C43*D43</f>
        <v>56.97</v>
      </c>
      <c r="G43" s="12"/>
      <c r="I43" s="10"/>
      <c r="K43" s="9">
        <v>42528</v>
      </c>
      <c r="L43">
        <v>1</v>
      </c>
      <c r="M43">
        <v>30</v>
      </c>
      <c r="N43">
        <v>2.11</v>
      </c>
      <c r="O43">
        <f>M43*N43</f>
        <v>63.3</v>
      </c>
    </row>
    <row r="44" spans="1:20">
      <c r="A44" s="9">
        <v>42522</v>
      </c>
      <c r="B44">
        <v>2</v>
      </c>
      <c r="D44">
        <v>2.82</v>
      </c>
      <c r="E44">
        <f t="shared" ref="E44:E72" si="5">C44*D44</f>
        <v>0</v>
      </c>
      <c r="I44" t="s">
        <v>7</v>
      </c>
      <c r="K44" s="9">
        <v>42528</v>
      </c>
      <c r="L44">
        <v>2</v>
      </c>
      <c r="M44">
        <v>4</v>
      </c>
      <c r="N44">
        <v>2.82</v>
      </c>
      <c r="O44">
        <f t="shared" ref="O44:O77" si="6">M44*N44</f>
        <v>11.28</v>
      </c>
      <c r="S44" t="s">
        <v>6</v>
      </c>
      <c r="T44" t="s">
        <v>7</v>
      </c>
    </row>
    <row r="45" spans="1:20">
      <c r="A45" s="9">
        <v>42522</v>
      </c>
      <c r="B45">
        <v>6</v>
      </c>
      <c r="C45">
        <v>1</v>
      </c>
      <c r="D45">
        <v>5.71</v>
      </c>
      <c r="E45">
        <f t="shared" si="5"/>
        <v>5.71</v>
      </c>
      <c r="G45" s="12">
        <v>42522</v>
      </c>
      <c r="H45">
        <f>(C43*$H$2)+(C44*$H$3)+(C45*$H$4)+(C46*$H$5)+C47</f>
        <v>6.7036065573770482</v>
      </c>
      <c r="I45" s="10">
        <f>H45/25</f>
        <v>0.26814426229508193</v>
      </c>
      <c r="K45" s="9">
        <v>42528</v>
      </c>
      <c r="L45">
        <v>6</v>
      </c>
      <c r="M45">
        <v>3</v>
      </c>
      <c r="N45">
        <v>5.71</v>
      </c>
      <c r="O45">
        <f t="shared" si="6"/>
        <v>17.13</v>
      </c>
      <c r="Q45" s="12">
        <v>42528</v>
      </c>
      <c r="R45">
        <f>(M43*$H$2)+(M44*$H$3)+(M45*$H$4)+(M46*$H$5)+M47</f>
        <v>9.1383606557377028</v>
      </c>
      <c r="T45" s="10">
        <f>R45/25</f>
        <v>0.3655344262295081</v>
      </c>
    </row>
    <row r="46" spans="1:20">
      <c r="A46" s="9">
        <v>42522</v>
      </c>
      <c r="B46">
        <v>10</v>
      </c>
      <c r="C46">
        <v>3</v>
      </c>
      <c r="D46">
        <v>8.1</v>
      </c>
      <c r="E46">
        <f t="shared" si="5"/>
        <v>24.299999999999997</v>
      </c>
      <c r="G46" s="12">
        <v>42523</v>
      </c>
      <c r="H46">
        <f>(C48*$H$2)+(C49*$H$3)+(C50*$H$4)+(C51*$H$5)+C52</f>
        <v>9.7868852459016384</v>
      </c>
      <c r="I46" s="10">
        <f t="shared" ref="I46:I50" si="7">H46/25</f>
        <v>0.39147540983606555</v>
      </c>
      <c r="K46" s="9">
        <v>42528</v>
      </c>
      <c r="L46">
        <v>10</v>
      </c>
      <c r="M46">
        <v>4</v>
      </c>
      <c r="N46">
        <v>8.1</v>
      </c>
      <c r="O46">
        <f t="shared" si="6"/>
        <v>32.4</v>
      </c>
      <c r="Q46" s="12">
        <v>42529</v>
      </c>
      <c r="R46">
        <f>(M48*$H$2)+(M49*$H$3)+(M50*$H$4)+(M51*$H$5)+M52</f>
        <v>6.5075409836065568</v>
      </c>
      <c r="T46" s="10">
        <f t="shared" ref="T46:T51" si="8">R46/25</f>
        <v>0.26030163934426226</v>
      </c>
    </row>
    <row r="47" spans="1:20">
      <c r="A47" s="9">
        <v>42522</v>
      </c>
      <c r="B47">
        <v>22</v>
      </c>
      <c r="C47">
        <v>1</v>
      </c>
      <c r="D47">
        <v>15.25</v>
      </c>
      <c r="E47">
        <f t="shared" si="5"/>
        <v>15.25</v>
      </c>
      <c r="G47" s="12">
        <v>42524</v>
      </c>
      <c r="H47">
        <f>(C53*$H$2)+(C54*$H$3)+(C55*$H$4)+(C56*$H$5)+C57</f>
        <v>10.770491803278688</v>
      </c>
      <c r="I47" s="10">
        <f t="shared" si="7"/>
        <v>0.43081967213114752</v>
      </c>
      <c r="K47" s="9">
        <v>42528</v>
      </c>
      <c r="L47">
        <v>22</v>
      </c>
      <c r="M47">
        <v>1</v>
      </c>
      <c r="N47">
        <v>15.25</v>
      </c>
      <c r="O47">
        <f t="shared" si="6"/>
        <v>15.25</v>
      </c>
      <c r="Q47" s="12">
        <v>42530</v>
      </c>
      <c r="R47">
        <f>(M53*$H$2)+(M54*$H$3)+(M55*$H$4)+(M56*$H$5)+M57</f>
        <v>8.7645901639344252</v>
      </c>
      <c r="T47" s="10">
        <f t="shared" si="8"/>
        <v>0.35058360655737703</v>
      </c>
    </row>
    <row r="48" spans="1:20">
      <c r="A48" s="9">
        <v>42523</v>
      </c>
      <c r="B48">
        <v>1</v>
      </c>
      <c r="C48">
        <v>29</v>
      </c>
      <c r="D48">
        <v>2.11</v>
      </c>
      <c r="E48">
        <f t="shared" si="5"/>
        <v>61.19</v>
      </c>
      <c r="G48" s="12">
        <v>42525</v>
      </c>
      <c r="H48">
        <f>(C58*$H$2)+(C59*$H$3)+(C60*$H$4)+(C61*$H$5)+C62</f>
        <v>10.813770491803279</v>
      </c>
      <c r="I48" s="10">
        <f t="shared" si="7"/>
        <v>0.43255081967213116</v>
      </c>
      <c r="K48" s="9">
        <v>42529</v>
      </c>
      <c r="L48">
        <v>1</v>
      </c>
      <c r="M48">
        <v>20</v>
      </c>
      <c r="N48">
        <v>2.11</v>
      </c>
      <c r="O48">
        <f t="shared" si="6"/>
        <v>42.199999999999996</v>
      </c>
      <c r="Q48" s="12">
        <v>42531</v>
      </c>
      <c r="R48">
        <f>(M58*$H$2)+(M59*$H$3)+(M60*$H$4)+(M61*$H$5)+M62</f>
        <v>9.9599999999999991</v>
      </c>
      <c r="T48" s="10">
        <f t="shared" si="8"/>
        <v>0.39839999999999998</v>
      </c>
    </row>
    <row r="49" spans="1:20">
      <c r="A49" s="9">
        <v>42523</v>
      </c>
      <c r="B49">
        <v>2</v>
      </c>
      <c r="C49">
        <v>2</v>
      </c>
      <c r="D49">
        <v>2.82</v>
      </c>
      <c r="E49">
        <f t="shared" si="5"/>
        <v>5.64</v>
      </c>
      <c r="G49" s="12">
        <v>42526</v>
      </c>
      <c r="H49">
        <f>(C63*$H$2)+(C64*$H$3)+(C65*$H$4)+(C66*$H$5)+C67</f>
        <v>8.6937704918032779</v>
      </c>
      <c r="I49" s="10">
        <f t="shared" si="7"/>
        <v>0.34775081967213112</v>
      </c>
      <c r="K49" s="9">
        <v>42529</v>
      </c>
      <c r="L49">
        <v>2</v>
      </c>
      <c r="M49">
        <v>3</v>
      </c>
      <c r="N49">
        <v>2.82</v>
      </c>
      <c r="O49">
        <f t="shared" si="6"/>
        <v>8.4599999999999991</v>
      </c>
      <c r="Q49" s="12">
        <v>42532</v>
      </c>
      <c r="R49">
        <f>(M63*$H$2)+(M64*$H$3)+(M65*$H$4)+(M66*$H$5)+M67</f>
        <v>7.5816393442622942</v>
      </c>
      <c r="T49" s="10">
        <f t="shared" si="8"/>
        <v>0.30326557377049179</v>
      </c>
    </row>
    <row r="50" spans="1:20">
      <c r="A50" s="9">
        <v>42523</v>
      </c>
      <c r="B50">
        <v>6</v>
      </c>
      <c r="C50">
        <v>2</v>
      </c>
      <c r="D50">
        <v>5.71</v>
      </c>
      <c r="E50">
        <f t="shared" si="5"/>
        <v>11.42</v>
      </c>
      <c r="G50" s="12">
        <v>42527</v>
      </c>
      <c r="H50">
        <f>(C68*$H$2)+(C69*$H$3)+(C70*$H$4)+(C71*$H$5)+C72</f>
        <v>10.577049180327869</v>
      </c>
      <c r="I50" s="10">
        <f t="shared" si="7"/>
        <v>0.42308196721311475</v>
      </c>
      <c r="K50" s="9">
        <v>42529</v>
      </c>
      <c r="L50">
        <v>6</v>
      </c>
      <c r="M50">
        <v>3</v>
      </c>
      <c r="N50">
        <v>5.71</v>
      </c>
      <c r="O50">
        <f t="shared" si="6"/>
        <v>17.13</v>
      </c>
      <c r="Q50" s="12">
        <v>42533</v>
      </c>
      <c r="R50">
        <f>(M68*$H$2)+(M69*$H$3)+(M70*$H$4)+(M71*$H$5)+M72</f>
        <v>9.9114754098360649</v>
      </c>
      <c r="T50" s="10">
        <f t="shared" si="8"/>
        <v>0.39645901639344261</v>
      </c>
    </row>
    <row r="51" spans="1:20">
      <c r="A51" s="9">
        <v>42523</v>
      </c>
      <c r="B51">
        <v>10</v>
      </c>
      <c r="C51">
        <v>5</v>
      </c>
      <c r="D51">
        <v>8.1</v>
      </c>
      <c r="E51">
        <f t="shared" si="5"/>
        <v>40.5</v>
      </c>
      <c r="I51" s="10"/>
      <c r="K51" s="9">
        <v>42529</v>
      </c>
      <c r="L51">
        <v>10</v>
      </c>
      <c r="M51">
        <v>2</v>
      </c>
      <c r="N51">
        <v>8.1</v>
      </c>
      <c r="O51">
        <f t="shared" si="6"/>
        <v>16.2</v>
      </c>
      <c r="Q51" s="12">
        <v>42534</v>
      </c>
      <c r="R51">
        <f>(M73*$H$2)+(M74*$H$3)+(M75*$H$4)+(M76*$H$5)+M77</f>
        <v>9.9357377049180329</v>
      </c>
      <c r="T51" s="10">
        <f t="shared" si="8"/>
        <v>0.39742950819672129</v>
      </c>
    </row>
    <row r="52" spans="1:20">
      <c r="A52" s="9">
        <v>42523</v>
      </c>
      <c r="B52">
        <v>22</v>
      </c>
      <c r="C52">
        <v>2</v>
      </c>
      <c r="D52">
        <v>15.25</v>
      </c>
      <c r="E52">
        <f t="shared" si="5"/>
        <v>30.5</v>
      </c>
      <c r="G52" s="12"/>
      <c r="K52" s="9">
        <v>42529</v>
      </c>
      <c r="L52">
        <v>22</v>
      </c>
      <c r="M52">
        <v>1</v>
      </c>
      <c r="N52">
        <v>15.25</v>
      </c>
      <c r="O52">
        <f t="shared" si="6"/>
        <v>15.25</v>
      </c>
      <c r="Q52" s="12"/>
    </row>
    <row r="53" spans="1:20">
      <c r="A53" s="9">
        <v>42524</v>
      </c>
      <c r="B53">
        <v>1</v>
      </c>
      <c r="C53">
        <v>26</v>
      </c>
      <c r="D53">
        <v>2.11</v>
      </c>
      <c r="E53">
        <f t="shared" si="5"/>
        <v>54.86</v>
      </c>
      <c r="I53" s="13">
        <f>SUM(I45:I50)/6</f>
        <v>0.38230382513661199</v>
      </c>
      <c r="K53" s="9">
        <v>42530</v>
      </c>
      <c r="L53">
        <v>1</v>
      </c>
      <c r="M53">
        <v>4</v>
      </c>
      <c r="N53">
        <v>2.11</v>
      </c>
      <c r="O53">
        <f t="shared" si="6"/>
        <v>8.44</v>
      </c>
      <c r="T53" s="13">
        <f>SUM(T45:T51)/7</f>
        <v>0.35313911007025756</v>
      </c>
    </row>
    <row r="54" spans="1:20">
      <c r="A54" s="9">
        <v>42524</v>
      </c>
      <c r="B54">
        <v>2</v>
      </c>
      <c r="C54">
        <v>4</v>
      </c>
      <c r="D54">
        <v>2.82</v>
      </c>
      <c r="E54">
        <f t="shared" si="5"/>
        <v>11.28</v>
      </c>
      <c r="G54" s="10"/>
      <c r="K54" s="9">
        <v>42530</v>
      </c>
      <c r="L54">
        <v>2</v>
      </c>
      <c r="M54">
        <v>2</v>
      </c>
      <c r="N54">
        <v>2.82</v>
      </c>
      <c r="O54">
        <f t="shared" si="6"/>
        <v>5.64</v>
      </c>
    </row>
    <row r="55" spans="1:20">
      <c r="A55" s="9">
        <v>42524</v>
      </c>
      <c r="B55">
        <v>6</v>
      </c>
      <c r="C55">
        <v>6</v>
      </c>
      <c r="D55">
        <v>5.71</v>
      </c>
      <c r="E55">
        <f t="shared" si="5"/>
        <v>34.26</v>
      </c>
      <c r="G55" s="10"/>
      <c r="K55" s="9">
        <v>42530</v>
      </c>
      <c r="L55">
        <v>6</v>
      </c>
      <c r="M55">
        <v>3</v>
      </c>
      <c r="N55">
        <v>5.71</v>
      </c>
      <c r="O55">
        <f t="shared" si="6"/>
        <v>17.13</v>
      </c>
    </row>
    <row r="56" spans="1:20">
      <c r="A56" s="9">
        <v>42524</v>
      </c>
      <c r="B56">
        <v>10</v>
      </c>
      <c r="C56">
        <v>6</v>
      </c>
      <c r="D56">
        <v>8.1</v>
      </c>
      <c r="E56">
        <f t="shared" si="5"/>
        <v>48.599999999999994</v>
      </c>
      <c r="G56" s="10"/>
      <c r="K56" s="9">
        <v>42530</v>
      </c>
      <c r="L56">
        <v>10</v>
      </c>
      <c r="M56">
        <v>7</v>
      </c>
      <c r="N56">
        <v>8.1</v>
      </c>
      <c r="O56">
        <f t="shared" si="6"/>
        <v>56.699999999999996</v>
      </c>
    </row>
    <row r="57" spans="1:20">
      <c r="A57" s="9">
        <v>42524</v>
      </c>
      <c r="B57">
        <v>22</v>
      </c>
      <c r="C57">
        <v>1</v>
      </c>
      <c r="D57">
        <v>15.25</v>
      </c>
      <c r="E57">
        <f t="shared" si="5"/>
        <v>15.25</v>
      </c>
      <c r="G57" s="10"/>
      <c r="K57" s="9">
        <v>42530</v>
      </c>
      <c r="L57">
        <v>22</v>
      </c>
      <c r="M57">
        <v>3</v>
      </c>
      <c r="N57">
        <v>15.25</v>
      </c>
      <c r="O57">
        <f t="shared" si="6"/>
        <v>45.75</v>
      </c>
    </row>
    <row r="58" spans="1:20">
      <c r="A58" s="9">
        <v>42525</v>
      </c>
      <c r="B58">
        <v>1</v>
      </c>
      <c r="C58">
        <v>22</v>
      </c>
      <c r="D58">
        <v>2.11</v>
      </c>
      <c r="E58">
        <f t="shared" si="5"/>
        <v>46.419999999999995</v>
      </c>
      <c r="G58" s="10"/>
      <c r="K58" s="9">
        <v>42531</v>
      </c>
      <c r="L58">
        <v>1</v>
      </c>
      <c r="M58">
        <v>21</v>
      </c>
      <c r="N58">
        <v>2.11</v>
      </c>
      <c r="O58">
        <f t="shared" si="6"/>
        <v>44.309999999999995</v>
      </c>
    </row>
    <row r="59" spans="1:20">
      <c r="A59" s="9">
        <v>42525</v>
      </c>
      <c r="B59">
        <v>2</v>
      </c>
      <c r="C59">
        <v>4</v>
      </c>
      <c r="D59">
        <v>2.82</v>
      </c>
      <c r="E59">
        <f t="shared" si="5"/>
        <v>11.28</v>
      </c>
      <c r="G59" s="10"/>
      <c r="K59" s="9">
        <v>42531</v>
      </c>
      <c r="L59">
        <v>2</v>
      </c>
      <c r="M59">
        <v>2</v>
      </c>
      <c r="N59">
        <v>2.82</v>
      </c>
      <c r="O59">
        <f t="shared" si="6"/>
        <v>5.64</v>
      </c>
    </row>
    <row r="60" spans="1:20">
      <c r="A60" s="9">
        <v>42525</v>
      </c>
      <c r="B60">
        <v>6</v>
      </c>
      <c r="C60">
        <v>1</v>
      </c>
      <c r="D60">
        <v>5.71</v>
      </c>
      <c r="E60">
        <f t="shared" si="5"/>
        <v>5.71</v>
      </c>
      <c r="G60" s="10"/>
      <c r="K60" s="9">
        <v>42531</v>
      </c>
      <c r="L60">
        <v>6</v>
      </c>
      <c r="M60">
        <v>4</v>
      </c>
      <c r="N60">
        <v>5.71</v>
      </c>
      <c r="O60">
        <f t="shared" si="6"/>
        <v>22.84</v>
      </c>
    </row>
    <row r="61" spans="1:20">
      <c r="A61" s="9">
        <v>42525</v>
      </c>
      <c r="B61">
        <v>10</v>
      </c>
      <c r="C61">
        <v>5</v>
      </c>
      <c r="D61">
        <v>8.1</v>
      </c>
      <c r="E61">
        <f t="shared" si="5"/>
        <v>40.5</v>
      </c>
      <c r="G61" s="10"/>
      <c r="K61" s="9">
        <v>42531</v>
      </c>
      <c r="L61">
        <v>10</v>
      </c>
      <c r="M61">
        <v>6</v>
      </c>
      <c r="N61">
        <v>8.1</v>
      </c>
      <c r="O61">
        <f t="shared" si="6"/>
        <v>48.599999999999994</v>
      </c>
    </row>
    <row r="62" spans="1:20">
      <c r="A62" s="9">
        <v>42525</v>
      </c>
      <c r="B62">
        <v>22</v>
      </c>
      <c r="C62">
        <v>4</v>
      </c>
      <c r="D62">
        <v>15.25</v>
      </c>
      <c r="E62">
        <f t="shared" si="5"/>
        <v>61</v>
      </c>
      <c r="G62" s="10"/>
      <c r="K62" s="9">
        <v>42531</v>
      </c>
      <c r="L62">
        <v>22</v>
      </c>
      <c r="M62">
        <v>2</v>
      </c>
      <c r="N62">
        <v>15.25</v>
      </c>
      <c r="O62">
        <f t="shared" si="6"/>
        <v>30.5</v>
      </c>
    </row>
    <row r="63" spans="1:20">
      <c r="A63" s="9">
        <v>42526</v>
      </c>
      <c r="B63">
        <v>1</v>
      </c>
      <c r="C63">
        <v>31</v>
      </c>
      <c r="D63">
        <v>2.11</v>
      </c>
      <c r="E63">
        <f t="shared" si="5"/>
        <v>65.41</v>
      </c>
      <c r="G63" s="10"/>
      <c r="K63" s="9">
        <v>42532</v>
      </c>
      <c r="L63">
        <v>1</v>
      </c>
      <c r="M63">
        <v>18</v>
      </c>
      <c r="N63">
        <v>2.11</v>
      </c>
      <c r="O63">
        <f t="shared" si="6"/>
        <v>37.979999999999997</v>
      </c>
    </row>
    <row r="64" spans="1:20">
      <c r="A64" s="9">
        <v>42526</v>
      </c>
      <c r="B64">
        <v>2</v>
      </c>
      <c r="C64">
        <v>0</v>
      </c>
      <c r="D64">
        <v>2.82</v>
      </c>
      <c r="E64">
        <f t="shared" si="5"/>
        <v>0</v>
      </c>
      <c r="G64" s="10"/>
      <c r="K64" s="9">
        <v>42532</v>
      </c>
      <c r="L64">
        <v>2</v>
      </c>
      <c r="N64">
        <v>2.82</v>
      </c>
      <c r="O64">
        <f t="shared" si="6"/>
        <v>0</v>
      </c>
    </row>
    <row r="65" spans="1:15">
      <c r="A65" s="9">
        <v>42526</v>
      </c>
      <c r="B65">
        <v>6</v>
      </c>
      <c r="C65">
        <v>2</v>
      </c>
      <c r="D65">
        <v>5.71</v>
      </c>
      <c r="E65">
        <f t="shared" si="5"/>
        <v>11.42</v>
      </c>
      <c r="G65" s="10"/>
      <c r="K65" s="9">
        <v>42532</v>
      </c>
      <c r="L65">
        <v>6</v>
      </c>
      <c r="M65">
        <v>4</v>
      </c>
      <c r="N65">
        <v>5.71</v>
      </c>
      <c r="O65">
        <f t="shared" si="6"/>
        <v>22.84</v>
      </c>
    </row>
    <row r="66" spans="1:15">
      <c r="A66" s="9">
        <v>42526</v>
      </c>
      <c r="B66">
        <v>10</v>
      </c>
      <c r="C66">
        <v>5</v>
      </c>
      <c r="D66">
        <v>8.1</v>
      </c>
      <c r="E66">
        <f t="shared" si="5"/>
        <v>40.5</v>
      </c>
      <c r="G66" s="10"/>
      <c r="K66" s="9">
        <v>42532</v>
      </c>
      <c r="L66">
        <v>10</v>
      </c>
      <c r="M66">
        <v>3</v>
      </c>
      <c r="N66">
        <v>8.1</v>
      </c>
      <c r="O66">
        <f t="shared" si="6"/>
        <v>24.299999999999997</v>
      </c>
    </row>
    <row r="67" spans="1:15">
      <c r="A67" s="9">
        <v>42526</v>
      </c>
      <c r="B67">
        <v>22</v>
      </c>
      <c r="C67">
        <v>1</v>
      </c>
      <c r="D67">
        <v>15.25</v>
      </c>
      <c r="E67">
        <f t="shared" si="5"/>
        <v>15.25</v>
      </c>
      <c r="G67" s="10"/>
      <c r="K67" s="9">
        <v>42532</v>
      </c>
      <c r="L67">
        <v>22</v>
      </c>
      <c r="M67">
        <v>2</v>
      </c>
      <c r="N67">
        <v>15.25</v>
      </c>
      <c r="O67">
        <f t="shared" si="6"/>
        <v>30.5</v>
      </c>
    </row>
    <row r="68" spans="1:15">
      <c r="A68" s="9">
        <v>42527</v>
      </c>
      <c r="B68">
        <v>1</v>
      </c>
      <c r="C68">
        <v>39</v>
      </c>
      <c r="D68">
        <v>2.11</v>
      </c>
      <c r="E68">
        <f t="shared" si="5"/>
        <v>82.289999999999992</v>
      </c>
      <c r="G68" s="10"/>
      <c r="K68" s="9">
        <v>42533</v>
      </c>
      <c r="L68">
        <v>1</v>
      </c>
      <c r="M68">
        <v>31</v>
      </c>
      <c r="N68">
        <v>2.11</v>
      </c>
      <c r="O68">
        <f t="shared" si="6"/>
        <v>65.41</v>
      </c>
    </row>
    <row r="69" spans="1:15">
      <c r="A69" s="9">
        <v>42527</v>
      </c>
      <c r="B69">
        <v>2</v>
      </c>
      <c r="C69">
        <v>2</v>
      </c>
      <c r="D69">
        <v>2.82</v>
      </c>
      <c r="E69">
        <f t="shared" si="5"/>
        <v>5.64</v>
      </c>
      <c r="G69" s="10"/>
      <c r="K69" s="9">
        <v>42533</v>
      </c>
      <c r="L69">
        <v>2</v>
      </c>
      <c r="N69">
        <v>2.82</v>
      </c>
      <c r="O69">
        <f t="shared" si="6"/>
        <v>0</v>
      </c>
    </row>
    <row r="70" spans="1:15">
      <c r="A70" s="9">
        <v>42527</v>
      </c>
      <c r="B70">
        <v>6</v>
      </c>
      <c r="C70">
        <v>2</v>
      </c>
      <c r="D70">
        <v>5.71</v>
      </c>
      <c r="E70">
        <f t="shared" si="5"/>
        <v>11.42</v>
      </c>
      <c r="G70" s="10"/>
      <c r="K70" s="9">
        <v>42533</v>
      </c>
      <c r="L70">
        <v>6</v>
      </c>
      <c r="M70">
        <v>4</v>
      </c>
      <c r="N70">
        <v>5.71</v>
      </c>
      <c r="O70">
        <f t="shared" si="6"/>
        <v>22.84</v>
      </c>
    </row>
    <row r="71" spans="1:15">
      <c r="A71" s="9">
        <v>42527</v>
      </c>
      <c r="B71">
        <v>10</v>
      </c>
      <c r="C71">
        <v>2</v>
      </c>
      <c r="D71">
        <v>8.1</v>
      </c>
      <c r="E71">
        <f t="shared" si="5"/>
        <v>16.2</v>
      </c>
      <c r="G71" s="10"/>
      <c r="K71" s="9">
        <v>42533</v>
      </c>
      <c r="L71">
        <v>10</v>
      </c>
      <c r="M71">
        <v>4</v>
      </c>
      <c r="N71">
        <v>8.1</v>
      </c>
      <c r="O71">
        <f t="shared" si="6"/>
        <v>32.4</v>
      </c>
    </row>
    <row r="72" spans="1:15">
      <c r="A72" s="9">
        <v>42527</v>
      </c>
      <c r="B72">
        <v>22</v>
      </c>
      <c r="C72">
        <v>3</v>
      </c>
      <c r="D72">
        <v>15.25</v>
      </c>
      <c r="E72">
        <f t="shared" si="5"/>
        <v>45.75</v>
      </c>
      <c r="K72" s="9">
        <v>42533</v>
      </c>
      <c r="L72">
        <v>22</v>
      </c>
      <c r="M72">
        <v>2</v>
      </c>
      <c r="N72">
        <v>15.25</v>
      </c>
      <c r="O72">
        <f t="shared" si="6"/>
        <v>30.5</v>
      </c>
    </row>
    <row r="73" spans="1:15">
      <c r="G73" s="10"/>
      <c r="K73" s="9">
        <v>42534</v>
      </c>
      <c r="L73">
        <v>1</v>
      </c>
      <c r="M73">
        <v>15</v>
      </c>
      <c r="N73">
        <v>2.11</v>
      </c>
      <c r="O73">
        <f t="shared" si="6"/>
        <v>31.65</v>
      </c>
    </row>
    <row r="74" spans="1:15">
      <c r="K74" s="9">
        <v>42534</v>
      </c>
      <c r="L74">
        <v>2</v>
      </c>
      <c r="M74">
        <v>5</v>
      </c>
      <c r="N74">
        <v>2.82</v>
      </c>
      <c r="O74">
        <f t="shared" si="6"/>
        <v>14.1</v>
      </c>
    </row>
    <row r="75" spans="1:15">
      <c r="K75" s="9">
        <v>42534</v>
      </c>
      <c r="L75">
        <v>6</v>
      </c>
      <c r="M75">
        <v>2</v>
      </c>
      <c r="N75">
        <v>5.71</v>
      </c>
      <c r="O75">
        <f t="shared" si="6"/>
        <v>11.42</v>
      </c>
    </row>
    <row r="76" spans="1:15">
      <c r="K76" s="9">
        <v>42534</v>
      </c>
      <c r="L76">
        <v>10</v>
      </c>
      <c r="M76">
        <v>6</v>
      </c>
      <c r="N76">
        <v>8.1</v>
      </c>
      <c r="O76">
        <f t="shared" si="6"/>
        <v>48.599999999999994</v>
      </c>
    </row>
    <row r="77" spans="1:15">
      <c r="K77" s="9">
        <v>42534</v>
      </c>
      <c r="L77">
        <v>22</v>
      </c>
      <c r="M77">
        <v>3</v>
      </c>
      <c r="N77">
        <v>15.25</v>
      </c>
      <c r="O77">
        <f t="shared" si="6"/>
        <v>45.75</v>
      </c>
    </row>
  </sheetData>
  <pageMargins left="0.69930555555555596" right="0.69930555555555596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2"/>
  <sheetViews>
    <sheetView topLeftCell="G6" workbookViewId="0">
      <selection activeCell="T16" sqref="T16"/>
    </sheetView>
  </sheetViews>
  <sheetFormatPr baseColWidth="10" defaultColWidth="9" defaultRowHeight="15"/>
  <cols>
    <col min="1" max="1" width="11.140625" customWidth="1"/>
    <col min="9" max="9" width="20.85546875" customWidth="1"/>
    <col min="11" max="11" width="11" customWidth="1"/>
  </cols>
  <sheetData>
    <row r="1" spans="1:20">
      <c r="A1" s="9">
        <v>42521</v>
      </c>
      <c r="B1">
        <v>1</v>
      </c>
      <c r="C1">
        <v>0</v>
      </c>
      <c r="D1">
        <v>2.0699999999999998</v>
      </c>
      <c r="E1">
        <f>C1*D1</f>
        <v>0</v>
      </c>
      <c r="H1" s="10">
        <f>D1/D5</f>
        <v>0.13573770491803278</v>
      </c>
      <c r="K1" s="9">
        <v>42528</v>
      </c>
      <c r="L1">
        <v>1</v>
      </c>
      <c r="M1">
        <v>58</v>
      </c>
      <c r="N1">
        <v>2.0699999999999998</v>
      </c>
      <c r="O1">
        <f t="shared" ref="O1" si="0">M1*N1</f>
        <v>120.05999999999999</v>
      </c>
    </row>
    <row r="2" spans="1:20">
      <c r="A2" s="9">
        <v>42521</v>
      </c>
      <c r="B2">
        <v>2</v>
      </c>
      <c r="C2">
        <v>0</v>
      </c>
      <c r="D2">
        <v>2.77</v>
      </c>
      <c r="E2">
        <f t="shared" ref="E2" si="1">C2*D2</f>
        <v>0</v>
      </c>
      <c r="H2" s="10">
        <f>D2/D5</f>
        <v>0.18163934426229508</v>
      </c>
      <c r="K2" s="9">
        <v>42528</v>
      </c>
      <c r="L2">
        <v>2</v>
      </c>
      <c r="M2">
        <v>9</v>
      </c>
      <c r="N2">
        <v>2.77</v>
      </c>
      <c r="O2">
        <f t="shared" ref="O2:O35" si="2">M2*N2</f>
        <v>24.93</v>
      </c>
    </row>
    <row r="3" spans="1:20">
      <c r="A3" s="9">
        <v>42521</v>
      </c>
      <c r="B3">
        <v>6</v>
      </c>
      <c r="C3">
        <v>0</v>
      </c>
      <c r="D3">
        <v>5.62</v>
      </c>
      <c r="E3">
        <f t="shared" ref="E3:E35" si="3">C3*D3</f>
        <v>0</v>
      </c>
      <c r="H3" s="10">
        <f>D3/D5</f>
        <v>0.36852459016393441</v>
      </c>
      <c r="K3" s="9">
        <v>42528</v>
      </c>
      <c r="L3">
        <v>6</v>
      </c>
      <c r="M3">
        <v>12</v>
      </c>
      <c r="N3">
        <v>5.62</v>
      </c>
      <c r="O3">
        <f t="shared" si="2"/>
        <v>67.44</v>
      </c>
    </row>
    <row r="4" spans="1:20">
      <c r="A4" s="9">
        <v>42521</v>
      </c>
      <c r="B4">
        <v>10</v>
      </c>
      <c r="C4">
        <v>0</v>
      </c>
      <c r="D4">
        <v>7.97</v>
      </c>
      <c r="E4">
        <f t="shared" si="3"/>
        <v>0</v>
      </c>
      <c r="H4" s="10">
        <f>D4/D5</f>
        <v>0.52262295081967214</v>
      </c>
      <c r="K4" s="9">
        <v>42528</v>
      </c>
      <c r="L4">
        <v>10</v>
      </c>
      <c r="M4">
        <v>8</v>
      </c>
      <c r="N4">
        <v>7.97</v>
      </c>
      <c r="O4">
        <f t="shared" si="2"/>
        <v>63.76</v>
      </c>
    </row>
    <row r="5" spans="1:20">
      <c r="A5" s="9">
        <v>42521</v>
      </c>
      <c r="B5">
        <v>22</v>
      </c>
      <c r="C5">
        <v>0</v>
      </c>
      <c r="D5">
        <v>15.25</v>
      </c>
      <c r="E5">
        <f t="shared" si="3"/>
        <v>0</v>
      </c>
      <c r="H5" s="11">
        <v>1</v>
      </c>
      <c r="K5" s="9">
        <v>42528</v>
      </c>
      <c r="L5">
        <v>22</v>
      </c>
      <c r="M5">
        <v>11</v>
      </c>
      <c r="N5">
        <v>15.25</v>
      </c>
      <c r="O5">
        <f t="shared" si="2"/>
        <v>167.75</v>
      </c>
    </row>
    <row r="6" spans="1:20">
      <c r="A6" s="9">
        <v>42522</v>
      </c>
      <c r="B6">
        <v>1</v>
      </c>
      <c r="C6">
        <v>114</v>
      </c>
      <c r="D6">
        <v>2.0699999999999998</v>
      </c>
      <c r="E6">
        <f t="shared" si="3"/>
        <v>235.98</v>
      </c>
      <c r="K6" s="9">
        <v>42529</v>
      </c>
      <c r="L6">
        <v>1</v>
      </c>
      <c r="M6">
        <v>45</v>
      </c>
      <c r="N6">
        <v>2.0699999999999998</v>
      </c>
      <c r="O6">
        <f t="shared" si="2"/>
        <v>93.149999999999991</v>
      </c>
    </row>
    <row r="7" spans="1:20">
      <c r="A7" s="9">
        <v>42522</v>
      </c>
      <c r="B7">
        <v>2</v>
      </c>
      <c r="C7">
        <v>4</v>
      </c>
      <c r="D7">
        <v>2.77</v>
      </c>
      <c r="E7">
        <f t="shared" si="3"/>
        <v>11.08</v>
      </c>
      <c r="I7" t="s">
        <v>7</v>
      </c>
      <c r="K7" s="9">
        <v>42529</v>
      </c>
      <c r="L7">
        <v>2</v>
      </c>
      <c r="M7">
        <v>15</v>
      </c>
      <c r="N7">
        <v>2.77</v>
      </c>
      <c r="O7">
        <f t="shared" si="2"/>
        <v>41.55</v>
      </c>
      <c r="S7" t="s">
        <v>6</v>
      </c>
      <c r="T7" t="s">
        <v>7</v>
      </c>
    </row>
    <row r="8" spans="1:20">
      <c r="A8" s="9">
        <v>42522</v>
      </c>
      <c r="B8">
        <v>6</v>
      </c>
      <c r="C8">
        <v>3</v>
      </c>
      <c r="D8">
        <v>5.62</v>
      </c>
      <c r="E8">
        <f t="shared" si="3"/>
        <v>16.86</v>
      </c>
      <c r="G8" s="12">
        <v>42521</v>
      </c>
      <c r="H8">
        <f>(C1*$H$1)+(C2*$H$2)+(C3*$H$3)+(C4*$H$4)+C5</f>
        <v>0</v>
      </c>
      <c r="I8" s="10">
        <f>H8/50</f>
        <v>0</v>
      </c>
      <c r="K8" s="9">
        <v>42529</v>
      </c>
      <c r="L8">
        <v>6</v>
      </c>
      <c r="M8">
        <v>10</v>
      </c>
      <c r="N8">
        <v>5.62</v>
      </c>
      <c r="O8">
        <f t="shared" si="2"/>
        <v>56.2</v>
      </c>
      <c r="Q8" s="12">
        <v>42528</v>
      </c>
      <c r="R8">
        <f>(M1*$H$1)+(M2*$H$2)+(M3*$H$3)+(M4*$H$4)+M5</f>
        <v>29.110819672131147</v>
      </c>
      <c r="T8" s="10">
        <f>R8/50</f>
        <v>0.58221639344262288</v>
      </c>
    </row>
    <row r="9" spans="1:20">
      <c r="A9" s="9">
        <v>42522</v>
      </c>
      <c r="B9">
        <v>10</v>
      </c>
      <c r="C9">
        <v>10</v>
      </c>
      <c r="D9">
        <v>7.97</v>
      </c>
      <c r="E9">
        <f t="shared" si="3"/>
        <v>79.7</v>
      </c>
      <c r="G9" s="12">
        <v>42522</v>
      </c>
      <c r="H9">
        <f>(C6*$H$1)+(C7*$H$2)+(C8*$H$3)+(C9*$H$4)+C10</f>
        <v>27.532459016393439</v>
      </c>
      <c r="I9" s="10">
        <f t="shared" ref="I9" si="4">H9/50</f>
        <v>0.5506491803278688</v>
      </c>
      <c r="K9" s="9">
        <v>42529</v>
      </c>
      <c r="L9">
        <v>10</v>
      </c>
      <c r="M9">
        <v>15</v>
      </c>
      <c r="N9">
        <v>7.97</v>
      </c>
      <c r="O9">
        <f t="shared" si="2"/>
        <v>119.55</v>
      </c>
      <c r="Q9" s="12">
        <v>42529</v>
      </c>
      <c r="R9">
        <f>(M6*$H$1)+(M7*$H$2)+(M8*$H$3)+(M9*$H$4)+M10</f>
        <v>25.357377049180329</v>
      </c>
      <c r="T9" s="10">
        <f t="shared" ref="T9" si="5">R9/50</f>
        <v>0.50714754098360659</v>
      </c>
    </row>
    <row r="10" spans="1:20">
      <c r="A10" s="9">
        <v>42522</v>
      </c>
      <c r="B10">
        <v>22</v>
      </c>
      <c r="C10">
        <v>5</v>
      </c>
      <c r="D10">
        <v>15.25</v>
      </c>
      <c r="E10">
        <f t="shared" si="3"/>
        <v>76.25</v>
      </c>
      <c r="G10" s="12">
        <v>42523</v>
      </c>
      <c r="H10">
        <f>(C11*$H$1)+(C12*$H$2)+(C13*$H$3)+(C14*$H$4)+C15</f>
        <v>26.994098360655737</v>
      </c>
      <c r="I10" s="10">
        <f>H10/50</f>
        <v>0.53988196721311477</v>
      </c>
      <c r="K10" s="9">
        <v>42529</v>
      </c>
      <c r="L10">
        <v>22</v>
      </c>
      <c r="M10">
        <v>5</v>
      </c>
      <c r="N10">
        <v>15.25</v>
      </c>
      <c r="O10">
        <f t="shared" si="2"/>
        <v>76.25</v>
      </c>
      <c r="Q10" s="12">
        <v>42530</v>
      </c>
      <c r="R10">
        <f>(M11*$H$1)+(M12*$H$2)+(M13*$H$3)+(M14*$H$4)+M15</f>
        <v>23.175737704918031</v>
      </c>
      <c r="T10" s="10">
        <f>R10/50</f>
        <v>0.46351475409836063</v>
      </c>
    </row>
    <row r="11" spans="1:20">
      <c r="A11" s="9">
        <v>42523</v>
      </c>
      <c r="B11">
        <v>1</v>
      </c>
      <c r="C11">
        <v>85</v>
      </c>
      <c r="D11">
        <v>2.0699999999999998</v>
      </c>
      <c r="E11">
        <f t="shared" si="3"/>
        <v>175.95</v>
      </c>
      <c r="G11" s="12">
        <v>42524</v>
      </c>
      <c r="H11">
        <f>(C16*$H$1)+(C17*$H$2)+(C18*$H$3)+(C19*$H$4)+C20</f>
        <v>19.932459016393441</v>
      </c>
      <c r="I11" s="10">
        <f>H11/50</f>
        <v>0.39864918032786884</v>
      </c>
      <c r="K11" s="9">
        <v>42530</v>
      </c>
      <c r="L11">
        <v>1</v>
      </c>
      <c r="M11">
        <v>81</v>
      </c>
      <c r="N11">
        <v>2.0699999999999998</v>
      </c>
      <c r="O11">
        <f t="shared" si="2"/>
        <v>167.67</v>
      </c>
      <c r="Q11" s="12">
        <v>42531</v>
      </c>
      <c r="R11">
        <f>(M16*$H$1)+(M17*$H$2)+(M18*$H$3)+(M19*$H$4)+M20</f>
        <v>20.945573770491801</v>
      </c>
      <c r="T11" s="10">
        <f>R11/50</f>
        <v>0.41891147540983603</v>
      </c>
    </row>
    <row r="12" spans="1:20">
      <c r="A12" s="9">
        <v>42523</v>
      </c>
      <c r="B12">
        <v>2</v>
      </c>
      <c r="C12">
        <v>3</v>
      </c>
      <c r="D12">
        <v>2.77</v>
      </c>
      <c r="E12">
        <f t="shared" si="3"/>
        <v>8.31</v>
      </c>
      <c r="G12" s="12">
        <v>42525</v>
      </c>
      <c r="H12">
        <f>(C21*$H$1)+(C22*$H$2)+(C23*$H$3)+(C24*$H$4)+C25</f>
        <v>27.584918032786884</v>
      </c>
      <c r="I12" s="10">
        <f>H12/50</f>
        <v>0.55169836065573774</v>
      </c>
      <c r="K12" s="9">
        <v>42530</v>
      </c>
      <c r="L12">
        <v>2</v>
      </c>
      <c r="M12">
        <v>9</v>
      </c>
      <c r="N12">
        <v>2.77</v>
      </c>
      <c r="O12">
        <f t="shared" si="2"/>
        <v>24.93</v>
      </c>
      <c r="Q12" s="12">
        <v>42532</v>
      </c>
      <c r="R12">
        <f>(M21*$H$1)+(M22*$H$2)+(M23*$H$3)+(M24*$H$4)+M25</f>
        <v>19.068852459016394</v>
      </c>
      <c r="T12" s="10">
        <f>R12/50</f>
        <v>0.38137704918032789</v>
      </c>
    </row>
    <row r="13" spans="1:20">
      <c r="A13" s="9">
        <v>42523</v>
      </c>
      <c r="B13">
        <v>6</v>
      </c>
      <c r="C13">
        <v>10</v>
      </c>
      <c r="D13">
        <v>5.62</v>
      </c>
      <c r="E13">
        <f t="shared" si="3"/>
        <v>56.2</v>
      </c>
      <c r="G13" s="12">
        <v>42526</v>
      </c>
      <c r="H13">
        <f>(C26*$H$1)+(C27*$H$2)+(C28*$H$3)+(C29*$H$4)+C30</f>
        <v>32.672786885245898</v>
      </c>
      <c r="I13" s="10">
        <f>H13/50</f>
        <v>0.65345573770491794</v>
      </c>
      <c r="K13" s="9">
        <v>42530</v>
      </c>
      <c r="L13">
        <v>6</v>
      </c>
      <c r="M13">
        <v>5</v>
      </c>
      <c r="N13">
        <v>5.62</v>
      </c>
      <c r="O13">
        <f t="shared" si="2"/>
        <v>28.1</v>
      </c>
      <c r="Q13" s="12">
        <v>42533</v>
      </c>
      <c r="R13">
        <f>(M26*$H$1)+(M27*$H$2)+(M28*$H$3)+(M29*$H$4)+M30</f>
        <v>22.720655737704917</v>
      </c>
      <c r="T13" s="10">
        <f>R13/50</f>
        <v>0.45441311475409835</v>
      </c>
    </row>
    <row r="14" spans="1:20">
      <c r="A14" s="9">
        <v>42523</v>
      </c>
      <c r="B14">
        <v>10</v>
      </c>
      <c r="C14">
        <v>10</v>
      </c>
      <c r="D14">
        <v>7.97</v>
      </c>
      <c r="E14">
        <f t="shared" si="3"/>
        <v>79.7</v>
      </c>
      <c r="G14" s="12">
        <v>42527</v>
      </c>
      <c r="H14">
        <f>(C31*$H$1)+(C32*$H$2)+(C33*$H$3)+(C34*$H$4)+C35</f>
        <v>36.618360655737703</v>
      </c>
      <c r="I14" s="10">
        <f>H14/50</f>
        <v>0.73236721311475406</v>
      </c>
      <c r="K14" s="9">
        <v>42530</v>
      </c>
      <c r="L14">
        <v>10</v>
      </c>
      <c r="M14">
        <v>9</v>
      </c>
      <c r="N14">
        <v>7.97</v>
      </c>
      <c r="O14">
        <f t="shared" si="2"/>
        <v>71.73</v>
      </c>
      <c r="Q14" s="12">
        <v>42534</v>
      </c>
      <c r="R14">
        <f>(M31*$H$1)+(M32*$H$2)+(M33*$H$3)+(M34*$H$4)+M35</f>
        <v>23.287213114754099</v>
      </c>
      <c r="T14" s="10">
        <f>R14/50</f>
        <v>0.46574426229508198</v>
      </c>
    </row>
    <row r="15" spans="1:20">
      <c r="A15" s="9">
        <v>42523</v>
      </c>
      <c r="B15">
        <v>22</v>
      </c>
      <c r="C15">
        <v>6</v>
      </c>
      <c r="D15">
        <v>15.25</v>
      </c>
      <c r="E15">
        <f t="shared" si="3"/>
        <v>91.5</v>
      </c>
      <c r="G15" s="12"/>
      <c r="K15" s="9">
        <v>42530</v>
      </c>
      <c r="L15">
        <v>22</v>
      </c>
      <c r="M15">
        <v>4</v>
      </c>
      <c r="N15">
        <v>15.25</v>
      </c>
      <c r="O15">
        <f t="shared" si="2"/>
        <v>61</v>
      </c>
      <c r="Q15" s="12"/>
    </row>
    <row r="16" spans="1:20">
      <c r="A16" s="9">
        <v>42524</v>
      </c>
      <c r="B16">
        <v>1</v>
      </c>
      <c r="C16">
        <v>51</v>
      </c>
      <c r="D16">
        <v>2.0699999999999998</v>
      </c>
      <c r="E16">
        <f t="shared" si="3"/>
        <v>105.57</v>
      </c>
      <c r="I16" s="13">
        <f>SUM(I8:I14)/6</f>
        <v>0.57111693989071044</v>
      </c>
      <c r="K16" s="9">
        <v>42531</v>
      </c>
      <c r="L16">
        <v>1</v>
      </c>
      <c r="M16">
        <v>35</v>
      </c>
      <c r="N16">
        <v>2.0699999999999998</v>
      </c>
      <c r="O16">
        <f t="shared" si="2"/>
        <v>72.449999999999989</v>
      </c>
      <c r="T16" s="13">
        <f>SUM(T8:T14)/7</f>
        <v>0.46761779859484776</v>
      </c>
    </row>
    <row r="17" spans="1:15">
      <c r="A17" s="9">
        <v>42524</v>
      </c>
      <c r="B17">
        <v>2</v>
      </c>
      <c r="C17">
        <v>4</v>
      </c>
      <c r="D17">
        <v>2.77</v>
      </c>
      <c r="E17">
        <f t="shared" si="3"/>
        <v>11.08</v>
      </c>
      <c r="K17" s="9">
        <v>42531</v>
      </c>
      <c r="L17">
        <v>2</v>
      </c>
      <c r="M17">
        <v>14</v>
      </c>
      <c r="N17">
        <v>2.77</v>
      </c>
      <c r="O17">
        <f t="shared" si="2"/>
        <v>38.78</v>
      </c>
    </row>
    <row r="18" spans="1:15">
      <c r="A18" s="9">
        <v>42524</v>
      </c>
      <c r="B18">
        <v>6</v>
      </c>
      <c r="C18">
        <v>7</v>
      </c>
      <c r="D18">
        <v>5.62</v>
      </c>
      <c r="E18">
        <f t="shared" si="3"/>
        <v>39.340000000000003</v>
      </c>
      <c r="K18" s="9">
        <v>42531</v>
      </c>
      <c r="L18">
        <v>6</v>
      </c>
      <c r="M18">
        <v>8</v>
      </c>
      <c r="N18">
        <v>5.62</v>
      </c>
      <c r="O18">
        <f t="shared" si="2"/>
        <v>44.96</v>
      </c>
    </row>
    <row r="19" spans="1:15">
      <c r="A19" s="9">
        <v>42524</v>
      </c>
      <c r="B19">
        <v>10</v>
      </c>
      <c r="C19">
        <v>9</v>
      </c>
      <c r="D19">
        <v>7.97</v>
      </c>
      <c r="E19">
        <f t="shared" si="3"/>
        <v>71.73</v>
      </c>
      <c r="K19" s="9">
        <v>42531</v>
      </c>
      <c r="L19">
        <v>10</v>
      </c>
      <c r="M19">
        <v>9</v>
      </c>
      <c r="N19">
        <v>7.97</v>
      </c>
      <c r="O19">
        <f t="shared" si="2"/>
        <v>71.73</v>
      </c>
    </row>
    <row r="20" spans="1:15">
      <c r="A20" s="9">
        <v>42524</v>
      </c>
      <c r="B20">
        <v>22</v>
      </c>
      <c r="C20">
        <v>5</v>
      </c>
      <c r="D20">
        <v>15.25</v>
      </c>
      <c r="E20">
        <f t="shared" si="3"/>
        <v>76.25</v>
      </c>
      <c r="K20" s="9">
        <v>42531</v>
      </c>
      <c r="L20">
        <v>22</v>
      </c>
      <c r="M20">
        <v>6</v>
      </c>
      <c r="N20">
        <v>15.25</v>
      </c>
      <c r="O20">
        <f t="shared" si="2"/>
        <v>91.5</v>
      </c>
    </row>
    <row r="21" spans="1:15">
      <c r="A21" s="9">
        <v>42525</v>
      </c>
      <c r="B21">
        <v>1</v>
      </c>
      <c r="C21">
        <v>62</v>
      </c>
      <c r="D21">
        <v>2.0699999999999998</v>
      </c>
      <c r="E21">
        <f t="shared" si="3"/>
        <v>128.34</v>
      </c>
      <c r="K21" s="9">
        <v>42532</v>
      </c>
      <c r="L21">
        <v>1</v>
      </c>
      <c r="M21">
        <v>29</v>
      </c>
      <c r="N21">
        <v>2.0699999999999998</v>
      </c>
      <c r="O21">
        <f t="shared" si="2"/>
        <v>60.029999999999994</v>
      </c>
    </row>
    <row r="22" spans="1:15">
      <c r="A22" s="9">
        <v>42525</v>
      </c>
      <c r="B22">
        <v>2</v>
      </c>
      <c r="C22">
        <v>11</v>
      </c>
      <c r="D22">
        <v>2.77</v>
      </c>
      <c r="E22">
        <f t="shared" si="3"/>
        <v>30.47</v>
      </c>
      <c r="K22" s="9">
        <v>42532</v>
      </c>
      <c r="L22">
        <v>2</v>
      </c>
      <c r="M22">
        <v>9</v>
      </c>
      <c r="N22">
        <v>2.77</v>
      </c>
      <c r="O22">
        <f t="shared" si="2"/>
        <v>24.93</v>
      </c>
    </row>
    <row r="23" spans="1:15">
      <c r="A23" s="9">
        <v>42525</v>
      </c>
      <c r="B23">
        <v>6</v>
      </c>
      <c r="C23">
        <v>12</v>
      </c>
      <c r="D23">
        <v>5.62</v>
      </c>
      <c r="E23">
        <f t="shared" si="3"/>
        <v>67.44</v>
      </c>
      <c r="K23" s="9">
        <v>42532</v>
      </c>
      <c r="L23">
        <v>6</v>
      </c>
      <c r="M23">
        <v>9</v>
      </c>
      <c r="N23">
        <v>5.62</v>
      </c>
      <c r="O23">
        <f t="shared" si="2"/>
        <v>50.58</v>
      </c>
    </row>
    <row r="24" spans="1:15">
      <c r="A24" s="9">
        <v>42525</v>
      </c>
      <c r="B24">
        <v>10</v>
      </c>
      <c r="C24">
        <v>11</v>
      </c>
      <c r="D24">
        <v>7.97</v>
      </c>
      <c r="E24">
        <f t="shared" si="3"/>
        <v>87.67</v>
      </c>
      <c r="K24" s="9">
        <v>42532</v>
      </c>
      <c r="L24">
        <v>10</v>
      </c>
      <c r="M24">
        <v>8</v>
      </c>
      <c r="N24">
        <v>7.97</v>
      </c>
      <c r="O24">
        <f t="shared" si="2"/>
        <v>63.76</v>
      </c>
    </row>
    <row r="25" spans="1:15">
      <c r="A25" s="9">
        <v>42525</v>
      </c>
      <c r="B25">
        <v>22</v>
      </c>
      <c r="C25">
        <v>7</v>
      </c>
      <c r="D25">
        <v>15.25</v>
      </c>
      <c r="E25">
        <f t="shared" si="3"/>
        <v>106.75</v>
      </c>
      <c r="K25" s="9">
        <v>42532</v>
      </c>
      <c r="L25">
        <v>22</v>
      </c>
      <c r="M25">
        <v>6</v>
      </c>
      <c r="N25">
        <v>15.25</v>
      </c>
      <c r="O25">
        <f t="shared" si="2"/>
        <v>91.5</v>
      </c>
    </row>
    <row r="26" spans="1:15">
      <c r="A26" s="9">
        <v>42526</v>
      </c>
      <c r="B26">
        <v>1</v>
      </c>
      <c r="C26">
        <v>91</v>
      </c>
      <c r="D26">
        <v>2.0699999999999998</v>
      </c>
      <c r="E26">
        <f t="shared" si="3"/>
        <v>188.36999999999998</v>
      </c>
      <c r="K26" s="9">
        <v>42533</v>
      </c>
      <c r="L26">
        <v>1</v>
      </c>
      <c r="M26">
        <v>63</v>
      </c>
      <c r="N26">
        <v>2.0699999999999998</v>
      </c>
      <c r="O26">
        <f t="shared" si="2"/>
        <v>130.41</v>
      </c>
    </row>
    <row r="27" spans="1:15">
      <c r="A27" s="9">
        <v>42526</v>
      </c>
      <c r="B27">
        <v>2</v>
      </c>
      <c r="C27">
        <v>12</v>
      </c>
      <c r="D27">
        <v>2.77</v>
      </c>
      <c r="E27">
        <f t="shared" si="3"/>
        <v>33.24</v>
      </c>
      <c r="K27" s="9">
        <v>42533</v>
      </c>
      <c r="L27">
        <v>2</v>
      </c>
      <c r="M27">
        <v>2</v>
      </c>
      <c r="N27">
        <v>2.77</v>
      </c>
      <c r="O27">
        <f t="shared" si="2"/>
        <v>5.54</v>
      </c>
    </row>
    <row r="28" spans="1:15">
      <c r="A28" s="9">
        <v>42526</v>
      </c>
      <c r="B28">
        <v>6</v>
      </c>
      <c r="C28">
        <v>6</v>
      </c>
      <c r="D28">
        <v>5.62</v>
      </c>
      <c r="E28">
        <f t="shared" si="3"/>
        <v>33.72</v>
      </c>
      <c r="K28" s="9">
        <v>42533</v>
      </c>
      <c r="L28">
        <v>6</v>
      </c>
      <c r="M28">
        <v>7</v>
      </c>
      <c r="N28">
        <v>5.62</v>
      </c>
      <c r="O28">
        <f t="shared" si="2"/>
        <v>39.340000000000003</v>
      </c>
    </row>
    <row r="29" spans="1:15">
      <c r="A29" s="9">
        <v>42526</v>
      </c>
      <c r="B29">
        <v>10</v>
      </c>
      <c r="C29">
        <v>19</v>
      </c>
      <c r="D29">
        <v>7.97</v>
      </c>
      <c r="E29">
        <f t="shared" si="3"/>
        <v>151.43</v>
      </c>
      <c r="G29" s="10"/>
      <c r="K29" s="9">
        <v>42533</v>
      </c>
      <c r="L29">
        <v>10</v>
      </c>
      <c r="M29">
        <v>10</v>
      </c>
      <c r="N29">
        <v>7.97</v>
      </c>
      <c r="O29">
        <f t="shared" si="2"/>
        <v>79.7</v>
      </c>
    </row>
    <row r="30" spans="1:15">
      <c r="A30" s="9">
        <v>42526</v>
      </c>
      <c r="B30">
        <v>22</v>
      </c>
      <c r="C30">
        <v>6</v>
      </c>
      <c r="D30">
        <v>15.25</v>
      </c>
      <c r="E30">
        <f t="shared" si="3"/>
        <v>91.5</v>
      </c>
      <c r="G30" s="10"/>
      <c r="K30" s="9">
        <v>42533</v>
      </c>
      <c r="L30">
        <v>22</v>
      </c>
      <c r="M30">
        <v>6</v>
      </c>
      <c r="N30">
        <v>15.25</v>
      </c>
      <c r="O30">
        <f t="shared" si="2"/>
        <v>91.5</v>
      </c>
    </row>
    <row r="31" spans="1:15">
      <c r="A31" s="9">
        <v>42527</v>
      </c>
      <c r="B31">
        <v>1</v>
      </c>
      <c r="C31">
        <v>75</v>
      </c>
      <c r="D31">
        <v>2.0699999999999998</v>
      </c>
      <c r="E31">
        <f t="shared" si="3"/>
        <v>155.25</v>
      </c>
      <c r="G31" s="10"/>
      <c r="K31" s="9">
        <v>42534</v>
      </c>
      <c r="L31">
        <v>1</v>
      </c>
      <c r="M31">
        <v>49</v>
      </c>
      <c r="N31">
        <v>2.0699999999999998</v>
      </c>
      <c r="O31">
        <f t="shared" si="2"/>
        <v>101.42999999999999</v>
      </c>
    </row>
    <row r="32" spans="1:15">
      <c r="A32" s="9">
        <v>42527</v>
      </c>
      <c r="B32">
        <v>2</v>
      </c>
      <c r="C32">
        <v>12</v>
      </c>
      <c r="D32">
        <v>2.77</v>
      </c>
      <c r="E32">
        <f t="shared" si="3"/>
        <v>33.24</v>
      </c>
      <c r="G32" s="10"/>
      <c r="K32" s="9">
        <v>42534</v>
      </c>
      <c r="L32">
        <v>2</v>
      </c>
      <c r="M32">
        <v>6</v>
      </c>
      <c r="N32">
        <v>2.77</v>
      </c>
      <c r="O32">
        <f t="shared" si="2"/>
        <v>16.62</v>
      </c>
    </row>
    <row r="33" spans="1:15">
      <c r="A33" s="9">
        <v>42527</v>
      </c>
      <c r="B33">
        <v>6</v>
      </c>
      <c r="C33">
        <v>16</v>
      </c>
      <c r="D33">
        <v>5.62</v>
      </c>
      <c r="E33">
        <f t="shared" si="3"/>
        <v>89.92</v>
      </c>
      <c r="G33" s="10"/>
      <c r="K33" s="9">
        <v>42534</v>
      </c>
      <c r="L33">
        <v>6</v>
      </c>
      <c r="M33">
        <v>5</v>
      </c>
      <c r="N33">
        <v>5.62</v>
      </c>
      <c r="O33">
        <f t="shared" si="2"/>
        <v>28.1</v>
      </c>
    </row>
    <row r="34" spans="1:15">
      <c r="A34" s="9">
        <v>42527</v>
      </c>
      <c r="B34">
        <v>10</v>
      </c>
      <c r="C34">
        <v>16</v>
      </c>
      <c r="D34">
        <v>7.97</v>
      </c>
      <c r="E34">
        <f t="shared" si="3"/>
        <v>127.52</v>
      </c>
      <c r="G34" s="10"/>
      <c r="K34" s="9">
        <v>42534</v>
      </c>
      <c r="L34">
        <v>10</v>
      </c>
      <c r="M34">
        <v>9</v>
      </c>
      <c r="N34">
        <v>7.97</v>
      </c>
      <c r="O34">
        <f t="shared" si="2"/>
        <v>71.73</v>
      </c>
    </row>
    <row r="35" spans="1:15">
      <c r="A35" s="9">
        <v>42527</v>
      </c>
      <c r="B35">
        <v>22</v>
      </c>
      <c r="C35">
        <v>10</v>
      </c>
      <c r="D35">
        <v>15.25</v>
      </c>
      <c r="E35">
        <f t="shared" si="3"/>
        <v>152.5</v>
      </c>
      <c r="G35" s="10"/>
      <c r="K35" s="9">
        <v>42534</v>
      </c>
      <c r="L35">
        <v>22</v>
      </c>
      <c r="M35">
        <v>9</v>
      </c>
      <c r="N35">
        <v>15.25</v>
      </c>
      <c r="O35">
        <f t="shared" si="2"/>
        <v>137.25</v>
      </c>
    </row>
    <row r="36" spans="1:15">
      <c r="A36" s="9"/>
    </row>
    <row r="37" spans="1:15">
      <c r="A37" s="9"/>
      <c r="G37" s="12"/>
      <c r="I37" s="10"/>
    </row>
    <row r="38" spans="1:15">
      <c r="A38" s="9"/>
      <c r="G38" s="12"/>
      <c r="I38" s="10"/>
    </row>
    <row r="39" spans="1:15">
      <c r="A39" s="9"/>
      <c r="G39" s="12"/>
      <c r="I39" s="10"/>
    </row>
    <row r="40" spans="1:15">
      <c r="A40" s="9"/>
      <c r="G40" s="12"/>
      <c r="I40" s="10"/>
    </row>
    <row r="41" spans="1:15">
      <c r="A41" s="9"/>
      <c r="G41" s="12"/>
      <c r="I41" s="10"/>
    </row>
    <row r="42" spans="1:15">
      <c r="A42" s="9"/>
      <c r="G42" s="12"/>
      <c r="I42" s="10"/>
    </row>
    <row r="43" spans="1:15">
      <c r="A43" s="9"/>
      <c r="G43" s="12"/>
      <c r="I43" s="10"/>
    </row>
    <row r="44" spans="1:15">
      <c r="A44" s="9"/>
      <c r="G44" s="12"/>
    </row>
    <row r="45" spans="1:15">
      <c r="A45" s="9"/>
      <c r="I45" s="13"/>
    </row>
    <row r="46" spans="1:15">
      <c r="A46" s="9"/>
      <c r="G46" s="10"/>
    </row>
    <row r="47" spans="1:15">
      <c r="A47" s="9"/>
      <c r="G47" s="10"/>
    </row>
    <row r="48" spans="1:15">
      <c r="A48" s="9"/>
      <c r="G48" s="10"/>
    </row>
    <row r="49" spans="1:7">
      <c r="A49" s="9"/>
      <c r="G49" s="10"/>
    </row>
    <row r="50" spans="1:7">
      <c r="A50" s="9"/>
      <c r="G50" s="10"/>
    </row>
    <row r="51" spans="1:7">
      <c r="A51" s="9"/>
      <c r="G51" s="10"/>
    </row>
    <row r="52" spans="1:7">
      <c r="A52" s="9"/>
      <c r="G52" s="10"/>
    </row>
    <row r="53" spans="1:7">
      <c r="A53" s="9"/>
      <c r="G53" s="10"/>
    </row>
    <row r="54" spans="1:7">
      <c r="A54" s="9"/>
      <c r="G54" s="10"/>
    </row>
    <row r="55" spans="1:7">
      <c r="A55" s="9"/>
      <c r="G55" s="10"/>
    </row>
    <row r="56" spans="1:7">
      <c r="A56" s="9"/>
      <c r="G56" s="10"/>
    </row>
    <row r="57" spans="1:7">
      <c r="A57" s="9"/>
      <c r="G57" s="10"/>
    </row>
    <row r="58" spans="1:7">
      <c r="A58" s="9"/>
      <c r="G58" s="10"/>
    </row>
    <row r="59" spans="1:7">
      <c r="A59" s="9"/>
      <c r="G59" s="10"/>
    </row>
    <row r="60" spans="1:7">
      <c r="A60" s="9"/>
      <c r="G60" s="10"/>
    </row>
    <row r="61" spans="1:7">
      <c r="A61" s="9"/>
      <c r="G61" s="10"/>
    </row>
    <row r="62" spans="1:7">
      <c r="A62" s="9"/>
      <c r="G62" s="10"/>
    </row>
    <row r="63" spans="1:7">
      <c r="A63" s="9"/>
      <c r="G63" s="10"/>
    </row>
    <row r="64" spans="1:7">
      <c r="A64" s="9"/>
      <c r="G64" s="10"/>
    </row>
    <row r="65" spans="1:7">
      <c r="A65" s="9"/>
      <c r="G65" s="10"/>
    </row>
    <row r="66" spans="1:7">
      <c r="A66" s="9"/>
      <c r="G66" s="10"/>
    </row>
    <row r="67" spans="1:7">
      <c r="A67" s="9"/>
      <c r="G67" s="10"/>
    </row>
    <row r="68" spans="1:7">
      <c r="A68" s="9"/>
      <c r="G68" s="10"/>
    </row>
    <row r="69" spans="1:7">
      <c r="A69" s="9"/>
      <c r="G69" s="10"/>
    </row>
    <row r="70" spans="1:7">
      <c r="A70" s="9"/>
      <c r="G70" s="10"/>
    </row>
    <row r="72" spans="1:7">
      <c r="G72" s="10"/>
    </row>
  </sheetData>
  <pageMargins left="0.69930555555555596" right="0.69930555555555596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workbookViewId="0">
      <selection activeCell="C7" sqref="C7"/>
    </sheetView>
  </sheetViews>
  <sheetFormatPr baseColWidth="10" defaultColWidth="9" defaultRowHeight="15"/>
  <cols>
    <col min="1" max="1" width="23.85546875" customWidth="1"/>
    <col min="2" max="4" width="18.5703125" customWidth="1"/>
    <col min="5" max="5" width="15.7109375" customWidth="1"/>
  </cols>
  <sheetData>
    <row r="1" spans="1:5" ht="15.75" thickBot="1">
      <c r="A1" s="1" t="s">
        <v>0</v>
      </c>
      <c r="B1" s="2" t="s">
        <v>8</v>
      </c>
      <c r="C1" s="2" t="s">
        <v>15</v>
      </c>
      <c r="D1" s="2" t="s">
        <v>1</v>
      </c>
      <c r="E1" s="2" t="s">
        <v>2</v>
      </c>
    </row>
    <row r="2" spans="1:5">
      <c r="A2" s="3" t="s">
        <v>3</v>
      </c>
      <c r="B2" s="4">
        <v>0.158</v>
      </c>
      <c r="C2" s="4">
        <v>0.1676</v>
      </c>
      <c r="E2" s="4"/>
    </row>
    <row r="3" spans="1:5">
      <c r="A3" s="5" t="s">
        <v>4</v>
      </c>
      <c r="B3" s="6">
        <v>3.9199999999999999E-2</v>
      </c>
      <c r="C3" s="6">
        <v>4.0300000000000002E-2</v>
      </c>
      <c r="D3" s="6"/>
      <c r="E3" s="6"/>
    </row>
    <row r="4" spans="1:5">
      <c r="A4" s="17" t="s">
        <v>9</v>
      </c>
      <c r="B4" s="6">
        <v>9.7100000000000006E-2</v>
      </c>
      <c r="C4" s="6">
        <v>7.3200000000000001E-2</v>
      </c>
      <c r="D4" s="6"/>
      <c r="E4" s="6"/>
    </row>
    <row r="5" spans="1:5">
      <c r="A5" s="17" t="s">
        <v>10</v>
      </c>
      <c r="B5" s="6">
        <v>0.38229999999999997</v>
      </c>
      <c r="C5" s="6">
        <v>0.3533</v>
      </c>
      <c r="D5" s="6"/>
      <c r="E5" s="6"/>
    </row>
    <row r="6" spans="1:5">
      <c r="A6" s="7" t="s">
        <v>5</v>
      </c>
      <c r="B6" s="8">
        <v>0.57110000000000005</v>
      </c>
      <c r="C6" s="8">
        <v>0.46760000000000002</v>
      </c>
      <c r="D6" s="8"/>
      <c r="E6" s="8"/>
    </row>
  </sheetData>
  <pageMargins left="0.69930555555555596" right="0.69930555555555596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global</vt:lpstr>
      <vt:lpstr>pierre</vt:lpstr>
      <vt:lpstr>or</vt:lpstr>
      <vt:lpstr>fer</vt:lpstr>
      <vt:lpstr>argile</vt:lpstr>
      <vt:lpstr>graphiques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Cecile Franck</dc:creator>
  <cp:lastModifiedBy>Emilie Psd</cp:lastModifiedBy>
  <cp:lastPrinted>2016-05-12T08:55:00Z</cp:lastPrinted>
  <dcterms:created xsi:type="dcterms:W3CDTF">2016-05-10T20:48:00Z</dcterms:created>
  <dcterms:modified xsi:type="dcterms:W3CDTF">2016-08-08T19:19:06Z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1036-9.1.0.5113</vt:lpwstr>
  </property>
</Properties>
</file>