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firstSheet="9" activeTab="13"/>
  </bookViews>
  <sheets>
    <sheet name="Démarches" sheetId="4" r:id="rId1"/>
    <sheet name="Frank" sheetId="15" r:id="rId2"/>
    <sheet name="Aides" sheetId="14" r:id="rId3"/>
    <sheet name="Tarifs" sheetId="16" r:id="rId4"/>
    <sheet name="Listes des Apports" sheetId="18" r:id="rId5"/>
    <sheet name="TRAVAUX LOCAL" sheetId="23" r:id="rId6"/>
    <sheet name="Matériel et outillage" sheetId="24" r:id="rId7"/>
    <sheet name="Liste Investissement générale" sheetId="1" r:id="rId8"/>
    <sheet name="Consomable" sheetId="2" r:id="rId9"/>
    <sheet name="Stock de départ" sheetId="19" r:id="rId10"/>
    <sheet name="Délais de paiement fournisseurs" sheetId="20" r:id="rId11"/>
    <sheet name="Taxes et certifications" sheetId="17" r:id="rId12"/>
    <sheet name="Concurrents et ZOne influence" sheetId="21" r:id="rId13"/>
    <sheet name="Commercial" sheetId="3" r:id="rId14"/>
    <sheet name="Recettes base" sheetId="5" r:id="rId15"/>
    <sheet name="Coûts matière première litre" sheetId="26" r:id="rId16"/>
    <sheet name="Mise au point partie chaude" sheetId="6" r:id="rId17"/>
    <sheet name="Mise au point fermentation" sheetId="22" r:id="rId18"/>
    <sheet name="Planning Brasserie année 1,2,3" sheetId="7" r:id="rId19"/>
    <sheet name="Planning Brasserie année 4 et 5" sheetId="9" r:id="rId20"/>
    <sheet name="Retro planning" sheetId="25" r:id="rId21"/>
    <sheet name="Conso elec et gaz" sheetId="8" r:id="rId22"/>
    <sheet name="Organisation brasserie" sheetId="10" r:id="rId23"/>
    <sheet name="Horaire d'ouverture semaine" sheetId="11" r:id="rId24"/>
    <sheet name="Livraison" sheetId="12" r:id="rId25"/>
    <sheet name="Resume materiel elec" sheetId="13" r:id="rId26"/>
  </sheets>
  <definedNames>
    <definedName name="bar" localSheetId="3">Tarifs!$D$5</definedName>
    <definedName name="_xlnm.Print_Titles" localSheetId="18">'Planning Brasserie année 1,2,3'!$A:$B</definedName>
    <definedName name="_xlnm.Print_Titles" localSheetId="19">'Planning Brasserie année 4 et 5'!$A:$B</definedName>
    <definedName name="location" localSheetId="3">Tarifs!$D$27</definedName>
    <definedName name="saison" localSheetId="3">Tarifs!$D$16</definedName>
    <definedName name="_xlnm.Print_Area" localSheetId="7">'Liste Investissement générale'!$B$23:$AE$151</definedName>
    <definedName name="_xlnm.Print_Area" localSheetId="6">'Matériel et outillage'!$C$1:$X$73</definedName>
    <definedName name="_xlnm.Print_Area" localSheetId="16">'Mise au point partie chaude'!$B$3:$Q$136</definedName>
  </definedNames>
  <calcPr calcId="145621"/>
</workbook>
</file>

<file path=xl/calcChain.xml><?xml version="1.0" encoding="utf-8"?>
<calcChain xmlns="http://schemas.openxmlformats.org/spreadsheetml/2006/main">
  <c r="I21" i="26" l="1"/>
  <c r="I19" i="26"/>
  <c r="G19" i="26"/>
  <c r="F19" i="26"/>
  <c r="F17" i="26" l="1"/>
  <c r="G17" i="26"/>
  <c r="E17" i="26"/>
  <c r="Q7" i="16" l="1"/>
  <c r="Q8" i="16" s="1"/>
  <c r="F21" i="26" s="1"/>
  <c r="J30" i="5" l="1"/>
  <c r="I30" i="5"/>
  <c r="F30" i="5"/>
  <c r="D29" i="5"/>
  <c r="E29" i="5"/>
  <c r="F29" i="5"/>
  <c r="G29" i="5"/>
  <c r="H29" i="5"/>
  <c r="I29" i="5"/>
  <c r="J29" i="5"/>
  <c r="K29" i="5"/>
  <c r="L29" i="5"/>
  <c r="M29" i="5"/>
  <c r="C29" i="5"/>
  <c r="N73" i="24" l="1"/>
  <c r="G55" i="16" l="1"/>
  <c r="G54" i="16"/>
  <c r="E55" i="16"/>
  <c r="E54" i="16"/>
  <c r="R42" i="16" l="1"/>
  <c r="P42" i="16"/>
  <c r="G42" i="16"/>
  <c r="N16" i="19" l="1"/>
  <c r="O16" i="5"/>
  <c r="P16" i="5" s="1"/>
  <c r="R16" i="5" s="1"/>
  <c r="Q16" i="5" l="1"/>
  <c r="AB23" i="18" l="1"/>
  <c r="G25" i="16" l="1"/>
  <c r="Q25" i="16" s="1"/>
  <c r="R25" i="16" s="1"/>
  <c r="G24" i="16"/>
  <c r="Q24" i="16" s="1"/>
  <c r="R24" i="16" s="1"/>
  <c r="E25" i="16"/>
  <c r="O25" i="16" s="1"/>
  <c r="P25" i="16" s="1"/>
  <c r="E24" i="16"/>
  <c r="O24" i="16" s="1"/>
  <c r="P24" i="16" s="1"/>
  <c r="G20" i="16"/>
  <c r="G19" i="16"/>
  <c r="G18" i="16"/>
  <c r="Q18" i="16" s="1"/>
  <c r="E20" i="16"/>
  <c r="E19" i="16"/>
  <c r="E18" i="16"/>
  <c r="O18" i="16" s="1"/>
  <c r="G14" i="16"/>
  <c r="Q14" i="16" s="1"/>
  <c r="R14" i="16" s="1"/>
  <c r="G13" i="16"/>
  <c r="Q13" i="16" s="1"/>
  <c r="R13" i="16" s="1"/>
  <c r="E14" i="16"/>
  <c r="O14" i="16" s="1"/>
  <c r="P14" i="16" s="1"/>
  <c r="E13" i="16"/>
  <c r="O13" i="16" s="1"/>
  <c r="G8" i="16"/>
  <c r="G9" i="16"/>
  <c r="G7" i="16"/>
  <c r="R7" i="16" s="1"/>
  <c r="R8" i="16" s="1"/>
  <c r="E8" i="16"/>
  <c r="E9" i="16"/>
  <c r="E7" i="16"/>
  <c r="O7" i="16" s="1"/>
  <c r="R18" i="16" l="1"/>
  <c r="R19" i="16" s="1"/>
  <c r="Q19" i="16"/>
  <c r="P13" i="16"/>
  <c r="G21" i="26"/>
  <c r="P18" i="16"/>
  <c r="O19" i="16"/>
  <c r="P19" i="16" s="1"/>
  <c r="P7" i="16"/>
  <c r="O8" i="16"/>
  <c r="P8" i="16" s="1"/>
  <c r="BB19" i="9"/>
  <c r="W127" i="2"/>
  <c r="O30" i="8" l="1"/>
  <c r="M10" i="8" l="1"/>
  <c r="M18" i="8"/>
  <c r="M12" i="8"/>
  <c r="M13" i="8"/>
  <c r="M14" i="8"/>
  <c r="M15" i="8"/>
  <c r="M16" i="8"/>
  <c r="M17" i="8"/>
  <c r="M19" i="8"/>
  <c r="M20" i="8"/>
  <c r="M21" i="8"/>
  <c r="M22" i="8"/>
  <c r="M23" i="8"/>
  <c r="M24" i="8"/>
  <c r="M11" i="8"/>
  <c r="M26" i="8" l="1"/>
  <c r="BB19" i="7"/>
  <c r="O24" i="5" l="1"/>
  <c r="P24" i="5" s="1"/>
  <c r="O8" i="5"/>
  <c r="P8" i="5" s="1"/>
  <c r="R24" i="5" l="1"/>
  <c r="Q24" i="5"/>
  <c r="R8" i="5"/>
  <c r="Q8" i="5"/>
</calcChain>
</file>

<file path=xl/comments1.xml><?xml version="1.0" encoding="utf-8"?>
<comments xmlns="http://schemas.openxmlformats.org/spreadsheetml/2006/main">
  <authors>
    <author>Auteur</author>
  </authors>
  <commentList>
    <comment ref="F10" authorId="0">
      <text>
        <r>
          <rPr>
            <b/>
            <sz val="9"/>
            <color indexed="81"/>
            <rFont val="Tahoma"/>
            <family val="2"/>
          </rPr>
          <t>Auteur:</t>
        </r>
        <r>
          <rPr>
            <sz val="9"/>
            <color indexed="81"/>
            <rFont val="Tahoma"/>
            <family val="2"/>
          </rPr>
          <t xml:space="preserve">
   Tél : 02 43 28 00 22   -   fax : 02 43 87 96 40
   frederic@gab72.org
</t>
        </r>
      </text>
    </comment>
    <comment ref="F42" authorId="0">
      <text>
        <r>
          <rPr>
            <b/>
            <sz val="9"/>
            <color indexed="81"/>
            <rFont val="Tahoma"/>
            <family val="2"/>
          </rPr>
          <t>Auteur:</t>
        </r>
        <r>
          <rPr>
            <sz val="9"/>
            <color indexed="81"/>
            <rFont val="Tahoma"/>
            <family val="2"/>
          </rPr>
          <t xml:space="preserve">
   Tél : 02 43 28 00 22   -   fax : 02 43 87 96 40
   frederic@gab72.org
</t>
        </r>
      </text>
    </comment>
  </commentList>
</comments>
</file>

<file path=xl/comments2.xml><?xml version="1.0" encoding="utf-8"?>
<comments xmlns="http://schemas.openxmlformats.org/spreadsheetml/2006/main">
  <authors>
    <author>Auteur</author>
  </authors>
  <commentList>
    <comment ref="F19" authorId="0">
      <text>
        <r>
          <rPr>
            <b/>
            <sz val="9"/>
            <color indexed="81"/>
            <rFont val="Tahoma"/>
            <family val="2"/>
          </rPr>
          <t>Auteur:</t>
        </r>
        <r>
          <rPr>
            <sz val="9"/>
            <color indexed="81"/>
            <rFont val="Tahoma"/>
            <family val="2"/>
          </rPr>
          <t xml:space="preserve">
2,64€ H.T. la bouteille
prix de vente direct</t>
        </r>
      </text>
    </comment>
    <comment ref="G19" authorId="0">
      <text>
        <r>
          <rPr>
            <b/>
            <sz val="9"/>
            <color indexed="81"/>
            <rFont val="Tahoma"/>
            <family val="2"/>
          </rPr>
          <t>Auteur:</t>
        </r>
        <r>
          <rPr>
            <sz val="9"/>
            <color indexed="81"/>
            <rFont val="Tahoma"/>
            <family val="2"/>
          </rPr>
          <t xml:space="preserve">
110€H.T. prix de vente direct</t>
        </r>
      </text>
    </comment>
    <comment ref="F21" authorId="0">
      <text>
        <r>
          <rPr>
            <b/>
            <sz val="9"/>
            <color indexed="81"/>
            <rFont val="Tahoma"/>
            <family val="2"/>
          </rPr>
          <t>Auteur:</t>
        </r>
        <r>
          <rPr>
            <sz val="9"/>
            <color indexed="81"/>
            <rFont val="Tahoma"/>
            <family val="2"/>
          </rPr>
          <t xml:space="preserve">
2,64€ H.T. la bouteille
prix de vente direct</t>
        </r>
      </text>
    </comment>
    <comment ref="G21" authorId="0">
      <text>
        <r>
          <rPr>
            <b/>
            <sz val="9"/>
            <color indexed="81"/>
            <rFont val="Tahoma"/>
            <family val="2"/>
          </rPr>
          <t>Auteur:</t>
        </r>
        <r>
          <rPr>
            <sz val="9"/>
            <color indexed="81"/>
            <rFont val="Tahoma"/>
            <family val="2"/>
          </rPr>
          <t xml:space="preserve">
110€H.T. prix de vente direct</t>
        </r>
      </text>
    </comment>
  </commentList>
</comments>
</file>

<file path=xl/sharedStrings.xml><?xml version="1.0" encoding="utf-8"?>
<sst xmlns="http://schemas.openxmlformats.org/spreadsheetml/2006/main" count="1864" uniqueCount="1070">
  <si>
    <t>Désignation</t>
  </si>
  <si>
    <t>Délais</t>
  </si>
  <si>
    <t>Catégorie</t>
  </si>
  <si>
    <t>Production</t>
  </si>
  <si>
    <t>Détails</t>
  </si>
  <si>
    <t>Cuvon et filtre panier</t>
  </si>
  <si>
    <t>Palox pour dédrechage</t>
  </si>
  <si>
    <t>Prix H.T. occasion</t>
  </si>
  <si>
    <t>Prix H.T. Neuf</t>
  </si>
  <si>
    <t>1 semaines</t>
  </si>
  <si>
    <t>Gerbeur environ 2200mm de levée</t>
  </si>
  <si>
    <t>Palettes bois</t>
  </si>
  <si>
    <t>A récupérer</t>
  </si>
  <si>
    <t>A récupérer sur les premiéres livraisons</t>
  </si>
  <si>
    <t>Fourquet</t>
  </si>
  <si>
    <t>Tuyaus</t>
  </si>
  <si>
    <t>Mireur</t>
  </si>
  <si>
    <t>Sucreur</t>
  </si>
  <si>
    <t>Echangeur à plaque</t>
  </si>
  <si>
    <t>En fonction des dispos</t>
  </si>
  <si>
    <t>porte inox pour dedrechage</t>
  </si>
  <si>
    <t>Raccord inox divers</t>
  </si>
  <si>
    <t>Fond filtrant sur mesure</t>
  </si>
  <si>
    <t>Boule de rinçage</t>
  </si>
  <si>
    <t>2 semaines</t>
  </si>
  <si>
    <t>Support cuve d'empatage + escalier (en fonction du local)</t>
  </si>
  <si>
    <t>Investissement brasserie 10 Hl</t>
  </si>
  <si>
    <t>Thermostat + écran</t>
  </si>
  <si>
    <t>Main d'œuvre Chaudronnier + Inox divers</t>
  </si>
  <si>
    <t>Tank à lait modifier capacité ébullition 1500L avec mélangeur pour Whirlpool et bruleur à gaz</t>
  </si>
  <si>
    <t>Temp chauffe environ 17h00 pour passer 2000L d'eau de 20° à  80°C</t>
  </si>
  <si>
    <t>Pompe inox sur roue qualité Brasserie type Inoxpa</t>
  </si>
  <si>
    <t>3 semaines</t>
  </si>
  <si>
    <t>Percolateur water for life ou similaire</t>
  </si>
  <si>
    <t>Fermentation</t>
  </si>
  <si>
    <t xml:space="preserve">Raccordement </t>
  </si>
  <si>
    <t>8 semaines</t>
  </si>
  <si>
    <t xml:space="preserve">Conditionnement </t>
  </si>
  <si>
    <t>Capsuleuse manuel robuste</t>
  </si>
  <si>
    <t>Demande de prix</t>
  </si>
  <si>
    <t>Livraison</t>
  </si>
  <si>
    <t>Camion</t>
  </si>
  <si>
    <t>Diable</t>
  </si>
  <si>
    <t>GPS</t>
  </si>
  <si>
    <t>Commercial</t>
  </si>
  <si>
    <t>Protection Inpie</t>
  </si>
  <si>
    <t>Marquage Camion</t>
  </si>
  <si>
    <t>Glaciére pour démarchage</t>
  </si>
  <si>
    <t>Aménagement camion</t>
  </si>
  <si>
    <t>Sweat à capuche marqué</t>
  </si>
  <si>
    <t xml:space="preserve">Pantalon de travail </t>
  </si>
  <si>
    <t>Refracto metre et densimetre</t>
  </si>
  <si>
    <t>OK</t>
  </si>
  <si>
    <t>Sanitations</t>
  </si>
  <si>
    <t>Cuve soude et Cuve Acide</t>
  </si>
  <si>
    <t>pulvérisateur</t>
  </si>
  <si>
    <t>Bassine</t>
  </si>
  <si>
    <t>Administratif</t>
  </si>
  <si>
    <t>Ordinateur</t>
  </si>
  <si>
    <t>Bureau</t>
  </si>
  <si>
    <t>Imprimante</t>
  </si>
  <si>
    <t xml:space="preserve">Fourniture diverse Classeur </t>
  </si>
  <si>
    <t>Concasseur à rouleau AGRAM A10</t>
  </si>
  <si>
    <t>-</t>
  </si>
  <si>
    <t>Vue Actim le 28/06/2016 à rappeler le 18/07/2016</t>
  </si>
  <si>
    <r>
      <t xml:space="preserve">Concasseur avec possibilité de poser le sac de 25Kg entier sur le dessus
</t>
    </r>
    <r>
      <rPr>
        <sz val="10"/>
        <color theme="1"/>
        <rFont val="Calibri"/>
        <family val="2"/>
        <scheme val="minor"/>
      </rPr>
      <t>http://www.agram.fr/materiels-agram-machine-agricole/machine-d-elevage/distribution-alimentation/aplatisseur-a-cereales-de-200-a-3000-kg-h.html</t>
    </r>
    <r>
      <rPr>
        <sz val="11"/>
        <color theme="1"/>
        <rFont val="Calibri"/>
        <family val="2"/>
        <scheme val="minor"/>
      </rPr>
      <t xml:space="preserve">
A récupérer à Arconnay chez Agram</t>
    </r>
  </si>
  <si>
    <t>Caisse palette Grillage pliable</t>
  </si>
  <si>
    <t xml:space="preserve">20 unités occassion environ 80€/U </t>
  </si>
  <si>
    <t>Aménagement du Local</t>
  </si>
  <si>
    <t>Caniveau et découpe dalle</t>
  </si>
  <si>
    <t>Evacuation</t>
  </si>
  <si>
    <t>Réagréage et murets</t>
  </si>
  <si>
    <t>1 semaines + 1 journée de pose</t>
  </si>
  <si>
    <t xml:space="preserve">Découpe dalle à la disqueuse + marteau piqueur materiel a disposition </t>
  </si>
  <si>
    <t>1 journée de pose</t>
  </si>
  <si>
    <t>3 Journée de pose</t>
  </si>
  <si>
    <t>2 Jours de pose</t>
  </si>
  <si>
    <t>Réparation pignon du local + divers</t>
  </si>
  <si>
    <t>Peinture Epoxy industriel</t>
  </si>
  <si>
    <t>Peinture epoxy sol industrie résitante au agent chimique et à l'abrasion.</t>
  </si>
  <si>
    <t>Remplacement serrure et cylindre de clefs</t>
  </si>
  <si>
    <t>3 jours</t>
  </si>
  <si>
    <t>Thermometre Kern TTX 100</t>
  </si>
  <si>
    <t>A commander sur Conrad.com</t>
  </si>
  <si>
    <t>72h00</t>
  </si>
  <si>
    <t>29/06/2016 Inoxpa</t>
  </si>
  <si>
    <t>1 journée</t>
  </si>
  <si>
    <t>A fabriquer</t>
  </si>
  <si>
    <t>Etiqueteuse automatique</t>
  </si>
  <si>
    <t>Carte de visite</t>
  </si>
  <si>
    <t>1 semaine</t>
  </si>
  <si>
    <t>1  semaine</t>
  </si>
  <si>
    <t>Pulvé à mains pour alcool ou éthanol  1 unité</t>
  </si>
  <si>
    <t>Brosse nylon</t>
  </si>
  <si>
    <t xml:space="preserve"> deux brosse nylon à 4€ une pour Soude et une pour Acide.</t>
  </si>
  <si>
    <t>Capsuleuse de table Corona valeur 136€ H.T.</t>
  </si>
  <si>
    <t>10 semaines</t>
  </si>
  <si>
    <t>Etiqueteuse de la marque OKJ Concept Livraison et installation non compris a négocier.</t>
  </si>
  <si>
    <t>Compresseur 100L</t>
  </si>
  <si>
    <t>Compresseur pour l'étiqueteuse en 100L en mono si possible</t>
  </si>
  <si>
    <t>En cours le 04/07/2016</t>
  </si>
  <si>
    <t>04/07/2016 Stassen Vin et Cie</t>
  </si>
  <si>
    <t>Demande de prix CDA le 04/07/2016</t>
  </si>
  <si>
    <t>ok</t>
  </si>
  <si>
    <t>Peugeot Boxer H2L2 100000Km entretenue garage valeur  8900€ TTC</t>
  </si>
  <si>
    <t>Ok</t>
  </si>
  <si>
    <t>GPS Waze sur portable + support + chargeur</t>
  </si>
  <si>
    <t>Plancher + protection latérale  valeur 800E</t>
  </si>
  <si>
    <t>En sotck</t>
  </si>
  <si>
    <t>3 Sweats à capuche pour pub et commercial à 25€ personnalise</t>
  </si>
  <si>
    <t>Drapeau exterieur</t>
  </si>
  <si>
    <t>Drapeau publicitaire, forme de plume, petit 2 unités personalisé</t>
  </si>
  <si>
    <t>Doss ou Dancover</t>
  </si>
  <si>
    <t>Verrerie du futur 04/07/2016/ Tradyglass 04/07/2016</t>
  </si>
  <si>
    <t>Pc de Gamer double écran Valeur 1200€</t>
  </si>
  <si>
    <t>Bureau IKEA Valeur 150E</t>
  </si>
  <si>
    <t>Imprimante Laser couleur valeur 200€</t>
  </si>
  <si>
    <t>Stock important de Papeterie</t>
  </si>
  <si>
    <t>5000 sous bock 2 couleurs sois 0,057C€ unité utiliser Francis Demeyere</t>
  </si>
  <si>
    <t>Sous verres rond diamétre 102,5</t>
  </si>
  <si>
    <t>Contact avec Ets CHARRIAU le 06/07/2016</t>
  </si>
  <si>
    <t>VISEUR TUBULAIRE DIN M/E 316L EPDM FDA DN 32</t>
  </si>
  <si>
    <t>CLEF ARTICULE POUR RACCORD DN 25 – 50 EN INOX AISI 304 – LONGUEUR DE 290 mm</t>
  </si>
  <si>
    <t xml:space="preserve">CLEF ARTICULE POUR RACCORD DN 25 – 50 </t>
  </si>
  <si>
    <t>Inxopa</t>
  </si>
  <si>
    <t>FILTRE EQUERRE DIN M/M 316L EPDM FDA DN 32 TAMIS D.0.5 /  +Raccord + vannes</t>
  </si>
  <si>
    <t>Filtre avant échangeur</t>
  </si>
  <si>
    <t xml:space="preserve">ENTONNOIR EN INOX 316L AVEC CAPACITE DE 05 LITRES UTILES SOUDURE ET POLISSAGE RACCORDS BRASSERIE / --
</t>
  </si>
  <si>
    <t>Inoxpa</t>
  </si>
  <si>
    <t>BUTHYLFOOD FLEXIBLE VENA® BUTYLFOOD SUIVANT FDA RACCORDS SERTIS SZR® EN DIN 32 FEMELLE/FEMELLE LONGUEUR 3 METRES 4 unités</t>
  </si>
  <si>
    <t>Voir avec Actim</t>
  </si>
  <si>
    <t>Water for life ou Actim a voir</t>
  </si>
  <si>
    <t>VANNE PAPILLON DIN DN 32  MALE/ FEMELLE - M/E - EN INOX 316 L -JOINT EPDM SUIVANT FDA. / -- POIGNEE MULTIPOSITION MINI DN 25-32 / --</t>
  </si>
  <si>
    <t>Inoxpa ou Actim à voir</t>
  </si>
  <si>
    <t>06/07/2016 Coldway+fritherm</t>
  </si>
  <si>
    <t>Demande de prix et infos</t>
  </si>
  <si>
    <t>06/07/2016 Schulz+ Groupe SH+Polsinelli+ Lainox + toscana inox</t>
  </si>
  <si>
    <t>06/07/2016 Schulz + Groupe SH+ Polsinelli+ Lainox + toscana inox</t>
  </si>
  <si>
    <t>Cadence</t>
  </si>
  <si>
    <t>En cours le 04/07/2017</t>
  </si>
  <si>
    <t>Par bouteille</t>
  </si>
  <si>
    <t>Par Bouteille</t>
  </si>
  <si>
    <t>Electricité</t>
  </si>
  <si>
    <t>Gasoil</t>
  </si>
  <si>
    <t>Entretien Camion</t>
  </si>
  <si>
    <t>Site internet</t>
  </si>
  <si>
    <t>Telephone + internet</t>
  </si>
  <si>
    <t>Joint de raccord DIN 32</t>
  </si>
  <si>
    <t>Garniture carbure pompe</t>
  </si>
  <si>
    <t>2U/Ans</t>
  </si>
  <si>
    <t>10U/Ans</t>
  </si>
  <si>
    <t>Annuel</t>
  </si>
  <si>
    <t>Actions en cours</t>
  </si>
  <si>
    <t>%</t>
  </si>
  <si>
    <t>Etude de Marché</t>
  </si>
  <si>
    <t>Chambre des métiers</t>
  </si>
  <si>
    <t>Sarthe initiative</t>
  </si>
  <si>
    <t>Acquisition du local pro</t>
  </si>
  <si>
    <t>Nature et progrés</t>
  </si>
  <si>
    <t>Douanes</t>
  </si>
  <si>
    <t>Listing des tarifs et investissements</t>
  </si>
  <si>
    <t>En cours</t>
  </si>
  <si>
    <t>Voir aussi Voland Energie?? Au 0750959282</t>
  </si>
  <si>
    <t>INPIE + Logo + Charte graphique</t>
  </si>
  <si>
    <t>Label AB Bio</t>
  </si>
  <si>
    <t>Support de remplissage Keykeg</t>
  </si>
  <si>
    <t>Distribution</t>
  </si>
  <si>
    <t>Tête Keykeg pour nouveau client</t>
  </si>
  <si>
    <t>Keykeg Slimline 30L</t>
  </si>
  <si>
    <t>1 par fût vendu</t>
  </si>
  <si>
    <t>Snapcap</t>
  </si>
  <si>
    <t>Congélateur pour stockage Houblons</t>
  </si>
  <si>
    <t>Suivant dispo</t>
  </si>
  <si>
    <t>A acheter d'occasion sur Leboncoin</t>
  </si>
  <si>
    <t xml:space="preserve">Frigo  pour biére en dégustation </t>
  </si>
  <si>
    <t>Demande de prix chez Toscana pour salle de brassage.</t>
  </si>
  <si>
    <t>Occasion chez Charriau révisé reconditionné</t>
  </si>
  <si>
    <t>Tank à lait 1560L</t>
  </si>
  <si>
    <t>1 semaines 2 jours de travail</t>
  </si>
  <si>
    <t>Gants de protection chimique réutilisables</t>
  </si>
  <si>
    <t>1/ans</t>
  </si>
  <si>
    <t xml:space="preserve">10 paires de Gants de protection chimique réutilisables en latex pour industrie alimentaire VersaTouch™ 87-195 Ansell </t>
  </si>
  <si>
    <t>Bottes blanche industrie</t>
  </si>
  <si>
    <t>1/3 ans</t>
  </si>
  <si>
    <t>5 paires de bottes Euromax 35058 FOODMASTER - Bottes en PVC/Nitril adaptées industrie alimentaire O4 SRC - 36-48</t>
  </si>
  <si>
    <t>Homme Cargo Pantalons Loisir Travail-Multi Poches Vintage Style Combat Militaire Pants 6 unités pour deux personnes</t>
  </si>
  <si>
    <t>Dossier reçu le 14/07/2016</t>
  </si>
  <si>
    <t>Nom/Raison social</t>
  </si>
  <si>
    <t>Coordonnées</t>
  </si>
  <si>
    <t>Etat</t>
  </si>
  <si>
    <t>Contact commercial</t>
  </si>
  <si>
    <t>Commentaires</t>
  </si>
  <si>
    <t xml:space="preserve">Carrefour Market </t>
  </si>
  <si>
    <t>Le Gué de la chaine</t>
  </si>
  <si>
    <t>Prospect</t>
  </si>
  <si>
    <t>Le Prospect attend pour vendre une biére artisnale local</t>
  </si>
  <si>
    <t>Marché plus Mamers</t>
  </si>
  <si>
    <t>Mamers</t>
  </si>
  <si>
    <t>Cave mamertine</t>
  </si>
  <si>
    <t>Cave Fertoise</t>
  </si>
  <si>
    <t>La Ferté bernard</t>
  </si>
  <si>
    <t xml:space="preserve">A contacter </t>
  </si>
  <si>
    <t xml:space="preserve">Logo et charte </t>
  </si>
  <si>
    <t>Entreprise Doss travaille dessus mais le délais est long</t>
  </si>
  <si>
    <t>En attente DOSS</t>
  </si>
  <si>
    <t>Gobelet personnalisé 25cl réutilisable pour événement</t>
  </si>
  <si>
    <t>Cupkiller.com verres consignées 1€ lors des événements</t>
  </si>
  <si>
    <t xml:space="preserve">Site Internet </t>
  </si>
  <si>
    <t>utliser Wix.com</t>
  </si>
  <si>
    <t>Gratuit</t>
  </si>
  <si>
    <t>10H00 de travaille</t>
  </si>
  <si>
    <t>Mois</t>
  </si>
  <si>
    <t>Hébergement site internet</t>
  </si>
  <si>
    <t>Nom de domaine</t>
  </si>
  <si>
    <t>1/5ans</t>
  </si>
  <si>
    <t>Papy OK</t>
  </si>
  <si>
    <t>06/07/2016 Barriquand 14/07/2016 Sondex et Trianon</t>
  </si>
  <si>
    <t>2 semaines +1 journée de pose</t>
  </si>
  <si>
    <t>3 jours de pose</t>
  </si>
  <si>
    <t>3H00 de pose</t>
  </si>
  <si>
    <t>Plafonnier + cables + attache</t>
  </si>
  <si>
    <t>Structure chambre à température régulé</t>
  </si>
  <si>
    <t>Eclairage intérieur chambre à température régulé</t>
  </si>
  <si>
    <t>Kit climatisation pour chambre à température régulé</t>
  </si>
  <si>
    <t>Consommable</t>
  </si>
  <si>
    <t>07/07/2016 Fromentin + passer a la coope 14/07/2016 Diversey</t>
  </si>
  <si>
    <t>Bandelette de contrôme Acide peracétique</t>
  </si>
  <si>
    <t>1 U/2 ans</t>
  </si>
  <si>
    <t>Boite de 100 bandelettes de contrôle de l'acide péracetique</t>
  </si>
  <si>
    <t>CHÂTEAU PILSEN NATURE®
Coloration du moût: 3.0-3.5 EBC/ 1.7-1.9 Lovibond</t>
  </si>
  <si>
    <t xml:space="preserve">CASCADE BIO Acides alpha: 5 - 9%
L'origine du produit: NOUVELLE ZELANDE
Alternative: SAAZ BIO </t>
  </si>
  <si>
    <t xml:space="preserve"> SAFBREW S-33
Emballage 500G </t>
  </si>
  <si>
    <t>Quantité</t>
  </si>
  <si>
    <t>Prix</t>
  </si>
  <si>
    <t>2 paquets</t>
  </si>
  <si>
    <t>300Kg</t>
  </si>
  <si>
    <t xml:space="preserve">CHÂTEAU CARA RUBY®
Coloration du moût: 50 EBC/ 19.3 Lovibond
</t>
  </si>
  <si>
    <t xml:space="preserve">Sucre de canne Bio
Emballage: Sac 25 Kg </t>
  </si>
  <si>
    <t>A travailler Pumpkin ALE Octobre</t>
  </si>
  <si>
    <t>5Kg</t>
  </si>
  <si>
    <t>GAZ</t>
  </si>
  <si>
    <t>% ventes</t>
  </si>
  <si>
    <t>Codes barres</t>
  </si>
  <si>
    <t>Etiquettes autocollante en rouleau</t>
  </si>
  <si>
    <t>15/07/2016 Auffret+ ITF+stic image</t>
  </si>
  <si>
    <t>Par année</t>
  </si>
  <si>
    <t xml:space="preserve">Frais de déplacement </t>
  </si>
  <si>
    <t>Aménagement Piéce d'accueil</t>
  </si>
  <si>
    <t>EDF et GDF</t>
  </si>
  <si>
    <t>Cave Bêlleme</t>
  </si>
  <si>
    <t>Bêlleme</t>
  </si>
  <si>
    <t>PRospect</t>
  </si>
  <si>
    <t xml:space="preserve">Transport  </t>
  </si>
  <si>
    <t>TOTAL BRASSIN</t>
  </si>
  <si>
    <t>Consommation fournisseur Malterie du château</t>
  </si>
  <si>
    <t>Rendez vous Actim le 20/07/2016 + Mail à envoyer à Royer Inox</t>
  </si>
  <si>
    <t>Température d'utilisation</t>
  </si>
  <si>
    <t>Pression d'utilisation</t>
  </si>
  <si>
    <t>atmosphérique</t>
  </si>
  <si>
    <t>Application</t>
  </si>
  <si>
    <t>Stockage et chauffage d'eau</t>
  </si>
  <si>
    <t>Capacité utile</t>
  </si>
  <si>
    <t xml:space="preserve">Finition intérieure </t>
  </si>
  <si>
    <t>inox 2B</t>
  </si>
  <si>
    <t xml:space="preserve">Finition extérieure </t>
  </si>
  <si>
    <t>inox brossé</t>
  </si>
  <si>
    <t>Equipement</t>
  </si>
  <si>
    <t>1 pontage dans l'axe de la cuve</t>
  </si>
  <si>
    <t>1 boitier inox pour sonde de tempêrature type PT100</t>
  </si>
  <si>
    <t xml:space="preserve">Tuyauterie de vidange sortie coudée avec vanne papillon DIN32 </t>
  </si>
  <si>
    <t>Cuve empatage et filtration</t>
  </si>
  <si>
    <t xml:space="preserve">cuve avec couvercle </t>
  </si>
  <si>
    <t xml:space="preserve">sans groupe frigorifique, sans agitation </t>
  </si>
  <si>
    <t xml:space="preserve">cuve int et ext inox </t>
  </si>
  <si>
    <t xml:space="preserve">cuve isolée </t>
  </si>
  <si>
    <t>vendue avec bouchon de vidange – vanne en option</t>
  </si>
  <si>
    <t>Modification à faire réaliser:</t>
  </si>
  <si>
    <t>EAU CHAUDE</t>
  </si>
  <si>
    <t>75°C à 80°C</t>
  </si>
  <si>
    <r>
      <t xml:space="preserve">Chauffage par Thermoplongeur 18Kw avec boitier de protection Alimentation 400V TRI </t>
    </r>
    <r>
      <rPr>
        <sz val="11"/>
        <color rgb="FFFF0000"/>
        <rFont val="Calibri"/>
        <family val="2"/>
        <scheme val="minor"/>
      </rPr>
      <t>en option</t>
    </r>
  </si>
  <si>
    <t xml:space="preserve">Réalisation  faux fond filtrant </t>
  </si>
  <si>
    <t>Pose d'une porte de dedrechage d'environ 500X400</t>
  </si>
  <si>
    <t>Brassage</t>
  </si>
  <si>
    <t>Ebullition</t>
  </si>
  <si>
    <t>Cuve d'ébullition</t>
  </si>
  <si>
    <t xml:space="preserve">agitation révisée </t>
  </si>
  <si>
    <t xml:space="preserve">sans groupe frigorifique </t>
  </si>
  <si>
    <t>Dépose de l'isolant fond de cuve pour chauffage par Gaz</t>
  </si>
  <si>
    <t>Sur Base Cuve Fontsere 1560 litres:</t>
  </si>
  <si>
    <t>CIP</t>
  </si>
  <si>
    <t>Cuves CIP à fabriquer</t>
  </si>
  <si>
    <t>Cuve Soude</t>
  </si>
  <si>
    <t>80°C</t>
  </si>
  <si>
    <t>Stockage Mélange Soude</t>
  </si>
  <si>
    <t>Forme</t>
  </si>
  <si>
    <t>rectangulaire horizontal</t>
  </si>
  <si>
    <t>couvercle avec poignées</t>
  </si>
  <si>
    <t>1 entrée avec vanne papillon DIN32  pour retour Soude chaude</t>
  </si>
  <si>
    <t>http://www.aci-resistance.com/ACI_contact.html</t>
  </si>
  <si>
    <t>1 indicateur de niveau comprenant 1 tube de polycarbonate avec purge et une rêgle inox gradué tout les 5L ou marquage sur le tube</t>
  </si>
  <si>
    <t>1 Bride inox soudée pour fixation Thermoplongeur</t>
  </si>
  <si>
    <t>Support inox pour mise a hauteur d'homme</t>
  </si>
  <si>
    <t>Cuve Acide Péracetique</t>
  </si>
  <si>
    <t>Ambiante</t>
  </si>
  <si>
    <t>Stockage Mélange Acide péracetique</t>
  </si>
  <si>
    <t>Dimensions bruleur</t>
  </si>
  <si>
    <t>Réalisation d'un support inox pour surélévation de la cuve d'environ 1m10 pour dedrechage directement dans palox plastique.</t>
  </si>
  <si>
    <t>Cuvon</t>
  </si>
  <si>
    <t>Cuvon + filtre panier à fabriquer</t>
  </si>
  <si>
    <t>65°C</t>
  </si>
  <si>
    <t>cuve tampon pour transfer Môut</t>
  </si>
  <si>
    <t>80L</t>
  </si>
  <si>
    <t>1 entrée vanne papillon DIN32 en partie basse pour soutirage</t>
  </si>
  <si>
    <t xml:space="preserve">Filtre panier qui s'accroche au bord </t>
  </si>
  <si>
    <t>Cylindrique Vertical ouverte en partie haute</t>
  </si>
  <si>
    <t>Roue pour rangement si possible</t>
  </si>
  <si>
    <t>Demande de prix chez Royer le mêle sur Sarthe</t>
  </si>
  <si>
    <t>Demande de prix Galvatek le 18/07/2016 + Jeanno + ACI</t>
  </si>
  <si>
    <t>Fabriquation comptoir en palette 30€ pour divers + évier inox 304 à poser 320€ H.T.</t>
  </si>
  <si>
    <t>Mise à jour installation éléctrique</t>
  </si>
  <si>
    <t>1 semaine + 3 jours de pose</t>
  </si>
  <si>
    <t>1 semaine + 2 jours de pose</t>
  </si>
  <si>
    <t>1 semaine + 2 Jours de pose</t>
  </si>
  <si>
    <t>Planning</t>
  </si>
  <si>
    <t>S01</t>
  </si>
  <si>
    <t>S02</t>
  </si>
  <si>
    <t>S03</t>
  </si>
  <si>
    <t>S04</t>
  </si>
  <si>
    <t>S05</t>
  </si>
  <si>
    <t>S06</t>
  </si>
  <si>
    <t>S07</t>
  </si>
  <si>
    <t>S08</t>
  </si>
  <si>
    <t>S09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</si>
  <si>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</si>
  <si>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</si>
  <si>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</si>
  <si>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</si>
  <si>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</si>
  <si>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</si>
  <si>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</si>
  <si>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</si>
  <si>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</si>
  <si>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</si>
  <si>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</si>
  <si>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</si>
  <si>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</si>
  <si>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</si>
  <si>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</si>
  <si>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</si>
  <si>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</si>
  <si>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</si>
  <si>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</si>
  <si>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</si>
  <si>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</si>
  <si>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</si>
  <si>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</si>
  <si>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</si>
  <si>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</si>
  <si>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</si>
  <si>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</si>
  <si>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</si>
  <si>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</si>
  <si>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</si>
  <si>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</si>
  <si>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</si>
  <si>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</si>
  <si>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</si>
  <si>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</si>
  <si>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</si>
  <si>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</si>
  <si>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</si>
  <si>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</si>
  <si>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</si>
  <si>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</si>
  <si>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</si>
  <si>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</si>
  <si>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Clarification</t>
  </si>
  <si>
    <t>Conditionnement</t>
  </si>
  <si>
    <t>Fermentation secondaire</t>
  </si>
  <si>
    <t>Garde</t>
  </si>
  <si>
    <t>Maintenance/Travaux</t>
  </si>
  <si>
    <t>Administratif/Facturation</t>
  </si>
  <si>
    <t>Dossier compta</t>
  </si>
  <si>
    <t>Démarchage</t>
  </si>
  <si>
    <t>Total L</t>
  </si>
  <si>
    <t>Litres Dispo</t>
  </si>
  <si>
    <t>Aides</t>
  </si>
  <si>
    <t>Reprendre contact après cessation activité et inscription pôle emploie</t>
  </si>
  <si>
    <t>Voir Sébastien Pelletier pour Miel et fruit BIO au 06 08 56 51 50</t>
  </si>
  <si>
    <t>Cessasion et liquidation Qualimenuiserie</t>
  </si>
  <si>
    <t>Location terminal carte bleu à la brasserie</t>
  </si>
  <si>
    <t>Fermenteur 1150L double parois Polsinelli</t>
  </si>
  <si>
    <t>Gab72</t>
  </si>
  <si>
    <t xml:space="preserve">Contact Bio Frederick pour diffusion et contact en Biocoop </t>
  </si>
  <si>
    <t>Le Mans</t>
  </si>
  <si>
    <t>Contact le 20/07/2016</t>
  </si>
  <si>
    <t>Veux exclusivité sur Mamers avec 35% sur le H.T. à voir</t>
  </si>
  <si>
    <t>Système d'alarme</t>
  </si>
  <si>
    <t>Inscription annuaire brasserie</t>
  </si>
  <si>
    <t>Révisition éclairage</t>
  </si>
  <si>
    <t>30M²</t>
  </si>
  <si>
    <t xml:space="preserve">Radiateur electrique  à changer </t>
  </si>
  <si>
    <t>Inauguration</t>
  </si>
  <si>
    <t>1 semaines + 2 jours de pose</t>
  </si>
  <si>
    <t xml:space="preserve">Bache eau chaude </t>
  </si>
  <si>
    <t xml:space="preserve">cuve cylindrique horizontale fermée </t>
  </si>
  <si>
    <t xml:space="preserve">agitation et lavage non révisés </t>
  </si>
  <si>
    <t>cuve isolée</t>
  </si>
  <si>
    <t>2400L</t>
  </si>
  <si>
    <t>100L</t>
  </si>
  <si>
    <t>Photos cuve</t>
  </si>
  <si>
    <t>sur base Cuve Alfa-Laval 2400 litres:</t>
  </si>
  <si>
    <t>1 entrée en 20/27 pour arrivé eau froide</t>
  </si>
  <si>
    <t>2 Bride inox soudée  pour fixation Thermoplongeur</t>
  </si>
  <si>
    <t>1 semaine + 1 journée de pose</t>
  </si>
  <si>
    <t>47,42€ H.T. panneau rayonnant avec thermostat intégrée 6 Unités diver en stock (connecteur et fixation)</t>
  </si>
  <si>
    <t>Déjà en place + bac de dégraissage. il faudra vérifier le bon écoulement rapidement.</t>
  </si>
  <si>
    <t>Béton cellulaire + colle à béton cellulaire+ réagreage (outillage en stock)</t>
  </si>
  <si>
    <t>réparation bois 80€ + peinture facade 200€H.T. + rouleau 8€</t>
  </si>
  <si>
    <t>Remplacement de 5 néon</t>
  </si>
  <si>
    <t>CABLE RO2V 5G2.5 environ 40Ml soit 64,80€ H.T. +tube IRL fris environ 10€ H.T. +Attache 20€ + tableau et boite de dérive 20€ +2 dijoncteur tri 45€ +divers</t>
  </si>
  <si>
    <t>Gerbeur Manuel 1500 kg Levée Rapide 1600mm http://www.transpalettemanuel.com/53-gerbeur-manuel-1500-kg-lev%C3%A9e-rapide-1600mm.html</t>
  </si>
  <si>
    <t>Ballon eau chaude + tuyau arrosage+douchette + plomberie</t>
  </si>
  <si>
    <t>Chauffe eau 50L 106,67€ + groupe de sécurité 20,75€ +plomberie 30€ +support tuyau 8€ +tuyau arrosage en stock +pistolet de lavage 50€</t>
  </si>
  <si>
    <t>Bouteilles  Tof and Co</t>
  </si>
  <si>
    <t>60€ les 5000U en Argent capsule 26mm</t>
  </si>
  <si>
    <t>Dépose accessoire laiterie</t>
  </si>
  <si>
    <t>1 entrée  papillon DIN32 pour tirage et retour. (Adaptateur sur entrée existante?)</t>
  </si>
  <si>
    <t>(Chauffage par deux Thermoplongeur 9Kw avec boitier de protection Alimentation 400V TRI en option)  (Je m'occupe de trouver les thermoplongeur)</t>
  </si>
  <si>
    <t>Franco de chez Barriquand</t>
  </si>
  <si>
    <t>Restauration portail coulissant</t>
  </si>
  <si>
    <t>2 jours de boulot</t>
  </si>
  <si>
    <t>Brossage à la brosse métalique + fixation rail + peinture</t>
  </si>
  <si>
    <t>Panneau sur facade de la brasserie</t>
  </si>
  <si>
    <t>Livraison + distribution</t>
  </si>
  <si>
    <t>Stand pour démonstration + vente direct</t>
  </si>
  <si>
    <t>Tof and CO 0,23 puis 0,17 pour lavage si bouteille recupéré</t>
  </si>
  <si>
    <r>
      <t xml:space="preserve">Deux pompes sur Roues avec boitier de commande Racccord DIN 32 (prix unitaire 2425,80€) </t>
    </r>
    <r>
      <rPr>
        <sz val="11"/>
        <color rgb="FFFF0000"/>
        <rFont val="Calibri"/>
        <family val="2"/>
        <scheme val="minor"/>
      </rPr>
      <t>(Prévoir raccord pour remplissage Keykeg)</t>
    </r>
  </si>
  <si>
    <t>Tuyeau PER+raccord +isolant</t>
  </si>
  <si>
    <t>Robinets motorisés 3/4" à deux à voies</t>
  </si>
  <si>
    <t>45M² d'isolant 120 soit 802,68€H.T. + porte PVC 450€</t>
  </si>
  <si>
    <t>Kit climatisation comprenant un groupe exterieur, une concole intérieur, une telecommande et les raccord +Ml  , fourniture electrique (30M²)</t>
  </si>
  <si>
    <t>2 bassine rouge pour Soude et 2 bassine verte pour Acide</t>
  </si>
  <si>
    <t>A Travailler IPA Bio</t>
  </si>
  <si>
    <t>A Travailler Biére de Noel Decembre</t>
  </si>
  <si>
    <t>A Travailler Blonde miel</t>
  </si>
  <si>
    <t>Création societe</t>
  </si>
  <si>
    <t>Tireuse + tête</t>
  </si>
  <si>
    <t>DP Gauthier; Alix; tirage pression</t>
  </si>
  <si>
    <t>Barnum 5X9 en stock + fabrication BAR en bois et palette</t>
  </si>
  <si>
    <t>70€ de carte postal (700U) avec printshot.fr + 475€ de frais de poste +300€ groupe ou DJ + frais divers 200€</t>
  </si>
  <si>
    <t>Semaine Brassage type</t>
  </si>
  <si>
    <t>J1</t>
  </si>
  <si>
    <t>J2</t>
  </si>
  <si>
    <t>J3</t>
  </si>
  <si>
    <t>J4</t>
  </si>
  <si>
    <t>J5</t>
  </si>
  <si>
    <t>Tank à lait 2400L</t>
  </si>
  <si>
    <t>Objectif 80000€ Maximum</t>
  </si>
  <si>
    <t>1/bouteille</t>
  </si>
  <si>
    <t>Voir Sergent Papers imprimerie bon tarif à voir à 0,012€ mais non autocollante</t>
  </si>
  <si>
    <t>Manutention/maintenance</t>
  </si>
  <si>
    <t>Manutention/
maintenance</t>
  </si>
  <si>
    <t>Outillage mécanique et bâtiment</t>
  </si>
  <si>
    <t>Apport par les associés d'une valeur de 3500€</t>
  </si>
  <si>
    <t>Fourniture entretien</t>
  </si>
  <si>
    <t>Fourniture adminitrative</t>
  </si>
  <si>
    <t>réparation diverse</t>
  </si>
  <si>
    <t>Papetterie et divers</t>
  </si>
  <si>
    <t>Materiel informatique</t>
  </si>
  <si>
    <t>Mise à jour annuel materiel infos</t>
  </si>
  <si>
    <t>Location local</t>
  </si>
  <si>
    <t>Mensuel</t>
  </si>
  <si>
    <t>assurance</t>
  </si>
  <si>
    <t>Comptable</t>
  </si>
  <si>
    <t>Pub dans brochure comice et fête local</t>
  </si>
  <si>
    <t>Pub panneau saint rémy des monts</t>
  </si>
  <si>
    <t>DONS</t>
  </si>
  <si>
    <t>Association Pompier</t>
  </si>
  <si>
    <t>Déplacement formation repas ect…</t>
  </si>
  <si>
    <t>Cave du mans? 0982343487</t>
  </si>
  <si>
    <t>Contact le 26/07/2016</t>
  </si>
  <si>
    <t>Eau</t>
  </si>
  <si>
    <t>Dépôt electronique avec 6 classes protéger payé avec qualimenuiserie a regulariser</t>
  </si>
  <si>
    <t xml:space="preserve">Résistance pour bache d'eau chaude 26KW </t>
  </si>
  <si>
    <t>63 +169</t>
  </si>
  <si>
    <t>Thermoplongeur 2500W</t>
  </si>
  <si>
    <t>THERMOPLONGEUR S/ BRIDE 2500W 230/400V cs 3.5w/cm² pour chauffage de soude diluée. de 15 à 80°C en +/- 4H</t>
  </si>
  <si>
    <t>http://www.brasserie-saint-omer.com/pagechacunsabiere.html</t>
  </si>
  <si>
    <t>Exemple site internet</t>
  </si>
  <si>
    <t>elec</t>
  </si>
  <si>
    <t>equipement</t>
  </si>
  <si>
    <t>ordinateur</t>
  </si>
  <si>
    <t>chauffage bureau</t>
  </si>
  <si>
    <t>eclairage</t>
  </si>
  <si>
    <t>groupe froid chambre chaude</t>
  </si>
  <si>
    <t>groupe froid fermenteurs</t>
  </si>
  <si>
    <t>pompe brasserie</t>
  </si>
  <si>
    <t>Thermoplongeur soude</t>
  </si>
  <si>
    <t>Etiqueteuse</t>
  </si>
  <si>
    <t>compresseur</t>
  </si>
  <si>
    <t>W</t>
  </si>
  <si>
    <t>temp utilisation</t>
  </si>
  <si>
    <t>jours</t>
  </si>
  <si>
    <t>Kwh</t>
  </si>
  <si>
    <t>Calculer sur la base des équipements de la brasserie</t>
  </si>
  <si>
    <t>Carton 6  bouteilles</t>
  </si>
  <si>
    <t xml:space="preserve">Livraison avec un boxer peugeot </t>
  </si>
  <si>
    <t>Dont bouteilles</t>
  </si>
  <si>
    <t>Dont fût</t>
  </si>
  <si>
    <t>tampons encreurs</t>
  </si>
  <si>
    <t>4 unités  2 pour documents et 2 pour cartons bouteilles</t>
  </si>
  <si>
    <t>Repas exterieur (4 repas à 15€ exterieur prévue par mois)</t>
  </si>
  <si>
    <t>Terminal de paiement électronique portable radio</t>
  </si>
  <si>
    <t>20 tête pour équiper 20 bars avec une moyenne de 3 fût par mois a récupérer tant que possible</t>
  </si>
  <si>
    <t>Gaz</t>
  </si>
  <si>
    <t>Bruleur paella</t>
  </si>
  <si>
    <t>60Kw</t>
  </si>
  <si>
    <t>total M3</t>
  </si>
  <si>
    <t>poid estimer</t>
  </si>
  <si>
    <t>1130Kg</t>
  </si>
  <si>
    <t>Prix estimer TTC</t>
  </si>
  <si>
    <t>Chaussure de sécurité</t>
  </si>
  <si>
    <t>2 paires par ans 1 par associé</t>
  </si>
  <si>
    <t>Frais bancaire</t>
  </si>
  <si>
    <t>Frais affranchissement</t>
  </si>
  <si>
    <t>au litre</t>
  </si>
  <si>
    <t>Pour 120M3 d'eau soit 120000 L pour un cout moyen de 3€ le M3</t>
  </si>
  <si>
    <t>par bouteille</t>
  </si>
  <si>
    <t>par fut</t>
  </si>
  <si>
    <t>2 tireuses deux becs 60L/H 807€ + 4 tireuse simple bec 20-30L/H 487€</t>
  </si>
  <si>
    <t>Diable à trois roue avec bavette rabattable valeur 50€</t>
  </si>
  <si>
    <t>Conso bouteille familial</t>
  </si>
  <si>
    <t>Perte bouteille</t>
  </si>
  <si>
    <t>Conso familial Fût</t>
  </si>
  <si>
    <t>Perte fût</t>
  </si>
  <si>
    <t>Degustation brasserie</t>
  </si>
  <si>
    <t>Stockage
produit fini</t>
  </si>
  <si>
    <t>Chambre chaude
Froide</t>
  </si>
  <si>
    <t>Brasserie</t>
  </si>
  <si>
    <t>Zone concassage</t>
  </si>
  <si>
    <t>Zone embouteillage</t>
  </si>
  <si>
    <t>Magasin</t>
  </si>
  <si>
    <t>Matiére premiére</t>
  </si>
  <si>
    <t>Produit fini</t>
  </si>
  <si>
    <t>Lundi</t>
  </si>
  <si>
    <t>Mardi</t>
  </si>
  <si>
    <t>Mercredi</t>
  </si>
  <si>
    <t>Jeudi</t>
  </si>
  <si>
    <t>Vendredi</t>
  </si>
  <si>
    <t>Samedi</t>
  </si>
  <si>
    <t>8h-12h00</t>
  </si>
  <si>
    <t>Horaire ouverture vente direct</t>
  </si>
  <si>
    <t>Stockage produits brutes</t>
  </si>
  <si>
    <t>Peugeot Boxer</t>
  </si>
  <si>
    <t>360U</t>
  </si>
  <si>
    <t>bouteilleq</t>
  </si>
  <si>
    <t>4320U</t>
  </si>
  <si>
    <t>Capacite livraison en une seul fois</t>
  </si>
  <si>
    <t>colis maximum 12 bouteilles</t>
  </si>
  <si>
    <t>Fût 30L Maxi</t>
  </si>
  <si>
    <t>135U</t>
  </si>
  <si>
    <t>Litres</t>
  </si>
  <si>
    <t>4050L</t>
  </si>
  <si>
    <t>1 livraison par semaine suffit</t>
  </si>
  <si>
    <t>Groupe froid fermenteurs</t>
  </si>
  <si>
    <t>2000W</t>
  </si>
  <si>
    <t xml:space="preserve">26 KW 230/400V cs 10w/cm² pour chauffage d'eau du réseau de 15 à 80°C en +/-24 H </t>
  </si>
  <si>
    <t>MOTEUR IEC 0,55 KW 3000 RPM 230/400V TRI 50HZ</t>
  </si>
  <si>
    <t>4Kw en 400V TRI</t>
  </si>
  <si>
    <t>2500W 230/400V cs 3.5w/cm² pour chauffage de soude diluée. de 15 à 80°C en +/- 4H</t>
  </si>
  <si>
    <t>1500W mono</t>
  </si>
  <si>
    <t xml:space="preserve">220V moteur 3 Ch/din </t>
  </si>
  <si>
    <t>400V faible conso</t>
  </si>
  <si>
    <t>Chambre</t>
  </si>
  <si>
    <t>Zone concassage etiquetage</t>
  </si>
  <si>
    <t>Thermoplongeur eau chaude monté</t>
  </si>
  <si>
    <t>Thermoplongeur eau chaude maintiens</t>
  </si>
  <si>
    <t>Prix estimer</t>
  </si>
  <si>
    <t>Estimation conso annuel</t>
  </si>
  <si>
    <t>Abonnement 36KvA</t>
  </si>
  <si>
    <t>8c,49</t>
  </si>
  <si>
    <t>Prix estimer annuel</t>
  </si>
  <si>
    <t>Ai</t>
  </si>
  <si>
    <t>Pole emploie</t>
  </si>
  <si>
    <t>http://www.cc-saosnois.fr/site/</t>
  </si>
  <si>
    <t>http://www.mairie-mamers.fr/decouvrir-mamers/entreprises/les-aides/</t>
  </si>
  <si>
    <t>BPIFrance</t>
  </si>
  <si>
    <t>Contact brasseur</t>
  </si>
  <si>
    <t>Brasseur Carrouges</t>
  </si>
  <si>
    <t>A contacter</t>
  </si>
  <si>
    <t>Client à Mamien qui brasse depuis 11 ans</t>
  </si>
  <si>
    <t>total</t>
  </si>
  <si>
    <t>Côut au litres</t>
  </si>
  <si>
    <t>50cl</t>
  </si>
  <si>
    <t xml:space="preserve">au litres </t>
  </si>
  <si>
    <t>droit assice</t>
  </si>
  <si>
    <t>au litres</t>
  </si>
  <si>
    <t>Réaliser présentation de projet</t>
  </si>
  <si>
    <t>Boulangerie du frêne à Damigny</t>
  </si>
  <si>
    <t>Damigny</t>
  </si>
  <si>
    <t>Rencontré fin Juillet chez Mr Gaumer</t>
  </si>
  <si>
    <t>Biére à la Rhubarbe?</t>
  </si>
  <si>
    <t>Circuit de la biére</t>
  </si>
  <si>
    <t>Bar à la mode sur Le Mans à démarcher</t>
  </si>
  <si>
    <t>Voir recette Edelweiss Bonne biére goût banane et poivrée voir si recette sur internet?</t>
  </si>
  <si>
    <t>Voir Devis MEI</t>
  </si>
  <si>
    <t>Vertical</t>
  </si>
  <si>
    <t>Belleme</t>
  </si>
  <si>
    <t>Bar à vins/biéres à la mode à prospecter</t>
  </si>
  <si>
    <t xml:space="preserve"> -&gt; Fiche patrimonial à remplir BPO</t>
  </si>
  <si>
    <t xml:space="preserve"> -&gt;C.V. à jour</t>
  </si>
  <si>
    <t xml:space="preserve"> -&gt;Demander le solde de DIF pour reporter sur le cpf</t>
  </si>
  <si>
    <t xml:space="preserve"> -&gt; Inscription formation brasseur</t>
  </si>
  <si>
    <t>pôle emploie</t>
  </si>
  <si>
    <t>NACRE</t>
  </si>
  <si>
    <t>Voir CMA72</t>
  </si>
  <si>
    <t>Sarthe dévelloppement</t>
  </si>
  <si>
    <t>0243315000 prendre rendez vous</t>
  </si>
  <si>
    <t>ADIE</t>
  </si>
  <si>
    <t>09 69 32 81 10 prendre rendez vous     2, rue de la Pelouse 72000 Le Mans</t>
  </si>
  <si>
    <t>ACCRE</t>
  </si>
  <si>
    <t>Cerfa N°13584*02 à déposer en même temp que le dépôt de création au CFE</t>
  </si>
  <si>
    <t xml:space="preserve">iniative sarthe </t>
  </si>
  <si>
    <t>02 72 881 881  communication avec Mme Caroline Dauxierre    A tenir au courant 
Mme Véronique Breteau 06 99 15 52 54  message vocal le 01/09/2016</t>
  </si>
  <si>
    <t>02 43 39 26 00  Exclusivement caution prêt bancaire 50% c'est la BPO qui gére si besoin</t>
  </si>
  <si>
    <r>
      <t xml:space="preserve">02 43 97 25 31 prendre rendez vous </t>
    </r>
    <r>
      <rPr>
        <sz val="11"/>
        <color rgb="FFFF0000"/>
        <rFont val="Calibri"/>
        <family val="2"/>
        <scheme val="minor"/>
      </rPr>
      <t>Antoine Gasneau</t>
    </r>
    <r>
      <rPr>
        <sz val="11"/>
        <color theme="1"/>
        <rFont val="Calibri"/>
        <family val="2"/>
        <scheme val="minor"/>
      </rPr>
      <t xml:space="preserve"> doit rappeler avant midi </t>
    </r>
  </si>
  <si>
    <t>A voir  pour prêt d'honneur  pour primo créant voir avec Antoine Gasneau et CM 02 43 57 72 72</t>
  </si>
  <si>
    <t xml:space="preserve"> -Appel d'offre auprés des Juniors entreprises de la Sarthe Confirmé en Attente.
-Visite des brasseries Sarthoise le 08/07/2016
-Message téléphonique Cave de Mamers pour contact 11/07/2016
OK</t>
  </si>
  <si>
    <t>Prix TTC</t>
  </si>
  <si>
    <t>Prix Unitaire TTC</t>
  </si>
  <si>
    <t>Prix au Litre TTC</t>
  </si>
  <si>
    <t>Fût 30L</t>
  </si>
  <si>
    <t>Fût 20L</t>
  </si>
  <si>
    <t>Fût 20 L</t>
  </si>
  <si>
    <t>LOCATIONS DE TIREUSE &amp; ACCESSOIRES</t>
  </si>
  <si>
    <t>Matériel</t>
  </si>
  <si>
    <t>Location</t>
  </si>
  <si>
    <t>Caution</t>
  </si>
  <si>
    <t>Tireuse 1 bec</t>
  </si>
  <si>
    <t>Tireuse 2 becs</t>
  </si>
  <si>
    <t>Coffret 3x50cl</t>
  </si>
  <si>
    <t>Carton 6x50cl</t>
  </si>
  <si>
    <t>BOUTEILLES DE SAISON : IPA,CITROUILLE, NOEL ect…</t>
  </si>
  <si>
    <t>FÛTS DE SAISON : IPA,CITROUILLE, NOEL ect…</t>
  </si>
  <si>
    <t>Maxi 4,50€ aux litres en fût</t>
  </si>
  <si>
    <t>OFFERTE</t>
  </si>
  <si>
    <t>Gobelet plastique 25Cl</t>
  </si>
  <si>
    <t>1€ par gobelet</t>
  </si>
  <si>
    <t>Gobelet plastique 50Cl</t>
  </si>
  <si>
    <t>TARIFS PUBLICS</t>
  </si>
  <si>
    <t>TARIFS CAVES ET ASSOCIATIONS</t>
  </si>
  <si>
    <t>Remisee n %</t>
  </si>
  <si>
    <t>Rendez vous le 01/09/2016 9h00</t>
  </si>
  <si>
    <t>Prix H.T.</t>
  </si>
  <si>
    <t xml:space="preserve">GAB72 ok demander tarifs au certificateur </t>
  </si>
  <si>
    <t>Commercial finaliser reste des détails a fignoler</t>
  </si>
  <si>
    <t>Personne clefs sur Mamers Antoine Gasneau prise de contact en cours</t>
  </si>
  <si>
    <t>Dossier de présentations OK</t>
  </si>
  <si>
    <t>Compris dans le devis ACTIM</t>
  </si>
  <si>
    <t>Indicateur de niveau  bache eau chaude, soude et acide</t>
  </si>
  <si>
    <t xml:space="preserve">Internet + 2 téléphones portables illimité passe </t>
  </si>
  <si>
    <t>FIDUCIAL</t>
  </si>
  <si>
    <t>La cave de pedro</t>
  </si>
  <si>
    <t>Cave à démarcher</t>
  </si>
  <si>
    <t>Prix Unitaire H.T.</t>
  </si>
  <si>
    <t>Remboursement stage Frank par Région</t>
  </si>
  <si>
    <t>A voir</t>
  </si>
  <si>
    <t>Savoir faire et découverte</t>
  </si>
  <si>
    <t>Monter la SCI pour le local</t>
  </si>
  <si>
    <t>Réaliser retroplanning installation</t>
  </si>
  <si>
    <t>Finir les consomables et recettes</t>
  </si>
  <si>
    <t>Maintiens de l'ARE</t>
  </si>
  <si>
    <t>Dissolution OK et mise en sommeil depuis le 22/08/2016 procéder à la liquidation
En attente des comptes de clôture</t>
  </si>
  <si>
    <t>Prendre contact pour inscription FRANK</t>
  </si>
  <si>
    <t>Valeur</t>
  </si>
  <si>
    <t>Apport par les associés d'une valeur de 1000e</t>
  </si>
  <si>
    <t>Total</t>
  </si>
  <si>
    <t>Blonde 1000L</t>
  </si>
  <si>
    <t>8Kg</t>
  </si>
  <si>
    <t>250Kg</t>
  </si>
  <si>
    <t>31Kg</t>
  </si>
  <si>
    <t>10Kg</t>
  </si>
  <si>
    <t>1,20Kg</t>
  </si>
  <si>
    <t>1,47Kg</t>
  </si>
  <si>
    <t>A travailler Black IPA</t>
  </si>
  <si>
    <t>190Kg</t>
  </si>
  <si>
    <t>3Kg</t>
  </si>
  <si>
    <t>100Kg</t>
  </si>
  <si>
    <t>1,5Kg</t>
  </si>
  <si>
    <t>0,96kg</t>
  </si>
  <si>
    <t>0,98kg</t>
  </si>
  <si>
    <t>1,76kg</t>
  </si>
  <si>
    <t>0,435Kg</t>
  </si>
  <si>
    <t xml:space="preserve">CASCADE BIO Acides alpha:6,90%
L'origine du produit: NOUVELLE ZELANDE
Alternative: SAAZ BIO </t>
  </si>
  <si>
    <t>Ginger Root BIO</t>
  </si>
  <si>
    <t>6 Kg</t>
  </si>
  <si>
    <t xml:space="preserve">CHÂTEAU PILSEN NATURE®
Coloration du moût: 3.0-3.5 EBC/ 1.7-1.9 Lovibond
</t>
  </si>
  <si>
    <t xml:space="preserve">CHÂTEAU CHOCOLAT NATURE
Coloration du moût: 900 EBC/ 563.1 Lovibond
</t>
  </si>
  <si>
    <t xml:space="preserve">CHÂTEAU BISCUIT NATURE
Coloration du moût: 50 EBC/ 19.3 Lovibond
</t>
  </si>
  <si>
    <t xml:space="preserve">CHÂTEAU WHEAT BLANC NATURE (FROMENT BIO)
Coloration du moût: 3.5-5.0 EBC/ 1.8-2.3 Lovibond
</t>
  </si>
  <si>
    <t>CHALLENGER BIO
Acides alpha: 5 - 9%
L'origine du produit: Belgique</t>
  </si>
  <si>
    <t>GOLDINGS BIO
Acides alpha: 5 - 8%
L'origine du produit: Royaume-Uni</t>
  </si>
  <si>
    <t xml:space="preserve">Prix H.T. </t>
  </si>
  <si>
    <t>6 Bidons</t>
  </si>
  <si>
    <t>2 Bidons</t>
  </si>
  <si>
    <t>Label BIO</t>
  </si>
  <si>
    <t>Ok Keykeg</t>
  </si>
  <si>
    <t>Kit de démarrage de tirage</t>
  </si>
  <si>
    <t>BOUTEILLES : BLONDE, AMBRÉE</t>
  </si>
  <si>
    <t>FÛTS : BLONDE, AMBRÉE</t>
  </si>
  <si>
    <t>3 palettes de 48 fûts</t>
  </si>
  <si>
    <t xml:space="preserve">2 boites de 130U </t>
  </si>
  <si>
    <t>STOCK DE DEPART POUR 12 brassins</t>
  </si>
  <si>
    <t>16800 bouteilles + palettes europe + transport</t>
  </si>
  <si>
    <t>Capsule Tof and CO</t>
  </si>
  <si>
    <t>16000 capsule 26mm</t>
  </si>
  <si>
    <t>5 unités occassion environ 100€/U en neuf environ 150€ H.T. Voir http://www.auer-packaging.fr</t>
  </si>
  <si>
    <t>pour 6 bouteilles</t>
  </si>
  <si>
    <t>Soit 0,08167 par bouteilles vendu en carton de 6</t>
  </si>
  <si>
    <t>Etiquettes autocollantes en rouleaux</t>
  </si>
  <si>
    <t>15000 étiquettes 2 références frais de presse compris Franco Stic image</t>
  </si>
  <si>
    <t>2000 Cartons pour emballer 12000 Bouteilles. (La brasserie va encourager les consomateurs à venir avec leur contenant afin de réduire les déchets)</t>
  </si>
  <si>
    <t>Malts</t>
  </si>
  <si>
    <t>Houblons</t>
  </si>
  <si>
    <t>Levures</t>
  </si>
  <si>
    <t>Coût au litres</t>
  </si>
  <si>
    <t>Coût à la bouteilles</t>
  </si>
  <si>
    <t>Prix indicatif</t>
  </si>
  <si>
    <t>Coût au fut de 30L</t>
  </si>
  <si>
    <t>Distributeurs la tounée BIO .com</t>
  </si>
  <si>
    <t>Oisseau le petit</t>
  </si>
  <si>
    <t>7,6€/Kg</t>
  </si>
  <si>
    <t>en Risome Sébastien Pelletier</t>
  </si>
  <si>
    <t xml:space="preserve"> SAFBREW T-58
Emballage 500G </t>
  </si>
  <si>
    <t>commande groupe 12 brassins</t>
  </si>
  <si>
    <t>Délais de paiement fournisseurs</t>
  </si>
  <si>
    <t>Fournisseurs</t>
  </si>
  <si>
    <t>Produits</t>
  </si>
  <si>
    <t>Conditions et délais de paiement</t>
  </si>
  <si>
    <t>Investissement</t>
  </si>
  <si>
    <t>Consomables</t>
  </si>
  <si>
    <t>Brico depot</t>
  </si>
  <si>
    <t>Fournitures travaux</t>
  </si>
  <si>
    <t>Comptant</t>
  </si>
  <si>
    <t>Vue avec Mehdi Perronnie systéme d'alarme haut de gamme d'occasion</t>
  </si>
  <si>
    <t>transpalettemanuel.com</t>
  </si>
  <si>
    <t>Gerbeur</t>
  </si>
  <si>
    <t>TVA</t>
  </si>
  <si>
    <t>OUI 20%</t>
  </si>
  <si>
    <t>AGRAM - ARCONNAY</t>
  </si>
  <si>
    <t>Aplatisseur céréales</t>
  </si>
  <si>
    <t>30% commande + Solde à livraisons</t>
  </si>
  <si>
    <t>CHARRIAU</t>
  </si>
  <si>
    <t>Tank à lait</t>
  </si>
  <si>
    <t>ACTIM</t>
  </si>
  <si>
    <t>Chaudronnier</t>
  </si>
  <si>
    <t>30% commande + Solde à facturation</t>
  </si>
  <si>
    <t>Support cuve compris devis ACTIM + Escalier à prévoir en sus estimer 1000€ ACTIM</t>
  </si>
  <si>
    <t>100% à la commande</t>
  </si>
  <si>
    <t>100% à la commande par virement</t>
  </si>
  <si>
    <t>Jeannot Résistance chauffante</t>
  </si>
  <si>
    <t>Résistance et contrôle</t>
  </si>
  <si>
    <t>100% premiére commande</t>
  </si>
  <si>
    <t>Carrément Plancha</t>
  </si>
  <si>
    <t>Bruleur 60Kw</t>
  </si>
  <si>
    <t>INOXPA</t>
  </si>
  <si>
    <t>Pompes et tuyaux</t>
  </si>
  <si>
    <t>30% commande solde 45 Jours FDM</t>
  </si>
  <si>
    <t>Barrquand</t>
  </si>
  <si>
    <t>100% à 45 FDM</t>
  </si>
  <si>
    <t xml:space="preserve">Voir avec ACTIM car oublie dans le devis estimation à 500€ </t>
  </si>
  <si>
    <t>Polsinelli</t>
  </si>
  <si>
    <t>Fermenteur et groupe froid</t>
  </si>
  <si>
    <t>20% à la mise en fabrication + solde avant livraison</t>
  </si>
  <si>
    <t>Transport fermenteurs</t>
  </si>
  <si>
    <t>Coût transport d'Italie</t>
  </si>
  <si>
    <t>Kit climatisation reversible</t>
  </si>
  <si>
    <t>Clim reversible</t>
  </si>
  <si>
    <t>Brouwland</t>
  </si>
  <si>
    <t xml:space="preserve">Capsuleuse de table Corona valeur 136€ H.T. après test environ 800 à 900 Bouteilles heures Maxi </t>
  </si>
  <si>
    <t>Soutirage</t>
  </si>
  <si>
    <t>soutireuse inox+pompe+niv.contr. 6 becs bière 390L/Heure Maxi soit 780 Bouteilles de 50Cl + 130€ frais de ports</t>
  </si>
  <si>
    <t>Support Maison pour remplissage Keykeg Bois maison+ fourniture diverse + Balance+tête de soutirage+divers (sur base d'une table?</t>
  </si>
  <si>
    <t>OKJ</t>
  </si>
  <si>
    <t>30% à la commande + Solde avant livraison</t>
  </si>
  <si>
    <t>Tirages Pression Spielmann</t>
  </si>
  <si>
    <t>Tireuses</t>
  </si>
  <si>
    <t>Entreprise Doss à confirmer</t>
  </si>
  <si>
    <t>Vistaprint</t>
  </si>
  <si>
    <t>Avec easy flyer.com deux panneau en Dibond Alu 3mm 1500X1000 soit une enseigne de 3000X1000</t>
  </si>
  <si>
    <t>enregistrement aux impôts+annonces légal+ frais de greffes</t>
  </si>
  <si>
    <t>Triphase OK€ + 300€ frais de mise en place citerne</t>
  </si>
  <si>
    <t>Cout estimer sur la base de la consomation du bruleur paella 60Kw 2H par 60 jours et Devis Antargaz</t>
  </si>
  <si>
    <t>Malterie du Château</t>
  </si>
  <si>
    <t>Malts, Houblons, Levures</t>
  </si>
  <si>
    <t>Deux premiéres commande Comptant puis 30FDM</t>
  </si>
  <si>
    <t>Groupe DPLG</t>
  </si>
  <si>
    <t>Keykeg</t>
  </si>
  <si>
    <t>Fûts One Way</t>
  </si>
  <si>
    <t>Comptant premiére commande Puis 30 FDM</t>
  </si>
  <si>
    <t>Tof and Co</t>
  </si>
  <si>
    <t>Bouteilles et lavages</t>
  </si>
  <si>
    <t>30% à la commande + solde a facturation</t>
  </si>
  <si>
    <t>Capsule Tof and Co</t>
  </si>
  <si>
    <t>MEI</t>
  </si>
  <si>
    <t>Cartons</t>
  </si>
  <si>
    <t>30JFDM sous réserves</t>
  </si>
  <si>
    <t>STICK IMAGE</t>
  </si>
  <si>
    <t>Etiquettes</t>
  </si>
  <si>
    <t>Publicité sur le terrain de Tennis de Saint Rémy des Monts</t>
  </si>
  <si>
    <t>Budget pour Pub brochure Comice</t>
  </si>
  <si>
    <t>Voyage, deplacement formation, missions,Evenementiel</t>
  </si>
  <si>
    <t>Si non précisez comptant à la commande</t>
  </si>
  <si>
    <t>10 jours</t>
  </si>
  <si>
    <t>Commandes pour 3 X 4 Brassins soit 12 X 1000L soit 12000L de bière possibilité de réduire mais bon rapport quantité Prix</t>
  </si>
  <si>
    <t>Nom</t>
  </si>
  <si>
    <t>Adresse</t>
  </si>
  <si>
    <t>Telephone</t>
  </si>
  <si>
    <t>Volume produit</t>
  </si>
  <si>
    <t xml:space="preserve">Ferme Brasserie Blossier "Sarth'voise" </t>
  </si>
  <si>
    <t>La Basse Lande
72170 Ségrie</t>
  </si>
  <si>
    <t>Zone de Chalandise 50KM</t>
  </si>
  <si>
    <t>Repére</t>
  </si>
  <si>
    <t>02 43 97 07 26</t>
  </si>
  <si>
    <t>La Camisière
72230 Ruaudin</t>
  </si>
  <si>
    <t>02 43 61 00 87</t>
  </si>
  <si>
    <t>Brassin de 150 Litres</t>
  </si>
  <si>
    <t>Brasserie l'Arche aux Moines "Tuba Noir"</t>
  </si>
  <si>
    <t>Jean-Baptiste Bertrand</t>
  </si>
  <si>
    <t>Aunay
72240 Tennie</t>
  </si>
  <si>
    <t>02 43 20 89 84</t>
  </si>
  <si>
    <t>Délices de la Ferme</t>
  </si>
  <si>
    <t>Mare
72650 La Milesse</t>
  </si>
  <si>
    <t>02 43 25 30 82</t>
  </si>
  <si>
    <t>Bullazymut72</t>
  </si>
  <si>
    <t>5, boulevard des Ravalières 
- 72560 Changé</t>
  </si>
  <si>
    <t xml:space="preserve"> +33 (0) 788 510 382</t>
  </si>
  <si>
    <t>La Brasserie du Loir</t>
  </si>
  <si>
    <t>La Fleche</t>
  </si>
  <si>
    <t>Brassin de 500 Litres</t>
  </si>
  <si>
    <t>Brasserie Nogentaise</t>
  </si>
  <si>
    <t>24 Rue Sainte Anne
28400 Nogent-le-Rotrou</t>
  </si>
  <si>
    <t>06 48 81 22 41</t>
  </si>
  <si>
    <t>1000 Litres semaines</t>
  </si>
  <si>
    <t>Sylvie Pavée de Frétigny</t>
  </si>
  <si>
    <t>Le Verger
28480 Beaumont-les-Autels</t>
  </si>
  <si>
    <t>06 12 58 52 20</t>
  </si>
  <si>
    <t>Le Brewery</t>
  </si>
  <si>
    <t>La Poelerie
61320 Joué-du-Bois</t>
  </si>
  <si>
    <t>02 33 37 77 26</t>
  </si>
  <si>
    <t>BRASSERIE COUSIN</t>
  </si>
  <si>
    <t>111 rue Aristide Briand , 
53140 Pré en Pail</t>
  </si>
  <si>
    <t>09.80.63.92.32</t>
  </si>
  <si>
    <t>Brasserie Saint Paul</t>
  </si>
  <si>
    <t>La Corderie
61270 Le Ménil Bérard</t>
  </si>
  <si>
    <t>Compris matériel, Matière premiére, 5 Bouteilles Maxi en dégustations, 1 Brasseur de 8h00 à 13h00</t>
  </si>
  <si>
    <t>Sur réservations</t>
  </si>
  <si>
    <t>Camion tout risques 851,85€ + local,stock et juridique ect 967</t>
  </si>
  <si>
    <t>annuel</t>
  </si>
  <si>
    <t>contrôle et certification</t>
  </si>
  <si>
    <t>Sit interessant</t>
  </si>
  <si>
    <t>Pinta.it</t>
  </si>
  <si>
    <t>3 jours de boulot</t>
  </si>
  <si>
    <t>Peinture blanche</t>
  </si>
  <si>
    <t>Trois pot dulux valentine 3*140M²</t>
  </si>
  <si>
    <t>Joint fermenteurs</t>
  </si>
  <si>
    <t>4U/Ans</t>
  </si>
  <si>
    <t>Moyenne 1,85€ H.T. la bouteille de 33cl vendu au pro</t>
  </si>
  <si>
    <t>La Soyeuse 5,55€ le litre en bouteilles</t>
  </si>
  <si>
    <t>Bullazymut 1,80€ H.T. la bouteille d e33cl</t>
  </si>
  <si>
    <r>
      <rPr>
        <u/>
        <sz val="11"/>
        <color theme="1"/>
        <rFont val="Calibri"/>
        <family val="2"/>
        <scheme val="minor"/>
      </rPr>
      <t>Sont inclus dans le prix de la prestation :</t>
    </r>
    <r>
      <rPr>
        <sz val="11"/>
        <color theme="1"/>
        <rFont val="Calibri"/>
        <family val="2"/>
        <scheme val="minor"/>
      </rPr>
      <t xml:space="preserve">
   Mise au point d'une recette et test en 30L.
   Validation par le client
   Matiére premiére + brassage+mise en bouteilles ou fûts
   Livraison</t>
    </r>
  </si>
  <si>
    <t>Transpalette</t>
  </si>
  <si>
    <t>http://www.transpalettemanuel.com/17-transpalette-manuel-2000kg-fourches-1150mm.html</t>
  </si>
  <si>
    <t>Bruleur Industriel D1200 Max 90Kw Optimgas</t>
  </si>
  <si>
    <t>https://carrement-plancha.com/fr/bruleurs-gaz-paella-garcima/457-bruleur-industriel-d1200-max.html</t>
  </si>
  <si>
    <t xml:space="preserve">1 indicateur de niveau comprenant 1 tube de polycarbonate Diam. 24, robinet de niveau 15/21 avec purge </t>
  </si>
  <si>
    <t>Réalisation d'un support avec pied réglable pour sureleve la cuve de 40Cm pour pouvoir loger le bruleur industriel D1200 90Kw</t>
  </si>
  <si>
    <t>25cl</t>
  </si>
  <si>
    <t>Gobelet</t>
  </si>
  <si>
    <t>Prix au litre</t>
  </si>
  <si>
    <t>VERRES Pression événementiel</t>
  </si>
  <si>
    <t>Besoins:</t>
  </si>
  <si>
    <t>Fermenteurs 4 unités</t>
  </si>
  <si>
    <t xml:space="preserve">
-Trappe passage homme pour nettoyage 
-Soupape de sécurité 2 bar
-Barboteur sanitaire  régulation 0,2-2,2 BAR
-Degustateur en acier inox exterieur
-Boule de lavage Ø 90 mm à l'extremité du tuyau de lavage
-VANNE INOX A' PAPILLON DN32 EXTERIEURE POUR TUYAU DE REMONTAGE
-VIDANGE TOTALE A' PAPILLON DN32
-TIRAGE AU CLAIR AVEC VANNE A' PAPILLON DN32
-Ceinture de chauffage et/ou refroidissement sur la virole du type gonflé complet avec n°2
manchons Ø 1" gas pour entrée et sortie liquide de refroidissement (pression de service max 1,5 bar)
Termomètre bimetallique en acier inox, attaque ½" filetage exterieure, -20/+80°C avec tige et puisard inox
long. 200 mm
-Ceinture de chauffage et/ou refroidissement sur le cone du type gonflé complet avec n°2
manchons Ø 1" gas pour entrée et sortie liquide de refroidissement (pression de service max 1,5 bar)
-Puisard porte-sonde en acier inox, attaque ½" filetage exterieure, long. tige 200 mm</t>
  </si>
  <si>
    <t>Refrigerateur</t>
  </si>
  <si>
    <t>Tableau électrique 6 commandes</t>
  </si>
  <si>
    <t>Valve motorisée 3/4" à deux voies</t>
  </si>
  <si>
    <t>Sur Base Cuve einsteid 1200 litres:</t>
  </si>
  <si>
    <t>Cuve brassage Tank à lait 1200L</t>
  </si>
  <si>
    <t>Maison du département</t>
  </si>
  <si>
    <t>Veronique Bretau 06 99 15 52 54  v.bretau@sarthe-developpement.comA tenir au courant pour communication</t>
  </si>
  <si>
    <t>47,42€ H.T. panneau rayonnant avec thermostat intégrée 6 Unités divers en stock (connecteur et fixation)</t>
  </si>
  <si>
    <t>Evacuation des eaux</t>
  </si>
  <si>
    <t>Réagréage et murets zone brasserie</t>
  </si>
  <si>
    <t>Peinture Epoxy industriel zone brasserie</t>
  </si>
  <si>
    <t xml:space="preserve">Vue avec Mehdi Perronnie systéme d'alarme haut de gamme d'occasion valeur 7500€ </t>
  </si>
  <si>
    <t>1 jour</t>
  </si>
  <si>
    <t>Temp total estimer</t>
  </si>
  <si>
    <t>9 semaines soit environ 2 mois et demi</t>
  </si>
  <si>
    <t xml:space="preserve">Coût estimer: </t>
  </si>
  <si>
    <t>Compresseur pour l'étiqueteuse en 100L en mono si possible occasion</t>
  </si>
  <si>
    <t>Désignations</t>
  </si>
  <si>
    <t>Matériel, outillage et mobilier nécessaires à l'activité</t>
  </si>
  <si>
    <t>Percolateur Water for life pour Dry hopping</t>
  </si>
  <si>
    <t>4 semaines</t>
  </si>
  <si>
    <t>Percolateur Water for life pour dry hopping</t>
  </si>
  <si>
    <t>Total H.T.</t>
  </si>
  <si>
    <t>Eau Glycolé</t>
  </si>
  <si>
    <t xml:space="preserve">Antigel sanitaire CALOP 30E prêt à l emploi - bidon bleu de 20 litres 36,19€ H.T. environ </t>
  </si>
  <si>
    <t>Apiculteur qui fait  brasser sa bière 
Gonny Keizer à Sainte Colombe (35).</t>
  </si>
  <si>
    <t>Autres spécialités de la ferme :  confitures, cidre, apéritif...  et une bière blanche.</t>
  </si>
  <si>
    <t>Plusieurs types de bières : Brune, blanche, blonde.  Les bières sont conditionnées en bouteilles de 33 cl et 75 cl,  disponibles auprès de bars et boutiques BIO de  la région ou directement à la ferme.</t>
  </si>
  <si>
    <t>Sylvie Pavée et Daniel Provost viennent de créer la bière du Perche,  la Percheronne. La bière est pour le moment brassée à Joué-du-Bois 
dans l'Orne (Basse-Normandie) par la brasserie Le Brewery.  Le blé et l'orge viennent du Perche. Le houblon provient d'Alencon.  La bière est disponible dans les caves et les restaurants de la région de Nogent-le-Rotrou.</t>
  </si>
  <si>
    <t>Stephen Skews. 
Visiblement Brasserie qui s'adresse à une Clientèle exclusivment anglaise.</t>
  </si>
  <si>
    <t>14h-18h00</t>
  </si>
  <si>
    <t>16h00-19h00</t>
  </si>
  <si>
    <t>2 jours de travail</t>
  </si>
  <si>
    <t>3 jours de travail</t>
  </si>
  <si>
    <t>Brossage à la brosse métallique + fixation rail + peinture</t>
  </si>
  <si>
    <t>Trois pots dulux valentine 3*140M²</t>
  </si>
  <si>
    <t>Déjà en place + bac de dégraissage. Vérification du bon fonctionnement et nettoyage si nécessaire.</t>
  </si>
  <si>
    <t>Peinture epoxy sol industrie résistante aux agents chimiques et à l'abrasion.</t>
  </si>
  <si>
    <t>Aménagement Pièce d'accueil</t>
  </si>
  <si>
    <t>Fabrication comptoir en palette 30€ pour divers + évier inox 304 à poser 320€ H.T.</t>
  </si>
  <si>
    <t>Remplacement de 5 néons</t>
  </si>
  <si>
    <t>5 unités occasion environ 100€/U en neuf environ 150€ H.T. Voir http://www.auer-packaging.fr</t>
  </si>
  <si>
    <t xml:space="preserve">20 unités occasion environ 80€/U </t>
  </si>
  <si>
    <t>En stock</t>
  </si>
  <si>
    <t>Embouteilleuse 6 becs manuel</t>
  </si>
  <si>
    <t>Etiqueteuse de la marque OKJ Concept Livraison et installation .</t>
  </si>
  <si>
    <t>Achat code barre GS1 pour distribution en point de ventes</t>
  </si>
  <si>
    <t>Adhésion GS1 code barres</t>
  </si>
  <si>
    <t>Pc pro Valeur 1200€</t>
  </si>
  <si>
    <t>Bureau Valeur 150E</t>
  </si>
  <si>
    <t>Imprimante Laser brother MFC-9465CDN couleur valeur 200€</t>
  </si>
  <si>
    <t>Fait tout et plaque de cuisson pour sucrage</t>
  </si>
  <si>
    <t>occasion sur Leboncoin</t>
  </si>
  <si>
    <t xml:space="preserve">Terminal de paiement </t>
  </si>
  <si>
    <t>Commision sur paiement terminal</t>
  </si>
  <si>
    <t xml:space="preserve">Abonnement </t>
  </si>
  <si>
    <t>Commision</t>
  </si>
  <si>
    <t>Terminal de paiement</t>
  </si>
  <si>
    <t>BPO</t>
  </si>
  <si>
    <t>Prêt pro à 0,9% soit 614,41€ pour 50000€ d'emprunts + 20€ d'assurance par personne soit 40€</t>
  </si>
  <si>
    <t>Joint à remplacer par précaution</t>
  </si>
  <si>
    <t>Mme Karine Lamard de la part de Antoine Gasneau rendez vous OK</t>
  </si>
  <si>
    <t>Coût moyen</t>
  </si>
  <si>
    <t>Ambrée 1000L</t>
  </si>
  <si>
    <t>Blanche 1000L</t>
  </si>
  <si>
    <t>3000L</t>
  </si>
  <si>
    <t>pour 1000L</t>
  </si>
  <si>
    <t>Prix moyen calculer sur la base des recettes</t>
  </si>
  <si>
    <t>Taxes et impôts</t>
  </si>
  <si>
    <t>Droit d'accise</t>
  </si>
  <si>
    <t>degre*hecto</t>
  </si>
  <si>
    <t>3,70e par degre d'alcool par hecto litres</t>
  </si>
  <si>
    <t>FoncierTaxe foncière</t>
  </si>
  <si>
    <t>Taxe fonciére à la charge du locataire</t>
  </si>
  <si>
    <t>Coût pour la saisie, déclaration T.V.A. et RSI</t>
  </si>
  <si>
    <t>Juridique</t>
  </si>
  <si>
    <t>coût en plus pour P.V. d'AG et déclaration légal + conseil</t>
  </si>
  <si>
    <t>RSI</t>
  </si>
  <si>
    <t>46% des salaires TNS</t>
  </si>
  <si>
    <t>impôts societe</t>
  </si>
  <si>
    <t>15,5% résultat jusqu’à 38000€</t>
  </si>
  <si>
    <t>Extincteur</t>
  </si>
  <si>
    <t>2 extincteurs poudres</t>
  </si>
  <si>
    <t>Extincteur poudres</t>
  </si>
  <si>
    <t>Deux extincteurs poudres</t>
  </si>
  <si>
    <t>6 Bidons contacter Alain Louis 06 74 41 06 96 Groupe PLG</t>
  </si>
  <si>
    <t xml:space="preserve"> -&gt;S'inscrire au satge de gestion</t>
  </si>
  <si>
    <t xml:space="preserve"> -&gt; Carte d'identité et C.V. sur numérique</t>
  </si>
  <si>
    <t>Pour prohain rendez vous avec CMA</t>
  </si>
  <si>
    <t>Les rappeler pour glaner des infos taux du prêt complémentaire? Frais de dossier? Thomas Legay</t>
  </si>
  <si>
    <t>Mettre à jour argumentaire</t>
  </si>
  <si>
    <t>Prix bouteilles TTC</t>
  </si>
  <si>
    <t>Prix bouteilles H.T.</t>
  </si>
  <si>
    <t xml:space="preserve">Stages 5 personnes Maxi 20L de bières perso soit 35 bouteilles 50Cl </t>
  </si>
  <si>
    <r>
      <rPr>
        <u/>
        <sz val="11"/>
        <color theme="1"/>
        <rFont val="Calibri"/>
        <family val="2"/>
        <scheme val="minor"/>
      </rPr>
      <t>Sont inclus dans le prix de la prestation :</t>
    </r>
    <r>
      <rPr>
        <sz val="11"/>
        <color theme="1"/>
        <rFont val="Calibri"/>
        <family val="2"/>
        <scheme val="minor"/>
      </rPr>
      <t xml:space="preserve">
    café, boissons chaudes ou froides
    exposés techniques et préparation des matières nécessaires à la fabrication de la bière
    1 Grainfather
    les ingrédients brassicoles :l'eau, les malts (blé, orge), les houblons, les épices, la levure et les sucres
    Vos étiquettes personnalisées
    la dégustation des bières MAGE MALTE pendant le brassage
Vous allez brasser + ou - 20 litres de bière</t>
    </r>
  </si>
  <si>
    <t xml:space="preserve">Estimation des ventes </t>
  </si>
  <si>
    <t xml:space="preserve">soit </t>
  </si>
  <si>
    <t>12000L total</t>
  </si>
  <si>
    <t>6000L en direct</t>
  </si>
  <si>
    <t>soit 1200L au mois</t>
  </si>
  <si>
    <t>soit 400 cartons</t>
  </si>
  <si>
    <t>soit 2400 bouteilles au mois</t>
  </si>
  <si>
    <t>Direct</t>
  </si>
  <si>
    <t>Pro</t>
  </si>
  <si>
    <t>BAR</t>
  </si>
  <si>
    <t>25 jours ouvrée</t>
  </si>
  <si>
    <t>12000L</t>
  </si>
  <si>
    <t>6000L</t>
  </si>
  <si>
    <t>2000L</t>
  </si>
  <si>
    <t>4000L</t>
  </si>
  <si>
    <t>Carton 6/J</t>
  </si>
  <si>
    <t>sur 6 mois</t>
  </si>
  <si>
    <t>1000L</t>
  </si>
  <si>
    <t>40L</t>
  </si>
  <si>
    <t>14 cartons</t>
  </si>
  <si>
    <t>333L</t>
  </si>
  <si>
    <t>14L</t>
  </si>
  <si>
    <t>666L</t>
  </si>
  <si>
    <t>26L</t>
  </si>
  <si>
    <t>Fûts/mois</t>
  </si>
  <si>
    <t>22 fût de 30L</t>
  </si>
  <si>
    <t>Carton de 6/mois</t>
  </si>
  <si>
    <t>111 cartons</t>
  </si>
  <si>
    <t>Prix H.T. /L</t>
  </si>
  <si>
    <t>Prix H.T./L</t>
  </si>
  <si>
    <t>BOUTEILLES : BLONDE, AMBRÉE*</t>
  </si>
  <si>
    <t>* Commande minimum pour livraison 6 cartons</t>
  </si>
  <si>
    <t>Bière à facon sur commande 1000L minimum*</t>
  </si>
  <si>
    <t>*Validation sur Devis en fonction de la recette et du points de livraison.</t>
  </si>
  <si>
    <t>Réaliser pacte d'associer</t>
  </si>
  <si>
    <t>http://www.craftbreweryequipment.com/</t>
  </si>
  <si>
    <t>Biocoop Alencon</t>
  </si>
  <si>
    <t>Condé sur Sarthe</t>
  </si>
  <si>
    <t>A démarcher amis patron de Frank</t>
  </si>
  <si>
    <t>Legal start prêt a payer 119€ T.T.C. soit 99€ H.T.</t>
  </si>
  <si>
    <t>SARL en 51% -48% -1% avec compte d'associé rémunéré pour pascal legal start 100€ soit 83 H.T.</t>
  </si>
  <si>
    <t>SARL</t>
  </si>
  <si>
    <t>RETRO PLANNING</t>
  </si>
  <si>
    <t>Tâches</t>
  </si>
  <si>
    <t xml:space="preserve">Pose </t>
  </si>
  <si>
    <t>Férandin Stéphane</t>
  </si>
  <si>
    <t>0612749420</t>
  </si>
  <si>
    <t>0623256183</t>
  </si>
  <si>
    <t>OK a inviter inauguration</t>
  </si>
  <si>
    <t>Contact matériel Polsinelli</t>
  </si>
  <si>
    <t>DESINFECTANT SURFACES SANS RINCAGE P3 ALCODES 16KG</t>
  </si>
  <si>
    <t>DESINFECTANT LIQUIDE INDUSTRIE AGRO OXONIA ACTIVE 21KG</t>
  </si>
  <si>
    <t>DETERGENT LIQUIDE ALCALIN FORT MIP SMX 24KG</t>
  </si>
  <si>
    <t>Importation de chines</t>
  </si>
  <si>
    <t>kreyer Chilly max 110</t>
  </si>
  <si>
    <t>Kreyer à négocier à 6830€ H.T.</t>
  </si>
  <si>
    <t>Option pas necessaire au départ 2340€ H.T. supprimé pour privilégier qualité fermenteurs</t>
  </si>
  <si>
    <t xml:space="preserve">4 fermenteurs tiantai </t>
  </si>
  <si>
    <t>12 semaines</t>
  </si>
  <si>
    <t>REGULATEUR T°C FERMFLEX-MOBIL. KREYER 284,05€ H.T. pièces</t>
  </si>
  <si>
    <t>TOTAL: 84111€</t>
  </si>
  <si>
    <t>Coût au litre recettes de base</t>
  </si>
  <si>
    <t>€/L</t>
  </si>
  <si>
    <t>Voir recettes base</t>
  </si>
  <si>
    <t>Malts, Houblons, Levures, sucres compris transport</t>
  </si>
  <si>
    <t>Moyenne national</t>
  </si>
  <si>
    <t>Tarif hors abonnement Mamers</t>
  </si>
  <si>
    <t>Bouteilles</t>
  </si>
  <si>
    <t>Fûts 30L</t>
  </si>
  <si>
    <t>Bouteilles Tof and Co 50 Cl</t>
  </si>
  <si>
    <t>Fûts + snapcap</t>
  </si>
  <si>
    <t>Capsules</t>
  </si>
  <si>
    <t>étiquettes</t>
  </si>
  <si>
    <t>Carton</t>
  </si>
  <si>
    <t>Ne pas oublier droit d'ascise 3,70€/°/100L</t>
  </si>
  <si>
    <t>matières premiéres</t>
  </si>
  <si>
    <t>%/ prix de vente H.T.</t>
  </si>
  <si>
    <t>Ventes directs</t>
  </si>
  <si>
    <t>Ventes aux pro et associations</t>
  </si>
  <si>
    <t>Moyenne marge brute</t>
  </si>
  <si>
    <t>4 fermenteurs tiantai  ne pas oublier l'assurance contener et gérer avec romuald pour dédouanage</t>
  </si>
  <si>
    <r>
      <t xml:space="preserve"> I.S. et régime T.V.A. legal start prêt  montant 280€ T.T.C. soit 233€ H.T. </t>
    </r>
    <r>
      <rPr>
        <sz val="14"/>
        <color rgb="FFFF0000"/>
        <rFont val="Calibri"/>
        <family val="2"/>
        <scheme val="minor"/>
      </rPr>
      <t>Code remise 10% legal start L1S0M</t>
    </r>
  </si>
  <si>
    <t>Envisager de faire les marchés à l'ouverture de la brasserie</t>
  </si>
  <si>
    <t>Signature du compromis le 20/07/2016 URGENT Monter SCI et ouvrir Compte</t>
  </si>
  <si>
    <t>Liste des éléments à produire pour obtention d'un numéro reçu par mail+mail le 18/07/2016 pour taux taxes
A monter pendant les travaux entre décembre et Avril 2017</t>
  </si>
  <si>
    <t>Créer les support excel de facturation</t>
  </si>
  <si>
    <t>Inscription OK pas de réponse pour les aides a revoir après R.V. CMA
-Aides impossible car une seule aide par ouverture de droit. Actuellement Reprisede droit allocation
-Voir si CPF possible en cours de création entreprise 150h00? (Frank)
-Demande avis de situation
-Déloquer situation Frank</t>
  </si>
  <si>
    <t>A peaufiner</t>
  </si>
  <si>
    <t>En cours de montage prêt de 10000€ à 0%?</t>
  </si>
  <si>
    <t xml:space="preserve">Après commande des fermenteurs en chine 14 688,86€
récupérer papiers de transport du fournisseur
demander dedouanage par anticipation
code TARIC 84384000,00
300€ de frais de dossier + 1,7% de droit d'ascise soit total 549,71€
+450€ H.T. de frais de transport pour amener  le contener au local
soit au total 15688,57
Mettre en commande au plus tard Début Octobre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</si>
</sst>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0\ &quot;€&quot;;[Red]\-#,##0\ &quot;€&quot;"/>
    <numFmt numFmtId="8" formatCode="#,##0.00\ &quot;€&quot;;[Red]\-#,##0.00\ &quot;€&quot;"/>
    <numFmt numFmtId="164" formatCode="#,##0.00\ &quot;€&quot;"/>
    <numFmt numFmtId="165" formatCode="0.00000"/>
    <numFmt numFmtId="166" formatCode="#,##0.0000\ &quot;€&quot;"/>
  </numFmts>
  <fonts count="27" x14ac:knownFonts="1">
    <font>
      <sz val="11"/>
      <color theme="1"/>
      <name val="Calibri"/>
      <family val="2"/>
      <scheme val="minor"/>
    </font>
    <font>
      <b/>
      <sz val="11"/>
      <color theme="1"/>
      <name val="Calibri"/>
      <family val="2"/>
      <scheme val="minor"/>
    </font>
    <font>
      <sz val="10"/>
      <color theme="1"/>
      <name val="Calibri"/>
      <family val="2"/>
      <scheme val="minor"/>
    </font>
    <font>
      <sz val="11"/>
      <name val="Calibri"/>
      <family val="2"/>
      <scheme val="minor"/>
    </font>
    <font>
      <sz val="8"/>
      <color theme="1"/>
      <name val="Calibri"/>
      <family val="2"/>
      <scheme val="minor"/>
    </font>
    <font>
      <sz val="11"/>
      <color rgb="FFFF0000"/>
      <name val="Calibri"/>
      <family val="2"/>
      <scheme val="minor"/>
    </font>
    <font>
      <b/>
      <sz val="16"/>
      <color theme="1"/>
      <name val="Calibri"/>
      <family val="2"/>
      <scheme val="minor"/>
    </font>
    <font>
      <b/>
      <sz val="11"/>
      <color rgb="FFFF0000"/>
      <name val="Calibri"/>
      <family val="2"/>
      <scheme val="minor"/>
    </font>
    <font>
      <b/>
      <sz val="12"/>
      <color theme="1"/>
      <name val="Calibri"/>
      <family val="2"/>
      <scheme val="minor"/>
    </font>
    <font>
      <b/>
      <u/>
      <sz val="11"/>
      <color theme="1"/>
      <name val="Calibri"/>
      <family val="2"/>
    </font>
    <font>
      <sz val="11"/>
      <color theme="1"/>
      <name val="Calibri"/>
      <family val="2"/>
    </font>
    <font>
      <b/>
      <sz val="11"/>
      <color theme="1"/>
      <name val="Calibri"/>
      <family val="2"/>
    </font>
    <font>
      <b/>
      <i/>
      <sz val="11"/>
      <color theme="1"/>
      <name val="Calibri"/>
      <family val="2"/>
      <scheme val="minor"/>
    </font>
    <font>
      <u/>
      <sz val="11"/>
      <color theme="10"/>
      <name val="Calibri"/>
      <family val="2"/>
      <scheme val="minor"/>
    </font>
    <font>
      <b/>
      <sz val="11"/>
      <name val="Calibri"/>
      <family val="2"/>
      <scheme val="minor"/>
    </font>
    <font>
      <sz val="9"/>
      <color indexed="81"/>
      <name val="Tahoma"/>
      <family val="2"/>
    </font>
    <font>
      <b/>
      <sz val="9"/>
      <color indexed="81"/>
      <name val="Tahoma"/>
      <family val="2"/>
    </font>
    <font>
      <b/>
      <u/>
      <sz val="11"/>
      <color theme="1"/>
      <name val="Calibri"/>
      <family val="2"/>
      <scheme val="minor"/>
    </font>
    <font>
      <sz val="11"/>
      <color theme="3" tint="0.59999389629810485"/>
      <name val="Calibri"/>
      <family val="2"/>
      <scheme val="minor"/>
    </font>
    <font>
      <sz val="11"/>
      <color rgb="FFFF0000"/>
      <name val="Calibri"/>
      <family val="2"/>
    </font>
    <font>
      <b/>
      <sz val="20"/>
      <color theme="1"/>
      <name val="Calibri"/>
      <family val="2"/>
      <scheme val="minor"/>
    </font>
    <font>
      <sz val="18"/>
      <color theme="1"/>
      <name val="Calibri"/>
      <family val="2"/>
      <scheme val="minor"/>
    </font>
    <font>
      <b/>
      <sz val="18"/>
      <color theme="1"/>
      <name val="Calibri"/>
      <family val="2"/>
      <scheme val="minor"/>
    </font>
    <font>
      <b/>
      <sz val="24"/>
      <color theme="1"/>
      <name val="Calibri"/>
      <family val="2"/>
      <scheme val="minor"/>
    </font>
    <font>
      <sz val="22"/>
      <color theme="1"/>
      <name val="Calibri"/>
      <family val="2"/>
      <scheme val="minor"/>
    </font>
    <font>
      <u/>
      <sz val="11"/>
      <color theme="1"/>
      <name val="Calibri"/>
      <family val="2"/>
      <scheme val="minor"/>
    </font>
    <font>
      <sz val="14"/>
      <color rgb="FFFF0000"/>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theme="0"/>
        <bgColor indexed="64"/>
      </patternFill>
    </fill>
    <fill>
      <patternFill patternType="solid">
        <fgColor theme="4" tint="0.79998168889431442"/>
        <bgColor indexed="64"/>
      </patternFill>
    </fill>
    <fill>
      <patternFill patternType="solid">
        <fgColor rgb="FF00B050"/>
        <bgColor indexed="64"/>
      </patternFill>
    </fill>
    <fill>
      <patternFill patternType="solid">
        <fgColor theme="8" tint="-0.49998474074526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C00000"/>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0070C0"/>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421">
    <xf numFmtId="0" fontId="0" fillId="0" borderId="0" xfId="0"/>
    <xf numFmtId="0" fontId="0" fillId="0" borderId="3" xfId="0" applyBorder="1" applyAlignment="1">
      <alignment horizontal="center" vertical="center"/>
    </xf>
    <xf numFmtId="0" fontId="0" fillId="0" borderId="5" xfId="0" applyBorder="1" applyAlignment="1"/>
    <xf numFmtId="0" fontId="1" fillId="0" borderId="1" xfId="0" applyFont="1" applyBorder="1"/>
    <xf numFmtId="0" fontId="0" fillId="0" borderId="7" xfId="0" applyBorder="1" applyAlignment="1"/>
    <xf numFmtId="2" fontId="0" fillId="0" borderId="7" xfId="0" applyNumberFormat="1" applyBorder="1" applyAlignment="1"/>
    <xf numFmtId="164" fontId="0" fillId="0" borderId="7" xfId="0" applyNumberFormat="1" applyBorder="1" applyAlignment="1"/>
    <xf numFmtId="0" fontId="0" fillId="0" borderId="8" xfId="0" applyBorder="1" applyAlignment="1"/>
    <xf numFmtId="0" fontId="0" fillId="0" borderId="9" xfId="0" applyBorder="1" applyAlignment="1"/>
    <xf numFmtId="0" fontId="0" fillId="0" borderId="5" xfId="0" applyBorder="1" applyAlignment="1">
      <alignment horizontal="center" vertical="center"/>
    </xf>
    <xf numFmtId="164" fontId="0" fillId="0" borderId="5" xfId="0" applyNumberFormat="1" applyBorder="1" applyAlignment="1"/>
    <xf numFmtId="0" fontId="0" fillId="3" borderId="15" xfId="0" applyFill="1" applyBorder="1" applyAlignment="1">
      <alignment horizontal="center" vertical="center" textRotation="142"/>
    </xf>
    <xf numFmtId="2" fontId="0" fillId="0" borderId="5" xfId="0" applyNumberFormat="1" applyBorder="1" applyAlignment="1"/>
    <xf numFmtId="164" fontId="0" fillId="2" borderId="10" xfId="0" applyNumberFormat="1" applyFill="1" applyBorder="1" applyAlignment="1"/>
    <xf numFmtId="164" fontId="0" fillId="2" borderId="7" xfId="0" applyNumberFormat="1" applyFill="1" applyBorder="1" applyAlignment="1"/>
    <xf numFmtId="164" fontId="0" fillId="2" borderId="10" xfId="0" applyNumberFormat="1" applyFill="1" applyBorder="1" applyAlignment="1">
      <alignment horizontal="center" vertical="center"/>
    </xf>
    <xf numFmtId="0" fontId="0" fillId="2" borderId="7" xfId="0" applyFill="1" applyBorder="1" applyAlignment="1"/>
    <xf numFmtId="0" fontId="0" fillId="2" borderId="8" xfId="0" applyFill="1" applyBorder="1" applyAlignment="1"/>
    <xf numFmtId="0" fontId="0" fillId="2" borderId="9" xfId="0" applyFill="1" applyBorder="1" applyAlignment="1"/>
    <xf numFmtId="0" fontId="0" fillId="2" borderId="7" xfId="0" applyFill="1" applyBorder="1" applyAlignment="1"/>
    <xf numFmtId="0" fontId="0" fillId="2" borderId="8" xfId="0" applyFill="1" applyBorder="1" applyAlignment="1"/>
    <xf numFmtId="0" fontId="0" fillId="2" borderId="9" xfId="0" applyFill="1" applyBorder="1" applyAlignment="1"/>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 xfId="0" applyBorder="1"/>
    <xf numFmtId="0" fontId="0" fillId="0" borderId="1" xfId="0" applyBorder="1" applyAlignment="1">
      <alignment horizontal="center"/>
    </xf>
    <xf numFmtId="0" fontId="0" fillId="0" borderId="5" xfId="0" applyBorder="1"/>
    <xf numFmtId="0" fontId="0" fillId="0" borderId="1" xfId="0" applyBorder="1" applyAlignment="1">
      <alignment horizontal="center" vertical="center"/>
    </xf>
    <xf numFmtId="0" fontId="0" fillId="2" borderId="7" xfId="0" applyFill="1" applyBorder="1" applyAlignment="1"/>
    <xf numFmtId="0" fontId="0" fillId="2" borderId="8" xfId="0" applyFill="1" applyBorder="1" applyAlignment="1"/>
    <xf numFmtId="0" fontId="0" fillId="2" borderId="9" xfId="0" applyFill="1" applyBorder="1" applyAlignment="1"/>
    <xf numFmtId="0" fontId="1" fillId="0" borderId="1" xfId="0" applyFont="1" applyBorder="1" applyAlignment="1">
      <alignment horizontal="center" vertical="center"/>
    </xf>
    <xf numFmtId="0" fontId="0" fillId="0" borderId="0" xfId="0" applyAlignment="1">
      <alignment horizontal="center" vertical="center"/>
    </xf>
    <xf numFmtId="0" fontId="1" fillId="0" borderId="14" xfId="0" applyFont="1" applyBorder="1" applyAlignment="1">
      <alignment horizontal="center" vertical="center"/>
    </xf>
    <xf numFmtId="0" fontId="0" fillId="0" borderId="18" xfId="0" applyBorder="1"/>
    <xf numFmtId="0" fontId="0" fillId="0" borderId="19" xfId="0" applyBorder="1"/>
    <xf numFmtId="0" fontId="0" fillId="0" borderId="5" xfId="0" applyFill="1" applyBorder="1"/>
    <xf numFmtId="0" fontId="6" fillId="0" borderId="0" xfId="0" applyFont="1"/>
    <xf numFmtId="0" fontId="0" fillId="0" borderId="14" xfId="0" applyBorder="1" applyAlignment="1">
      <alignment vertical="top" wrapText="1"/>
    </xf>
    <xf numFmtId="0" fontId="0" fillId="0" borderId="14" xfId="0" applyBorder="1" applyAlignment="1">
      <alignment wrapText="1"/>
    </xf>
    <xf numFmtId="0" fontId="0" fillId="0" borderId="14" xfId="0" applyBorder="1" applyAlignment="1">
      <alignment horizontal="left" vertical="top" wrapText="1"/>
    </xf>
    <xf numFmtId="0" fontId="0" fillId="0" borderId="9" xfId="0" applyBorder="1"/>
    <xf numFmtId="0" fontId="1" fillId="0" borderId="0" xfId="0" applyFont="1"/>
    <xf numFmtId="0" fontId="0" fillId="0" borderId="14" xfId="0" applyBorder="1" applyAlignment="1">
      <alignment horizontal="left" wrapText="1"/>
    </xf>
    <xf numFmtId="9" fontId="0" fillId="0" borderId="0" xfId="0" applyNumberFormat="1"/>
    <xf numFmtId="0" fontId="0" fillId="0" borderId="1" xfId="0" applyBorder="1" applyAlignment="1">
      <alignment horizontal="left" vertical="top" wrapText="1"/>
    </xf>
    <xf numFmtId="164" fontId="0" fillId="0" borderId="5" xfId="0" applyNumberFormat="1" applyBorder="1"/>
    <xf numFmtId="0" fontId="0" fillId="0" borderId="21" xfId="0" applyFill="1" applyBorder="1" applyAlignment="1">
      <alignment horizontal="left" vertical="top" wrapText="1"/>
    </xf>
    <xf numFmtId="0" fontId="7" fillId="0" borderId="0" xfId="0" applyFont="1"/>
    <xf numFmtId="0" fontId="8" fillId="0" borderId="0" xfId="0" applyFont="1"/>
    <xf numFmtId="0" fontId="9" fillId="0" borderId="0" xfId="0" applyFont="1" applyAlignment="1">
      <alignment vertical="center"/>
    </xf>
    <xf numFmtId="0" fontId="0" fillId="0" borderId="0" xfId="0" applyAlignment="1">
      <alignment horizontal="left" vertical="center" indent="1"/>
    </xf>
    <xf numFmtId="0" fontId="10" fillId="0" borderId="0" xfId="0" applyFont="1" applyAlignment="1">
      <alignment horizontal="left" vertical="center" indent="1"/>
    </xf>
    <xf numFmtId="0" fontId="11" fillId="0" borderId="0" xfId="0" applyFont="1" applyAlignment="1">
      <alignment horizontal="left" vertical="center" indent="1"/>
    </xf>
    <xf numFmtId="0" fontId="12" fillId="0" borderId="0" xfId="0" applyFont="1"/>
    <xf numFmtId="0" fontId="0" fillId="0" borderId="0" xfId="0" applyBorder="1" applyAlignment="1"/>
    <xf numFmtId="0" fontId="0" fillId="2" borderId="7" xfId="0" applyFill="1" applyBorder="1" applyAlignment="1"/>
    <xf numFmtId="0" fontId="0" fillId="2" borderId="8" xfId="0" applyFill="1" applyBorder="1" applyAlignment="1"/>
    <xf numFmtId="0" fontId="0" fillId="2" borderId="9" xfId="0" applyFill="1" applyBorder="1" applyAlignment="1"/>
    <xf numFmtId="0" fontId="7" fillId="0" borderId="1" xfId="0" applyFont="1" applyBorder="1" applyAlignment="1">
      <alignment horizontal="center" vertical="center"/>
    </xf>
    <xf numFmtId="0" fontId="5" fillId="2" borderId="1" xfId="0" applyFont="1" applyFill="1" applyBorder="1"/>
    <xf numFmtId="0" fontId="3" fillId="2" borderId="0" xfId="0" applyFont="1" applyFill="1" applyAlignment="1">
      <alignment horizontal="center" vertical="center"/>
    </xf>
    <xf numFmtId="0" fontId="0" fillId="4" borderId="17" xfId="0" applyFill="1" applyBorder="1"/>
    <xf numFmtId="0" fontId="0" fillId="4" borderId="5" xfId="0" applyFill="1" applyBorder="1"/>
    <xf numFmtId="0" fontId="0" fillId="10" borderId="5" xfId="0" applyFill="1" applyBorder="1"/>
    <xf numFmtId="0" fontId="0" fillId="6" borderId="5" xfId="0" applyFill="1" applyBorder="1"/>
    <xf numFmtId="0" fontId="0" fillId="8" borderId="5" xfId="0" applyFill="1" applyBorder="1"/>
    <xf numFmtId="0" fontId="1" fillId="0" borderId="0" xfId="0" applyFont="1" applyFill="1" applyBorder="1" applyAlignment="1">
      <alignment horizontal="center" vertical="center"/>
    </xf>
    <xf numFmtId="1" fontId="0" fillId="0" borderId="5" xfId="0" applyNumberFormat="1" applyBorder="1"/>
    <xf numFmtId="0" fontId="0" fillId="2" borderId="5" xfId="0" applyFill="1" applyBorder="1"/>
    <xf numFmtId="0" fontId="0" fillId="11" borderId="5" xfId="0" applyFill="1" applyBorder="1"/>
    <xf numFmtId="0" fontId="4" fillId="2" borderId="9" xfId="0" applyFont="1" applyFill="1" applyBorder="1"/>
    <xf numFmtId="0" fontId="14"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11" borderId="5" xfId="0" applyFont="1" applyFill="1" applyBorder="1" applyAlignment="1">
      <alignment horizontal="center" vertical="center"/>
    </xf>
    <xf numFmtId="0" fontId="1" fillId="6"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10" borderId="5" xfId="0" applyFont="1" applyFill="1" applyBorder="1" applyAlignment="1">
      <alignment horizontal="center" vertical="center"/>
    </xf>
    <xf numFmtId="0" fontId="4" fillId="2" borderId="5" xfId="0" applyFont="1" applyFill="1" applyBorder="1"/>
    <xf numFmtId="0" fontId="0" fillId="7" borderId="5" xfId="0" applyFill="1" applyBorder="1" applyAlignment="1">
      <alignment horizontal="left" vertical="top"/>
    </xf>
    <xf numFmtId="0" fontId="0" fillId="7" borderId="5" xfId="0" applyFill="1" applyBorder="1" applyAlignment="1">
      <alignment vertical="top" wrapText="1"/>
    </xf>
    <xf numFmtId="9" fontId="0" fillId="7" borderId="5" xfId="0" applyNumberFormat="1" applyFill="1" applyBorder="1" applyAlignment="1">
      <alignment horizontal="center" vertical="center"/>
    </xf>
    <xf numFmtId="0" fontId="0" fillId="7" borderId="5" xfId="0" applyFill="1" applyBorder="1"/>
    <xf numFmtId="0" fontId="0" fillId="0" borderId="5" xfId="0" applyFill="1" applyBorder="1" applyAlignment="1">
      <alignment horizontal="left" vertical="top"/>
    </xf>
    <xf numFmtId="0" fontId="0" fillId="0" borderId="5" xfId="0" applyFill="1" applyBorder="1" applyAlignment="1">
      <alignment vertical="top" wrapText="1"/>
    </xf>
    <xf numFmtId="9" fontId="0" fillId="0" borderId="5" xfId="0" applyNumberFormat="1" applyFill="1" applyBorder="1" applyAlignment="1">
      <alignment horizontal="center" vertical="center"/>
    </xf>
    <xf numFmtId="0" fontId="0" fillId="0" borderId="0" xfId="0" applyFill="1" applyBorder="1" applyAlignment="1">
      <alignment horizontal="center" vertical="center" textRotation="255"/>
    </xf>
    <xf numFmtId="0" fontId="0" fillId="0" borderId="0" xfId="0" applyFill="1"/>
    <xf numFmtId="0" fontId="17" fillId="0" borderId="0" xfId="0" applyFont="1"/>
    <xf numFmtId="0" fontId="5" fillId="0" borderId="0" xfId="0" applyFont="1"/>
    <xf numFmtId="0" fontId="18" fillId="0" borderId="0" xfId="0" applyFont="1" applyFill="1"/>
    <xf numFmtId="0" fontId="18" fillId="0" borderId="0" xfId="0" applyFont="1"/>
    <xf numFmtId="0" fontId="19" fillId="0" borderId="0" xfId="0" applyFont="1" applyAlignment="1">
      <alignment horizontal="left" vertical="center" indent="1"/>
    </xf>
    <xf numFmtId="164" fontId="0" fillId="10" borderId="7" xfId="0" applyNumberFormat="1" applyFill="1" applyBorder="1" applyAlignment="1"/>
    <xf numFmtId="0" fontId="0" fillId="2" borderId="7" xfId="0" applyFill="1" applyBorder="1" applyAlignment="1"/>
    <xf numFmtId="0" fontId="0" fillId="2" borderId="8" xfId="0" applyFill="1" applyBorder="1" applyAlignment="1"/>
    <xf numFmtId="0" fontId="0" fillId="2" borderId="9" xfId="0" applyFill="1" applyBorder="1" applyAlignment="1"/>
    <xf numFmtId="2" fontId="0" fillId="0" borderId="5" xfId="0" applyNumberFormat="1" applyBorder="1" applyAlignment="1"/>
    <xf numFmtId="0" fontId="20" fillId="2" borderId="0" xfId="0" applyFont="1" applyFill="1"/>
    <xf numFmtId="0" fontId="0" fillId="2" borderId="0" xfId="0" applyFill="1"/>
    <xf numFmtId="0" fontId="13" fillId="0" borderId="0" xfId="1"/>
    <xf numFmtId="2" fontId="0" fillId="2" borderId="7" xfId="0" applyNumberFormat="1" applyFill="1" applyBorder="1" applyAlignment="1"/>
    <xf numFmtId="6" fontId="0" fillId="0" borderId="0" xfId="0" applyNumberFormat="1"/>
    <xf numFmtId="0" fontId="0" fillId="12" borderId="0" xfId="0" applyFill="1"/>
    <xf numFmtId="0" fontId="0" fillId="13" borderId="0" xfId="0" applyFill="1"/>
    <xf numFmtId="0" fontId="0" fillId="14" borderId="0" xfId="0" applyFill="1"/>
    <xf numFmtId="0" fontId="0" fillId="14" borderId="5" xfId="0" applyFill="1" applyBorder="1"/>
    <xf numFmtId="0" fontId="0" fillId="0" borderId="0" xfId="0" applyAlignment="1">
      <alignment wrapText="1"/>
    </xf>
    <xf numFmtId="0" fontId="0" fillId="0" borderId="2" xfId="0" applyBorder="1"/>
    <xf numFmtId="0" fontId="0" fillId="0" borderId="3" xfId="0" applyBorder="1"/>
    <xf numFmtId="0" fontId="0" fillId="0" borderId="4" xfId="0" applyBorder="1"/>
    <xf numFmtId="0" fontId="0" fillId="0" borderId="14" xfId="0" applyBorder="1"/>
    <xf numFmtId="0" fontId="0" fillId="0" borderId="5" xfId="0" applyBorder="1" applyAlignment="1">
      <alignment horizontal="center" vertical="center"/>
    </xf>
    <xf numFmtId="0" fontId="0" fillId="0" borderId="6" xfId="0" applyBorder="1"/>
    <xf numFmtId="0" fontId="0" fillId="0" borderId="17" xfId="0" applyBorder="1"/>
    <xf numFmtId="0" fontId="1" fillId="0" borderId="14" xfId="0" applyFont="1" applyBorder="1" applyAlignment="1">
      <alignment horizontal="center" vertical="center"/>
    </xf>
    <xf numFmtId="0" fontId="0" fillId="0" borderId="5" xfId="0" applyFill="1" applyBorder="1" applyAlignment="1">
      <alignment horizontal="center" vertical="center"/>
    </xf>
    <xf numFmtId="0" fontId="13" fillId="0" borderId="5" xfId="1" applyFill="1" applyBorder="1" applyAlignment="1">
      <alignment horizontal="left" vertical="top"/>
    </xf>
    <xf numFmtId="165" fontId="0" fillId="0" borderId="0" xfId="0" applyNumberFormat="1"/>
    <xf numFmtId="164" fontId="0" fillId="0" borderId="0" xfId="0" applyNumberFormat="1" applyFill="1"/>
    <xf numFmtId="0" fontId="0" fillId="7" borderId="0" xfId="0" applyFill="1"/>
    <xf numFmtId="0" fontId="5" fillId="12" borderId="0" xfId="0" applyFont="1" applyFill="1"/>
    <xf numFmtId="0" fontId="5" fillId="0" borderId="0" xfId="0" applyFont="1" applyFill="1"/>
    <xf numFmtId="9"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xf>
    <xf numFmtId="0" fontId="0" fillId="0" borderId="14" xfId="0" applyBorder="1" applyAlignment="1">
      <alignment horizontal="center" vertical="center"/>
    </xf>
    <xf numFmtId="0" fontId="0" fillId="0" borderId="5" xfId="0" applyBorder="1" applyAlignment="1">
      <alignment horizontal="left"/>
    </xf>
    <xf numFmtId="0" fontId="0" fillId="10" borderId="5" xfId="0" applyFill="1" applyBorder="1" applyAlignment="1">
      <alignment horizontal="left" vertical="top"/>
    </xf>
    <xf numFmtId="0" fontId="0" fillId="10" borderId="5" xfId="0" applyFill="1" applyBorder="1" applyAlignment="1">
      <alignment vertical="top" wrapText="1"/>
    </xf>
    <xf numFmtId="9" fontId="0" fillId="10" borderId="5" xfId="0" applyNumberFormat="1" applyFill="1" applyBorder="1" applyAlignment="1">
      <alignment horizontal="center" vertical="center"/>
    </xf>
    <xf numFmtId="0" fontId="22" fillId="0" borderId="0" xfId="0" applyFont="1" applyAlignment="1">
      <alignment horizontal="left" vertical="center"/>
    </xf>
    <xf numFmtId="0" fontId="0" fillId="0" borderId="26" xfId="0" applyBorder="1" applyAlignment="1">
      <alignment horizontal="center" vertical="center" wrapText="1"/>
    </xf>
    <xf numFmtId="0" fontId="1" fillId="0" borderId="26" xfId="0" applyFont="1" applyBorder="1" applyAlignment="1">
      <alignment horizontal="center" vertical="center" wrapText="1"/>
    </xf>
    <xf numFmtId="8" fontId="0" fillId="0" borderId="26" xfId="0" applyNumberFormat="1" applyBorder="1" applyAlignment="1">
      <alignment horizontal="center" vertical="center" wrapText="1"/>
    </xf>
    <xf numFmtId="0" fontId="21" fillId="0" borderId="0" xfId="0" applyFont="1" applyAlignment="1">
      <alignment horizontal="left" vertical="center"/>
    </xf>
    <xf numFmtId="0" fontId="23" fillId="0" borderId="0" xfId="0" applyFont="1" applyAlignment="1">
      <alignment vertical="center"/>
    </xf>
    <xf numFmtId="0" fontId="20" fillId="0" borderId="0" xfId="0" applyFont="1"/>
    <xf numFmtId="0" fontId="3" fillId="10" borderId="5" xfId="0" applyFont="1" applyFill="1" applyBorder="1"/>
    <xf numFmtId="9" fontId="3" fillId="10" borderId="5" xfId="0" applyNumberFormat="1" applyFont="1" applyFill="1" applyBorder="1" applyAlignment="1">
      <alignment horizontal="center" vertical="center"/>
    </xf>
    <xf numFmtId="0" fontId="24" fillId="10" borderId="0" xfId="0" applyFont="1" applyFill="1"/>
    <xf numFmtId="0" fontId="0" fillId="10" borderId="0" xfId="0" applyFill="1"/>
    <xf numFmtId="0" fontId="0" fillId="0" borderId="5" xfId="0" applyBorder="1" applyAlignment="1">
      <alignment wrapText="1"/>
    </xf>
    <xf numFmtId="0" fontId="0" fillId="8" borderId="7" xfId="0" applyFill="1" applyBorder="1" applyAlignment="1"/>
    <xf numFmtId="0" fontId="0" fillId="8" borderId="8" xfId="0" applyFill="1" applyBorder="1" applyAlignment="1"/>
    <xf numFmtId="0" fontId="0" fillId="8" borderId="9" xfId="0" applyFill="1" applyBorder="1" applyAlignment="1"/>
    <xf numFmtId="164" fontId="0" fillId="0" borderId="5" xfId="0" applyNumberFormat="1" applyBorder="1" applyAlignment="1">
      <alignment horizontal="right"/>
    </xf>
    <xf numFmtId="164" fontId="0" fillId="0" borderId="1" xfId="0" applyNumberFormat="1" applyBorder="1"/>
    <xf numFmtId="0" fontId="6" fillId="8" borderId="0" xfId="0" applyFont="1" applyFill="1"/>
    <xf numFmtId="0" fontId="20" fillId="0" borderId="0" xfId="0" applyFont="1" applyFill="1"/>
    <xf numFmtId="10" fontId="0" fillId="0" borderId="5" xfId="0" applyNumberFormat="1" applyFill="1" applyBorder="1"/>
    <xf numFmtId="8" fontId="0" fillId="0" borderId="26" xfId="0" applyNumberFormat="1" applyFill="1" applyBorder="1" applyAlignment="1">
      <alignment horizontal="center" vertical="center" wrapText="1"/>
    </xf>
    <xf numFmtId="164" fontId="0" fillId="0" borderId="26" xfId="0" applyNumberFormat="1" applyBorder="1" applyAlignment="1">
      <alignment horizontal="center" vertical="center" wrapText="1"/>
    </xf>
    <xf numFmtId="164" fontId="0" fillId="0" borderId="7" xfId="0" applyNumberFormat="1" applyFill="1" applyBorder="1" applyAlignment="1"/>
    <xf numFmtId="164" fontId="0" fillId="0" borderId="6" xfId="0" applyNumberFormat="1" applyFill="1" applyBorder="1" applyAlignment="1"/>
    <xf numFmtId="164" fontId="0" fillId="0" borderId="10" xfId="0" applyNumberFormat="1" applyFill="1" applyBorder="1" applyAlignment="1"/>
    <xf numFmtId="164" fontId="0" fillId="7" borderId="5" xfId="0" applyNumberFormat="1" applyFont="1" applyFill="1" applyBorder="1"/>
    <xf numFmtId="0" fontId="0" fillId="0" borderId="0" xfId="0" applyFill="1" applyBorder="1" applyAlignment="1">
      <alignment horizontal="left" vertical="top" wrapText="1"/>
    </xf>
    <xf numFmtId="0" fontId="0" fillId="8" borderId="0" xfId="0" applyFont="1" applyFill="1"/>
    <xf numFmtId="0" fontId="0" fillId="8" borderId="14" xfId="0" applyFont="1" applyFill="1" applyBorder="1" applyAlignment="1">
      <alignment vertical="top" wrapText="1"/>
    </xf>
    <xf numFmtId="0" fontId="0" fillId="8" borderId="14" xfId="0" applyFont="1" applyFill="1" applyBorder="1" applyAlignment="1">
      <alignment horizontal="left" vertical="top" wrapText="1"/>
    </xf>
    <xf numFmtId="0" fontId="0" fillId="8" borderId="1" xfId="0" applyFont="1" applyFill="1" applyBorder="1" applyAlignment="1">
      <alignment horizontal="left" vertical="top" wrapText="1"/>
    </xf>
    <xf numFmtId="9" fontId="0" fillId="8" borderId="0" xfId="0" applyNumberFormat="1" applyFont="1" applyFill="1"/>
    <xf numFmtId="0" fontId="0" fillId="8" borderId="21" xfId="0" applyFont="1" applyFill="1" applyBorder="1" applyAlignment="1">
      <alignment horizontal="left" vertical="top" wrapText="1"/>
    </xf>
    <xf numFmtId="0" fontId="0" fillId="8" borderId="1" xfId="0" applyFont="1" applyFill="1" applyBorder="1"/>
    <xf numFmtId="0" fontId="0" fillId="8" borderId="9" xfId="0" applyFont="1" applyFill="1" applyBorder="1"/>
    <xf numFmtId="0" fontId="0" fillId="8" borderId="20" xfId="0" applyFont="1" applyFill="1" applyBorder="1"/>
    <xf numFmtId="0" fontId="0" fillId="8" borderId="5" xfId="0" applyFont="1" applyFill="1" applyBorder="1"/>
    <xf numFmtId="164" fontId="0" fillId="8" borderId="5" xfId="0" applyNumberFormat="1" applyFont="1" applyFill="1" applyBorder="1"/>
    <xf numFmtId="164" fontId="0" fillId="8" borderId="0" xfId="0" applyNumberFormat="1" applyFont="1" applyFill="1"/>
    <xf numFmtId="164" fontId="0" fillId="0" borderId="5" xfId="0" applyNumberFormat="1" applyFont="1" applyFill="1" applyBorder="1"/>
    <xf numFmtId="0" fontId="0" fillId="0" borderId="9" xfId="0" applyFont="1" applyFill="1" applyBorder="1" applyAlignment="1"/>
    <xf numFmtId="0" fontId="0" fillId="0" borderId="6" xfId="0" applyFont="1" applyFill="1" applyBorder="1" applyAlignment="1"/>
    <xf numFmtId="0" fontId="0" fillId="0" borderId="5" xfId="0" applyFont="1" applyFill="1" applyBorder="1" applyAlignment="1"/>
    <xf numFmtId="0" fontId="0" fillId="0" borderId="0" xfId="0"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center" vertical="center"/>
    </xf>
    <xf numFmtId="164" fontId="0" fillId="0" borderId="0" xfId="0" applyNumberFormat="1" applyFont="1" applyFill="1" applyBorder="1" applyAlignment="1"/>
    <xf numFmtId="2" fontId="0" fillId="0" borderId="0" xfId="0" applyNumberFormat="1" applyFont="1" applyFill="1" applyBorder="1" applyAlignment="1"/>
    <xf numFmtId="2" fontId="0" fillId="0" borderId="0" xfId="0" applyNumberFormat="1" applyBorder="1" applyAlignment="1"/>
    <xf numFmtId="0" fontId="0" fillId="7" borderId="9" xfId="0" applyFont="1" applyFill="1" applyBorder="1" applyAlignment="1"/>
    <xf numFmtId="0" fontId="0" fillId="7" borderId="5" xfId="0" applyFont="1" applyFill="1" applyBorder="1" applyAlignment="1"/>
    <xf numFmtId="0" fontId="0" fillId="0" borderId="1" xfId="0" applyFill="1" applyBorder="1"/>
    <xf numFmtId="164" fontId="0" fillId="0" borderId="5" xfId="0" applyNumberFormat="1" applyFill="1" applyBorder="1" applyAlignment="1"/>
    <xf numFmtId="0" fontId="22" fillId="0" borderId="0" xfId="0" applyFont="1" applyFill="1" applyAlignment="1">
      <alignment horizontal="left" vertical="center"/>
    </xf>
    <xf numFmtId="0" fontId="1" fillId="0" borderId="26"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164" fontId="0" fillId="0" borderId="1" xfId="0" applyNumberFormat="1" applyFill="1" applyBorder="1"/>
    <xf numFmtId="164" fontId="3" fillId="0" borderId="7" xfId="0" applyNumberFormat="1" applyFont="1" applyFill="1" applyBorder="1" applyAlignment="1"/>
    <xf numFmtId="0" fontId="0" fillId="0" borderId="0" xfId="0" applyAlignment="1">
      <alignment horizontal="left" vertical="top" wrapText="1"/>
    </xf>
    <xf numFmtId="6" fontId="0" fillId="0" borderId="4" xfId="0" applyNumberFormat="1" applyBorder="1"/>
    <xf numFmtId="164" fontId="0" fillId="0" borderId="31" xfId="0" applyNumberFormat="1" applyFill="1" applyBorder="1" applyAlignment="1"/>
    <xf numFmtId="164" fontId="0" fillId="0" borderId="39" xfId="0" applyNumberFormat="1" applyFill="1" applyBorder="1" applyAlignment="1"/>
    <xf numFmtId="164" fontId="0" fillId="0" borderId="31" xfId="0" applyNumberFormat="1" applyFill="1" applyBorder="1" applyAlignment="1">
      <alignment horizontal="center"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0" fillId="0" borderId="22" xfId="0" applyBorder="1"/>
    <xf numFmtId="0" fontId="0" fillId="0" borderId="21" xfId="0" applyBorder="1"/>
    <xf numFmtId="0" fontId="0" fillId="0" borderId="23" xfId="0" applyBorder="1"/>
    <xf numFmtId="0" fontId="0" fillId="18" borderId="5" xfId="0" applyFill="1" applyBorder="1"/>
    <xf numFmtId="164" fontId="1" fillId="0" borderId="5" xfId="0" applyNumberFormat="1" applyFont="1" applyFill="1" applyBorder="1" applyAlignment="1">
      <alignment horizontal="center" vertical="center"/>
    </xf>
    <xf numFmtId="164" fontId="1" fillId="0" borderId="10" xfId="0" applyNumberFormat="1" applyFont="1" applyFill="1" applyBorder="1" applyAlignment="1">
      <alignment horizontal="center" vertical="center"/>
    </xf>
    <xf numFmtId="0" fontId="1" fillId="0" borderId="2" xfId="0" applyFont="1" applyBorder="1"/>
    <xf numFmtId="0" fontId="1" fillId="0" borderId="3" xfId="0" applyFont="1" applyBorder="1"/>
    <xf numFmtId="164" fontId="1" fillId="0" borderId="6" xfId="0" applyNumberFormat="1" applyFont="1" applyFill="1" applyBorder="1" applyAlignment="1">
      <alignment horizontal="center" vertical="center"/>
    </xf>
    <xf numFmtId="164" fontId="0" fillId="0" borderId="7" xfId="0" applyNumberFormat="1" applyFill="1" applyBorder="1" applyAlignment="1">
      <alignment vertical="top"/>
    </xf>
    <xf numFmtId="0" fontId="0" fillId="0" borderId="0" xfId="0" applyAlignment="1">
      <alignment vertical="top"/>
    </xf>
    <xf numFmtId="0" fontId="0" fillId="0" borderId="7" xfId="0" applyFill="1" applyBorder="1" applyAlignment="1"/>
    <xf numFmtId="0" fontId="0" fillId="0" borderId="8" xfId="0" applyFill="1" applyBorder="1" applyAlignment="1"/>
    <xf numFmtId="0" fontId="0" fillId="0" borderId="9" xfId="0" applyFill="1" applyBorder="1" applyAlignment="1"/>
    <xf numFmtId="164" fontId="0" fillId="0" borderId="5" xfId="0" applyNumberFormat="1" applyFill="1" applyBorder="1" applyAlignment="1"/>
    <xf numFmtId="164" fontId="0" fillId="0" borderId="5" xfId="0" applyNumberFormat="1" applyFill="1" applyBorder="1" applyAlignment="1"/>
    <xf numFmtId="2" fontId="0" fillId="0" borderId="5" xfId="0" applyNumberFormat="1" applyBorder="1" applyAlignment="1"/>
    <xf numFmtId="2" fontId="0" fillId="0" borderId="5" xfId="0" applyNumberFormat="1" applyFill="1" applyBorder="1" applyAlignment="1"/>
    <xf numFmtId="2" fontId="0" fillId="0" borderId="7" xfId="0" applyNumberFormat="1" applyFill="1" applyBorder="1" applyAlignment="1"/>
    <xf numFmtId="10" fontId="0" fillId="0" borderId="7" xfId="0" applyNumberFormat="1" applyFill="1" applyBorder="1" applyAlignment="1"/>
    <xf numFmtId="164" fontId="0" fillId="0" borderId="5" xfId="0" applyNumberFormat="1" applyFill="1" applyBorder="1"/>
    <xf numFmtId="164" fontId="0" fillId="0" borderId="0" xfId="0" applyNumberFormat="1"/>
    <xf numFmtId="164" fontId="0" fillId="0" borderId="4" xfId="0" applyNumberFormat="1" applyBorder="1"/>
    <xf numFmtId="0" fontId="6" fillId="0" borderId="0" xfId="0" applyFont="1" applyAlignment="1">
      <alignment horizontal="left" vertical="center"/>
    </xf>
    <xf numFmtId="0" fontId="0" fillId="0" borderId="14" xfId="0" applyFill="1" applyBorder="1"/>
    <xf numFmtId="0" fontId="0" fillId="0" borderId="5" xfId="0" applyFill="1" applyBorder="1" applyAlignment="1">
      <alignment horizontal="left" vertical="top" wrapText="1"/>
    </xf>
    <xf numFmtId="49" fontId="0" fillId="0" borderId="19" xfId="0" applyNumberFormat="1" applyBorder="1"/>
    <xf numFmtId="49" fontId="0" fillId="0" borderId="5" xfId="0" applyNumberFormat="1" applyFill="1" applyBorder="1"/>
    <xf numFmtId="49" fontId="0" fillId="0" borderId="5" xfId="0" applyNumberFormat="1" applyBorder="1"/>
    <xf numFmtId="0" fontId="0" fillId="0" borderId="5" xfId="0" applyBorder="1" applyAlignment="1">
      <alignment horizontal="left" vertical="top"/>
    </xf>
    <xf numFmtId="0" fontId="0" fillId="0" borderId="0" xfId="0" applyFill="1" applyBorder="1"/>
    <xf numFmtId="166" fontId="0" fillId="0" borderId="1" xfId="0" applyNumberFormat="1" applyBorder="1"/>
    <xf numFmtId="10" fontId="0" fillId="0" borderId="0" xfId="0" applyNumberFormat="1"/>
    <xf numFmtId="10" fontId="0" fillId="0" borderId="1" xfId="0" applyNumberFormat="1" applyBorder="1"/>
    <xf numFmtId="0" fontId="0" fillId="0" borderId="0" xfId="0" applyAlignment="1">
      <alignment horizontal="left" vertical="top" wrapText="1"/>
    </xf>
    <xf numFmtId="0" fontId="0" fillId="0" borderId="0" xfId="0" applyAlignment="1">
      <alignment horizontal="left" vertical="top"/>
    </xf>
    <xf numFmtId="0" fontId="0" fillId="0" borderId="0" xfId="0" applyFill="1" applyBorder="1" applyAlignment="1">
      <alignment horizontal="center" vertical="center" wrapText="1"/>
    </xf>
    <xf numFmtId="0" fontId="0" fillId="0" borderId="0" xfId="0" applyAlignment="1"/>
    <xf numFmtId="0" fontId="0" fillId="2" borderId="5" xfId="0" applyFill="1" applyBorder="1" applyAlignment="1"/>
    <xf numFmtId="0" fontId="0" fillId="2" borderId="5" xfId="0" applyFill="1" applyBorder="1" applyAlignment="1">
      <alignment horizontal="center" vertical="center"/>
    </xf>
    <xf numFmtId="164" fontId="0" fillId="2" borderId="5" xfId="0" applyNumberFormat="1" applyFill="1" applyBorder="1" applyAlignment="1"/>
    <xf numFmtId="0" fontId="0" fillId="2" borderId="7" xfId="0" applyFill="1" applyBorder="1" applyAlignment="1"/>
    <xf numFmtId="0" fontId="0" fillId="2" borderId="8" xfId="0" applyFill="1" applyBorder="1" applyAlignment="1"/>
    <xf numFmtId="0" fontId="0" fillId="2" borderId="9" xfId="0" applyFill="1" applyBorder="1" applyAlignment="1"/>
    <xf numFmtId="0" fontId="0" fillId="2" borderId="6" xfId="0" applyFill="1" applyBorder="1" applyAlignment="1"/>
    <xf numFmtId="0" fontId="0" fillId="2" borderId="6" xfId="0" applyFill="1" applyBorder="1" applyAlignment="1">
      <alignment horizontal="center" vertical="center"/>
    </xf>
    <xf numFmtId="164" fontId="0" fillId="2" borderId="6" xfId="0" applyNumberFormat="1" applyFill="1" applyBorder="1" applyAlignment="1"/>
    <xf numFmtId="6" fontId="0" fillId="2" borderId="7" xfId="0" applyNumberFormat="1" applyFill="1" applyBorder="1" applyAlignment="1"/>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7" xfId="0" applyFill="1" applyBorder="1" applyAlignment="1"/>
    <xf numFmtId="0" fontId="0" fillId="0" borderId="38" xfId="0" applyFill="1" applyBorder="1" applyAlignment="1"/>
    <xf numFmtId="0" fontId="0" fillId="0" borderId="38" xfId="0" applyFill="1" applyBorder="1" applyAlignment="1">
      <alignment horizontal="center" vertical="center"/>
    </xf>
    <xf numFmtId="0" fontId="0" fillId="0" borderId="39" xfId="0" applyFill="1" applyBorder="1" applyAlignment="1"/>
    <xf numFmtId="0" fontId="0" fillId="0" borderId="40" xfId="0" applyFill="1" applyBorder="1" applyAlignment="1"/>
    <xf numFmtId="0" fontId="0" fillId="0" borderId="41" xfId="0" applyFill="1" applyBorder="1" applyAlignment="1"/>
    <xf numFmtId="0" fontId="0" fillId="0" borderId="5" xfId="0" applyFill="1" applyBorder="1" applyAlignment="1">
      <alignment horizontal="center" vertical="center"/>
    </xf>
    <xf numFmtId="0" fontId="0" fillId="0" borderId="7" xfId="0" applyFill="1" applyBorder="1" applyAlignment="1"/>
    <xf numFmtId="0" fontId="0" fillId="0" borderId="8" xfId="0" applyFill="1" applyBorder="1" applyAlignment="1"/>
    <xf numFmtId="0" fontId="0" fillId="0" borderId="35" xfId="0" applyFill="1" applyBorder="1" applyAlignment="1"/>
    <xf numFmtId="0" fontId="0" fillId="0" borderId="36" xfId="0" applyFill="1" applyBorder="1" applyAlignment="1"/>
    <xf numFmtId="0" fontId="0" fillId="0" borderId="5" xfId="0" applyFill="1" applyBorder="1" applyAlignment="1"/>
    <xf numFmtId="0" fontId="0" fillId="0" borderId="9" xfId="0" applyFill="1" applyBorder="1" applyAlignment="1"/>
    <xf numFmtId="0" fontId="0" fillId="17" borderId="14" xfId="0" applyFill="1" applyBorder="1" applyAlignment="1">
      <alignment horizontal="center" vertical="center" textRotation="154"/>
    </xf>
    <xf numFmtId="0" fontId="0" fillId="17" borderId="15" xfId="0" applyFill="1" applyBorder="1" applyAlignment="1">
      <alignment horizontal="center" vertical="center" textRotation="154"/>
    </xf>
    <xf numFmtId="0" fontId="0" fillId="17" borderId="16" xfId="0" applyFill="1" applyBorder="1" applyAlignment="1">
      <alignment horizontal="center" vertical="center" textRotation="154"/>
    </xf>
    <xf numFmtId="0" fontId="0" fillId="0" borderId="29" xfId="0" applyFill="1" applyBorder="1" applyAlignment="1"/>
    <xf numFmtId="0" fontId="0" fillId="0" borderId="30" xfId="0" applyFill="1" applyBorder="1" applyAlignment="1"/>
    <xf numFmtId="0" fontId="0" fillId="0" borderId="30" xfId="0" applyFill="1" applyBorder="1" applyAlignment="1">
      <alignment horizontal="center" vertical="center"/>
    </xf>
    <xf numFmtId="0" fontId="0" fillId="0" borderId="31" xfId="0" applyFill="1" applyBorder="1" applyAlignment="1"/>
    <xf numFmtId="0" fontId="0" fillId="0" borderId="32" xfId="0" applyFill="1" applyBorder="1" applyAlignment="1"/>
    <xf numFmtId="0" fontId="0" fillId="0" borderId="33" xfId="0" applyFill="1" applyBorder="1" applyAlignment="1"/>
    <xf numFmtId="0" fontId="0" fillId="16" borderId="14" xfId="0" applyFill="1" applyBorder="1" applyAlignment="1">
      <alignment horizontal="center" vertical="center" textRotation="154"/>
    </xf>
    <xf numFmtId="0" fontId="0" fillId="16" borderId="15" xfId="0" applyFill="1" applyBorder="1" applyAlignment="1">
      <alignment horizontal="center" vertical="center" textRotation="154"/>
    </xf>
    <xf numFmtId="0" fontId="0" fillId="15" borderId="14" xfId="0" applyFill="1" applyBorder="1" applyAlignment="1">
      <alignment horizontal="center" vertical="center" textRotation="154"/>
    </xf>
    <xf numFmtId="0" fontId="0" fillId="15" borderId="15" xfId="0" applyFill="1" applyBorder="1" applyAlignment="1">
      <alignment horizontal="center" vertical="center" textRotation="154"/>
    </xf>
    <xf numFmtId="0" fontId="0" fillId="7" borderId="5" xfId="0" applyFill="1" applyBorder="1" applyAlignment="1">
      <alignment horizontal="center" vertical="center"/>
    </xf>
    <xf numFmtId="0" fontId="0" fillId="10" borderId="14" xfId="0" applyFill="1" applyBorder="1" applyAlignment="1">
      <alignment horizontal="center" vertical="center" textRotation="154"/>
    </xf>
    <xf numFmtId="0" fontId="0" fillId="10" borderId="15" xfId="0" applyFill="1" applyBorder="1" applyAlignment="1">
      <alignment horizontal="center" vertical="center" textRotation="154"/>
    </xf>
    <xf numFmtId="0" fontId="0" fillId="6" borderId="14" xfId="0" applyFill="1" applyBorder="1" applyAlignment="1">
      <alignment horizontal="center" vertical="center" textRotation="154"/>
    </xf>
    <xf numFmtId="0" fontId="0" fillId="6" borderId="15" xfId="0" applyFill="1" applyBorder="1" applyAlignment="1">
      <alignment horizontal="center" vertical="center" textRotation="154"/>
    </xf>
    <xf numFmtId="0" fontId="0" fillId="0" borderId="7" xfId="0" applyFill="1" applyBorder="1" applyAlignment="1">
      <alignment wrapText="1"/>
    </xf>
    <xf numFmtId="0" fontId="0" fillId="0" borderId="36" xfId="0" applyFill="1" applyBorder="1" applyAlignment="1">
      <alignment vertical="top"/>
    </xf>
    <xf numFmtId="0" fontId="0" fillId="0" borderId="5" xfId="0" applyFill="1" applyBorder="1" applyAlignment="1">
      <alignment vertical="top"/>
    </xf>
    <xf numFmtId="0" fontId="0" fillId="0" borderId="5" xfId="0" applyFill="1" applyBorder="1" applyAlignment="1">
      <alignment horizontal="center" vertical="top"/>
    </xf>
    <xf numFmtId="0" fontId="0" fillId="0" borderId="7" xfId="0" applyFill="1" applyBorder="1" applyAlignment="1">
      <alignment vertical="top" wrapText="1"/>
    </xf>
    <xf numFmtId="0" fontId="0" fillId="0" borderId="8" xfId="0" applyFill="1" applyBorder="1" applyAlignment="1">
      <alignment vertical="top"/>
    </xf>
    <xf numFmtId="0" fontId="0" fillId="0" borderId="35" xfId="0" applyFill="1" applyBorder="1" applyAlignment="1">
      <alignment vertical="top"/>
    </xf>
    <xf numFmtId="0" fontId="0" fillId="0" borderId="44" xfId="0" applyFill="1" applyBorder="1" applyAlignment="1"/>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3" fillId="0" borderId="36" xfId="0" applyFont="1" applyFill="1" applyBorder="1" applyAlignment="1"/>
    <xf numFmtId="0" fontId="3" fillId="0" borderId="5" xfId="0" applyFont="1" applyFill="1" applyBorder="1" applyAlignment="1"/>
    <xf numFmtId="0" fontId="13" fillId="0" borderId="7" xfId="1" applyFill="1" applyBorder="1" applyAlignment="1"/>
    <xf numFmtId="0" fontId="0" fillId="0" borderId="34" xfId="0" applyFill="1" applyBorder="1" applyAlignment="1"/>
    <xf numFmtId="0" fontId="0" fillId="0" borderId="6" xfId="0" applyFill="1" applyBorder="1" applyAlignment="1"/>
    <xf numFmtId="0" fontId="0" fillId="0" borderId="6" xfId="0" applyFill="1" applyBorder="1" applyAlignment="1">
      <alignment horizontal="center" vertical="center"/>
    </xf>
    <xf numFmtId="0" fontId="0" fillId="2" borderId="22" xfId="0" applyFill="1" applyBorder="1" applyAlignment="1">
      <alignment horizontal="center" vertical="center" textRotation="154"/>
    </xf>
    <xf numFmtId="0" fontId="0" fillId="2" borderId="21" xfId="0" applyFill="1" applyBorder="1" applyAlignment="1">
      <alignment horizontal="center" vertical="center" textRotation="154"/>
    </xf>
    <xf numFmtId="0" fontId="0" fillId="0" borderId="42" xfId="0" applyFill="1" applyBorder="1" applyAlignment="1">
      <alignment horizontal="left" vertical="top"/>
    </xf>
    <xf numFmtId="0" fontId="0" fillId="0" borderId="32" xfId="0" applyFill="1" applyBorder="1" applyAlignment="1">
      <alignment horizontal="left" vertical="top"/>
    </xf>
    <xf numFmtId="0" fontId="0" fillId="0" borderId="43" xfId="0" applyFill="1" applyBorder="1" applyAlignment="1">
      <alignment horizontal="left" vertical="top"/>
    </xf>
    <xf numFmtId="0" fontId="0" fillId="0" borderId="31" xfId="0" applyFill="1" applyBorder="1" applyAlignment="1">
      <alignment horizontal="left" vertical="top" wrapText="1"/>
    </xf>
    <xf numFmtId="0" fontId="0" fillId="0" borderId="33" xfId="0" applyFill="1" applyBorder="1" applyAlignment="1">
      <alignment horizontal="left" vertical="top"/>
    </xf>
    <xf numFmtId="6" fontId="0" fillId="0" borderId="7" xfId="0" applyNumberFormat="1" applyFill="1" applyBorder="1" applyAlignment="1"/>
    <xf numFmtId="0" fontId="2" fillId="5" borderId="22" xfId="0" applyFont="1" applyFill="1" applyBorder="1" applyAlignment="1">
      <alignment horizontal="center" vertical="center" textRotation="154" wrapText="1"/>
    </xf>
    <xf numFmtId="0" fontId="2" fillId="5" borderId="21" xfId="0" applyFont="1" applyFill="1" applyBorder="1" applyAlignment="1">
      <alignment horizontal="center" vertical="center" textRotation="154" wrapText="1"/>
    </xf>
    <xf numFmtId="0" fontId="2" fillId="5" borderId="21" xfId="0" applyFont="1" applyFill="1" applyBorder="1" applyAlignment="1">
      <alignment horizontal="center" vertical="center" textRotation="154"/>
    </xf>
    <xf numFmtId="0" fontId="13" fillId="2" borderId="7" xfId="1" applyFill="1" applyBorder="1" applyAlignment="1"/>
    <xf numFmtId="0" fontId="0" fillId="0" borderId="7" xfId="0" applyBorder="1" applyAlignment="1"/>
    <xf numFmtId="0" fontId="0" fillId="0" borderId="8" xfId="0" applyBorder="1" applyAlignment="1"/>
    <xf numFmtId="0" fontId="0" fillId="0" borderId="9" xfId="0" applyBorder="1" applyAlignment="1"/>
    <xf numFmtId="14" fontId="0" fillId="2" borderId="7" xfId="0" applyNumberFormat="1"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top" wrapText="1"/>
    </xf>
    <xf numFmtId="0" fontId="0" fillId="2" borderId="8" xfId="0" applyFill="1" applyBorder="1" applyAlignment="1">
      <alignment horizontal="center" vertical="top"/>
    </xf>
    <xf numFmtId="0" fontId="0" fillId="2" borderId="9" xfId="0" applyFill="1" applyBorder="1" applyAlignment="1">
      <alignment horizontal="center" vertical="top"/>
    </xf>
    <xf numFmtId="0" fontId="0" fillId="2" borderId="2" xfId="0" applyFill="1" applyBorder="1" applyAlignment="1"/>
    <xf numFmtId="0" fontId="0" fillId="2" borderId="3" xfId="0" applyFill="1" applyBorder="1" applyAlignment="1"/>
    <xf numFmtId="0" fontId="0" fillId="2" borderId="4" xfId="0" applyFill="1" applyBorder="1" applyAlignment="1"/>
    <xf numFmtId="0" fontId="0" fillId="10" borderId="7" xfId="0" applyFill="1" applyBorder="1" applyAlignment="1"/>
    <xf numFmtId="0" fontId="0" fillId="10" borderId="8" xfId="0" applyFill="1" applyBorder="1" applyAlignment="1"/>
    <xf numFmtId="0" fontId="0" fillId="10" borderId="9" xfId="0" applyFill="1" applyBorder="1" applyAlignment="1"/>
    <xf numFmtId="164" fontId="0" fillId="0" borderId="5" xfId="0" applyNumberFormat="1" applyBorder="1" applyAlignment="1"/>
    <xf numFmtId="0" fontId="0" fillId="2" borderId="17" xfId="0" applyFill="1" applyBorder="1" applyAlignment="1"/>
    <xf numFmtId="0" fontId="4" fillId="6" borderId="22" xfId="0" applyFont="1" applyFill="1" applyBorder="1" applyAlignment="1">
      <alignment horizontal="center" vertical="center" textRotation="151"/>
    </xf>
    <xf numFmtId="0" fontId="4" fillId="6" borderId="21" xfId="0" applyFont="1" applyFill="1" applyBorder="1" applyAlignment="1">
      <alignment horizontal="center" vertical="center" textRotation="151"/>
    </xf>
    <xf numFmtId="0" fontId="0" fillId="0" borderId="23" xfId="0" applyBorder="1" applyAlignment="1">
      <alignment horizontal="center" vertical="center" textRotation="151"/>
    </xf>
    <xf numFmtId="0" fontId="0" fillId="3" borderId="14" xfId="0" applyFill="1" applyBorder="1" applyAlignment="1">
      <alignment horizontal="center" vertical="center" textRotation="142"/>
    </xf>
    <xf numFmtId="0" fontId="0" fillId="3" borderId="15" xfId="0" applyFill="1" applyBorder="1" applyAlignment="1">
      <alignment horizontal="center" vertical="center" textRotation="142"/>
    </xf>
    <xf numFmtId="0" fontId="0" fillId="3" borderId="16" xfId="0" applyFill="1" applyBorder="1" applyAlignment="1">
      <alignment horizontal="center" vertical="center" textRotation="142"/>
    </xf>
    <xf numFmtId="0" fontId="0" fillId="0" borderId="5" xfId="0" applyBorder="1" applyAlignment="1"/>
    <xf numFmtId="0" fontId="0" fillId="0" borderId="5" xfId="0" applyBorder="1" applyAlignment="1">
      <alignment horizontal="center" vertical="center"/>
    </xf>
    <xf numFmtId="164" fontId="0" fillId="0" borderId="5" xfId="0" applyNumberFormat="1" applyFill="1" applyBorder="1" applyAlignment="1"/>
    <xf numFmtId="2" fontId="0" fillId="0" borderId="5" xfId="0" applyNumberFormat="1" applyBorder="1" applyAlignment="1"/>
    <xf numFmtId="2" fontId="0" fillId="2" borderId="5" xfId="0" applyNumberFormat="1" applyFill="1" applyBorder="1" applyAlignment="1"/>
    <xf numFmtId="0" fontId="0" fillId="2" borderId="24" xfId="0" applyFill="1" applyBorder="1" applyAlignment="1"/>
    <xf numFmtId="0" fontId="0" fillId="2" borderId="25" xfId="0" applyFill="1" applyBorder="1" applyAlignment="1"/>
    <xf numFmtId="0" fontId="0" fillId="2" borderId="20" xfId="0" applyFill="1" applyBorder="1" applyAlignment="1"/>
    <xf numFmtId="164" fontId="0" fillId="10" borderId="5" xfId="0" applyNumberFormat="1" applyFill="1" applyBorder="1" applyAlignment="1"/>
    <xf numFmtId="0" fontId="0" fillId="2" borderId="7" xfId="0" applyFill="1" applyBorder="1" applyAlignment="1">
      <alignment wrapText="1"/>
    </xf>
    <xf numFmtId="0" fontId="0" fillId="2" borderId="11" xfId="0" applyFill="1" applyBorder="1" applyAlignment="1">
      <alignment horizontal="center" vertical="center" textRotation="120"/>
    </xf>
    <xf numFmtId="0" fontId="0" fillId="2" borderId="12" xfId="0" applyFill="1" applyBorder="1" applyAlignment="1">
      <alignment horizontal="center" vertical="center" textRotation="120"/>
    </xf>
    <xf numFmtId="0" fontId="0" fillId="2" borderId="13" xfId="0" applyFill="1" applyBorder="1" applyAlignment="1">
      <alignment horizontal="center" vertical="center" textRotation="12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64" fontId="0" fillId="2" borderId="6" xfId="0" applyNumberFormat="1" applyFill="1" applyBorder="1" applyAlignment="1">
      <alignment horizontal="center" vertical="center"/>
    </xf>
    <xf numFmtId="0" fontId="2" fillId="5" borderId="11" xfId="0" applyFont="1" applyFill="1" applyBorder="1" applyAlignment="1">
      <alignment horizontal="center" vertical="center" textRotation="120" wrapText="1"/>
    </xf>
    <xf numFmtId="0" fontId="2" fillId="5" borderId="12" xfId="0" applyFont="1" applyFill="1" applyBorder="1" applyAlignment="1">
      <alignment horizontal="center" vertical="center" textRotation="120" wrapText="1"/>
    </xf>
    <xf numFmtId="0" fontId="2" fillId="5" borderId="12" xfId="0" applyFont="1" applyFill="1" applyBorder="1" applyAlignment="1">
      <alignment horizontal="center" vertical="center" textRotation="120"/>
    </xf>
    <xf numFmtId="0" fontId="2" fillId="5" borderId="13" xfId="0" applyFont="1" applyFill="1" applyBorder="1" applyAlignment="1">
      <alignment horizontal="center" vertical="center" textRotation="120"/>
    </xf>
    <xf numFmtId="0" fontId="0" fillId="2" borderId="7" xfId="0" applyFill="1" applyBorder="1" applyAlignment="1">
      <alignment horizontal="center" vertical="center"/>
    </xf>
    <xf numFmtId="0" fontId="3" fillId="2" borderId="5" xfId="0" applyFont="1" applyFill="1" applyBorder="1" applyAlignment="1"/>
    <xf numFmtId="0" fontId="0" fillId="10" borderId="5" xfId="0" applyFill="1" applyBorder="1" applyAlignment="1">
      <alignment horizontal="center" vertical="center"/>
    </xf>
    <xf numFmtId="0" fontId="0" fillId="10" borderId="5" xfId="0" applyFill="1" applyBorder="1" applyAlignment="1"/>
    <xf numFmtId="0" fontId="0" fillId="2" borderId="7" xfId="0" applyFill="1" applyBorder="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xf numFmtId="0" fontId="0" fillId="2" borderId="45" xfId="0" applyFill="1" applyBorder="1" applyAlignment="1"/>
    <xf numFmtId="0" fontId="0" fillId="5" borderId="5" xfId="0" applyFill="1" applyBorder="1" applyAlignment="1"/>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2" fillId="5" borderId="11" xfId="0" applyFont="1" applyFill="1" applyBorder="1" applyAlignment="1">
      <alignment horizontal="center" vertical="center" textRotation="120"/>
    </xf>
    <xf numFmtId="0" fontId="0" fillId="0" borderId="5" xfId="0" applyFill="1" applyBorder="1" applyAlignment="1">
      <alignment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3" xfId="0" applyBorder="1" applyAlignment="1"/>
    <xf numFmtId="0" fontId="0" fillId="0" borderId="4" xfId="0" applyBorder="1" applyAlignment="1"/>
    <xf numFmtId="0" fontId="0" fillId="6" borderId="14" xfId="0" applyFill="1" applyBorder="1" applyAlignment="1">
      <alignment horizontal="center" vertical="center" textRotation="135"/>
    </xf>
    <xf numFmtId="0" fontId="0" fillId="6" borderId="15" xfId="0" applyFill="1" applyBorder="1" applyAlignment="1">
      <alignment horizontal="center" vertical="center" textRotation="135"/>
    </xf>
    <xf numFmtId="0" fontId="0" fillId="6" borderId="16" xfId="0" applyFill="1" applyBorder="1" applyAlignment="1">
      <alignment horizontal="center" vertical="center" textRotation="135"/>
    </xf>
    <xf numFmtId="0" fontId="0" fillId="5" borderId="14" xfId="0" applyFont="1" applyFill="1" applyBorder="1" applyAlignment="1">
      <alignment horizontal="center" vertical="center" textRotation="135"/>
    </xf>
    <xf numFmtId="0" fontId="0" fillId="5" borderId="15" xfId="0" applyFont="1" applyFill="1" applyBorder="1" applyAlignment="1">
      <alignment horizontal="center" vertical="center" textRotation="135"/>
    </xf>
    <xf numFmtId="0" fontId="0" fillId="5" borderId="16" xfId="0" applyFont="1" applyFill="1" applyBorder="1" applyAlignment="1">
      <alignment horizontal="center" vertical="center" textRotation="135"/>
    </xf>
    <xf numFmtId="0" fontId="0" fillId="0" borderId="2" xfId="0" applyBorder="1" applyAlignment="1"/>
    <xf numFmtId="0" fontId="0" fillId="2" borderId="14" xfId="0" applyFill="1" applyBorder="1" applyAlignment="1">
      <alignment horizontal="center" vertical="center" textRotation="255"/>
    </xf>
    <xf numFmtId="0" fontId="0" fillId="2" borderId="15" xfId="0" applyFill="1" applyBorder="1" applyAlignment="1">
      <alignment horizontal="center" vertical="center" textRotation="255"/>
    </xf>
    <xf numFmtId="0" fontId="0" fillId="2" borderId="16" xfId="0" applyFill="1" applyBorder="1" applyAlignment="1">
      <alignment horizontal="center" vertical="center" textRotation="255"/>
    </xf>
    <xf numFmtId="0" fontId="0" fillId="4" borderId="14" xfId="0" applyFill="1" applyBorder="1" applyAlignment="1">
      <alignment horizontal="center" vertical="center" textRotation="255"/>
    </xf>
    <xf numFmtId="0" fontId="0" fillId="4" borderId="15" xfId="0" applyFill="1" applyBorder="1" applyAlignment="1">
      <alignment horizontal="center" vertical="center" textRotation="255"/>
    </xf>
    <xf numFmtId="0" fontId="0" fillId="4" borderId="16" xfId="0" applyFill="1" applyBorder="1" applyAlignment="1">
      <alignment horizontal="center" vertical="center" textRotation="255"/>
    </xf>
    <xf numFmtId="0" fontId="0" fillId="9" borderId="14" xfId="0" applyFill="1" applyBorder="1" applyAlignment="1">
      <alignment horizontal="center" vertical="center" textRotation="255"/>
    </xf>
    <xf numFmtId="0" fontId="0" fillId="9" borderId="15" xfId="0" applyFill="1" applyBorder="1" applyAlignment="1">
      <alignment horizontal="center" vertical="center" textRotation="255"/>
    </xf>
    <xf numFmtId="0" fontId="0" fillId="0" borderId="15" xfId="0" applyBorder="1" applyAlignment="1"/>
    <xf numFmtId="0" fontId="0" fillId="0" borderId="16" xfId="0" applyBorder="1" applyAlignment="1"/>
    <xf numFmtId="0" fontId="0" fillId="6" borderId="14" xfId="0" applyFill="1" applyBorder="1" applyAlignment="1">
      <alignment horizontal="center" vertical="center" textRotation="255"/>
    </xf>
    <xf numFmtId="0" fontId="0" fillId="6" borderId="15" xfId="0" applyFill="1" applyBorder="1" applyAlignment="1">
      <alignment horizontal="center" vertical="center" textRotation="255"/>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0" fillId="0" borderId="24" xfId="0" applyBorder="1" applyAlignment="1">
      <alignment wrapText="1"/>
    </xf>
    <xf numFmtId="0" fontId="0" fillId="0" borderId="25" xfId="0" applyBorder="1" applyAlignment="1"/>
    <xf numFmtId="0" fontId="0" fillId="0" borderId="7" xfId="0" applyBorder="1" applyAlignment="1">
      <alignment wrapText="1"/>
    </xf>
    <xf numFmtId="0" fontId="0" fillId="7" borderId="5" xfId="0" applyFill="1" applyBorder="1" applyAlignment="1">
      <alignment horizontal="left" vertical="top" wrapText="1"/>
    </xf>
    <xf numFmtId="0" fontId="3" fillId="7" borderId="5" xfId="0" applyFont="1" applyFill="1" applyBorder="1"/>
    <xf numFmtId="9" fontId="3" fillId="7" borderId="5" xfId="0" applyNumberFormat="1"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jpe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17</xdr:row>
      <xdr:rowOff>66675</xdr:rowOff>
    </xdr:from>
    <xdr:to>
      <xdr:col>5</xdr:col>
      <xdr:colOff>419100</xdr:colOff>
      <xdr:row>64</xdr:row>
      <xdr:rowOff>155897</xdr:rowOff>
    </xdr:to>
    <xdr:pic>
      <xdr:nvPicPr>
        <xdr:cNvPr id="2" name="Image 1"/>
        <xdr:cNvPicPr>
          <a:picLocks noChangeAspect="1"/>
        </xdr:cNvPicPr>
      </xdr:nvPicPr>
      <xdr:blipFill rotWithShape="1">
        <a:blip xmlns:r="http://schemas.openxmlformats.org/officeDocument/2006/relationships" r:embed="rId1"/>
        <a:srcRect l="19333" t="11114" r="59516" b="8395"/>
        <a:stretch/>
      </xdr:blipFill>
      <xdr:spPr>
        <a:xfrm>
          <a:off x="771524" y="5791200"/>
          <a:ext cx="8448676" cy="9042722"/>
        </a:xfrm>
        <a:prstGeom prst="rect">
          <a:avLst/>
        </a:prstGeom>
      </xdr:spPr>
    </xdr:pic>
    <xdr:clientData/>
  </xdr:twoCellAnchor>
  <xdr:twoCellAnchor>
    <xdr:from>
      <xdr:col>1</xdr:col>
      <xdr:colOff>1415142</xdr:colOff>
      <xdr:row>22</xdr:row>
      <xdr:rowOff>176891</xdr:rowOff>
    </xdr:from>
    <xdr:to>
      <xdr:col>4</xdr:col>
      <xdr:colOff>598714</xdr:colOff>
      <xdr:row>54</xdr:row>
      <xdr:rowOff>68035</xdr:rowOff>
    </xdr:to>
    <xdr:sp macro="" textlink="">
      <xdr:nvSpPr>
        <xdr:cNvPr id="3" name="Ellipse 2"/>
        <xdr:cNvSpPr/>
      </xdr:nvSpPr>
      <xdr:spPr>
        <a:xfrm>
          <a:off x="2177142" y="6857998"/>
          <a:ext cx="5891893" cy="59871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748392</xdr:colOff>
      <xdr:row>69</xdr:row>
      <xdr:rowOff>138802</xdr:rowOff>
    </xdr:from>
    <xdr:to>
      <xdr:col>9</xdr:col>
      <xdr:colOff>42068</xdr:colOff>
      <xdr:row>124</xdr:row>
      <xdr:rowOff>95250</xdr:rowOff>
    </xdr:to>
    <xdr:pic>
      <xdr:nvPicPr>
        <xdr:cNvPr id="4" name="Image 3"/>
        <xdr:cNvPicPr>
          <a:picLocks noChangeAspect="1"/>
        </xdr:cNvPicPr>
      </xdr:nvPicPr>
      <xdr:blipFill rotWithShape="1">
        <a:blip xmlns:r="http://schemas.openxmlformats.org/officeDocument/2006/relationships" r:embed="rId2"/>
        <a:srcRect l="56625" t="6170" r="7392" b="7251"/>
        <a:stretch/>
      </xdr:blipFill>
      <xdr:spPr>
        <a:xfrm>
          <a:off x="748392" y="15773409"/>
          <a:ext cx="15418140" cy="10433948"/>
        </a:xfrm>
        <a:prstGeom prst="rect">
          <a:avLst/>
        </a:prstGeom>
      </xdr:spPr>
    </xdr:pic>
    <xdr:clientData/>
  </xdr:twoCellAnchor>
  <xdr:twoCellAnchor>
    <xdr:from>
      <xdr:col>1</xdr:col>
      <xdr:colOff>2530930</xdr:colOff>
      <xdr:row>41</xdr:row>
      <xdr:rowOff>40823</xdr:rowOff>
    </xdr:from>
    <xdr:to>
      <xdr:col>1</xdr:col>
      <xdr:colOff>2857502</xdr:colOff>
      <xdr:row>43</xdr:row>
      <xdr:rowOff>13609</xdr:rowOff>
    </xdr:to>
    <xdr:sp macro="" textlink="">
      <xdr:nvSpPr>
        <xdr:cNvPr id="7" name="ZoneTexte 6"/>
        <xdr:cNvSpPr txBox="1"/>
      </xdr:nvSpPr>
      <xdr:spPr>
        <a:xfrm>
          <a:off x="3292930" y="10355037"/>
          <a:ext cx="326572" cy="3537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1</a:t>
          </a:r>
        </a:p>
      </xdr:txBody>
    </xdr:sp>
    <xdr:clientData/>
  </xdr:twoCellAnchor>
  <xdr:twoCellAnchor>
    <xdr:from>
      <xdr:col>2</xdr:col>
      <xdr:colOff>870859</xdr:colOff>
      <xdr:row>53</xdr:row>
      <xdr:rowOff>54429</xdr:rowOff>
    </xdr:from>
    <xdr:to>
      <xdr:col>2</xdr:col>
      <xdr:colOff>1197431</xdr:colOff>
      <xdr:row>55</xdr:row>
      <xdr:rowOff>27215</xdr:rowOff>
    </xdr:to>
    <xdr:sp macro="" textlink="">
      <xdr:nvSpPr>
        <xdr:cNvPr id="8" name="ZoneTexte 7"/>
        <xdr:cNvSpPr txBox="1"/>
      </xdr:nvSpPr>
      <xdr:spPr>
        <a:xfrm>
          <a:off x="4626430" y="13675179"/>
          <a:ext cx="326572" cy="3537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2</a:t>
          </a:r>
        </a:p>
      </xdr:txBody>
    </xdr:sp>
    <xdr:clientData/>
  </xdr:twoCellAnchor>
  <xdr:twoCellAnchor>
    <xdr:from>
      <xdr:col>1</xdr:col>
      <xdr:colOff>2247902</xdr:colOff>
      <xdr:row>46</xdr:row>
      <xdr:rowOff>166008</xdr:rowOff>
    </xdr:from>
    <xdr:to>
      <xdr:col>1</xdr:col>
      <xdr:colOff>2574474</xdr:colOff>
      <xdr:row>48</xdr:row>
      <xdr:rowOff>138794</xdr:rowOff>
    </xdr:to>
    <xdr:sp macro="" textlink="">
      <xdr:nvSpPr>
        <xdr:cNvPr id="9" name="ZoneTexte 8"/>
        <xdr:cNvSpPr txBox="1"/>
      </xdr:nvSpPr>
      <xdr:spPr>
        <a:xfrm>
          <a:off x="3009902" y="12453258"/>
          <a:ext cx="326572" cy="3537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3</a:t>
          </a:r>
        </a:p>
      </xdr:txBody>
    </xdr:sp>
    <xdr:clientData/>
  </xdr:twoCellAnchor>
  <xdr:twoCellAnchor>
    <xdr:from>
      <xdr:col>2</xdr:col>
      <xdr:colOff>449036</xdr:colOff>
      <xdr:row>47</xdr:row>
      <xdr:rowOff>136072</xdr:rowOff>
    </xdr:from>
    <xdr:to>
      <xdr:col>2</xdr:col>
      <xdr:colOff>775608</xdr:colOff>
      <xdr:row>49</xdr:row>
      <xdr:rowOff>108858</xdr:rowOff>
    </xdr:to>
    <xdr:sp macro="" textlink="">
      <xdr:nvSpPr>
        <xdr:cNvPr id="10" name="ZoneTexte 9"/>
        <xdr:cNvSpPr txBox="1"/>
      </xdr:nvSpPr>
      <xdr:spPr>
        <a:xfrm>
          <a:off x="4204607" y="16070036"/>
          <a:ext cx="326572" cy="3537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4</a:t>
          </a:r>
        </a:p>
      </xdr:txBody>
    </xdr:sp>
    <xdr:clientData/>
  </xdr:twoCellAnchor>
  <xdr:twoCellAnchor>
    <xdr:from>
      <xdr:col>2</xdr:col>
      <xdr:colOff>1156608</xdr:colOff>
      <xdr:row>50</xdr:row>
      <xdr:rowOff>163285</xdr:rowOff>
    </xdr:from>
    <xdr:to>
      <xdr:col>2</xdr:col>
      <xdr:colOff>1483180</xdr:colOff>
      <xdr:row>52</xdr:row>
      <xdr:rowOff>136071</xdr:rowOff>
    </xdr:to>
    <xdr:sp macro="" textlink="">
      <xdr:nvSpPr>
        <xdr:cNvPr id="11" name="ZoneTexte 10"/>
        <xdr:cNvSpPr txBox="1"/>
      </xdr:nvSpPr>
      <xdr:spPr>
        <a:xfrm>
          <a:off x="4912179" y="18410464"/>
          <a:ext cx="326572" cy="3537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5</a:t>
          </a:r>
        </a:p>
      </xdr:txBody>
    </xdr:sp>
    <xdr:clientData/>
  </xdr:twoCellAnchor>
  <xdr:twoCellAnchor>
    <xdr:from>
      <xdr:col>1</xdr:col>
      <xdr:colOff>2163536</xdr:colOff>
      <xdr:row>61</xdr:row>
      <xdr:rowOff>149678</xdr:rowOff>
    </xdr:from>
    <xdr:to>
      <xdr:col>1</xdr:col>
      <xdr:colOff>2490108</xdr:colOff>
      <xdr:row>63</xdr:row>
      <xdr:rowOff>122464</xdr:rowOff>
    </xdr:to>
    <xdr:sp macro="" textlink="">
      <xdr:nvSpPr>
        <xdr:cNvPr id="12" name="ZoneTexte 11"/>
        <xdr:cNvSpPr txBox="1"/>
      </xdr:nvSpPr>
      <xdr:spPr>
        <a:xfrm>
          <a:off x="2925536" y="22234071"/>
          <a:ext cx="326572" cy="3537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6</a:t>
          </a:r>
        </a:p>
      </xdr:txBody>
    </xdr:sp>
    <xdr:clientData/>
  </xdr:twoCellAnchor>
  <xdr:twoCellAnchor>
    <xdr:from>
      <xdr:col>3</xdr:col>
      <xdr:colOff>1455965</xdr:colOff>
      <xdr:row>39</xdr:row>
      <xdr:rowOff>122464</xdr:rowOff>
    </xdr:from>
    <xdr:to>
      <xdr:col>3</xdr:col>
      <xdr:colOff>1782537</xdr:colOff>
      <xdr:row>41</xdr:row>
      <xdr:rowOff>95250</xdr:rowOff>
    </xdr:to>
    <xdr:sp macro="" textlink="">
      <xdr:nvSpPr>
        <xdr:cNvPr id="13" name="ZoneTexte 12"/>
        <xdr:cNvSpPr txBox="1"/>
      </xdr:nvSpPr>
      <xdr:spPr>
        <a:xfrm>
          <a:off x="6939644" y="18805071"/>
          <a:ext cx="326572" cy="3537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7</a:t>
          </a:r>
        </a:p>
      </xdr:txBody>
    </xdr:sp>
    <xdr:clientData/>
  </xdr:twoCellAnchor>
  <xdr:twoCellAnchor>
    <xdr:from>
      <xdr:col>4</xdr:col>
      <xdr:colOff>2</xdr:colOff>
      <xdr:row>42</xdr:row>
      <xdr:rowOff>0</xdr:rowOff>
    </xdr:from>
    <xdr:to>
      <xdr:col>4</xdr:col>
      <xdr:colOff>326574</xdr:colOff>
      <xdr:row>43</xdr:row>
      <xdr:rowOff>163286</xdr:rowOff>
    </xdr:to>
    <xdr:sp macro="" textlink="">
      <xdr:nvSpPr>
        <xdr:cNvPr id="14" name="ZoneTexte 13"/>
        <xdr:cNvSpPr txBox="1"/>
      </xdr:nvSpPr>
      <xdr:spPr>
        <a:xfrm>
          <a:off x="7470323" y="21648964"/>
          <a:ext cx="326572" cy="3537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8</a:t>
          </a:r>
        </a:p>
      </xdr:txBody>
    </xdr:sp>
    <xdr:clientData/>
  </xdr:twoCellAnchor>
  <xdr:twoCellAnchor>
    <xdr:from>
      <xdr:col>1</xdr:col>
      <xdr:colOff>1251859</xdr:colOff>
      <xdr:row>30</xdr:row>
      <xdr:rowOff>40821</xdr:rowOff>
    </xdr:from>
    <xdr:to>
      <xdr:col>1</xdr:col>
      <xdr:colOff>1578431</xdr:colOff>
      <xdr:row>32</xdr:row>
      <xdr:rowOff>13607</xdr:rowOff>
    </xdr:to>
    <xdr:sp macro="" textlink="">
      <xdr:nvSpPr>
        <xdr:cNvPr id="15" name="ZoneTexte 14"/>
        <xdr:cNvSpPr txBox="1"/>
      </xdr:nvSpPr>
      <xdr:spPr>
        <a:xfrm>
          <a:off x="2013859" y="22723928"/>
          <a:ext cx="326572" cy="3537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9</a:t>
          </a:r>
        </a:p>
      </xdr:txBody>
    </xdr:sp>
    <xdr:clientData/>
  </xdr:twoCellAnchor>
  <xdr:twoCellAnchor>
    <xdr:from>
      <xdr:col>1</xdr:col>
      <xdr:colOff>1496786</xdr:colOff>
      <xdr:row>35</xdr:row>
      <xdr:rowOff>95249</xdr:rowOff>
    </xdr:from>
    <xdr:to>
      <xdr:col>1</xdr:col>
      <xdr:colOff>1932214</xdr:colOff>
      <xdr:row>37</xdr:row>
      <xdr:rowOff>68035</xdr:rowOff>
    </xdr:to>
    <xdr:sp macro="" textlink="">
      <xdr:nvSpPr>
        <xdr:cNvPr id="16" name="ZoneTexte 15"/>
        <xdr:cNvSpPr txBox="1"/>
      </xdr:nvSpPr>
      <xdr:spPr>
        <a:xfrm>
          <a:off x="2258786" y="25785535"/>
          <a:ext cx="435428" cy="3537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10</a:t>
          </a:r>
        </a:p>
      </xdr:txBody>
    </xdr:sp>
    <xdr:clientData/>
  </xdr:twoCellAnchor>
  <xdr:twoCellAnchor>
    <xdr:from>
      <xdr:col>3</xdr:col>
      <xdr:colOff>40821</xdr:colOff>
      <xdr:row>25</xdr:row>
      <xdr:rowOff>13606</xdr:rowOff>
    </xdr:from>
    <xdr:to>
      <xdr:col>3</xdr:col>
      <xdr:colOff>476249</xdr:colOff>
      <xdr:row>26</xdr:row>
      <xdr:rowOff>176892</xdr:rowOff>
    </xdr:to>
    <xdr:sp macro="" textlink="">
      <xdr:nvSpPr>
        <xdr:cNvPr id="17" name="ZoneTexte 16"/>
        <xdr:cNvSpPr txBox="1"/>
      </xdr:nvSpPr>
      <xdr:spPr>
        <a:xfrm>
          <a:off x="5524500" y="25513392"/>
          <a:ext cx="435428" cy="35378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11</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57150</xdr:colOff>
      <xdr:row>6</xdr:row>
      <xdr:rowOff>19050</xdr:rowOff>
    </xdr:from>
    <xdr:to>
      <xdr:col>22</xdr:col>
      <xdr:colOff>613079</xdr:colOff>
      <xdr:row>34</xdr:row>
      <xdr:rowOff>85725</xdr:rowOff>
    </xdr:to>
    <xdr:pic>
      <xdr:nvPicPr>
        <xdr:cNvPr id="2" name="Image 1"/>
        <xdr:cNvPicPr>
          <a:picLocks noChangeAspect="1"/>
        </xdr:cNvPicPr>
      </xdr:nvPicPr>
      <xdr:blipFill rotWithShape="1">
        <a:blip xmlns:r="http://schemas.openxmlformats.org/officeDocument/2006/relationships" r:embed="rId1"/>
        <a:srcRect l="65186" t="29520" r="11647" b="20095"/>
        <a:stretch/>
      </xdr:blipFill>
      <xdr:spPr>
        <a:xfrm>
          <a:off x="11544300" y="1190625"/>
          <a:ext cx="8937929" cy="5467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22412</xdr:colOff>
      <xdr:row>74</xdr:row>
      <xdr:rowOff>123621</xdr:rowOff>
    </xdr:from>
    <xdr:to>
      <xdr:col>11</xdr:col>
      <xdr:colOff>746726</xdr:colOff>
      <xdr:row>80</xdr:row>
      <xdr:rowOff>123263</xdr:rowOff>
    </xdr:to>
    <xdr:pic>
      <xdr:nvPicPr>
        <xdr:cNvPr id="7" name="Image 6" descr="http://fut-inox.com/photo-bruleur-gaz/60-kw-dimensions-2.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6412" y="14612827"/>
          <a:ext cx="3772314" cy="1142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403411</xdr:colOff>
      <xdr:row>5</xdr:row>
      <xdr:rowOff>58830</xdr:rowOff>
    </xdr:from>
    <xdr:to>
      <xdr:col>12</xdr:col>
      <xdr:colOff>748413</xdr:colOff>
      <xdr:row>18</xdr:row>
      <xdr:rowOff>127081</xdr:rowOff>
    </xdr:to>
    <xdr:pic>
      <xdr:nvPicPr>
        <xdr:cNvPr id="2" name="Image 1"/>
        <xdr:cNvPicPr>
          <a:picLocks noChangeAspect="1"/>
        </xdr:cNvPicPr>
      </xdr:nvPicPr>
      <xdr:blipFill>
        <a:blip xmlns:r="http://schemas.openxmlformats.org/officeDocument/2006/relationships" r:embed="rId2"/>
        <a:stretch>
          <a:fillRect/>
        </a:stretch>
      </xdr:blipFill>
      <xdr:spPr>
        <a:xfrm>
          <a:off x="6499411" y="1986242"/>
          <a:ext cx="3393002" cy="2544751"/>
        </a:xfrm>
        <a:prstGeom prst="rect">
          <a:avLst/>
        </a:prstGeom>
      </xdr:spPr>
    </xdr:pic>
    <xdr:clientData/>
  </xdr:twoCellAnchor>
  <xdr:twoCellAnchor editAs="oneCell">
    <xdr:from>
      <xdr:col>13</xdr:col>
      <xdr:colOff>308160</xdr:colOff>
      <xdr:row>5</xdr:row>
      <xdr:rowOff>33617</xdr:rowOff>
    </xdr:from>
    <xdr:to>
      <xdr:col>16</xdr:col>
      <xdr:colOff>692976</xdr:colOff>
      <xdr:row>23</xdr:row>
      <xdr:rowOff>165705</xdr:rowOff>
    </xdr:to>
    <xdr:pic>
      <xdr:nvPicPr>
        <xdr:cNvPr id="3" name="Image 2"/>
        <xdr:cNvPicPr>
          <a:picLocks noChangeAspect="1"/>
        </xdr:cNvPicPr>
      </xdr:nvPicPr>
      <xdr:blipFill>
        <a:blip xmlns:r="http://schemas.openxmlformats.org/officeDocument/2006/relationships" r:embed="rId3"/>
        <a:stretch>
          <a:fillRect/>
        </a:stretch>
      </xdr:blipFill>
      <xdr:spPr>
        <a:xfrm>
          <a:off x="10214160" y="1961029"/>
          <a:ext cx="2670816" cy="3561088"/>
        </a:xfrm>
        <a:prstGeom prst="rect">
          <a:avLst/>
        </a:prstGeom>
      </xdr:spPr>
    </xdr:pic>
    <xdr:clientData/>
  </xdr:twoCellAnchor>
  <xdr:twoCellAnchor editAs="oneCell">
    <xdr:from>
      <xdr:col>8</xdr:col>
      <xdr:colOff>754533</xdr:colOff>
      <xdr:row>63</xdr:row>
      <xdr:rowOff>168087</xdr:rowOff>
    </xdr:from>
    <xdr:to>
      <xdr:col>12</xdr:col>
      <xdr:colOff>199327</xdr:colOff>
      <xdr:row>73</xdr:row>
      <xdr:rowOff>166300</xdr:rowOff>
    </xdr:to>
    <xdr:pic>
      <xdr:nvPicPr>
        <xdr:cNvPr id="4" name="Image 3"/>
        <xdr:cNvPicPr>
          <a:picLocks noChangeAspect="1"/>
        </xdr:cNvPicPr>
      </xdr:nvPicPr>
      <xdr:blipFill>
        <a:blip xmlns:r="http://schemas.openxmlformats.org/officeDocument/2006/relationships" r:embed="rId4"/>
        <a:stretch>
          <a:fillRect/>
        </a:stretch>
      </xdr:blipFill>
      <xdr:spPr>
        <a:xfrm>
          <a:off x="6850533" y="12595411"/>
          <a:ext cx="2492794" cy="1869595"/>
        </a:xfrm>
        <a:prstGeom prst="rect">
          <a:avLst/>
        </a:prstGeom>
      </xdr:spPr>
    </xdr:pic>
    <xdr:clientData/>
  </xdr:twoCellAnchor>
  <xdr:twoCellAnchor editAs="oneCell">
    <xdr:from>
      <xdr:col>9</xdr:col>
      <xdr:colOff>160613</xdr:colOff>
      <xdr:row>30</xdr:row>
      <xdr:rowOff>145677</xdr:rowOff>
    </xdr:from>
    <xdr:to>
      <xdr:col>13</xdr:col>
      <xdr:colOff>98470</xdr:colOff>
      <xdr:row>43</xdr:row>
      <xdr:rowOff>87864</xdr:rowOff>
    </xdr:to>
    <xdr:pic>
      <xdr:nvPicPr>
        <xdr:cNvPr id="5" name="Image 4"/>
        <xdr:cNvPicPr>
          <a:picLocks noChangeAspect="1"/>
        </xdr:cNvPicPr>
      </xdr:nvPicPr>
      <xdr:blipFill>
        <a:blip xmlns:r="http://schemas.openxmlformats.org/officeDocument/2006/relationships" r:embed="rId5"/>
        <a:stretch>
          <a:fillRect/>
        </a:stretch>
      </xdr:blipFill>
      <xdr:spPr>
        <a:xfrm>
          <a:off x="7018613" y="6858001"/>
          <a:ext cx="2985857" cy="2239392"/>
        </a:xfrm>
        <a:prstGeom prst="rect">
          <a:avLst/>
        </a:prstGeom>
      </xdr:spPr>
    </xdr:pic>
    <xdr:clientData/>
  </xdr:twoCellAnchor>
  <xdr:twoCellAnchor editAs="oneCell">
    <xdr:from>
      <xdr:col>13</xdr:col>
      <xdr:colOff>420221</xdr:colOff>
      <xdr:row>29</xdr:row>
      <xdr:rowOff>78439</xdr:rowOff>
    </xdr:from>
    <xdr:to>
      <xdr:col>16</xdr:col>
      <xdr:colOff>512670</xdr:colOff>
      <xdr:row>46</xdr:row>
      <xdr:rowOff>168087</xdr:rowOff>
    </xdr:to>
    <xdr:pic>
      <xdr:nvPicPr>
        <xdr:cNvPr id="9" name="Image 8"/>
        <xdr:cNvPicPr>
          <a:picLocks noChangeAspect="1"/>
        </xdr:cNvPicPr>
      </xdr:nvPicPr>
      <xdr:blipFill>
        <a:blip xmlns:r="http://schemas.openxmlformats.org/officeDocument/2006/relationships" r:embed="rId6"/>
        <a:stretch>
          <a:fillRect/>
        </a:stretch>
      </xdr:blipFill>
      <xdr:spPr>
        <a:xfrm>
          <a:off x="10326221" y="6589057"/>
          <a:ext cx="2378449" cy="3171265"/>
        </a:xfrm>
        <a:prstGeom prst="rect">
          <a:avLst/>
        </a:prstGeom>
      </xdr:spPr>
    </xdr:pic>
    <xdr:clientData/>
  </xdr:twoCellAnchor>
  <xdr:twoCellAnchor editAs="oneCell">
    <xdr:from>
      <xdr:col>12</xdr:col>
      <xdr:colOff>557497</xdr:colOff>
      <xdr:row>62</xdr:row>
      <xdr:rowOff>67236</xdr:rowOff>
    </xdr:from>
    <xdr:to>
      <xdr:col>16</xdr:col>
      <xdr:colOff>491275</xdr:colOff>
      <xdr:row>83</xdr:row>
      <xdr:rowOff>87263</xdr:rowOff>
    </xdr:to>
    <xdr:pic>
      <xdr:nvPicPr>
        <xdr:cNvPr id="10" name="Image 9"/>
        <xdr:cNvPicPr>
          <a:picLocks noChangeAspect="1"/>
        </xdr:cNvPicPr>
      </xdr:nvPicPr>
      <xdr:blipFill>
        <a:blip xmlns:r="http://schemas.openxmlformats.org/officeDocument/2006/relationships" r:embed="rId7"/>
        <a:stretch>
          <a:fillRect/>
        </a:stretch>
      </xdr:blipFill>
      <xdr:spPr>
        <a:xfrm>
          <a:off x="9701497" y="12315265"/>
          <a:ext cx="2981778" cy="39757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523875</xdr:colOff>
      <xdr:row>4</xdr:row>
      <xdr:rowOff>123825</xdr:rowOff>
    </xdr:from>
    <xdr:to>
      <xdr:col>10</xdr:col>
      <xdr:colOff>438150</xdr:colOff>
      <xdr:row>34</xdr:row>
      <xdr:rowOff>9525</xdr:rowOff>
    </xdr:to>
    <xdr:sp macro="" textlink="">
      <xdr:nvSpPr>
        <xdr:cNvPr id="2" name="Rectangle 1"/>
        <xdr:cNvSpPr/>
      </xdr:nvSpPr>
      <xdr:spPr>
        <a:xfrm>
          <a:off x="4333875" y="885825"/>
          <a:ext cx="3724275" cy="56007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447675</xdr:colOff>
      <xdr:row>4</xdr:row>
      <xdr:rowOff>114300</xdr:rowOff>
    </xdr:from>
    <xdr:to>
      <xdr:col>10</xdr:col>
      <xdr:colOff>409575</xdr:colOff>
      <xdr:row>18</xdr:row>
      <xdr:rowOff>123825</xdr:rowOff>
    </xdr:to>
    <xdr:sp macro="" textlink="">
      <xdr:nvSpPr>
        <xdr:cNvPr id="3" name="Rectangle 2"/>
        <xdr:cNvSpPr/>
      </xdr:nvSpPr>
      <xdr:spPr>
        <a:xfrm>
          <a:off x="6543675" y="876300"/>
          <a:ext cx="1485900" cy="26765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533400</xdr:colOff>
      <xdr:row>4</xdr:row>
      <xdr:rowOff>133350</xdr:rowOff>
    </xdr:from>
    <xdr:to>
      <xdr:col>7</xdr:col>
      <xdr:colOff>581025</xdr:colOff>
      <xdr:row>12</xdr:row>
      <xdr:rowOff>114300</xdr:rowOff>
    </xdr:to>
    <xdr:sp macro="" textlink="">
      <xdr:nvSpPr>
        <xdr:cNvPr id="4" name="Rectangle 3"/>
        <xdr:cNvSpPr/>
      </xdr:nvSpPr>
      <xdr:spPr>
        <a:xfrm>
          <a:off x="4343400" y="895350"/>
          <a:ext cx="1571625" cy="15049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533400</xdr:colOff>
      <xdr:row>24</xdr:row>
      <xdr:rowOff>161925</xdr:rowOff>
    </xdr:from>
    <xdr:to>
      <xdr:col>7</xdr:col>
      <xdr:colOff>514350</xdr:colOff>
      <xdr:row>33</xdr:row>
      <xdr:rowOff>180975</xdr:rowOff>
    </xdr:to>
    <xdr:sp macro="" textlink="">
      <xdr:nvSpPr>
        <xdr:cNvPr id="5" name="Rectangle 4"/>
        <xdr:cNvSpPr/>
      </xdr:nvSpPr>
      <xdr:spPr>
        <a:xfrm>
          <a:off x="4343400" y="4733925"/>
          <a:ext cx="1504950" cy="17335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276225</xdr:colOff>
      <xdr:row>21</xdr:row>
      <xdr:rowOff>47625</xdr:rowOff>
    </xdr:from>
    <xdr:to>
      <xdr:col>10</xdr:col>
      <xdr:colOff>457200</xdr:colOff>
      <xdr:row>34</xdr:row>
      <xdr:rowOff>9525</xdr:rowOff>
    </xdr:to>
    <xdr:sp macro="" textlink="">
      <xdr:nvSpPr>
        <xdr:cNvPr id="6" name="Rectangle 5"/>
        <xdr:cNvSpPr/>
      </xdr:nvSpPr>
      <xdr:spPr>
        <a:xfrm>
          <a:off x="6372225" y="4048125"/>
          <a:ext cx="1704975" cy="24384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542925</xdr:colOff>
      <xdr:row>29</xdr:row>
      <xdr:rowOff>0</xdr:rowOff>
    </xdr:from>
    <xdr:to>
      <xdr:col>7</xdr:col>
      <xdr:colOff>495300</xdr:colOff>
      <xdr:row>34</xdr:row>
      <xdr:rowOff>9525</xdr:rowOff>
    </xdr:to>
    <xdr:sp macro="" textlink="">
      <xdr:nvSpPr>
        <xdr:cNvPr id="7" name="Rectangle 6"/>
        <xdr:cNvSpPr/>
      </xdr:nvSpPr>
      <xdr:spPr>
        <a:xfrm>
          <a:off x="4352925" y="6096000"/>
          <a:ext cx="1476375" cy="9620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161925</xdr:colOff>
      <xdr:row>1</xdr:row>
      <xdr:rowOff>133350</xdr:rowOff>
    </xdr:from>
    <xdr:to>
      <xdr:col>8</xdr:col>
      <xdr:colOff>561975</xdr:colOff>
      <xdr:row>3</xdr:row>
      <xdr:rowOff>180975</xdr:rowOff>
    </xdr:to>
    <xdr:cxnSp macro="">
      <xdr:nvCxnSpPr>
        <xdr:cNvPr id="11" name="Connecteur droit avec flèche 10"/>
        <xdr:cNvCxnSpPr/>
      </xdr:nvCxnSpPr>
      <xdr:spPr>
        <a:xfrm flipH="1">
          <a:off x="6257925" y="323850"/>
          <a:ext cx="400050" cy="4286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35</xdr:row>
      <xdr:rowOff>57150</xdr:rowOff>
    </xdr:from>
    <xdr:to>
      <xdr:col>8</xdr:col>
      <xdr:colOff>381000</xdr:colOff>
      <xdr:row>38</xdr:row>
      <xdr:rowOff>19050</xdr:rowOff>
    </xdr:to>
    <xdr:cxnSp macro="">
      <xdr:nvCxnSpPr>
        <xdr:cNvPr id="13" name="Connecteur droit avec flèche 12"/>
        <xdr:cNvCxnSpPr/>
      </xdr:nvCxnSpPr>
      <xdr:spPr>
        <a:xfrm>
          <a:off x="6124575" y="7296150"/>
          <a:ext cx="352425" cy="5334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raftbreweryequipment.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1.bin"/><Relationship Id="rId1" Type="http://schemas.openxmlformats.org/officeDocument/2006/relationships/hyperlink" Target="http://www.brasserie-saint-omer.com/pagechacunsabiere.html" TargetMode="External"/><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airie-mamers.fr/decouvrir-mamers/entreprises/les-aides/" TargetMode="External"/><Relationship Id="rId1" Type="http://schemas.openxmlformats.org/officeDocument/2006/relationships/hyperlink" Target="http://www.cc-saosnois.fr/si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arrement-plancha.com/fr/bruleurs-gaz-paella-garcima/457-bruleur-industriel-d1200-max.html" TargetMode="External"/><Relationship Id="rId1" Type="http://schemas.openxmlformats.org/officeDocument/2006/relationships/hyperlink" Target="http://www.transpalettemanuel.com/17-transpalette-manuel-2000kg-fourches-1150mm.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arrement-plancha.com/fr/bruleurs-gaz-paella-garcima/457-bruleur-industriel-d1200-max.html" TargetMode="External"/><Relationship Id="rId2" Type="http://schemas.openxmlformats.org/officeDocument/2006/relationships/hyperlink" Target="http://www.transpalettemanuel.com/17-transpalette-manuel-2000kg-fourches-1150mm.html" TargetMode="External"/><Relationship Id="rId1" Type="http://schemas.openxmlformats.org/officeDocument/2006/relationships/hyperlink" Target="http://www.aci-resistance.com/ACI_contact.html" TargetMode="Externa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32"/>
  <sheetViews>
    <sheetView topLeftCell="A10" zoomScale="70" zoomScaleNormal="70" workbookViewId="0">
      <selection activeCell="I30" sqref="I30"/>
    </sheetView>
  </sheetViews>
  <sheetFormatPr baseColWidth="10" defaultRowHeight="15" x14ac:dyDescent="0.25"/>
  <cols>
    <col min="3" max="3" width="77.375" customWidth="1"/>
    <col min="4" max="4" width="98.375" customWidth="1"/>
    <col min="5" max="5" width="22.125" customWidth="1"/>
  </cols>
  <sheetData>
    <row r="3" spans="3:9" ht="15.75" thickBot="1" x14ac:dyDescent="0.3"/>
    <row r="4" spans="3:9" ht="15.75" thickBot="1" x14ac:dyDescent="0.3">
      <c r="C4" s="26" t="s">
        <v>0</v>
      </c>
      <c r="D4" s="25" t="s">
        <v>152</v>
      </c>
      <c r="E4" s="28" t="s">
        <v>153</v>
      </c>
    </row>
    <row r="5" spans="3:9" ht="16.5" customHeight="1" x14ac:dyDescent="0.25">
      <c r="C5" s="134" t="s">
        <v>155</v>
      </c>
      <c r="D5" s="135" t="s">
        <v>387</v>
      </c>
      <c r="E5" s="136">
        <v>1</v>
      </c>
    </row>
    <row r="6" spans="3:9" ht="15" customHeight="1" x14ac:dyDescent="0.25">
      <c r="C6" s="134" t="s">
        <v>156</v>
      </c>
      <c r="D6" s="135" t="s">
        <v>974</v>
      </c>
      <c r="E6" s="136">
        <v>1</v>
      </c>
    </row>
    <row r="7" spans="3:9" ht="19.5" customHeight="1" x14ac:dyDescent="0.25">
      <c r="C7" s="85" t="s">
        <v>157</v>
      </c>
      <c r="D7" s="86" t="s">
        <v>1063</v>
      </c>
      <c r="E7" s="87">
        <v>0.5</v>
      </c>
    </row>
    <row r="8" spans="3:9" ht="105" customHeight="1" x14ac:dyDescent="0.25">
      <c r="C8" s="134" t="s">
        <v>154</v>
      </c>
      <c r="D8" s="135" t="s">
        <v>628</v>
      </c>
      <c r="E8" s="136">
        <v>1</v>
      </c>
    </row>
    <row r="9" spans="3:9" ht="18.75" customHeight="1" x14ac:dyDescent="0.25">
      <c r="C9" s="65" t="s">
        <v>160</v>
      </c>
      <c r="D9" s="65" t="s">
        <v>671</v>
      </c>
      <c r="E9" s="136">
        <v>1</v>
      </c>
    </row>
    <row r="10" spans="3:9" ht="18.75" customHeight="1" x14ac:dyDescent="0.25">
      <c r="C10" s="37" t="s">
        <v>164</v>
      </c>
      <c r="D10" s="37" t="s">
        <v>655</v>
      </c>
      <c r="E10" s="91">
        <v>0.5</v>
      </c>
    </row>
    <row r="11" spans="3:9" ht="17.25" customHeight="1" x14ac:dyDescent="0.25">
      <c r="C11" s="89" t="s">
        <v>158</v>
      </c>
      <c r="D11" s="37" t="s">
        <v>186</v>
      </c>
      <c r="E11" s="91">
        <v>0.2</v>
      </c>
      <c r="I11" t="s">
        <v>944</v>
      </c>
    </row>
    <row r="12" spans="3:9" ht="34.5" customHeight="1" x14ac:dyDescent="0.25">
      <c r="C12" s="37" t="s">
        <v>159</v>
      </c>
      <c r="D12" s="229" t="s">
        <v>1064</v>
      </c>
      <c r="E12" s="91">
        <v>0.2</v>
      </c>
    </row>
    <row r="13" spans="3:9" x14ac:dyDescent="0.25">
      <c r="C13" s="37" t="s">
        <v>163</v>
      </c>
      <c r="D13" s="37" t="s">
        <v>656</v>
      </c>
      <c r="E13" s="91">
        <v>0.9</v>
      </c>
    </row>
    <row r="14" spans="3:9" x14ac:dyDescent="0.25">
      <c r="C14" s="37" t="s">
        <v>1065</v>
      </c>
      <c r="D14" s="37"/>
      <c r="E14" s="91">
        <v>0</v>
      </c>
    </row>
    <row r="15" spans="3:9" x14ac:dyDescent="0.25">
      <c r="C15" s="37" t="s">
        <v>386</v>
      </c>
      <c r="D15" s="37" t="s">
        <v>657</v>
      </c>
      <c r="E15" s="91">
        <v>0.5</v>
      </c>
    </row>
    <row r="16" spans="3:9" hidden="1" x14ac:dyDescent="0.25">
      <c r="C16" s="27"/>
      <c r="D16" s="27"/>
      <c r="E16" s="24"/>
    </row>
    <row r="17" spans="3:9" ht="80.25" customHeight="1" x14ac:dyDescent="0.25">
      <c r="C17" s="85" t="s">
        <v>614</v>
      </c>
      <c r="D17" s="418" t="s">
        <v>1066</v>
      </c>
      <c r="E17" s="87">
        <v>0.9</v>
      </c>
    </row>
    <row r="18" spans="3:9" ht="30" x14ac:dyDescent="0.25">
      <c r="C18" s="27" t="s">
        <v>389</v>
      </c>
      <c r="D18" s="148" t="s">
        <v>673</v>
      </c>
      <c r="E18" s="129">
        <v>0.8</v>
      </c>
    </row>
    <row r="19" spans="3:9" x14ac:dyDescent="0.25">
      <c r="C19" s="144" t="s">
        <v>598</v>
      </c>
      <c r="D19" s="144" t="s">
        <v>658</v>
      </c>
      <c r="E19" s="145">
        <v>1</v>
      </c>
    </row>
    <row r="20" spans="3:9" x14ac:dyDescent="0.25">
      <c r="C20" s="37" t="s">
        <v>662</v>
      </c>
      <c r="D20" s="37" t="s">
        <v>946</v>
      </c>
      <c r="E20" s="91">
        <v>0.9</v>
      </c>
    </row>
    <row r="21" spans="3:9" x14ac:dyDescent="0.25">
      <c r="C21" s="27" t="s">
        <v>666</v>
      </c>
      <c r="D21" s="27" t="s">
        <v>667</v>
      </c>
      <c r="E21" s="129">
        <v>0</v>
      </c>
    </row>
    <row r="22" spans="3:9" x14ac:dyDescent="0.25">
      <c r="C22" s="37" t="s">
        <v>668</v>
      </c>
      <c r="D22" s="37" t="s">
        <v>674</v>
      </c>
      <c r="E22" s="122"/>
    </row>
    <row r="23" spans="3:9" x14ac:dyDescent="0.25">
      <c r="C23" s="27"/>
      <c r="D23" s="27"/>
      <c r="E23" s="129">
        <v>0.1</v>
      </c>
    </row>
    <row r="24" spans="3:9" ht="18.75" x14ac:dyDescent="0.3">
      <c r="C24" s="37" t="s">
        <v>669</v>
      </c>
      <c r="D24" s="37" t="s">
        <v>1061</v>
      </c>
      <c r="E24" s="91">
        <v>0.8</v>
      </c>
      <c r="I24" s="106" t="s">
        <v>1015</v>
      </c>
    </row>
    <row r="25" spans="3:9" x14ac:dyDescent="0.25">
      <c r="C25" s="37" t="s">
        <v>1021</v>
      </c>
      <c r="D25" s="37" t="s">
        <v>1020</v>
      </c>
      <c r="E25" s="91">
        <v>0.8</v>
      </c>
    </row>
    <row r="26" spans="3:9" x14ac:dyDescent="0.25">
      <c r="C26" s="65" t="s">
        <v>670</v>
      </c>
      <c r="D26" s="65" t="s">
        <v>1067</v>
      </c>
      <c r="E26" s="136">
        <v>0.95</v>
      </c>
    </row>
    <row r="27" spans="3:9" x14ac:dyDescent="0.25">
      <c r="C27" s="88" t="s">
        <v>943</v>
      </c>
      <c r="D27" s="88" t="s">
        <v>1068</v>
      </c>
      <c r="E27" s="87">
        <v>0.8</v>
      </c>
    </row>
    <row r="28" spans="3:9" x14ac:dyDescent="0.25">
      <c r="C28" s="65" t="s">
        <v>975</v>
      </c>
      <c r="D28" s="65"/>
      <c r="E28" s="136">
        <v>1</v>
      </c>
    </row>
    <row r="29" spans="3:9" x14ac:dyDescent="0.25">
      <c r="C29" s="419" t="s">
        <v>1014</v>
      </c>
      <c r="D29" s="419" t="s">
        <v>1019</v>
      </c>
      <c r="E29" s="420">
        <v>0.9</v>
      </c>
    </row>
    <row r="30" spans="3:9" ht="181.5" customHeight="1" x14ac:dyDescent="0.25">
      <c r="C30" s="85" t="s">
        <v>1033</v>
      </c>
      <c r="D30" s="418" t="s">
        <v>1069</v>
      </c>
      <c r="E30" s="87">
        <v>0.1</v>
      </c>
    </row>
    <row r="31" spans="3:9" ht="19.5" customHeight="1" x14ac:dyDescent="0.25">
      <c r="C31" s="233" t="s">
        <v>1062</v>
      </c>
      <c r="D31" s="27"/>
      <c r="E31" s="129">
        <v>0</v>
      </c>
    </row>
    <row r="32" spans="3:9" x14ac:dyDescent="0.25">
      <c r="C32" s="27"/>
      <c r="D32" s="27"/>
      <c r="E32" s="24"/>
    </row>
  </sheetData>
  <hyperlinks>
    <hyperlink ref="I24" r:id="rId1"/>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6"/>
  <sheetViews>
    <sheetView zoomScale="115" zoomScaleNormal="115" workbookViewId="0">
      <selection activeCell="AC11" sqref="AC11"/>
    </sheetView>
  </sheetViews>
  <sheetFormatPr baseColWidth="10" defaultRowHeight="15" x14ac:dyDescent="0.25"/>
  <cols>
    <col min="3" max="9" width="3.625" customWidth="1"/>
    <col min="10" max="13" width="0" hidden="1" customWidth="1"/>
    <col min="14" max="14" width="11.875" customWidth="1"/>
    <col min="15" max="24" width="6" customWidth="1"/>
  </cols>
  <sheetData>
    <row r="2" spans="2:24" ht="15.75" thickBot="1" x14ac:dyDescent="0.3"/>
    <row r="3" spans="2:24" ht="15.75" thickBot="1" x14ac:dyDescent="0.3">
      <c r="E3" s="389" t="s">
        <v>713</v>
      </c>
      <c r="F3" s="390"/>
      <c r="G3" s="390"/>
      <c r="H3" s="390"/>
      <c r="I3" s="391"/>
      <c r="J3" s="391"/>
      <c r="K3" s="391"/>
      <c r="L3" s="391"/>
      <c r="M3" s="391"/>
      <c r="N3" s="391"/>
      <c r="O3" s="391"/>
      <c r="P3" s="391"/>
      <c r="Q3" s="392"/>
      <c r="R3" s="93"/>
    </row>
    <row r="4" spans="2:24" ht="15.75" thickBot="1" x14ac:dyDescent="0.3"/>
    <row r="5" spans="2:24" ht="15.75" thickBot="1" x14ac:dyDescent="0.3">
      <c r="B5" s="3" t="s">
        <v>2</v>
      </c>
    </row>
    <row r="6" spans="2:24" ht="15.75" thickBot="1" x14ac:dyDescent="0.3">
      <c r="C6" s="386" t="s">
        <v>0</v>
      </c>
      <c r="D6" s="387"/>
      <c r="E6" s="387"/>
      <c r="F6" s="387"/>
      <c r="G6" s="387"/>
      <c r="H6" s="387"/>
      <c r="I6" s="388"/>
      <c r="J6" s="386" t="s">
        <v>1</v>
      </c>
      <c r="K6" s="387"/>
      <c r="L6" s="388"/>
      <c r="M6" s="193" t="s">
        <v>703</v>
      </c>
      <c r="N6" s="194" t="s">
        <v>677</v>
      </c>
      <c r="O6" s="386" t="s">
        <v>4</v>
      </c>
      <c r="P6" s="387"/>
      <c r="Q6" s="387"/>
      <c r="R6" s="387"/>
      <c r="S6" s="387"/>
      <c r="T6" s="387"/>
      <c r="U6" s="387"/>
      <c r="V6" s="387"/>
      <c r="W6" s="387"/>
      <c r="X6" s="388"/>
    </row>
    <row r="7" spans="2:24" ht="31.5" customHeight="1" x14ac:dyDescent="0.25">
      <c r="C7" s="385" t="s">
        <v>168</v>
      </c>
      <c r="D7" s="385"/>
      <c r="E7" s="385"/>
      <c r="F7" s="385"/>
      <c r="G7" s="385"/>
      <c r="H7" s="385"/>
      <c r="I7" s="385"/>
      <c r="J7" s="270" t="s">
        <v>24</v>
      </c>
      <c r="K7" s="270"/>
      <c r="L7" s="270"/>
      <c r="M7" s="189"/>
      <c r="N7" s="159">
        <v>1857</v>
      </c>
      <c r="O7" s="378" t="s">
        <v>711</v>
      </c>
      <c r="P7" s="379"/>
      <c r="Q7" s="379"/>
      <c r="R7" s="379"/>
      <c r="S7" s="379"/>
      <c r="T7" s="379"/>
      <c r="U7" s="379"/>
      <c r="V7" s="379"/>
      <c r="W7" s="379"/>
      <c r="X7" s="380"/>
    </row>
    <row r="8" spans="2:24" ht="31.5" customHeight="1" x14ac:dyDescent="0.25">
      <c r="C8" s="385" t="s">
        <v>170</v>
      </c>
      <c r="D8" s="385"/>
      <c r="E8" s="385"/>
      <c r="F8" s="385"/>
      <c r="G8" s="385"/>
      <c r="H8" s="385"/>
      <c r="I8" s="385"/>
      <c r="J8" s="270" t="s">
        <v>24</v>
      </c>
      <c r="K8" s="270"/>
      <c r="L8" s="270"/>
      <c r="M8" s="189"/>
      <c r="N8" s="159">
        <v>20.8</v>
      </c>
      <c r="O8" s="378" t="s">
        <v>712</v>
      </c>
      <c r="P8" s="379"/>
      <c r="Q8" s="379"/>
      <c r="R8" s="379"/>
      <c r="S8" s="379"/>
      <c r="T8" s="379"/>
      <c r="U8" s="379"/>
      <c r="V8" s="379"/>
      <c r="W8" s="379"/>
      <c r="X8" s="380"/>
    </row>
    <row r="9" spans="2:24" ht="31.5" customHeight="1" x14ac:dyDescent="0.25">
      <c r="C9" s="385" t="s">
        <v>424</v>
      </c>
      <c r="D9" s="385"/>
      <c r="E9" s="385"/>
      <c r="F9" s="385"/>
      <c r="G9" s="385"/>
      <c r="H9" s="385"/>
      <c r="I9" s="385"/>
      <c r="J9" s="270" t="s">
        <v>24</v>
      </c>
      <c r="K9" s="270"/>
      <c r="L9" s="270"/>
      <c r="M9" s="189"/>
      <c r="N9" s="159">
        <v>3781</v>
      </c>
      <c r="O9" s="378" t="s">
        <v>714</v>
      </c>
      <c r="P9" s="379"/>
      <c r="Q9" s="379"/>
      <c r="R9" s="379"/>
      <c r="S9" s="379"/>
      <c r="T9" s="379"/>
      <c r="U9" s="379"/>
      <c r="V9" s="379"/>
      <c r="W9" s="379"/>
      <c r="X9" s="380"/>
    </row>
    <row r="10" spans="2:24" ht="31.5" customHeight="1" x14ac:dyDescent="0.25">
      <c r="C10" s="385" t="s">
        <v>715</v>
      </c>
      <c r="D10" s="385"/>
      <c r="E10" s="385"/>
      <c r="F10" s="385"/>
      <c r="G10" s="385"/>
      <c r="H10" s="385"/>
      <c r="I10" s="385"/>
      <c r="J10" s="270" t="s">
        <v>24</v>
      </c>
      <c r="K10" s="270"/>
      <c r="L10" s="270"/>
      <c r="M10" s="189"/>
      <c r="N10" s="159">
        <v>192</v>
      </c>
      <c r="O10" s="378" t="s">
        <v>716</v>
      </c>
      <c r="P10" s="379"/>
      <c r="Q10" s="379"/>
      <c r="R10" s="379"/>
      <c r="S10" s="379"/>
      <c r="T10" s="379"/>
      <c r="U10" s="379"/>
      <c r="V10" s="379"/>
      <c r="W10" s="379"/>
      <c r="X10" s="380"/>
    </row>
    <row r="11" spans="2:24" ht="31.5" customHeight="1" x14ac:dyDescent="0.25">
      <c r="C11" s="385" t="s">
        <v>506</v>
      </c>
      <c r="D11" s="385"/>
      <c r="E11" s="385"/>
      <c r="F11" s="385"/>
      <c r="G11" s="385"/>
      <c r="H11" s="385"/>
      <c r="I11" s="385"/>
      <c r="J11" s="270"/>
      <c r="K11" s="270"/>
      <c r="L11" s="270"/>
      <c r="M11" s="189"/>
      <c r="N11" s="159">
        <v>978</v>
      </c>
      <c r="O11" s="378" t="s">
        <v>722</v>
      </c>
      <c r="P11" s="379"/>
      <c r="Q11" s="379"/>
      <c r="R11" s="379"/>
      <c r="S11" s="379"/>
      <c r="T11" s="379"/>
      <c r="U11" s="379"/>
      <c r="V11" s="379"/>
      <c r="W11" s="379"/>
      <c r="X11" s="380"/>
    </row>
    <row r="12" spans="2:24" ht="31.5" customHeight="1" x14ac:dyDescent="0.25">
      <c r="C12" s="385" t="s">
        <v>720</v>
      </c>
      <c r="D12" s="385"/>
      <c r="E12" s="385"/>
      <c r="F12" s="385"/>
      <c r="G12" s="385"/>
      <c r="H12" s="385"/>
      <c r="I12" s="385"/>
      <c r="J12" s="270"/>
      <c r="K12" s="270"/>
      <c r="L12" s="270"/>
      <c r="M12" s="189"/>
      <c r="N12" s="159">
        <v>593.45000000000005</v>
      </c>
      <c r="O12" s="378" t="s">
        <v>721</v>
      </c>
      <c r="P12" s="379"/>
      <c r="Q12" s="379"/>
      <c r="R12" s="379"/>
      <c r="S12" s="379"/>
      <c r="T12" s="379"/>
      <c r="U12" s="379"/>
      <c r="V12" s="379"/>
      <c r="W12" s="379"/>
      <c r="X12" s="380"/>
    </row>
    <row r="13" spans="2:24" ht="31.5" customHeight="1" x14ac:dyDescent="0.25">
      <c r="C13" s="385" t="s">
        <v>795</v>
      </c>
      <c r="D13" s="385"/>
      <c r="E13" s="385"/>
      <c r="F13" s="385"/>
      <c r="G13" s="385"/>
      <c r="H13" s="385"/>
      <c r="I13" s="385"/>
      <c r="J13" s="270" t="s">
        <v>814</v>
      </c>
      <c r="K13" s="270"/>
      <c r="L13" s="270"/>
      <c r="M13" s="189"/>
      <c r="N13" s="159">
        <v>4422.7299999999996</v>
      </c>
      <c r="O13" s="378" t="s">
        <v>815</v>
      </c>
      <c r="P13" s="379"/>
      <c r="Q13" s="379"/>
      <c r="R13" s="379"/>
      <c r="S13" s="379"/>
      <c r="T13" s="379"/>
      <c r="U13" s="379"/>
      <c r="V13" s="379"/>
      <c r="W13" s="379"/>
      <c r="X13" s="380"/>
    </row>
    <row r="14" spans="2:24" x14ac:dyDescent="0.25">
      <c r="C14" s="93"/>
      <c r="D14" s="93"/>
      <c r="E14" s="93"/>
      <c r="F14" s="93"/>
      <c r="G14" s="93"/>
      <c r="H14" s="93"/>
      <c r="I14" s="93"/>
      <c r="J14" s="93"/>
      <c r="K14" s="93"/>
      <c r="L14" s="93"/>
      <c r="M14" s="93"/>
      <c r="N14" s="93"/>
      <c r="O14" s="93"/>
      <c r="P14" s="93"/>
      <c r="Q14" s="93"/>
      <c r="R14" s="93"/>
      <c r="S14" s="93"/>
      <c r="T14" s="93"/>
      <c r="U14" s="93"/>
      <c r="V14" s="93"/>
      <c r="W14" s="93"/>
      <c r="X14" s="93"/>
    </row>
    <row r="15" spans="2:24" ht="15.75" thickBot="1" x14ac:dyDescent="0.3">
      <c r="C15" s="93"/>
      <c r="D15" s="93"/>
      <c r="E15" s="93"/>
      <c r="F15" s="93"/>
      <c r="G15" s="93"/>
      <c r="H15" s="93"/>
      <c r="I15" s="93"/>
      <c r="J15" s="93"/>
      <c r="K15" s="93"/>
      <c r="L15" s="93"/>
      <c r="M15" s="93"/>
      <c r="N15" s="93"/>
      <c r="O15" s="93"/>
      <c r="P15" s="93"/>
      <c r="Q15" s="93"/>
      <c r="R15" s="93"/>
      <c r="S15" s="93"/>
      <c r="T15" s="93"/>
      <c r="U15" s="93"/>
      <c r="V15" s="93"/>
      <c r="W15" s="93"/>
      <c r="X15" s="93"/>
    </row>
    <row r="16" spans="2:24" ht="15.75" thickBot="1" x14ac:dyDescent="0.3">
      <c r="C16" s="93"/>
      <c r="D16" s="93"/>
      <c r="E16" s="93"/>
      <c r="F16" s="93"/>
      <c r="G16" s="93"/>
      <c r="H16" s="93"/>
      <c r="I16" s="93"/>
      <c r="J16" s="93"/>
      <c r="K16" s="93"/>
      <c r="L16" s="93"/>
      <c r="M16" s="93"/>
      <c r="N16" s="195">
        <f>SUM(N7:N13)</f>
        <v>11844.98</v>
      </c>
      <c r="O16" s="93"/>
      <c r="P16" s="93"/>
      <c r="Q16" s="93"/>
      <c r="R16" s="93"/>
      <c r="S16" s="93"/>
      <c r="T16" s="93"/>
      <c r="U16" s="93"/>
      <c r="V16" s="93"/>
      <c r="W16" s="93"/>
      <c r="X16" s="93"/>
    </row>
  </sheetData>
  <mergeCells count="25">
    <mergeCell ref="C6:I6"/>
    <mergeCell ref="J6:L6"/>
    <mergeCell ref="O6:X6"/>
    <mergeCell ref="E3:Q3"/>
    <mergeCell ref="C7:I7"/>
    <mergeCell ref="J7:L7"/>
    <mergeCell ref="O7:X7"/>
    <mergeCell ref="C8:I8"/>
    <mergeCell ref="J8:L8"/>
    <mergeCell ref="O8:X8"/>
    <mergeCell ref="C9:I9"/>
    <mergeCell ref="J9:L9"/>
    <mergeCell ref="O9:X9"/>
    <mergeCell ref="C10:I10"/>
    <mergeCell ref="J10:L10"/>
    <mergeCell ref="O10:X10"/>
    <mergeCell ref="C11:I11"/>
    <mergeCell ref="J11:L11"/>
    <mergeCell ref="O11:X11"/>
    <mergeCell ref="C13:I13"/>
    <mergeCell ref="J13:L13"/>
    <mergeCell ref="O13:X13"/>
    <mergeCell ref="C12:I12"/>
    <mergeCell ref="J12:L12"/>
    <mergeCell ref="O12:X1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H50"/>
  <sheetViews>
    <sheetView topLeftCell="A4" zoomScale="85" zoomScaleNormal="85" workbookViewId="0">
      <selection activeCell="A29" sqref="A29"/>
    </sheetView>
  </sheetViews>
  <sheetFormatPr baseColWidth="10" defaultRowHeight="15" x14ac:dyDescent="0.25"/>
  <cols>
    <col min="4" max="4" width="75.375" customWidth="1"/>
    <col min="5" max="5" width="31.25" customWidth="1"/>
    <col min="6" max="6" width="53.625" customWidth="1"/>
    <col min="7" max="7" width="52" customWidth="1"/>
  </cols>
  <sheetData>
    <row r="3" spans="3:34" ht="15.75" thickBot="1" x14ac:dyDescent="0.3"/>
    <row r="4" spans="3:34" ht="27" thickBot="1" x14ac:dyDescent="0.45">
      <c r="F4" s="360" t="s">
        <v>736</v>
      </c>
      <c r="G4" s="361"/>
      <c r="H4" s="361"/>
      <c r="I4" s="362"/>
      <c r="T4" s="155"/>
      <c r="U4" s="105"/>
      <c r="V4" s="105"/>
    </row>
    <row r="5" spans="3:34" ht="15.75" thickBot="1" x14ac:dyDescent="0.3"/>
    <row r="6" spans="3:34" ht="15.75" thickBot="1" x14ac:dyDescent="0.3">
      <c r="C6" s="3" t="s">
        <v>2</v>
      </c>
    </row>
    <row r="7" spans="3:34" ht="15.75" thickBot="1" x14ac:dyDescent="0.3">
      <c r="D7" s="28" t="s">
        <v>737</v>
      </c>
      <c r="E7" s="28" t="s">
        <v>738</v>
      </c>
      <c r="F7" s="28" t="s">
        <v>739</v>
      </c>
      <c r="G7" s="28" t="s">
        <v>748</v>
      </c>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row>
    <row r="8" spans="3:34" x14ac:dyDescent="0.25">
      <c r="C8" s="393" t="s">
        <v>740</v>
      </c>
      <c r="D8" s="177" t="s">
        <v>742</v>
      </c>
      <c r="E8" s="179" t="s">
        <v>743</v>
      </c>
      <c r="F8" s="179" t="s">
        <v>744</v>
      </c>
      <c r="G8" s="178" t="s">
        <v>749</v>
      </c>
      <c r="H8" s="181"/>
      <c r="I8" s="181"/>
      <c r="J8" s="181"/>
      <c r="K8" s="182"/>
      <c r="L8" s="182"/>
      <c r="M8" s="182"/>
      <c r="N8" s="183"/>
      <c r="O8" s="183"/>
      <c r="P8" s="183"/>
      <c r="Q8" s="183"/>
      <c r="R8" s="183"/>
      <c r="S8" s="181"/>
      <c r="T8" s="181"/>
      <c r="U8" s="181"/>
      <c r="V8" s="181"/>
      <c r="W8" s="181"/>
      <c r="X8" s="181"/>
      <c r="Y8" s="181"/>
      <c r="Z8" s="181"/>
      <c r="AA8" s="181"/>
      <c r="AB8" s="181"/>
      <c r="AC8" s="181"/>
      <c r="AD8" s="181"/>
      <c r="AE8" s="181"/>
      <c r="AF8" s="181"/>
      <c r="AG8" s="181"/>
      <c r="AH8" s="56"/>
    </row>
    <row r="9" spans="3:34" x14ac:dyDescent="0.25">
      <c r="C9" s="394"/>
      <c r="D9" s="177" t="s">
        <v>746</v>
      </c>
      <c r="E9" s="179" t="s">
        <v>747</v>
      </c>
      <c r="F9" s="179" t="s">
        <v>744</v>
      </c>
      <c r="G9" s="179" t="s">
        <v>749</v>
      </c>
      <c r="H9" s="181"/>
      <c r="I9" s="181"/>
      <c r="J9" s="181"/>
      <c r="K9" s="182"/>
      <c r="L9" s="182"/>
      <c r="M9" s="182"/>
      <c r="N9" s="183"/>
      <c r="O9" s="183"/>
      <c r="P9" s="183"/>
      <c r="Q9" s="183"/>
      <c r="R9" s="183"/>
      <c r="S9" s="181"/>
      <c r="T9" s="181"/>
      <c r="U9" s="181"/>
      <c r="V9" s="181"/>
      <c r="W9" s="181"/>
      <c r="X9" s="181"/>
      <c r="Y9" s="181"/>
      <c r="Z9" s="181"/>
      <c r="AA9" s="181"/>
      <c r="AB9" s="181"/>
      <c r="AC9" s="181"/>
      <c r="AD9" s="181"/>
      <c r="AE9" s="181"/>
      <c r="AF9" s="181"/>
      <c r="AG9" s="181"/>
      <c r="AH9" s="56"/>
    </row>
    <row r="10" spans="3:34" x14ac:dyDescent="0.25">
      <c r="C10" s="394"/>
      <c r="D10" s="177" t="s">
        <v>750</v>
      </c>
      <c r="E10" s="179" t="s">
        <v>751</v>
      </c>
      <c r="F10" s="179" t="s">
        <v>752</v>
      </c>
      <c r="G10" s="179" t="s">
        <v>749</v>
      </c>
      <c r="H10" s="181"/>
      <c r="I10" s="181"/>
      <c r="J10" s="181"/>
      <c r="K10" s="182"/>
      <c r="L10" s="182"/>
      <c r="M10" s="182"/>
      <c r="N10" s="183"/>
      <c r="O10" s="183"/>
      <c r="P10" s="183"/>
      <c r="Q10" s="183"/>
      <c r="R10" s="183"/>
      <c r="S10" s="181"/>
      <c r="T10" s="181"/>
      <c r="U10" s="181"/>
      <c r="V10" s="181"/>
      <c r="W10" s="181"/>
      <c r="X10" s="181"/>
      <c r="Y10" s="181"/>
      <c r="Z10" s="181"/>
      <c r="AA10" s="181"/>
      <c r="AB10" s="181"/>
      <c r="AC10" s="181"/>
      <c r="AD10" s="181"/>
      <c r="AE10" s="181"/>
      <c r="AF10" s="181"/>
      <c r="AG10" s="181"/>
      <c r="AH10" s="56"/>
    </row>
    <row r="11" spans="3:34" x14ac:dyDescent="0.25">
      <c r="C11" s="394"/>
      <c r="D11" s="177" t="s">
        <v>753</v>
      </c>
      <c r="E11" s="179" t="s">
        <v>754</v>
      </c>
      <c r="F11" s="179" t="s">
        <v>760</v>
      </c>
      <c r="G11" s="179" t="s">
        <v>749</v>
      </c>
      <c r="H11" s="181"/>
      <c r="I11" s="181"/>
      <c r="J11" s="181"/>
      <c r="K11" s="182"/>
      <c r="L11" s="182"/>
      <c r="M11" s="182"/>
      <c r="N11" s="183"/>
      <c r="O11" s="183"/>
      <c r="P11" s="183"/>
      <c r="Q11" s="183"/>
      <c r="R11" s="183"/>
      <c r="S11" s="181"/>
      <c r="T11" s="181"/>
      <c r="U11" s="181"/>
      <c r="V11" s="181"/>
      <c r="W11" s="181"/>
      <c r="X11" s="181"/>
      <c r="Y11" s="181"/>
      <c r="Z11" s="181"/>
      <c r="AA11" s="181"/>
      <c r="AB11" s="181"/>
      <c r="AC11" s="181"/>
      <c r="AD11" s="181"/>
      <c r="AE11" s="181"/>
      <c r="AF11" s="181"/>
      <c r="AG11" s="181"/>
      <c r="AH11" s="56"/>
    </row>
    <row r="12" spans="3:34" x14ac:dyDescent="0.25">
      <c r="C12" s="394"/>
      <c r="D12" s="177" t="s">
        <v>755</v>
      </c>
      <c r="E12" s="179" t="s">
        <v>756</v>
      </c>
      <c r="F12" s="179" t="s">
        <v>757</v>
      </c>
      <c r="G12" s="179" t="s">
        <v>749</v>
      </c>
      <c r="H12" s="181"/>
      <c r="I12" s="181"/>
      <c r="J12" s="181"/>
      <c r="K12" s="182"/>
      <c r="L12" s="182"/>
      <c r="M12" s="182"/>
      <c r="N12" s="183"/>
      <c r="O12" s="183"/>
      <c r="P12" s="183"/>
      <c r="Q12" s="183"/>
      <c r="R12" s="183"/>
      <c r="S12" s="181"/>
      <c r="T12" s="181"/>
      <c r="U12" s="181"/>
      <c r="V12" s="181"/>
      <c r="W12" s="181"/>
      <c r="X12" s="181"/>
      <c r="Y12" s="181"/>
      <c r="Z12" s="181"/>
      <c r="AA12" s="181"/>
      <c r="AB12" s="181"/>
      <c r="AC12" s="181"/>
      <c r="AD12" s="181"/>
      <c r="AE12" s="181"/>
      <c r="AF12" s="181"/>
      <c r="AG12" s="181"/>
      <c r="AH12" s="56"/>
    </row>
    <row r="13" spans="3:34" x14ac:dyDescent="0.25">
      <c r="C13" s="394"/>
      <c r="D13" s="177" t="s">
        <v>761</v>
      </c>
      <c r="E13" s="179" t="s">
        <v>762</v>
      </c>
      <c r="F13" s="179" t="s">
        <v>763</v>
      </c>
      <c r="G13" s="179" t="s">
        <v>749</v>
      </c>
      <c r="H13" s="181"/>
      <c r="I13" s="181"/>
      <c r="J13" s="181"/>
      <c r="K13" s="182"/>
      <c r="L13" s="182"/>
      <c r="M13" s="182"/>
      <c r="N13" s="183"/>
      <c r="O13" s="183"/>
      <c r="P13" s="183"/>
      <c r="Q13" s="183"/>
      <c r="R13" s="183"/>
      <c r="S13" s="181"/>
      <c r="T13" s="181"/>
      <c r="U13" s="181"/>
      <c r="V13" s="181"/>
      <c r="W13" s="181"/>
      <c r="X13" s="181"/>
      <c r="Y13" s="181"/>
      <c r="Z13" s="181"/>
      <c r="AA13" s="181"/>
      <c r="AB13" s="181"/>
      <c r="AC13" s="181"/>
      <c r="AD13" s="181"/>
      <c r="AE13" s="181"/>
      <c r="AF13" s="181"/>
      <c r="AG13" s="181"/>
      <c r="AH13" s="56"/>
    </row>
    <row r="14" spans="3:34" x14ac:dyDescent="0.25">
      <c r="C14" s="394"/>
      <c r="D14" s="177" t="s">
        <v>764</v>
      </c>
      <c r="E14" s="179" t="s">
        <v>765</v>
      </c>
      <c r="F14" s="179" t="s">
        <v>759</v>
      </c>
      <c r="G14" s="179" t="s">
        <v>749</v>
      </c>
      <c r="H14" s="181"/>
      <c r="I14" s="181"/>
      <c r="J14" s="181"/>
      <c r="K14" s="182"/>
      <c r="L14" s="182"/>
      <c r="M14" s="182"/>
      <c r="N14" s="183"/>
      <c r="O14" s="183"/>
      <c r="P14" s="183"/>
      <c r="Q14" s="183"/>
      <c r="R14" s="183"/>
      <c r="S14" s="181"/>
      <c r="T14" s="181"/>
      <c r="U14" s="181"/>
      <c r="V14" s="181"/>
      <c r="W14" s="181"/>
      <c r="X14" s="181"/>
      <c r="Y14" s="181"/>
      <c r="Z14" s="181"/>
      <c r="AA14" s="181"/>
      <c r="AB14" s="181"/>
      <c r="AC14" s="181"/>
      <c r="AD14" s="181"/>
      <c r="AE14" s="181"/>
      <c r="AF14" s="181"/>
      <c r="AG14" s="181"/>
      <c r="AH14" s="56"/>
    </row>
    <row r="15" spans="3:34" x14ac:dyDescent="0.25">
      <c r="C15" s="394"/>
      <c r="D15" s="177" t="s">
        <v>766</v>
      </c>
      <c r="E15" s="179" t="s">
        <v>767</v>
      </c>
      <c r="F15" s="179" t="s">
        <v>768</v>
      </c>
      <c r="G15" s="179" t="s">
        <v>749</v>
      </c>
      <c r="H15" s="181"/>
      <c r="I15" s="181"/>
      <c r="J15" s="181"/>
      <c r="K15" s="182"/>
      <c r="L15" s="182"/>
      <c r="M15" s="182"/>
      <c r="N15" s="183"/>
      <c r="O15" s="183"/>
      <c r="P15" s="183"/>
      <c r="Q15" s="183"/>
      <c r="R15" s="183"/>
      <c r="S15" s="181"/>
      <c r="T15" s="181"/>
      <c r="U15" s="181"/>
      <c r="V15" s="181"/>
      <c r="W15" s="181"/>
      <c r="X15" s="181"/>
      <c r="Y15" s="181"/>
      <c r="Z15" s="181"/>
      <c r="AA15" s="181"/>
      <c r="AB15" s="181"/>
      <c r="AC15" s="181"/>
      <c r="AD15" s="181"/>
      <c r="AE15" s="181"/>
      <c r="AF15" s="181"/>
      <c r="AG15" s="181"/>
      <c r="AH15" s="56"/>
    </row>
    <row r="16" spans="3:34" x14ac:dyDescent="0.25">
      <c r="C16" s="394"/>
      <c r="D16" s="177" t="s">
        <v>769</v>
      </c>
      <c r="E16" s="179" t="s">
        <v>18</v>
      </c>
      <c r="F16" s="179" t="s">
        <v>770</v>
      </c>
      <c r="G16" s="179" t="s">
        <v>749</v>
      </c>
      <c r="H16" s="181"/>
      <c r="I16" s="181"/>
      <c r="J16" s="181"/>
      <c r="K16" s="182"/>
      <c r="L16" s="182"/>
      <c r="M16" s="182"/>
      <c r="N16" s="183"/>
      <c r="O16" s="183"/>
      <c r="P16" s="183"/>
      <c r="Q16" s="183"/>
      <c r="R16" s="183"/>
      <c r="S16" s="181"/>
      <c r="T16" s="181"/>
      <c r="U16" s="181"/>
      <c r="V16" s="181"/>
      <c r="W16" s="181"/>
      <c r="X16" s="181"/>
      <c r="Y16" s="181"/>
      <c r="Z16" s="181"/>
      <c r="AA16" s="181"/>
      <c r="AB16" s="181"/>
      <c r="AC16" s="181"/>
      <c r="AD16" s="181"/>
      <c r="AE16" s="181"/>
      <c r="AF16" s="181"/>
      <c r="AG16" s="181"/>
      <c r="AH16" s="56"/>
    </row>
    <row r="17" spans="3:34" x14ac:dyDescent="0.25">
      <c r="C17" s="394"/>
      <c r="D17" s="177" t="s">
        <v>772</v>
      </c>
      <c r="E17" s="179" t="s">
        <v>773</v>
      </c>
      <c r="F17" s="179" t="s">
        <v>774</v>
      </c>
      <c r="G17" s="179" t="s">
        <v>749</v>
      </c>
      <c r="H17" s="181"/>
      <c r="I17" s="181"/>
      <c r="J17" s="181"/>
      <c r="K17" s="182"/>
      <c r="L17" s="182"/>
      <c r="M17" s="182"/>
      <c r="N17" s="183"/>
      <c r="O17" s="183"/>
      <c r="P17" s="183"/>
      <c r="Q17" s="183"/>
      <c r="R17" s="183"/>
      <c r="S17" s="181"/>
      <c r="T17" s="181"/>
      <c r="U17" s="181"/>
      <c r="V17" s="181"/>
      <c r="W17" s="181"/>
      <c r="X17" s="181"/>
      <c r="Y17" s="181"/>
      <c r="Z17" s="181"/>
      <c r="AA17" s="181"/>
      <c r="AB17" s="181"/>
      <c r="AC17" s="181"/>
      <c r="AD17" s="181"/>
      <c r="AE17" s="181"/>
      <c r="AF17" s="181"/>
      <c r="AG17" s="181"/>
      <c r="AH17" s="56"/>
    </row>
    <row r="18" spans="3:34" x14ac:dyDescent="0.25">
      <c r="C18" s="394"/>
      <c r="D18" s="177" t="s">
        <v>777</v>
      </c>
      <c r="E18" s="179" t="s">
        <v>778</v>
      </c>
      <c r="F18" s="179" t="s">
        <v>744</v>
      </c>
      <c r="G18" s="179" t="s">
        <v>749</v>
      </c>
      <c r="H18" s="181"/>
      <c r="I18" s="181"/>
      <c r="J18" s="181"/>
      <c r="K18" s="182"/>
      <c r="L18" s="182"/>
      <c r="M18" s="182"/>
      <c r="N18" s="183"/>
      <c r="O18" s="183"/>
      <c r="P18" s="183"/>
      <c r="Q18" s="183"/>
      <c r="R18" s="183"/>
      <c r="S18" s="181"/>
      <c r="T18" s="181"/>
      <c r="U18" s="181"/>
      <c r="V18" s="181"/>
      <c r="W18" s="181"/>
      <c r="X18" s="181"/>
      <c r="Y18" s="181"/>
      <c r="Z18" s="181"/>
      <c r="AA18" s="181"/>
      <c r="AB18" s="181"/>
      <c r="AC18" s="181"/>
      <c r="AD18" s="181"/>
      <c r="AE18" s="181"/>
      <c r="AF18" s="181"/>
      <c r="AG18" s="181"/>
      <c r="AH18" s="56"/>
    </row>
    <row r="19" spans="3:34" x14ac:dyDescent="0.25">
      <c r="C19" s="394"/>
      <c r="D19" s="177" t="s">
        <v>779</v>
      </c>
      <c r="E19" s="179" t="s">
        <v>781</v>
      </c>
      <c r="F19" s="179" t="s">
        <v>744</v>
      </c>
      <c r="G19" s="179" t="s">
        <v>749</v>
      </c>
      <c r="H19" s="181"/>
      <c r="I19" s="181"/>
      <c r="J19" s="181"/>
      <c r="K19" s="182"/>
      <c r="L19" s="182"/>
      <c r="M19" s="182"/>
      <c r="N19" s="183"/>
      <c r="O19" s="183"/>
      <c r="P19" s="183"/>
      <c r="Q19" s="183"/>
      <c r="R19" s="183"/>
      <c r="S19" s="181"/>
      <c r="T19" s="181"/>
      <c r="U19" s="181"/>
      <c r="V19" s="181"/>
      <c r="W19" s="181"/>
      <c r="X19" s="181"/>
      <c r="Y19" s="181"/>
      <c r="Z19" s="181"/>
      <c r="AA19" s="181"/>
      <c r="AB19" s="181"/>
      <c r="AC19" s="181"/>
      <c r="AD19" s="181"/>
      <c r="AE19" s="181"/>
      <c r="AF19" s="181"/>
      <c r="AG19" s="181"/>
      <c r="AH19" s="56"/>
    </row>
    <row r="20" spans="3:34" x14ac:dyDescent="0.25">
      <c r="C20" s="394"/>
      <c r="D20" s="177" t="s">
        <v>784</v>
      </c>
      <c r="E20" s="179" t="s">
        <v>499</v>
      </c>
      <c r="F20" s="179" t="s">
        <v>785</v>
      </c>
      <c r="G20" s="179" t="s">
        <v>749</v>
      </c>
      <c r="H20" s="181"/>
      <c r="I20" s="181"/>
      <c r="J20" s="181"/>
      <c r="K20" s="182"/>
      <c r="L20" s="182"/>
      <c r="M20" s="182"/>
      <c r="N20" s="183"/>
      <c r="O20" s="183"/>
      <c r="P20" s="183"/>
      <c r="Q20" s="183"/>
      <c r="R20" s="183"/>
      <c r="S20" s="181"/>
      <c r="T20" s="181"/>
      <c r="U20" s="181"/>
      <c r="V20" s="181"/>
      <c r="W20" s="181"/>
      <c r="X20" s="181"/>
      <c r="Y20" s="181"/>
      <c r="Z20" s="181"/>
      <c r="AA20" s="181"/>
      <c r="AB20" s="181"/>
      <c r="AC20" s="181"/>
      <c r="AD20" s="181"/>
      <c r="AE20" s="181"/>
      <c r="AF20" s="181"/>
      <c r="AG20" s="181"/>
      <c r="AH20" s="56"/>
    </row>
    <row r="21" spans="3:34" ht="15.75" thickBot="1" x14ac:dyDescent="0.3">
      <c r="C21" s="395"/>
      <c r="D21" s="177" t="s">
        <v>786</v>
      </c>
      <c r="E21" s="179" t="s">
        <v>787</v>
      </c>
      <c r="F21" s="179" t="s">
        <v>785</v>
      </c>
      <c r="G21" s="179"/>
      <c r="H21" s="181"/>
      <c r="I21" s="181"/>
      <c r="J21" s="181"/>
      <c r="K21" s="182"/>
      <c r="L21" s="182"/>
      <c r="M21" s="182"/>
      <c r="N21" s="183"/>
      <c r="O21" s="183"/>
      <c r="P21" s="183"/>
      <c r="Q21" s="183"/>
      <c r="R21" s="183"/>
      <c r="S21" s="181"/>
      <c r="T21" s="181"/>
      <c r="U21" s="181"/>
      <c r="V21" s="181"/>
      <c r="W21" s="181"/>
      <c r="X21" s="181"/>
      <c r="Y21" s="181"/>
      <c r="Z21" s="181"/>
      <c r="AA21" s="181"/>
      <c r="AB21" s="181"/>
      <c r="AC21" s="181"/>
      <c r="AD21" s="181"/>
      <c r="AE21" s="181"/>
      <c r="AF21" s="181"/>
      <c r="AG21" s="181"/>
      <c r="AH21" s="56"/>
    </row>
    <row r="22" spans="3:34" x14ac:dyDescent="0.25">
      <c r="C22" s="396" t="s">
        <v>741</v>
      </c>
      <c r="D22" s="177"/>
      <c r="E22" s="179"/>
      <c r="F22" s="179"/>
      <c r="G22" s="179"/>
      <c r="H22" s="181"/>
      <c r="I22" s="181"/>
      <c r="J22" s="181"/>
      <c r="K22" s="182"/>
      <c r="L22" s="182"/>
      <c r="M22" s="182"/>
      <c r="N22" s="183"/>
      <c r="O22" s="183"/>
      <c r="P22" s="183"/>
      <c r="Q22" s="183"/>
      <c r="R22" s="183"/>
      <c r="S22" s="181"/>
      <c r="T22" s="181"/>
      <c r="U22" s="181"/>
      <c r="V22" s="181"/>
      <c r="W22" s="181"/>
      <c r="X22" s="181"/>
      <c r="Y22" s="181"/>
      <c r="Z22" s="181"/>
      <c r="AA22" s="181"/>
      <c r="AB22" s="181"/>
      <c r="AC22" s="181"/>
      <c r="AD22" s="181"/>
      <c r="AE22" s="181"/>
      <c r="AF22" s="181"/>
      <c r="AG22" s="181"/>
      <c r="AH22" s="56"/>
    </row>
    <row r="23" spans="3:34" x14ac:dyDescent="0.25">
      <c r="C23" s="397"/>
      <c r="D23" s="177" t="s">
        <v>794</v>
      </c>
      <c r="E23" s="179" t="s">
        <v>795</v>
      </c>
      <c r="F23" s="179" t="s">
        <v>796</v>
      </c>
      <c r="G23" s="179" t="s">
        <v>749</v>
      </c>
      <c r="H23" s="181"/>
      <c r="I23" s="181"/>
      <c r="J23" s="181"/>
      <c r="K23" s="182"/>
      <c r="L23" s="182"/>
      <c r="M23" s="182"/>
      <c r="N23" s="183"/>
      <c r="O23" s="183"/>
      <c r="P23" s="183"/>
      <c r="Q23" s="183"/>
      <c r="R23" s="183"/>
      <c r="S23" s="181"/>
      <c r="T23" s="181"/>
      <c r="U23" s="181"/>
      <c r="V23" s="181"/>
      <c r="W23" s="181"/>
      <c r="X23" s="181"/>
      <c r="Y23" s="181"/>
      <c r="Z23" s="181"/>
      <c r="AA23" s="181"/>
      <c r="AB23" s="181"/>
      <c r="AC23" s="181"/>
      <c r="AD23" s="181"/>
      <c r="AE23" s="181"/>
      <c r="AF23" s="181"/>
      <c r="AG23" s="181"/>
      <c r="AH23" s="56"/>
    </row>
    <row r="24" spans="3:34" x14ac:dyDescent="0.25">
      <c r="C24" s="397"/>
      <c r="D24" s="186" t="s">
        <v>797</v>
      </c>
      <c r="E24" s="187" t="s">
        <v>53</v>
      </c>
      <c r="F24" s="187"/>
      <c r="G24" s="179" t="s">
        <v>749</v>
      </c>
      <c r="H24" s="181"/>
      <c r="I24" s="181"/>
      <c r="J24" s="181"/>
      <c r="K24" s="182"/>
      <c r="L24" s="182"/>
      <c r="M24" s="182"/>
      <c r="N24" s="183"/>
      <c r="O24" s="183"/>
      <c r="P24" s="183"/>
      <c r="Q24" s="183"/>
      <c r="R24" s="183"/>
      <c r="S24" s="181"/>
      <c r="T24" s="181"/>
      <c r="U24" s="181"/>
      <c r="V24" s="181"/>
      <c r="W24" s="181"/>
      <c r="X24" s="181"/>
      <c r="Y24" s="181"/>
      <c r="Z24" s="181"/>
      <c r="AA24" s="181"/>
      <c r="AB24" s="181"/>
      <c r="AC24" s="181"/>
      <c r="AD24" s="181"/>
      <c r="AE24" s="181"/>
      <c r="AF24" s="181"/>
      <c r="AG24" s="181"/>
      <c r="AH24" s="56"/>
    </row>
    <row r="25" spans="3:34" x14ac:dyDescent="0.25">
      <c r="C25" s="397"/>
      <c r="D25" s="177" t="s">
        <v>798</v>
      </c>
      <c r="E25" s="179" t="s">
        <v>799</v>
      </c>
      <c r="F25" s="179" t="s">
        <v>800</v>
      </c>
      <c r="G25" s="179" t="s">
        <v>749</v>
      </c>
      <c r="H25" s="181"/>
      <c r="I25" s="181"/>
      <c r="J25" s="181"/>
      <c r="K25" s="182"/>
      <c r="L25" s="182"/>
      <c r="M25" s="182"/>
      <c r="N25" s="183"/>
      <c r="O25" s="183"/>
      <c r="P25" s="183"/>
      <c r="Q25" s="183"/>
      <c r="R25" s="183"/>
      <c r="S25" s="181"/>
      <c r="T25" s="181"/>
      <c r="U25" s="181"/>
      <c r="V25" s="181"/>
      <c r="W25" s="181"/>
      <c r="X25" s="181"/>
      <c r="Y25" s="181"/>
      <c r="Z25" s="181"/>
      <c r="AA25" s="181"/>
      <c r="AB25" s="181"/>
      <c r="AC25" s="181"/>
      <c r="AD25" s="181"/>
      <c r="AE25" s="181"/>
      <c r="AF25" s="181"/>
      <c r="AG25" s="181"/>
      <c r="AH25" s="56"/>
    </row>
    <row r="26" spans="3:34" x14ac:dyDescent="0.25">
      <c r="C26" s="397"/>
      <c r="D26" s="177" t="s">
        <v>801</v>
      </c>
      <c r="E26" s="179" t="s">
        <v>802</v>
      </c>
      <c r="F26" s="179" t="s">
        <v>803</v>
      </c>
      <c r="G26" s="179" t="s">
        <v>749</v>
      </c>
      <c r="H26" s="181"/>
      <c r="I26" s="181"/>
      <c r="J26" s="181"/>
      <c r="K26" s="182"/>
      <c r="L26" s="182"/>
      <c r="M26" s="182"/>
      <c r="N26" s="183"/>
      <c r="O26" s="183"/>
      <c r="P26" s="183"/>
      <c r="Q26" s="183"/>
      <c r="R26" s="183"/>
      <c r="S26" s="181"/>
      <c r="T26" s="181"/>
      <c r="U26" s="181"/>
      <c r="V26" s="181"/>
      <c r="W26" s="181"/>
      <c r="X26" s="181"/>
      <c r="Y26" s="181"/>
      <c r="Z26" s="181"/>
      <c r="AA26" s="181"/>
      <c r="AB26" s="181"/>
      <c r="AC26" s="181"/>
      <c r="AD26" s="181"/>
      <c r="AE26" s="181"/>
      <c r="AF26" s="181"/>
      <c r="AG26" s="181"/>
      <c r="AH26" s="56"/>
    </row>
    <row r="27" spans="3:34" x14ac:dyDescent="0.25">
      <c r="C27" s="397"/>
      <c r="D27" s="177" t="s">
        <v>805</v>
      </c>
      <c r="E27" s="179" t="s">
        <v>806</v>
      </c>
      <c r="F27" s="179" t="s">
        <v>807</v>
      </c>
      <c r="G27" s="179" t="s">
        <v>749</v>
      </c>
      <c r="H27" s="181"/>
      <c r="I27" s="181"/>
      <c r="J27" s="181"/>
      <c r="K27" s="182"/>
      <c r="L27" s="182"/>
      <c r="M27" s="182"/>
      <c r="N27" s="183"/>
      <c r="O27" s="183"/>
      <c r="P27" s="183"/>
      <c r="Q27" s="183"/>
      <c r="R27" s="183"/>
      <c r="S27" s="181"/>
      <c r="T27" s="181"/>
      <c r="U27" s="181"/>
      <c r="V27" s="181"/>
      <c r="W27" s="181"/>
      <c r="X27" s="181"/>
      <c r="Y27" s="181"/>
      <c r="Z27" s="181"/>
      <c r="AA27" s="181"/>
      <c r="AB27" s="181"/>
      <c r="AC27" s="181"/>
      <c r="AD27" s="181"/>
      <c r="AE27" s="181"/>
      <c r="AF27" s="181"/>
      <c r="AG27" s="181"/>
      <c r="AH27" s="56"/>
    </row>
    <row r="28" spans="3:34" x14ac:dyDescent="0.25">
      <c r="C28" s="397"/>
      <c r="D28" s="177" t="s">
        <v>808</v>
      </c>
      <c r="E28" s="179" t="s">
        <v>809</v>
      </c>
      <c r="F28" s="179" t="s">
        <v>800</v>
      </c>
      <c r="G28" s="179" t="s">
        <v>749</v>
      </c>
      <c r="H28" s="181"/>
      <c r="I28" s="181"/>
      <c r="J28" s="181"/>
      <c r="K28" s="182"/>
      <c r="L28" s="182"/>
      <c r="M28" s="182"/>
      <c r="N28" s="183"/>
      <c r="O28" s="183"/>
      <c r="P28" s="183"/>
      <c r="Q28" s="183"/>
      <c r="R28" s="183"/>
      <c r="S28" s="181"/>
      <c r="T28" s="181"/>
      <c r="U28" s="181"/>
      <c r="V28" s="181"/>
      <c r="W28" s="181"/>
      <c r="X28" s="181"/>
      <c r="Y28" s="181"/>
      <c r="Z28" s="181"/>
      <c r="AA28" s="181"/>
      <c r="AB28" s="181"/>
      <c r="AC28" s="181"/>
      <c r="AD28" s="181"/>
      <c r="AE28" s="181"/>
      <c r="AF28" s="181"/>
      <c r="AG28" s="181"/>
      <c r="AH28" s="56"/>
    </row>
    <row r="29" spans="3:34" x14ac:dyDescent="0.25">
      <c r="C29" s="397"/>
      <c r="D29" s="177"/>
      <c r="E29" s="179"/>
      <c r="F29" s="179"/>
      <c r="G29" s="179"/>
      <c r="H29" s="181"/>
      <c r="I29" s="181"/>
      <c r="J29" s="181"/>
      <c r="K29" s="182"/>
      <c r="L29" s="182"/>
      <c r="M29" s="182"/>
      <c r="N29" s="183"/>
      <c r="O29" s="183"/>
      <c r="P29" s="183"/>
      <c r="Q29" s="183"/>
      <c r="R29" s="183"/>
      <c r="S29" s="181"/>
      <c r="T29" s="181"/>
      <c r="U29" s="181"/>
      <c r="V29" s="181"/>
      <c r="W29" s="181"/>
      <c r="X29" s="181"/>
      <c r="Y29" s="181"/>
      <c r="Z29" s="181"/>
      <c r="AA29" s="181"/>
      <c r="AB29" s="181"/>
      <c r="AC29" s="181"/>
      <c r="AD29" s="181"/>
      <c r="AE29" s="181"/>
      <c r="AF29" s="181"/>
      <c r="AG29" s="181"/>
      <c r="AH29" s="56"/>
    </row>
    <row r="30" spans="3:34" x14ac:dyDescent="0.25">
      <c r="C30" s="397"/>
      <c r="D30" s="177"/>
      <c r="E30" s="179"/>
      <c r="F30" s="179"/>
      <c r="G30" s="179"/>
      <c r="H30" s="181"/>
      <c r="I30" s="181"/>
      <c r="J30" s="181"/>
      <c r="K30" s="182"/>
      <c r="L30" s="182"/>
      <c r="M30" s="182"/>
      <c r="N30" s="183"/>
      <c r="O30" s="183"/>
      <c r="P30" s="183"/>
      <c r="Q30" s="183"/>
      <c r="R30" s="183"/>
      <c r="S30" s="181"/>
      <c r="T30" s="181"/>
      <c r="U30" s="181"/>
      <c r="V30" s="181"/>
      <c r="W30" s="181"/>
      <c r="X30" s="181"/>
      <c r="Y30" s="181"/>
      <c r="Z30" s="181"/>
      <c r="AA30" s="181"/>
      <c r="AB30" s="181"/>
      <c r="AC30" s="181"/>
      <c r="AD30" s="181"/>
      <c r="AE30" s="181"/>
      <c r="AF30" s="181"/>
      <c r="AG30" s="181"/>
      <c r="AH30" s="56"/>
    </row>
    <row r="31" spans="3:34" x14ac:dyDescent="0.25">
      <c r="C31" s="397"/>
      <c r="D31" s="177"/>
      <c r="E31" s="179"/>
      <c r="F31" s="179"/>
      <c r="G31" s="179"/>
      <c r="H31" s="181"/>
      <c r="I31" s="181"/>
      <c r="J31" s="181"/>
      <c r="K31" s="182"/>
      <c r="L31" s="182"/>
      <c r="M31" s="182"/>
      <c r="N31" s="183"/>
      <c r="O31" s="183"/>
      <c r="P31" s="183"/>
      <c r="Q31" s="183"/>
      <c r="R31" s="183"/>
      <c r="S31" s="181"/>
      <c r="T31" s="181"/>
      <c r="U31" s="181"/>
      <c r="V31" s="181"/>
      <c r="W31" s="181"/>
      <c r="X31" s="181"/>
      <c r="Y31" s="181"/>
      <c r="Z31" s="181"/>
      <c r="AA31" s="181"/>
      <c r="AB31" s="181"/>
      <c r="AC31" s="181"/>
      <c r="AD31" s="181"/>
      <c r="AE31" s="181"/>
      <c r="AF31" s="181"/>
      <c r="AG31" s="181"/>
      <c r="AH31" s="56"/>
    </row>
    <row r="32" spans="3:34" x14ac:dyDescent="0.25">
      <c r="C32" s="397"/>
      <c r="D32" s="177"/>
      <c r="E32" s="179"/>
      <c r="F32" s="179"/>
      <c r="G32" s="179"/>
      <c r="H32" s="181"/>
      <c r="I32" s="181"/>
      <c r="J32" s="181"/>
      <c r="K32" s="182"/>
      <c r="L32" s="182"/>
      <c r="M32" s="182"/>
      <c r="N32" s="183"/>
      <c r="O32" s="183"/>
      <c r="P32" s="183"/>
      <c r="Q32" s="183"/>
      <c r="R32" s="183"/>
      <c r="S32" s="181"/>
      <c r="T32" s="181"/>
      <c r="U32" s="181"/>
      <c r="V32" s="181"/>
      <c r="W32" s="181"/>
      <c r="X32" s="181"/>
      <c r="Y32" s="181"/>
      <c r="Z32" s="181"/>
      <c r="AA32" s="181"/>
      <c r="AB32" s="181"/>
      <c r="AC32" s="181"/>
      <c r="AD32" s="181"/>
      <c r="AE32" s="181"/>
      <c r="AF32" s="181"/>
      <c r="AG32" s="181"/>
      <c r="AH32" s="56"/>
    </row>
    <row r="33" spans="3:34" x14ac:dyDescent="0.25">
      <c r="C33" s="397"/>
      <c r="D33" s="177"/>
      <c r="E33" s="179"/>
      <c r="F33" s="179"/>
      <c r="G33" s="179"/>
      <c r="H33" s="181"/>
      <c r="I33" s="181"/>
      <c r="J33" s="181"/>
      <c r="K33" s="182"/>
      <c r="L33" s="182"/>
      <c r="M33" s="182"/>
      <c r="N33" s="183"/>
      <c r="O33" s="183"/>
      <c r="P33" s="183"/>
      <c r="Q33" s="183"/>
      <c r="R33" s="183"/>
      <c r="S33" s="181"/>
      <c r="T33" s="181"/>
      <c r="U33" s="181"/>
      <c r="V33" s="181"/>
      <c r="W33" s="181"/>
      <c r="X33" s="181"/>
      <c r="Y33" s="181"/>
      <c r="Z33" s="181"/>
      <c r="AA33" s="181"/>
      <c r="AB33" s="181"/>
      <c r="AC33" s="181"/>
      <c r="AD33" s="181"/>
      <c r="AE33" s="181"/>
      <c r="AF33" s="181"/>
      <c r="AG33" s="181"/>
      <c r="AH33" s="56"/>
    </row>
    <row r="34" spans="3:34" x14ac:dyDescent="0.25">
      <c r="C34" s="397"/>
      <c r="D34" s="177"/>
      <c r="E34" s="179"/>
      <c r="F34" s="179"/>
      <c r="G34" s="179"/>
      <c r="H34" s="181"/>
      <c r="I34" s="181"/>
      <c r="J34" s="181"/>
      <c r="K34" s="182"/>
      <c r="L34" s="182"/>
      <c r="M34" s="182"/>
      <c r="N34" s="183"/>
      <c r="O34" s="183"/>
      <c r="P34" s="183"/>
      <c r="Q34" s="183"/>
      <c r="R34" s="183"/>
      <c r="S34" s="181"/>
      <c r="T34" s="181"/>
      <c r="U34" s="181"/>
      <c r="V34" s="181"/>
      <c r="W34" s="181"/>
      <c r="X34" s="181"/>
      <c r="Y34" s="181"/>
      <c r="Z34" s="181"/>
      <c r="AA34" s="181"/>
      <c r="AB34" s="181"/>
      <c r="AC34" s="181"/>
      <c r="AD34" s="181"/>
      <c r="AE34" s="181"/>
      <c r="AF34" s="181"/>
      <c r="AG34" s="181"/>
      <c r="AH34" s="56"/>
    </row>
    <row r="35" spans="3:34" ht="15.75" thickBot="1" x14ac:dyDescent="0.3">
      <c r="C35" s="398"/>
      <c r="D35" s="177"/>
      <c r="E35" s="179"/>
      <c r="F35" s="179"/>
      <c r="G35" s="179"/>
      <c r="H35" s="181"/>
      <c r="I35" s="181"/>
      <c r="J35" s="181"/>
      <c r="K35" s="182"/>
      <c r="L35" s="182"/>
      <c r="M35" s="182"/>
      <c r="N35" s="183"/>
      <c r="O35" s="183"/>
      <c r="P35" s="183"/>
      <c r="Q35" s="183"/>
      <c r="R35" s="183"/>
      <c r="S35" s="181"/>
      <c r="T35" s="181"/>
      <c r="U35" s="181"/>
      <c r="V35" s="181"/>
      <c r="W35" s="181"/>
      <c r="X35" s="181"/>
      <c r="Y35" s="181"/>
      <c r="Z35" s="181"/>
      <c r="AA35" s="181"/>
      <c r="AB35" s="181"/>
      <c r="AC35" s="181"/>
      <c r="AD35" s="181"/>
      <c r="AE35" s="181"/>
      <c r="AF35" s="181"/>
      <c r="AG35" s="181"/>
      <c r="AH35" s="56"/>
    </row>
    <row r="36" spans="3:34" x14ac:dyDescent="0.25">
      <c r="D36" s="181"/>
      <c r="E36" s="181"/>
      <c r="F36" s="181"/>
      <c r="G36" s="181"/>
      <c r="H36" s="181"/>
      <c r="I36" s="181"/>
      <c r="J36" s="181"/>
      <c r="K36" s="182"/>
      <c r="L36" s="182"/>
      <c r="M36" s="182"/>
      <c r="N36" s="183"/>
      <c r="O36" s="183"/>
      <c r="P36" s="183"/>
      <c r="Q36" s="183"/>
      <c r="R36" s="183"/>
      <c r="S36" s="181"/>
      <c r="T36" s="181"/>
      <c r="U36" s="181"/>
      <c r="V36" s="181"/>
      <c r="W36" s="181"/>
      <c r="X36" s="181"/>
      <c r="Y36" s="181"/>
      <c r="Z36" s="181"/>
      <c r="AA36" s="181"/>
      <c r="AB36" s="181"/>
      <c r="AC36" s="181"/>
      <c r="AD36" s="181"/>
      <c r="AE36" s="181"/>
      <c r="AF36" s="181"/>
      <c r="AG36" s="181"/>
      <c r="AH36" s="56"/>
    </row>
    <row r="37" spans="3:34" x14ac:dyDescent="0.25">
      <c r="D37" s="181" t="s">
        <v>813</v>
      </c>
      <c r="E37" s="181"/>
      <c r="F37" s="181"/>
      <c r="G37" s="181"/>
      <c r="H37" s="181"/>
      <c r="I37" s="181"/>
      <c r="J37" s="181"/>
      <c r="K37" s="182"/>
      <c r="L37" s="182"/>
      <c r="M37" s="182"/>
      <c r="N37" s="183"/>
      <c r="O37" s="183"/>
      <c r="P37" s="183"/>
      <c r="Q37" s="183"/>
      <c r="R37" s="183"/>
      <c r="S37" s="181"/>
      <c r="T37" s="181"/>
      <c r="U37" s="181"/>
      <c r="V37" s="181"/>
      <c r="W37" s="181"/>
      <c r="X37" s="181"/>
      <c r="Y37" s="181"/>
      <c r="Z37" s="181"/>
      <c r="AA37" s="181"/>
      <c r="AB37" s="181"/>
      <c r="AC37" s="181"/>
      <c r="AD37" s="181"/>
      <c r="AE37" s="181"/>
      <c r="AF37" s="181"/>
      <c r="AG37" s="181"/>
      <c r="AH37" s="56"/>
    </row>
    <row r="38" spans="3:34" x14ac:dyDescent="0.25">
      <c r="D38" s="181"/>
      <c r="E38" s="181"/>
      <c r="F38" s="181"/>
      <c r="G38" s="181"/>
      <c r="H38" s="181"/>
      <c r="I38" s="181"/>
      <c r="J38" s="181"/>
      <c r="K38" s="182"/>
      <c r="L38" s="182"/>
      <c r="M38" s="182"/>
      <c r="N38" s="183"/>
      <c r="O38" s="183"/>
      <c r="P38" s="183"/>
      <c r="Q38" s="183"/>
      <c r="R38" s="183"/>
      <c r="S38" s="181"/>
      <c r="T38" s="181"/>
      <c r="U38" s="181"/>
      <c r="V38" s="181"/>
      <c r="W38" s="181"/>
      <c r="X38" s="181"/>
      <c r="Y38" s="181"/>
      <c r="Z38" s="181"/>
      <c r="AA38" s="181"/>
      <c r="AB38" s="181"/>
      <c r="AC38" s="181"/>
      <c r="AD38" s="181"/>
      <c r="AE38" s="181"/>
      <c r="AF38" s="181"/>
      <c r="AG38" s="181"/>
      <c r="AH38" s="56"/>
    </row>
    <row r="39" spans="3:34" x14ac:dyDescent="0.25">
      <c r="D39" s="181"/>
      <c r="E39" s="181"/>
      <c r="F39" s="181"/>
      <c r="G39" s="181"/>
      <c r="H39" s="181"/>
      <c r="I39" s="181"/>
      <c r="J39" s="181"/>
      <c r="K39" s="182"/>
      <c r="L39" s="182"/>
      <c r="M39" s="182"/>
      <c r="N39" s="184"/>
      <c r="O39" s="184"/>
      <c r="P39" s="184"/>
      <c r="Q39" s="184"/>
      <c r="R39" s="184"/>
      <c r="S39" s="181"/>
      <c r="T39" s="181"/>
      <c r="U39" s="181"/>
      <c r="V39" s="181"/>
      <c r="W39" s="181"/>
      <c r="X39" s="181"/>
      <c r="Y39" s="181"/>
      <c r="Z39" s="181"/>
      <c r="AA39" s="181"/>
      <c r="AB39" s="181"/>
      <c r="AC39" s="181"/>
      <c r="AD39" s="181"/>
      <c r="AE39" s="181"/>
      <c r="AF39" s="181"/>
      <c r="AG39" s="181"/>
      <c r="AH39" s="56"/>
    </row>
    <row r="40" spans="3:34" x14ac:dyDescent="0.25">
      <c r="D40" s="181"/>
      <c r="E40" s="181"/>
      <c r="F40" s="181"/>
      <c r="G40" s="181"/>
      <c r="H40" s="181"/>
      <c r="I40" s="181"/>
      <c r="J40" s="181"/>
      <c r="K40" s="182"/>
      <c r="L40" s="182"/>
      <c r="M40" s="182"/>
      <c r="N40" s="183"/>
      <c r="O40" s="183"/>
      <c r="P40" s="183"/>
      <c r="Q40" s="183"/>
      <c r="R40" s="183"/>
      <c r="S40" s="181"/>
      <c r="T40" s="181"/>
      <c r="U40" s="181"/>
      <c r="V40" s="181"/>
      <c r="W40" s="181"/>
      <c r="X40" s="181"/>
      <c r="Y40" s="181"/>
      <c r="Z40" s="181"/>
      <c r="AA40" s="181"/>
      <c r="AB40" s="181"/>
      <c r="AC40" s="181"/>
      <c r="AD40" s="181"/>
      <c r="AE40" s="181"/>
      <c r="AF40" s="181"/>
      <c r="AG40" s="181"/>
      <c r="AH40" s="56"/>
    </row>
    <row r="41" spans="3:34" x14ac:dyDescent="0.25">
      <c r="D41" s="181"/>
      <c r="E41" s="181"/>
      <c r="F41" s="181"/>
      <c r="G41" s="181"/>
      <c r="H41" s="181"/>
      <c r="I41" s="181"/>
      <c r="J41" s="181"/>
      <c r="K41" s="182"/>
      <c r="L41" s="182"/>
      <c r="M41" s="182"/>
      <c r="N41" s="183"/>
      <c r="O41" s="183"/>
      <c r="P41" s="183"/>
      <c r="Q41" s="183"/>
      <c r="R41" s="183"/>
      <c r="S41" s="181"/>
      <c r="T41" s="181"/>
      <c r="U41" s="181"/>
      <c r="V41" s="181"/>
      <c r="W41" s="181"/>
      <c r="X41" s="181"/>
      <c r="Y41" s="181"/>
      <c r="Z41" s="181"/>
      <c r="AA41" s="181"/>
      <c r="AB41" s="181"/>
      <c r="AC41" s="181"/>
      <c r="AD41" s="181"/>
      <c r="AE41" s="181"/>
      <c r="AF41" s="181"/>
      <c r="AG41" s="181"/>
      <c r="AH41" s="56"/>
    </row>
    <row r="42" spans="3:34" x14ac:dyDescent="0.25">
      <c r="D42" s="181"/>
      <c r="E42" s="181"/>
      <c r="F42" s="181"/>
      <c r="G42" s="181"/>
      <c r="H42" s="181"/>
      <c r="I42" s="181"/>
      <c r="J42" s="181"/>
      <c r="K42" s="182"/>
      <c r="L42" s="182"/>
      <c r="M42" s="182"/>
      <c r="N42" s="183"/>
      <c r="O42" s="183"/>
      <c r="P42" s="183"/>
      <c r="Q42" s="183"/>
      <c r="R42" s="183"/>
      <c r="S42" s="181"/>
      <c r="T42" s="181"/>
      <c r="U42" s="181"/>
      <c r="V42" s="181"/>
      <c r="W42" s="181"/>
      <c r="X42" s="181"/>
      <c r="Y42" s="181"/>
      <c r="Z42" s="181"/>
      <c r="AA42" s="181"/>
      <c r="AB42" s="181"/>
      <c r="AC42" s="181"/>
      <c r="AD42" s="181"/>
      <c r="AE42" s="181"/>
      <c r="AF42" s="181"/>
      <c r="AG42" s="181"/>
      <c r="AH42" s="56"/>
    </row>
    <row r="43" spans="3:34" x14ac:dyDescent="0.25">
      <c r="D43" s="181"/>
      <c r="E43" s="181"/>
      <c r="F43" s="181"/>
      <c r="G43" s="181"/>
      <c r="H43" s="181"/>
      <c r="I43" s="181"/>
      <c r="J43" s="181"/>
      <c r="K43" s="182"/>
      <c r="L43" s="182"/>
      <c r="M43" s="182"/>
      <c r="N43" s="183"/>
      <c r="O43" s="183"/>
      <c r="P43" s="183"/>
      <c r="Q43" s="183"/>
      <c r="R43" s="183"/>
      <c r="S43" s="181"/>
      <c r="T43" s="181"/>
      <c r="U43" s="181"/>
      <c r="V43" s="181"/>
      <c r="W43" s="181"/>
      <c r="X43" s="181"/>
      <c r="Y43" s="181"/>
      <c r="Z43" s="181"/>
      <c r="AA43" s="181"/>
      <c r="AB43" s="181"/>
      <c r="AC43" s="181"/>
      <c r="AD43" s="181"/>
      <c r="AE43" s="181"/>
      <c r="AF43" s="181"/>
      <c r="AG43" s="181"/>
      <c r="AH43" s="56"/>
    </row>
    <row r="44" spans="3:34" x14ac:dyDescent="0.25">
      <c r="D44" s="181"/>
      <c r="E44" s="181"/>
      <c r="F44" s="181"/>
      <c r="G44" s="181"/>
      <c r="H44" s="181"/>
      <c r="I44" s="181"/>
      <c r="J44" s="181"/>
      <c r="K44" s="182"/>
      <c r="L44" s="182"/>
      <c r="M44" s="182"/>
      <c r="N44" s="183"/>
      <c r="O44" s="183"/>
      <c r="P44" s="183"/>
      <c r="Q44" s="183"/>
      <c r="R44" s="183"/>
      <c r="S44" s="181"/>
      <c r="T44" s="181"/>
      <c r="U44" s="181"/>
      <c r="V44" s="181"/>
      <c r="W44" s="181"/>
      <c r="X44" s="181"/>
      <c r="Y44" s="181"/>
      <c r="Z44" s="181"/>
      <c r="AA44" s="181"/>
      <c r="AB44" s="181"/>
      <c r="AC44" s="181"/>
      <c r="AD44" s="181"/>
      <c r="AE44" s="181"/>
      <c r="AF44" s="181"/>
      <c r="AG44" s="181"/>
      <c r="AH44" s="56"/>
    </row>
    <row r="45" spans="3:34" x14ac:dyDescent="0.25">
      <c r="D45" s="181"/>
      <c r="E45" s="181"/>
      <c r="F45" s="181"/>
      <c r="G45" s="181"/>
      <c r="H45" s="181"/>
      <c r="I45" s="181"/>
      <c r="J45" s="181"/>
      <c r="K45" s="182"/>
      <c r="L45" s="182"/>
      <c r="M45" s="182"/>
      <c r="N45" s="183"/>
      <c r="O45" s="183"/>
      <c r="P45" s="183"/>
      <c r="Q45" s="183"/>
      <c r="R45" s="183"/>
      <c r="S45" s="181"/>
      <c r="T45" s="181"/>
      <c r="U45" s="181"/>
      <c r="V45" s="181"/>
      <c r="W45" s="181"/>
      <c r="X45" s="181"/>
      <c r="Y45" s="181"/>
      <c r="Z45" s="181"/>
      <c r="AA45" s="181"/>
      <c r="AB45" s="181"/>
      <c r="AC45" s="181"/>
      <c r="AD45" s="181"/>
      <c r="AE45" s="181"/>
      <c r="AF45" s="181"/>
      <c r="AG45" s="181"/>
      <c r="AH45" s="56"/>
    </row>
    <row r="46" spans="3:34" x14ac:dyDescent="0.25">
      <c r="D46" s="181"/>
      <c r="E46" s="181"/>
      <c r="F46" s="181"/>
      <c r="G46" s="181"/>
      <c r="H46" s="181"/>
      <c r="I46" s="181"/>
      <c r="J46" s="181"/>
      <c r="K46" s="182"/>
      <c r="L46" s="182"/>
      <c r="M46" s="182"/>
      <c r="N46" s="183"/>
      <c r="O46" s="183"/>
      <c r="P46" s="183"/>
      <c r="Q46" s="183"/>
      <c r="R46" s="183"/>
      <c r="S46" s="181"/>
      <c r="T46" s="181"/>
      <c r="U46" s="181"/>
      <c r="V46" s="181"/>
      <c r="W46" s="181"/>
      <c r="X46" s="181"/>
      <c r="Y46" s="181"/>
      <c r="Z46" s="181"/>
      <c r="AA46" s="181"/>
      <c r="AB46" s="181"/>
      <c r="AC46" s="181"/>
      <c r="AD46" s="181"/>
      <c r="AE46" s="181"/>
      <c r="AF46" s="181"/>
      <c r="AG46" s="181"/>
      <c r="AH46" s="56"/>
    </row>
    <row r="47" spans="3:34" x14ac:dyDescent="0.25">
      <c r="D47" s="181"/>
      <c r="E47" s="181"/>
      <c r="F47" s="181"/>
      <c r="G47" s="181"/>
      <c r="H47" s="181"/>
      <c r="I47" s="181"/>
      <c r="J47" s="181"/>
      <c r="K47" s="182"/>
      <c r="L47" s="182"/>
      <c r="M47" s="182"/>
      <c r="N47" s="183"/>
      <c r="O47" s="183"/>
      <c r="P47" s="183"/>
      <c r="Q47" s="183"/>
      <c r="R47" s="183"/>
      <c r="S47" s="181"/>
      <c r="T47" s="181"/>
      <c r="U47" s="181"/>
      <c r="V47" s="181"/>
      <c r="W47" s="181"/>
      <c r="X47" s="181"/>
      <c r="Y47" s="181"/>
      <c r="Z47" s="181"/>
      <c r="AA47" s="181"/>
      <c r="AB47" s="181"/>
      <c r="AC47" s="181"/>
      <c r="AD47" s="181"/>
      <c r="AE47" s="181"/>
      <c r="AF47" s="181"/>
      <c r="AG47" s="181"/>
      <c r="AH47" s="56"/>
    </row>
    <row r="48" spans="3:34" x14ac:dyDescent="0.25">
      <c r="D48" s="56"/>
      <c r="E48" s="56"/>
      <c r="F48" s="56"/>
      <c r="G48" s="56"/>
      <c r="H48" s="56"/>
      <c r="I48" s="56"/>
      <c r="J48" s="56"/>
      <c r="K48" s="180"/>
      <c r="L48" s="180"/>
      <c r="M48" s="180"/>
      <c r="N48" s="185"/>
      <c r="O48" s="185"/>
      <c r="P48" s="185"/>
      <c r="Q48" s="185"/>
      <c r="R48" s="185"/>
      <c r="S48" s="56"/>
      <c r="T48" s="56"/>
      <c r="U48" s="56"/>
      <c r="V48" s="56"/>
      <c r="W48" s="56"/>
      <c r="X48" s="56"/>
      <c r="Y48" s="56"/>
      <c r="Z48" s="56"/>
      <c r="AA48" s="56"/>
      <c r="AB48" s="56"/>
      <c r="AC48" s="56"/>
      <c r="AD48" s="56"/>
      <c r="AE48" s="56"/>
      <c r="AF48" s="56"/>
      <c r="AG48" s="56"/>
      <c r="AH48" s="56"/>
    </row>
    <row r="49" spans="4:34" x14ac:dyDescent="0.25">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row>
    <row r="50" spans="4:34" x14ac:dyDescent="0.25">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row>
  </sheetData>
  <mergeCells count="3">
    <mergeCell ref="C8:C21"/>
    <mergeCell ref="C22:C35"/>
    <mergeCell ref="F4:I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I36" sqref="I36"/>
    </sheetView>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27"/>
  <sheetViews>
    <sheetView topLeftCell="A4" zoomScale="70" zoomScaleNormal="70" workbookViewId="0">
      <selection activeCell="M12" sqref="M12"/>
    </sheetView>
  </sheetViews>
  <sheetFormatPr baseColWidth="10" defaultRowHeight="15" x14ac:dyDescent="0.25"/>
  <cols>
    <col min="2" max="2" width="38.125" customWidth="1"/>
    <col min="3" max="3" width="26" customWidth="1"/>
    <col min="4" max="4" width="29.75" customWidth="1"/>
    <col min="5" max="5" width="26.75" customWidth="1"/>
    <col min="6" max="6" width="62.875" customWidth="1"/>
    <col min="7" max="7" width="24.125" customWidth="1"/>
  </cols>
  <sheetData>
    <row r="4" spans="2:7" ht="15.75" thickBot="1" x14ac:dyDescent="0.3"/>
    <row r="5" spans="2:7" ht="15.75" thickBot="1" x14ac:dyDescent="0.3">
      <c r="B5" s="25" t="s">
        <v>816</v>
      </c>
      <c r="C5" s="25" t="s">
        <v>817</v>
      </c>
      <c r="D5" s="25" t="s">
        <v>818</v>
      </c>
      <c r="E5" s="188" t="s">
        <v>819</v>
      </c>
      <c r="F5" s="188" t="s">
        <v>4</v>
      </c>
      <c r="G5" s="188" t="s">
        <v>823</v>
      </c>
    </row>
    <row r="6" spans="2:7" ht="116.25" customHeight="1" x14ac:dyDescent="0.25">
      <c r="B6" s="202" t="s">
        <v>820</v>
      </c>
      <c r="C6" s="202" t="s">
        <v>821</v>
      </c>
      <c r="D6" s="202" t="s">
        <v>824</v>
      </c>
      <c r="E6" s="202"/>
      <c r="F6" s="202" t="s">
        <v>912</v>
      </c>
      <c r="G6" s="202">
        <v>1</v>
      </c>
    </row>
    <row r="7" spans="2:7" ht="39.75" customHeight="1" x14ac:dyDescent="0.25">
      <c r="B7" s="203" t="s">
        <v>828</v>
      </c>
      <c r="C7" s="203" t="s">
        <v>825</v>
      </c>
      <c r="D7" s="203" t="s">
        <v>826</v>
      </c>
      <c r="E7" s="203" t="s">
        <v>827</v>
      </c>
      <c r="F7" s="203"/>
      <c r="G7" s="203">
        <v>2</v>
      </c>
    </row>
    <row r="8" spans="2:7" ht="43.5" customHeight="1" x14ac:dyDescent="0.25">
      <c r="B8" s="203" t="s">
        <v>829</v>
      </c>
      <c r="C8" s="203" t="s">
        <v>830</v>
      </c>
      <c r="D8" s="203" t="s">
        <v>831</v>
      </c>
      <c r="E8" s="203"/>
      <c r="F8" s="203" t="s">
        <v>910</v>
      </c>
      <c r="G8" s="203">
        <v>3</v>
      </c>
    </row>
    <row r="9" spans="2:7" ht="63" customHeight="1" x14ac:dyDescent="0.25">
      <c r="B9" s="203" t="s">
        <v>832</v>
      </c>
      <c r="C9" s="203" t="s">
        <v>833</v>
      </c>
      <c r="D9" s="203" t="s">
        <v>834</v>
      </c>
      <c r="E9" s="203"/>
      <c r="F9" s="203" t="s">
        <v>911</v>
      </c>
      <c r="G9" s="203">
        <v>4</v>
      </c>
    </row>
    <row r="10" spans="2:7" ht="21.75" customHeight="1" x14ac:dyDescent="0.25">
      <c r="B10" s="203" t="s">
        <v>835</v>
      </c>
      <c r="C10" s="203" t="s">
        <v>836</v>
      </c>
      <c r="D10" s="203" t="s">
        <v>837</v>
      </c>
      <c r="E10" s="203"/>
      <c r="F10" s="203"/>
      <c r="G10" s="203">
        <v>5</v>
      </c>
    </row>
    <row r="11" spans="2:7" ht="26.25" customHeight="1" x14ac:dyDescent="0.25">
      <c r="B11" s="203" t="s">
        <v>838</v>
      </c>
      <c r="C11" s="203" t="s">
        <v>839</v>
      </c>
      <c r="D11" s="203"/>
      <c r="E11" s="203" t="s">
        <v>840</v>
      </c>
      <c r="F11" s="203"/>
      <c r="G11" s="203">
        <v>6</v>
      </c>
    </row>
    <row r="12" spans="2:7" ht="58.5" customHeight="1" x14ac:dyDescent="0.25">
      <c r="B12" s="203" t="s">
        <v>841</v>
      </c>
      <c r="C12" s="203" t="s">
        <v>842</v>
      </c>
      <c r="D12" s="203" t="s">
        <v>843</v>
      </c>
      <c r="E12" s="203" t="s">
        <v>844</v>
      </c>
      <c r="F12" s="203"/>
      <c r="G12" s="203">
        <v>7</v>
      </c>
    </row>
    <row r="13" spans="2:7" ht="171.75" customHeight="1" x14ac:dyDescent="0.25">
      <c r="B13" s="203" t="s">
        <v>845</v>
      </c>
      <c r="C13" s="203" t="s">
        <v>846</v>
      </c>
      <c r="D13" s="203" t="s">
        <v>847</v>
      </c>
      <c r="E13" s="203"/>
      <c r="F13" s="203" t="s">
        <v>913</v>
      </c>
      <c r="G13" s="203">
        <v>8</v>
      </c>
    </row>
    <row r="14" spans="2:7" ht="66.75" customHeight="1" x14ac:dyDescent="0.25">
      <c r="B14" s="203" t="s">
        <v>848</v>
      </c>
      <c r="C14" s="203" t="s">
        <v>849</v>
      </c>
      <c r="D14" s="203" t="s">
        <v>850</v>
      </c>
      <c r="E14" s="203"/>
      <c r="F14" s="203" t="s">
        <v>914</v>
      </c>
      <c r="G14" s="203">
        <v>9</v>
      </c>
    </row>
    <row r="15" spans="2:7" ht="69" customHeight="1" x14ac:dyDescent="0.25">
      <c r="B15" s="203" t="s">
        <v>851</v>
      </c>
      <c r="C15" s="203" t="s">
        <v>852</v>
      </c>
      <c r="D15" s="203" t="s">
        <v>853</v>
      </c>
      <c r="E15" s="203"/>
      <c r="F15" s="203"/>
      <c r="G15" s="203">
        <v>10</v>
      </c>
    </row>
    <row r="16" spans="2:7" ht="40.5" customHeight="1" x14ac:dyDescent="0.25">
      <c r="B16" s="203" t="s">
        <v>854</v>
      </c>
      <c r="C16" s="203" t="s">
        <v>855</v>
      </c>
      <c r="D16" s="203"/>
      <c r="E16" s="203"/>
      <c r="F16" s="203"/>
      <c r="G16" s="203">
        <v>11</v>
      </c>
    </row>
    <row r="27" spans="8:9" x14ac:dyDescent="0.25">
      <c r="H27" s="126"/>
      <c r="I27" t="s">
        <v>822</v>
      </c>
    </row>
  </sheetData>
  <pageMargins left="0.7" right="0.7" top="0.75" bottom="0.75"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F80"/>
  <sheetViews>
    <sheetView tabSelected="1" workbookViewId="0">
      <selection activeCell="H42" sqref="H42"/>
    </sheetView>
  </sheetViews>
  <sheetFormatPr baseColWidth="10" defaultColWidth="9.125" defaultRowHeight="15" x14ac:dyDescent="0.25"/>
  <cols>
    <col min="3" max="3" width="31" customWidth="1"/>
    <col min="4" max="4" width="20.625" customWidth="1"/>
    <col min="5" max="5" width="38.125" customWidth="1"/>
    <col min="6" max="6" width="74.125" customWidth="1"/>
  </cols>
  <sheetData>
    <row r="2" spans="3:6" x14ac:dyDescent="0.25">
      <c r="D2" s="33" t="s">
        <v>190</v>
      </c>
    </row>
    <row r="3" spans="3:6" ht="15.75" thickBot="1" x14ac:dyDescent="0.3"/>
    <row r="4" spans="3:6" ht="15.75" thickBot="1" x14ac:dyDescent="0.3">
      <c r="C4" s="32" t="s">
        <v>187</v>
      </c>
      <c r="D4" s="34" t="s">
        <v>188</v>
      </c>
      <c r="E4" s="28" t="s">
        <v>189</v>
      </c>
      <c r="F4" s="28" t="s">
        <v>191</v>
      </c>
    </row>
    <row r="5" spans="3:6" x14ac:dyDescent="0.25">
      <c r="C5" s="35" t="s">
        <v>192</v>
      </c>
      <c r="D5" s="36" t="s">
        <v>193</v>
      </c>
      <c r="E5" s="35" t="s">
        <v>194</v>
      </c>
      <c r="F5" s="35" t="s">
        <v>195</v>
      </c>
    </row>
    <row r="6" spans="3:6" x14ac:dyDescent="0.25">
      <c r="C6" s="27" t="s">
        <v>196</v>
      </c>
      <c r="D6" s="37" t="s">
        <v>197</v>
      </c>
      <c r="E6" s="27" t="s">
        <v>194</v>
      </c>
      <c r="F6" s="27" t="s">
        <v>195</v>
      </c>
    </row>
    <row r="7" spans="3:6" x14ac:dyDescent="0.25">
      <c r="C7" s="27" t="s">
        <v>198</v>
      </c>
      <c r="D7" s="27" t="s">
        <v>197</v>
      </c>
      <c r="E7" s="27" t="s">
        <v>194</v>
      </c>
      <c r="F7" s="27" t="s">
        <v>396</v>
      </c>
    </row>
    <row r="8" spans="3:6" x14ac:dyDescent="0.25">
      <c r="C8" s="27" t="s">
        <v>199</v>
      </c>
      <c r="D8" s="27" t="s">
        <v>200</v>
      </c>
      <c r="E8" s="27" t="s">
        <v>194</v>
      </c>
      <c r="F8" s="27" t="s">
        <v>201</v>
      </c>
    </row>
    <row r="9" spans="3:6" x14ac:dyDescent="0.25">
      <c r="C9" s="27" t="s">
        <v>249</v>
      </c>
      <c r="D9" s="27" t="s">
        <v>250</v>
      </c>
      <c r="E9" s="27" t="s">
        <v>251</v>
      </c>
      <c r="F9" s="27" t="s">
        <v>201</v>
      </c>
    </row>
    <row r="10" spans="3:6" x14ac:dyDescent="0.25">
      <c r="C10" s="27" t="s">
        <v>392</v>
      </c>
      <c r="D10" s="27" t="s">
        <v>394</v>
      </c>
      <c r="E10" s="27" t="s">
        <v>395</v>
      </c>
      <c r="F10" s="27" t="s">
        <v>393</v>
      </c>
    </row>
    <row r="11" spans="3:6" x14ac:dyDescent="0.25">
      <c r="C11" s="27" t="s">
        <v>398</v>
      </c>
      <c r="D11" s="27"/>
      <c r="E11" s="27"/>
      <c r="F11" s="27"/>
    </row>
    <row r="12" spans="3:6" x14ac:dyDescent="0.25">
      <c r="C12" s="27" t="s">
        <v>480</v>
      </c>
      <c r="D12" s="27" t="s">
        <v>394</v>
      </c>
      <c r="E12" s="27" t="s">
        <v>481</v>
      </c>
      <c r="F12" s="27" t="s">
        <v>653</v>
      </c>
    </row>
    <row r="13" spans="3:6" x14ac:dyDescent="0.25">
      <c r="C13" s="27" t="s">
        <v>599</v>
      </c>
      <c r="D13" s="27" t="s">
        <v>600</v>
      </c>
      <c r="E13" s="27" t="s">
        <v>194</v>
      </c>
      <c r="F13" s="27" t="s">
        <v>601</v>
      </c>
    </row>
    <row r="14" spans="3:6" x14ac:dyDescent="0.25">
      <c r="C14" s="27" t="s">
        <v>603</v>
      </c>
      <c r="D14" s="27" t="s">
        <v>394</v>
      </c>
      <c r="E14" s="27" t="s">
        <v>194</v>
      </c>
      <c r="F14" s="27" t="s">
        <v>604</v>
      </c>
    </row>
    <row r="15" spans="3:6" x14ac:dyDescent="0.25">
      <c r="C15" s="27" t="s">
        <v>607</v>
      </c>
      <c r="D15" s="27" t="s">
        <v>608</v>
      </c>
      <c r="E15" s="27" t="s">
        <v>194</v>
      </c>
      <c r="F15" s="27" t="s">
        <v>609</v>
      </c>
    </row>
    <row r="16" spans="3:6" x14ac:dyDescent="0.25">
      <c r="C16" s="27" t="s">
        <v>663</v>
      </c>
      <c r="D16" s="27" t="s">
        <v>394</v>
      </c>
      <c r="E16" s="27" t="s">
        <v>194</v>
      </c>
      <c r="F16" s="27" t="s">
        <v>664</v>
      </c>
    </row>
    <row r="17" spans="3:6" x14ac:dyDescent="0.25">
      <c r="C17" s="27" t="s">
        <v>1016</v>
      </c>
      <c r="D17" s="27" t="s">
        <v>1017</v>
      </c>
      <c r="E17" s="27" t="s">
        <v>194</v>
      </c>
      <c r="F17" s="27" t="s">
        <v>1018</v>
      </c>
    </row>
    <row r="18" spans="3:6" x14ac:dyDescent="0.25">
      <c r="C18" s="27"/>
      <c r="D18" s="27"/>
      <c r="E18" s="27"/>
      <c r="F18" s="27"/>
    </row>
    <row r="19" spans="3:6" x14ac:dyDescent="0.25">
      <c r="C19" s="27"/>
      <c r="D19" s="27"/>
      <c r="E19" s="27"/>
      <c r="F19" s="27"/>
    </row>
    <row r="20" spans="3:6" x14ac:dyDescent="0.25">
      <c r="C20" s="27"/>
      <c r="D20" s="27"/>
      <c r="E20" s="27"/>
      <c r="F20" s="27"/>
    </row>
    <row r="21" spans="3:6" x14ac:dyDescent="0.25">
      <c r="C21" s="27"/>
      <c r="D21" s="27"/>
      <c r="E21" s="27"/>
      <c r="F21" s="27"/>
    </row>
    <row r="22" spans="3:6" x14ac:dyDescent="0.25">
      <c r="C22" s="27"/>
      <c r="D22" s="27"/>
      <c r="E22" s="27"/>
      <c r="F22" s="27"/>
    </row>
    <row r="23" spans="3:6" x14ac:dyDescent="0.25">
      <c r="C23" s="27"/>
      <c r="D23" s="27"/>
      <c r="E23" s="27"/>
      <c r="F23" s="27"/>
    </row>
    <row r="24" spans="3:6" x14ac:dyDescent="0.25">
      <c r="C24" s="27"/>
      <c r="D24" s="27"/>
      <c r="E24" s="27"/>
      <c r="F24" s="27"/>
    </row>
    <row r="25" spans="3:6" x14ac:dyDescent="0.25">
      <c r="C25" s="27"/>
      <c r="D25" s="27"/>
      <c r="E25" s="27"/>
      <c r="F25" s="27"/>
    </row>
    <row r="26" spans="3:6" x14ac:dyDescent="0.25">
      <c r="C26" s="27"/>
      <c r="D26" s="27"/>
      <c r="E26" s="27"/>
      <c r="F26" s="27"/>
    </row>
    <row r="27" spans="3:6" x14ac:dyDescent="0.25">
      <c r="C27" s="27"/>
      <c r="D27" s="27"/>
      <c r="E27" s="27"/>
      <c r="F27" s="27"/>
    </row>
    <row r="28" spans="3:6" x14ac:dyDescent="0.25">
      <c r="C28" s="27"/>
      <c r="D28" s="27"/>
      <c r="E28" s="27"/>
      <c r="F28" s="27"/>
    </row>
    <row r="29" spans="3:6" x14ac:dyDescent="0.25">
      <c r="C29" s="27"/>
      <c r="D29" s="27"/>
      <c r="E29" s="27"/>
      <c r="F29" s="27"/>
    </row>
    <row r="30" spans="3:6" x14ac:dyDescent="0.25">
      <c r="C30" s="27"/>
      <c r="D30" s="27"/>
      <c r="E30" s="27"/>
      <c r="F30" s="27"/>
    </row>
    <row r="31" spans="3:6" x14ac:dyDescent="0.25">
      <c r="C31" s="27"/>
      <c r="D31" s="27"/>
      <c r="E31" s="27"/>
      <c r="F31" s="27"/>
    </row>
    <row r="33" spans="3:6" x14ac:dyDescent="0.25">
      <c r="D33" t="s">
        <v>588</v>
      </c>
    </row>
    <row r="35" spans="3:6" ht="15.75" thickBot="1" x14ac:dyDescent="0.3"/>
    <row r="36" spans="3:6" ht="15.75" thickBot="1" x14ac:dyDescent="0.3">
      <c r="C36" s="32" t="s">
        <v>187</v>
      </c>
      <c r="D36" s="121" t="s">
        <v>188</v>
      </c>
      <c r="E36" s="28" t="s">
        <v>189</v>
      </c>
      <c r="F36" s="28" t="s">
        <v>191</v>
      </c>
    </row>
    <row r="37" spans="3:6" x14ac:dyDescent="0.25">
      <c r="C37" s="35" t="s">
        <v>589</v>
      </c>
      <c r="D37" s="230" t="s">
        <v>1027</v>
      </c>
      <c r="E37" s="35" t="s">
        <v>590</v>
      </c>
      <c r="F37" s="35" t="s">
        <v>591</v>
      </c>
    </row>
    <row r="38" spans="3:6" x14ac:dyDescent="0.25">
      <c r="C38" s="27" t="s">
        <v>1025</v>
      </c>
      <c r="D38" s="231" t="s">
        <v>1026</v>
      </c>
      <c r="E38" s="27" t="s">
        <v>1028</v>
      </c>
      <c r="F38" s="27" t="s">
        <v>1029</v>
      </c>
    </row>
    <row r="39" spans="3:6" x14ac:dyDescent="0.25">
      <c r="C39" s="27"/>
      <c r="D39" s="232"/>
      <c r="E39" s="27"/>
      <c r="F39" s="27"/>
    </row>
    <row r="40" spans="3:6" x14ac:dyDescent="0.25">
      <c r="C40" s="27"/>
      <c r="D40" s="232"/>
      <c r="E40" s="27"/>
      <c r="F40" s="27"/>
    </row>
    <row r="41" spans="3:6" x14ac:dyDescent="0.25">
      <c r="C41" s="27"/>
      <c r="D41" s="232"/>
      <c r="E41" s="27"/>
      <c r="F41" s="27"/>
    </row>
    <row r="42" spans="3:6" x14ac:dyDescent="0.25">
      <c r="C42" s="27"/>
      <c r="D42" s="232"/>
      <c r="E42" s="27"/>
      <c r="F42" s="27"/>
    </row>
    <row r="43" spans="3:6" x14ac:dyDescent="0.25">
      <c r="C43" s="27"/>
      <c r="D43" s="232"/>
      <c r="E43" s="27"/>
      <c r="F43" s="27"/>
    </row>
    <row r="44" spans="3:6" x14ac:dyDescent="0.25">
      <c r="C44" s="27"/>
      <c r="D44" s="232"/>
      <c r="E44" s="27"/>
      <c r="F44" s="27"/>
    </row>
    <row r="45" spans="3:6" x14ac:dyDescent="0.25">
      <c r="C45" s="27"/>
      <c r="D45" s="232"/>
      <c r="E45" s="27"/>
      <c r="F45" s="27"/>
    </row>
    <row r="46" spans="3:6" x14ac:dyDescent="0.25">
      <c r="C46" s="27"/>
      <c r="D46" s="232"/>
      <c r="E46" s="27"/>
      <c r="F46" s="27"/>
    </row>
    <row r="47" spans="3:6" x14ac:dyDescent="0.25">
      <c r="C47" s="27"/>
      <c r="D47" s="232"/>
      <c r="E47" s="27"/>
      <c r="F47" s="27"/>
    </row>
    <row r="48" spans="3:6" x14ac:dyDescent="0.25">
      <c r="C48" s="27"/>
      <c r="D48" s="232"/>
      <c r="E48" s="27"/>
      <c r="F48" s="27"/>
    </row>
    <row r="49" spans="3:6" x14ac:dyDescent="0.25">
      <c r="C49" s="27"/>
      <c r="D49" s="232"/>
      <c r="E49" s="27"/>
      <c r="F49" s="27"/>
    </row>
    <row r="50" spans="3:6" x14ac:dyDescent="0.25">
      <c r="C50" s="27"/>
      <c r="D50" s="232"/>
      <c r="E50" s="27"/>
      <c r="F50" s="27"/>
    </row>
    <row r="51" spans="3:6" x14ac:dyDescent="0.25">
      <c r="C51" s="27"/>
      <c r="D51" s="232"/>
      <c r="E51" s="27"/>
      <c r="F51" s="27"/>
    </row>
    <row r="52" spans="3:6" x14ac:dyDescent="0.25">
      <c r="C52" s="27"/>
      <c r="D52" s="232"/>
      <c r="E52" s="27"/>
      <c r="F52" s="27"/>
    </row>
    <row r="53" spans="3:6" x14ac:dyDescent="0.25">
      <c r="C53" s="27"/>
      <c r="D53" s="232"/>
      <c r="E53" s="27"/>
      <c r="F53" s="27"/>
    </row>
    <row r="54" spans="3:6" x14ac:dyDescent="0.25">
      <c r="C54" s="27"/>
      <c r="D54" s="232"/>
      <c r="E54" s="27"/>
      <c r="F54" s="27"/>
    </row>
    <row r="55" spans="3:6" x14ac:dyDescent="0.25">
      <c r="C55" s="27"/>
      <c r="D55" s="232"/>
      <c r="E55" s="27"/>
      <c r="F55" s="27"/>
    </row>
    <row r="56" spans="3:6" x14ac:dyDescent="0.25">
      <c r="C56" s="27"/>
      <c r="D56" s="232"/>
      <c r="E56" s="27"/>
      <c r="F56" s="27"/>
    </row>
    <row r="57" spans="3:6" x14ac:dyDescent="0.25">
      <c r="C57" s="27"/>
      <c r="D57" s="232"/>
      <c r="E57" s="27"/>
      <c r="F57" s="27"/>
    </row>
    <row r="58" spans="3:6" x14ac:dyDescent="0.25">
      <c r="C58" s="27"/>
      <c r="D58" s="232"/>
      <c r="E58" s="27"/>
      <c r="F58" s="27"/>
    </row>
    <row r="59" spans="3:6" x14ac:dyDescent="0.25">
      <c r="C59" s="27"/>
      <c r="D59" s="232"/>
      <c r="E59" s="27"/>
      <c r="F59" s="27"/>
    </row>
    <row r="60" spans="3:6" x14ac:dyDescent="0.25">
      <c r="C60" s="27"/>
      <c r="D60" s="232"/>
      <c r="E60" s="27"/>
      <c r="F60" s="27"/>
    </row>
    <row r="61" spans="3:6" x14ac:dyDescent="0.25">
      <c r="C61" s="27"/>
      <c r="D61" s="232"/>
      <c r="E61" s="27"/>
      <c r="F61" s="27"/>
    </row>
    <row r="62" spans="3:6" x14ac:dyDescent="0.25">
      <c r="C62" s="27"/>
      <c r="D62" s="232"/>
      <c r="E62" s="27"/>
      <c r="F62" s="27"/>
    </row>
    <row r="63" spans="3:6" x14ac:dyDescent="0.25">
      <c r="C63" s="27"/>
      <c r="D63" s="232"/>
      <c r="E63" s="27"/>
      <c r="F63" s="27"/>
    </row>
    <row r="73" spans="3:4" x14ac:dyDescent="0.25">
      <c r="C73" t="s">
        <v>489</v>
      </c>
    </row>
    <row r="75" spans="3:4" x14ac:dyDescent="0.25">
      <c r="D75" s="106" t="s">
        <v>488</v>
      </c>
    </row>
    <row r="79" spans="3:4" x14ac:dyDescent="0.25">
      <c r="C79" t="s">
        <v>861</v>
      </c>
    </row>
    <row r="80" spans="3:4" x14ac:dyDescent="0.25">
      <c r="D80" t="s">
        <v>862</v>
      </c>
    </row>
  </sheetData>
  <hyperlinks>
    <hyperlink ref="D75" r:id="rId1"/>
  </hyperlinks>
  <pageMargins left="0.7" right="0.7" top="0.75" bottom="0.75" header="0.3" footer="0.3"/>
  <pageSetup paperSize="9" orientation="portrait"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opLeftCell="E1" zoomScale="70" zoomScaleNormal="70" workbookViewId="0">
      <selection activeCell="F44" sqref="F44"/>
    </sheetView>
  </sheetViews>
  <sheetFormatPr baseColWidth="10" defaultRowHeight="15" x14ac:dyDescent="0.25"/>
  <cols>
    <col min="1" max="1" width="14.125" customWidth="1"/>
    <col min="3" max="3" width="44.75" customWidth="1"/>
    <col min="4" max="6" width="41.125" customWidth="1"/>
    <col min="7" max="10" width="41.25" customWidth="1"/>
    <col min="11" max="11" width="17.875" customWidth="1"/>
    <col min="12" max="12" width="23.125" customWidth="1"/>
    <col min="13" max="13" width="30.375" customWidth="1"/>
    <col min="16" max="16" width="15.75" customWidth="1"/>
    <col min="17" max="17" width="20.375" customWidth="1"/>
    <col min="18" max="18" width="20.125" customWidth="1"/>
  </cols>
  <sheetData>
    <row r="1" spans="1:18" x14ac:dyDescent="0.25">
      <c r="A1" t="s">
        <v>254</v>
      </c>
    </row>
    <row r="4" spans="1:18" ht="21" x14ac:dyDescent="0.35">
      <c r="C4" s="38" t="s">
        <v>678</v>
      </c>
      <c r="D4" s="38" t="s">
        <v>52</v>
      </c>
      <c r="E4" s="38"/>
      <c r="F4" s="38"/>
    </row>
    <row r="5" spans="1:18" ht="15.75" thickBot="1" x14ac:dyDescent="0.3">
      <c r="N5" t="s">
        <v>241</v>
      </c>
      <c r="P5" t="s">
        <v>726</v>
      </c>
      <c r="Q5" t="s">
        <v>727</v>
      </c>
      <c r="R5" t="s">
        <v>729</v>
      </c>
    </row>
    <row r="6" spans="1:18" ht="48.75" customHeight="1" thickBot="1" x14ac:dyDescent="0.3">
      <c r="C6" s="39" t="s">
        <v>697</v>
      </c>
      <c r="D6" s="39"/>
      <c r="E6" s="39"/>
      <c r="F6" s="39"/>
      <c r="G6" s="40" t="s">
        <v>230</v>
      </c>
      <c r="H6" s="41" t="s">
        <v>701</v>
      </c>
      <c r="I6" s="41"/>
      <c r="J6" s="41"/>
      <c r="K6" s="41" t="s">
        <v>231</v>
      </c>
      <c r="L6" s="41" t="s">
        <v>237</v>
      </c>
      <c r="M6" s="46" t="s">
        <v>252</v>
      </c>
      <c r="N6" s="45">
        <v>0.35</v>
      </c>
      <c r="O6" s="48" t="s">
        <v>253</v>
      </c>
      <c r="P6" s="48" t="s">
        <v>728</v>
      </c>
      <c r="Q6" s="163" t="s">
        <v>728</v>
      </c>
    </row>
    <row r="7" spans="1:18" ht="15.75" thickBot="1" x14ac:dyDescent="0.3">
      <c r="B7" s="25" t="s">
        <v>232</v>
      </c>
      <c r="C7" s="42" t="s">
        <v>235</v>
      </c>
      <c r="D7" s="42"/>
      <c r="E7" s="42"/>
      <c r="F7" s="42"/>
      <c r="G7" s="27" t="s">
        <v>692</v>
      </c>
      <c r="H7" s="27" t="s">
        <v>691</v>
      </c>
      <c r="I7" s="27"/>
      <c r="J7" s="27"/>
      <c r="K7" s="27" t="s">
        <v>234</v>
      </c>
      <c r="L7" s="37" t="s">
        <v>679</v>
      </c>
      <c r="M7" s="37" t="s">
        <v>735</v>
      </c>
    </row>
    <row r="8" spans="1:18" ht="15.75" thickBot="1" x14ac:dyDescent="0.3">
      <c r="B8" s="25" t="s">
        <v>233</v>
      </c>
      <c r="C8" s="47">
        <v>249.3</v>
      </c>
      <c r="D8" s="47"/>
      <c r="E8" s="47"/>
      <c r="F8" s="47"/>
      <c r="G8" s="47">
        <v>53.887680000000003</v>
      </c>
      <c r="H8" s="47">
        <v>30.888000000000002</v>
      </c>
      <c r="I8" s="47"/>
      <c r="J8" s="47"/>
      <c r="K8" s="47">
        <v>94</v>
      </c>
      <c r="L8" s="47">
        <v>16.416</v>
      </c>
      <c r="M8" s="176">
        <v>22.83333</v>
      </c>
      <c r="O8" s="125">
        <f>SUM(C8:M8)</f>
        <v>467.32500999999996</v>
      </c>
      <c r="P8">
        <f>O8/1000</f>
        <v>0.46732500999999999</v>
      </c>
      <c r="Q8">
        <f>P8/2</f>
        <v>0.23366250499999999</v>
      </c>
      <c r="R8">
        <f>P8*30</f>
        <v>14.0197503</v>
      </c>
    </row>
    <row r="9" spans="1:18" x14ac:dyDescent="0.25">
      <c r="O9" s="93"/>
    </row>
    <row r="10" spans="1:18" x14ac:dyDescent="0.25">
      <c r="O10" s="93"/>
    </row>
    <row r="11" spans="1:18" x14ac:dyDescent="0.25">
      <c r="O11" s="93"/>
    </row>
    <row r="12" spans="1:18" ht="21" x14ac:dyDescent="0.35">
      <c r="C12" s="38" t="s">
        <v>948</v>
      </c>
      <c r="D12" s="38" t="s">
        <v>52</v>
      </c>
      <c r="E12" s="38"/>
      <c r="F12" s="38"/>
      <c r="O12" s="93"/>
    </row>
    <row r="13" spans="1:18" ht="15.75" thickBot="1" x14ac:dyDescent="0.3">
      <c r="O13" s="93"/>
    </row>
    <row r="14" spans="1:18" ht="45.75" thickBot="1" x14ac:dyDescent="0.3">
      <c r="C14" s="39" t="s">
        <v>229</v>
      </c>
      <c r="D14" s="44" t="s">
        <v>236</v>
      </c>
      <c r="E14" s="41" t="s">
        <v>699</v>
      </c>
      <c r="F14" s="41" t="s">
        <v>698</v>
      </c>
      <c r="G14" s="40" t="s">
        <v>230</v>
      </c>
      <c r="H14" s="41" t="s">
        <v>701</v>
      </c>
      <c r="I14" s="41"/>
      <c r="J14" s="41"/>
      <c r="K14" s="41" t="s">
        <v>231</v>
      </c>
      <c r="L14" s="41" t="s">
        <v>237</v>
      </c>
      <c r="M14" s="46" t="s">
        <v>252</v>
      </c>
      <c r="N14" s="45">
        <v>0.3</v>
      </c>
      <c r="O14" s="48" t="s">
        <v>253</v>
      </c>
    </row>
    <row r="15" spans="1:18" ht="15.75" thickBot="1" x14ac:dyDescent="0.3">
      <c r="B15" s="25" t="s">
        <v>232</v>
      </c>
      <c r="C15" s="42" t="s">
        <v>680</v>
      </c>
      <c r="D15" s="42" t="s">
        <v>681</v>
      </c>
      <c r="E15" s="42" t="s">
        <v>682</v>
      </c>
      <c r="F15" s="42" t="s">
        <v>239</v>
      </c>
      <c r="G15" s="27" t="s">
        <v>683</v>
      </c>
      <c r="H15" s="27" t="s">
        <v>684</v>
      </c>
      <c r="I15" s="27"/>
      <c r="J15" s="27"/>
      <c r="K15" s="27" t="s">
        <v>234</v>
      </c>
      <c r="L15" s="37" t="s">
        <v>679</v>
      </c>
      <c r="M15" s="37" t="s">
        <v>735</v>
      </c>
      <c r="O15" s="93"/>
    </row>
    <row r="16" spans="1:18" ht="15.75" thickBot="1" x14ac:dyDescent="0.3">
      <c r="B16" s="25" t="s">
        <v>233</v>
      </c>
      <c r="C16" s="47">
        <v>207.75</v>
      </c>
      <c r="D16" s="47">
        <v>36.270000000000003</v>
      </c>
      <c r="E16" s="47">
        <v>6.83</v>
      </c>
      <c r="F16" s="47">
        <v>6.15</v>
      </c>
      <c r="G16" s="47">
        <v>36.75</v>
      </c>
      <c r="H16" s="47">
        <v>45.405360000000002</v>
      </c>
      <c r="I16" s="47"/>
      <c r="J16" s="47"/>
      <c r="K16" s="47">
        <v>94</v>
      </c>
      <c r="L16" s="47">
        <v>16.420000000000002</v>
      </c>
      <c r="M16" s="224">
        <v>22.83</v>
      </c>
      <c r="O16" s="125">
        <f>SUM(C16:M16)</f>
        <v>472.40535999999997</v>
      </c>
      <c r="P16">
        <f>O16/1000</f>
        <v>0.47240536</v>
      </c>
      <c r="Q16">
        <f>P16/2</f>
        <v>0.23620268</v>
      </c>
      <c r="R16">
        <f>P16*30</f>
        <v>14.1721608</v>
      </c>
    </row>
    <row r="17" spans="1:19" x14ac:dyDescent="0.25">
      <c r="O17" s="93"/>
    </row>
    <row r="18" spans="1:19" x14ac:dyDescent="0.25">
      <c r="O18" s="93"/>
    </row>
    <row r="19" spans="1:19" x14ac:dyDescent="0.25">
      <c r="O19" s="93"/>
    </row>
    <row r="20" spans="1:19" ht="21" x14ac:dyDescent="0.35">
      <c r="B20" s="164"/>
      <c r="C20" s="154" t="s">
        <v>949</v>
      </c>
      <c r="D20" s="154" t="s">
        <v>52</v>
      </c>
      <c r="E20" s="154"/>
      <c r="F20" s="154"/>
      <c r="G20" s="164"/>
      <c r="H20" s="164"/>
      <c r="I20" s="164"/>
      <c r="J20" s="164"/>
      <c r="K20" s="164"/>
      <c r="L20" s="164"/>
      <c r="M20" s="164"/>
      <c r="N20" s="164"/>
      <c r="O20" s="164"/>
    </row>
    <row r="21" spans="1:19" ht="15.75" thickBot="1" x14ac:dyDescent="0.3">
      <c r="B21" s="164"/>
      <c r="C21" s="164"/>
      <c r="D21" s="164"/>
      <c r="E21" s="164"/>
      <c r="F21" s="164"/>
      <c r="G21" s="164"/>
      <c r="H21" s="164"/>
      <c r="I21" s="164"/>
      <c r="J21" s="164"/>
      <c r="K21" s="164"/>
      <c r="L21" s="164"/>
      <c r="M21" s="164"/>
      <c r="N21" s="164"/>
      <c r="O21" s="164"/>
    </row>
    <row r="22" spans="1:19" ht="65.25" customHeight="1" thickBot="1" x14ac:dyDescent="0.3">
      <c r="B22" s="164"/>
      <c r="C22" s="165" t="s">
        <v>229</v>
      </c>
      <c r="D22" s="166" t="s">
        <v>236</v>
      </c>
      <c r="E22" s="166" t="s">
        <v>700</v>
      </c>
      <c r="F22" s="166"/>
      <c r="G22" s="165" t="s">
        <v>694</v>
      </c>
      <c r="H22" s="165" t="s">
        <v>702</v>
      </c>
      <c r="I22" s="165" t="s">
        <v>701</v>
      </c>
      <c r="J22" s="165" t="s">
        <v>695</v>
      </c>
      <c r="K22" s="166" t="s">
        <v>734</v>
      </c>
      <c r="L22" s="166" t="s">
        <v>237</v>
      </c>
      <c r="M22" s="167" t="s">
        <v>252</v>
      </c>
      <c r="N22" s="168">
        <v>0.35</v>
      </c>
      <c r="O22" s="169" t="s">
        <v>253</v>
      </c>
    </row>
    <row r="23" spans="1:19" ht="15.75" thickBot="1" x14ac:dyDescent="0.3">
      <c r="B23" s="170" t="s">
        <v>232</v>
      </c>
      <c r="C23" s="171" t="s">
        <v>686</v>
      </c>
      <c r="D23" s="172" t="s">
        <v>687</v>
      </c>
      <c r="E23" s="171" t="s">
        <v>688</v>
      </c>
      <c r="F23" s="171"/>
      <c r="G23" s="173" t="s">
        <v>689</v>
      </c>
      <c r="H23" s="173" t="s">
        <v>690</v>
      </c>
      <c r="I23" s="173" t="s">
        <v>693</v>
      </c>
      <c r="J23" s="173" t="s">
        <v>696</v>
      </c>
      <c r="K23" s="173" t="s">
        <v>234</v>
      </c>
      <c r="L23" s="173" t="s">
        <v>679</v>
      </c>
      <c r="M23" s="37" t="s">
        <v>735</v>
      </c>
      <c r="N23" s="164"/>
      <c r="O23" s="164"/>
    </row>
    <row r="24" spans="1:19" ht="15.75" thickBot="1" x14ac:dyDescent="0.3">
      <c r="B24" s="170" t="s">
        <v>233</v>
      </c>
      <c r="C24" s="174">
        <v>157.88999999999999</v>
      </c>
      <c r="D24" s="174">
        <v>3.51</v>
      </c>
      <c r="E24" s="162">
        <v>90</v>
      </c>
      <c r="F24" s="174"/>
      <c r="G24" s="174">
        <v>45.91</v>
      </c>
      <c r="H24" s="174">
        <v>30.888000000000002</v>
      </c>
      <c r="I24" s="174">
        <v>13.43628</v>
      </c>
      <c r="J24" s="174">
        <v>45.6</v>
      </c>
      <c r="K24" s="176">
        <v>115</v>
      </c>
      <c r="L24" s="176">
        <v>16.420000000000002</v>
      </c>
      <c r="M24" s="174">
        <v>22.83</v>
      </c>
      <c r="N24" s="164"/>
      <c r="O24" s="175">
        <f>SUM(C24:M24)</f>
        <v>541.48428000000001</v>
      </c>
      <c r="P24">
        <f>O24/1000</f>
        <v>0.54148428000000004</v>
      </c>
      <c r="Q24">
        <f>P24/2</f>
        <v>0.27074214000000002</v>
      </c>
      <c r="R24">
        <f>P24*30</f>
        <v>16.2445284</v>
      </c>
    </row>
    <row r="25" spans="1:19" x14ac:dyDescent="0.25">
      <c r="C25" s="43"/>
    </row>
    <row r="26" spans="1:19" ht="14.25" customHeight="1" x14ac:dyDescent="0.25">
      <c r="J26" t="s">
        <v>732</v>
      </c>
    </row>
    <row r="28" spans="1:19" ht="15.75" thickBot="1" x14ac:dyDescent="0.3">
      <c r="J28" t="s">
        <v>733</v>
      </c>
    </row>
    <row r="29" spans="1:19" ht="15.75" thickBot="1" x14ac:dyDescent="0.3">
      <c r="A29" s="25" t="s">
        <v>947</v>
      </c>
      <c r="C29" s="225">
        <f>C8+C16+C24</f>
        <v>614.94000000000005</v>
      </c>
      <c r="D29" s="225">
        <f t="shared" ref="D29:M29" si="0">D8+D16+D24</f>
        <v>39.78</v>
      </c>
      <c r="E29" s="225">
        <f t="shared" si="0"/>
        <v>96.83</v>
      </c>
      <c r="F29" s="225">
        <f t="shared" si="0"/>
        <v>6.15</v>
      </c>
      <c r="G29" s="225">
        <f t="shared" si="0"/>
        <v>136.54768000000001</v>
      </c>
      <c r="H29" s="225">
        <f t="shared" si="0"/>
        <v>107.18136000000001</v>
      </c>
      <c r="I29" s="225">
        <f t="shared" si="0"/>
        <v>13.43628</v>
      </c>
      <c r="J29" s="225">
        <f t="shared" si="0"/>
        <v>45.6</v>
      </c>
      <c r="K29" s="225">
        <f t="shared" si="0"/>
        <v>303</v>
      </c>
      <c r="L29" s="225">
        <f t="shared" si="0"/>
        <v>49.256</v>
      </c>
      <c r="M29" s="225">
        <f t="shared" si="0"/>
        <v>68.49333</v>
      </c>
    </row>
    <row r="30" spans="1:19" ht="15.75" thickBot="1" x14ac:dyDescent="0.3">
      <c r="A30" t="s">
        <v>950</v>
      </c>
      <c r="E30" s="114" t="s">
        <v>723</v>
      </c>
      <c r="F30" s="226">
        <f>C29+D29+E29+F29</f>
        <v>757.7</v>
      </c>
      <c r="I30" s="225">
        <f>G29+H29+I29</f>
        <v>257.16532000000001</v>
      </c>
      <c r="J30" s="225">
        <f>J29</f>
        <v>45.6</v>
      </c>
    </row>
    <row r="32" spans="1:19" x14ac:dyDescent="0.25">
      <c r="C32" s="49" t="s">
        <v>685</v>
      </c>
      <c r="D32" t="s">
        <v>388</v>
      </c>
      <c r="F32" t="s">
        <v>730</v>
      </c>
      <c r="G32" t="s">
        <v>731</v>
      </c>
      <c r="R32">
        <v>0.43636000000000003</v>
      </c>
      <c r="S32" t="s">
        <v>526</v>
      </c>
    </row>
    <row r="33" spans="3:19" x14ac:dyDescent="0.25">
      <c r="C33" s="49" t="s">
        <v>238</v>
      </c>
    </row>
    <row r="34" spans="3:19" x14ac:dyDescent="0.25">
      <c r="C34" s="49" t="s">
        <v>444</v>
      </c>
      <c r="R34">
        <v>0.21818000000000001</v>
      </c>
      <c r="S34" t="s">
        <v>594</v>
      </c>
    </row>
    <row r="35" spans="3:19" x14ac:dyDescent="0.25">
      <c r="C35" s="49" t="s">
        <v>443</v>
      </c>
    </row>
    <row r="36" spans="3:19" x14ac:dyDescent="0.25">
      <c r="C36" s="49" t="s">
        <v>445</v>
      </c>
    </row>
    <row r="37" spans="3:19" x14ac:dyDescent="0.25">
      <c r="C37" s="49" t="s">
        <v>602</v>
      </c>
    </row>
    <row r="39" spans="3:19" x14ac:dyDescent="0.25">
      <c r="C39" s="49" t="s">
        <v>605</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35"/>
  <sheetViews>
    <sheetView topLeftCell="A4" workbookViewId="0">
      <selection activeCell="C27" sqref="C27"/>
    </sheetView>
  </sheetViews>
  <sheetFormatPr baseColWidth="10" defaultRowHeight="15" x14ac:dyDescent="0.25"/>
  <cols>
    <col min="3" max="3" width="51.75" customWidth="1"/>
    <col min="4" max="4" width="21.875" customWidth="1"/>
  </cols>
  <sheetData>
    <row r="2" spans="1:12" ht="15.75" thickBot="1" x14ac:dyDescent="0.3"/>
    <row r="3" spans="1:12" ht="15.75" thickBot="1" x14ac:dyDescent="0.3">
      <c r="D3" s="360" t="s">
        <v>1041</v>
      </c>
      <c r="E3" s="391"/>
      <c r="F3" s="392"/>
    </row>
    <row r="5" spans="1:12" ht="15.75" thickBot="1" x14ac:dyDescent="0.3">
      <c r="L5" t="s">
        <v>1046</v>
      </c>
    </row>
    <row r="6" spans="1:12" ht="15.75" thickBot="1" x14ac:dyDescent="0.3">
      <c r="A6" s="399" t="s">
        <v>1055</v>
      </c>
      <c r="B6" s="392"/>
    </row>
    <row r="7" spans="1:12" ht="15.75" thickBot="1" x14ac:dyDescent="0.3">
      <c r="C7" s="28" t="s">
        <v>902</v>
      </c>
      <c r="D7" s="28" t="s">
        <v>4</v>
      </c>
      <c r="E7" s="25" t="s">
        <v>1042</v>
      </c>
      <c r="F7" s="188" t="s">
        <v>1047</v>
      </c>
      <c r="G7" s="188" t="s">
        <v>1048</v>
      </c>
      <c r="H7" s="234"/>
    </row>
    <row r="8" spans="1:12" x14ac:dyDescent="0.25">
      <c r="C8" s="119" t="s">
        <v>1044</v>
      </c>
      <c r="D8" s="119" t="s">
        <v>1043</v>
      </c>
      <c r="E8" s="119">
        <v>0.43636000000000003</v>
      </c>
      <c r="F8" s="119">
        <v>0.21818000000000001</v>
      </c>
      <c r="G8" s="119">
        <v>13.09</v>
      </c>
    </row>
    <row r="9" spans="1:12" x14ac:dyDescent="0.25">
      <c r="C9" s="27" t="s">
        <v>482</v>
      </c>
      <c r="D9" s="27" t="s">
        <v>1045</v>
      </c>
      <c r="E9" s="27">
        <v>3.0000000000000001E-3</v>
      </c>
      <c r="F9" s="27">
        <v>1.5E-3</v>
      </c>
      <c r="G9" s="27">
        <v>0.09</v>
      </c>
    </row>
    <row r="10" spans="1:12" x14ac:dyDescent="0.25">
      <c r="C10" s="27" t="s">
        <v>1049</v>
      </c>
      <c r="D10" s="27"/>
      <c r="E10" s="27"/>
      <c r="F10" s="27">
        <v>0.23</v>
      </c>
      <c r="G10" s="27"/>
    </row>
    <row r="11" spans="1:12" x14ac:dyDescent="0.25">
      <c r="C11" s="27" t="s">
        <v>1051</v>
      </c>
      <c r="D11" s="27"/>
      <c r="E11" s="27"/>
      <c r="F11" s="27">
        <v>0.01</v>
      </c>
      <c r="G11" s="27"/>
    </row>
    <row r="12" spans="1:12" x14ac:dyDescent="0.25">
      <c r="C12" s="27" t="s">
        <v>1052</v>
      </c>
      <c r="D12" s="27"/>
      <c r="E12" s="27"/>
      <c r="F12" s="27">
        <v>0.04</v>
      </c>
      <c r="G12" s="27"/>
    </row>
    <row r="13" spans="1:12" x14ac:dyDescent="0.25">
      <c r="C13" s="27" t="s">
        <v>1053</v>
      </c>
      <c r="D13" s="27"/>
      <c r="E13" s="27"/>
      <c r="F13" s="27">
        <v>8.1670000000000006E-2</v>
      </c>
      <c r="G13" s="27"/>
    </row>
    <row r="14" spans="1:12" x14ac:dyDescent="0.25">
      <c r="C14" s="27" t="s">
        <v>1050</v>
      </c>
      <c r="D14" s="27"/>
      <c r="E14" s="27"/>
      <c r="F14" s="27"/>
      <c r="G14" s="27">
        <v>12.98</v>
      </c>
    </row>
    <row r="16" spans="1:12" ht="15.75" thickBot="1" x14ac:dyDescent="0.3"/>
    <row r="17" spans="3:9" ht="15.75" thickBot="1" x14ac:dyDescent="0.3">
      <c r="D17" s="25" t="s">
        <v>677</v>
      </c>
      <c r="E17" s="235">
        <f>SUM(E8:E14)</f>
        <v>0.43936000000000003</v>
      </c>
      <c r="F17" s="235">
        <f t="shared" ref="F17:G17" si="0">SUM(F8:F14)</f>
        <v>0.58135000000000003</v>
      </c>
      <c r="G17" s="235">
        <f t="shared" si="0"/>
        <v>26.16</v>
      </c>
    </row>
    <row r="18" spans="3:9" ht="15.75" thickBot="1" x14ac:dyDescent="0.3">
      <c r="I18" t="s">
        <v>1059</v>
      </c>
    </row>
    <row r="19" spans="3:9" ht="15.75" thickBot="1" x14ac:dyDescent="0.3">
      <c r="C19" s="25" t="s">
        <v>1057</v>
      </c>
      <c r="D19" s="25" t="s">
        <v>1056</v>
      </c>
      <c r="E19" s="236"/>
      <c r="F19" s="237">
        <f>F17/Tarifs!G9</f>
        <v>0.22006940063091485</v>
      </c>
      <c r="G19" s="237">
        <f>G17/Tarifs!E13</f>
        <v>0.2616</v>
      </c>
      <c r="I19" s="237">
        <f>1-((F19+G19)/2)</f>
        <v>0.7591652996845426</v>
      </c>
    </row>
    <row r="20" spans="3:9" ht="15.75" thickBot="1" x14ac:dyDescent="0.3"/>
    <row r="21" spans="3:9" ht="15.75" thickBot="1" x14ac:dyDescent="0.3">
      <c r="C21" s="25" t="s">
        <v>1058</v>
      </c>
      <c r="D21" s="25" t="s">
        <v>1056</v>
      </c>
      <c r="E21" s="236"/>
      <c r="F21" s="237">
        <f>F17/Tarifs!Q8</f>
        <v>0.24915000000000001</v>
      </c>
      <c r="G21" s="237">
        <f>'Coûts matière première litre'!G17/Tarifs!O13</f>
        <v>0.32700000000000001</v>
      </c>
      <c r="I21" s="237">
        <f t="shared" ref="I21" si="1">1-((F21+G21)/2)</f>
        <v>0.71192499999999992</v>
      </c>
    </row>
    <row r="35" spans="3:3" x14ac:dyDescent="0.25">
      <c r="C35" t="s">
        <v>1054</v>
      </c>
    </row>
  </sheetData>
  <mergeCells count="2">
    <mergeCell ref="D3:F3"/>
    <mergeCell ref="A6:B6"/>
  </mergeCells>
  <pageMargins left="0.7" right="0.7" top="0.75" bottom="0.75" header="0.3" footer="0.3"/>
  <pageSetup paperSize="9" orientation="portrait" horizontalDpi="0" verticalDpi="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6"/>
  <sheetViews>
    <sheetView topLeftCell="A24" zoomScale="85" zoomScaleNormal="85" workbookViewId="0">
      <selection activeCell="L51" sqref="L51"/>
    </sheetView>
  </sheetViews>
  <sheetFormatPr baseColWidth="10" defaultRowHeight="15" x14ac:dyDescent="0.25"/>
  <sheetData>
    <row r="2" spans="2:9" ht="15.75" thickBot="1" x14ac:dyDescent="0.3"/>
    <row r="3" spans="2:9" ht="15.75" x14ac:dyDescent="0.25">
      <c r="B3" s="400" t="s">
        <v>277</v>
      </c>
      <c r="C3" s="50" t="s">
        <v>404</v>
      </c>
    </row>
    <row r="4" spans="2:9" x14ac:dyDescent="0.25">
      <c r="B4" s="401"/>
    </row>
    <row r="5" spans="2:9" x14ac:dyDescent="0.25">
      <c r="B5" s="401"/>
      <c r="C5" s="94" t="s">
        <v>411</v>
      </c>
      <c r="I5" t="s">
        <v>410</v>
      </c>
    </row>
    <row r="6" spans="2:9" x14ac:dyDescent="0.25">
      <c r="B6" s="401"/>
      <c r="C6" s="94"/>
    </row>
    <row r="7" spans="2:9" x14ac:dyDescent="0.25">
      <c r="B7" s="401"/>
      <c r="C7" s="53" t="s">
        <v>405</v>
      </c>
    </row>
    <row r="8" spans="2:9" x14ac:dyDescent="0.25">
      <c r="B8" s="401"/>
      <c r="C8" s="53" t="s">
        <v>286</v>
      </c>
    </row>
    <row r="9" spans="2:9" x14ac:dyDescent="0.25">
      <c r="B9" s="401"/>
      <c r="C9" s="53" t="s">
        <v>406</v>
      </c>
    </row>
    <row r="10" spans="2:9" x14ac:dyDescent="0.25">
      <c r="B10" s="401"/>
      <c r="C10" s="53" t="s">
        <v>273</v>
      </c>
    </row>
    <row r="11" spans="2:9" x14ac:dyDescent="0.25">
      <c r="B11" s="401"/>
      <c r="C11" s="53" t="s">
        <v>407</v>
      </c>
    </row>
    <row r="12" spans="2:9" x14ac:dyDescent="0.25">
      <c r="B12" s="401"/>
    </row>
    <row r="13" spans="2:9" x14ac:dyDescent="0.25">
      <c r="B13" s="401"/>
      <c r="C13" t="s">
        <v>256</v>
      </c>
      <c r="G13" t="s">
        <v>278</v>
      </c>
    </row>
    <row r="14" spans="2:9" x14ac:dyDescent="0.25">
      <c r="B14" s="401"/>
      <c r="C14" t="s">
        <v>257</v>
      </c>
      <c r="G14" t="s">
        <v>258</v>
      </c>
    </row>
    <row r="15" spans="2:9" x14ac:dyDescent="0.25">
      <c r="B15" s="401"/>
      <c r="C15" t="s">
        <v>259</v>
      </c>
      <c r="G15" t="s">
        <v>260</v>
      </c>
    </row>
    <row r="16" spans="2:9" x14ac:dyDescent="0.25">
      <c r="B16" s="401"/>
      <c r="C16" t="s">
        <v>261</v>
      </c>
      <c r="G16" t="s">
        <v>408</v>
      </c>
    </row>
    <row r="17" spans="2:14" x14ac:dyDescent="0.25">
      <c r="B17" s="401"/>
    </row>
    <row r="18" spans="2:14" x14ac:dyDescent="0.25">
      <c r="B18" s="401"/>
    </row>
    <row r="19" spans="2:14" x14ac:dyDescent="0.25">
      <c r="B19" s="401"/>
    </row>
    <row r="20" spans="2:14" x14ac:dyDescent="0.25">
      <c r="B20" s="401"/>
    </row>
    <row r="21" spans="2:14" x14ac:dyDescent="0.25">
      <c r="B21" s="401"/>
      <c r="C21" s="54" t="s">
        <v>276</v>
      </c>
    </row>
    <row r="22" spans="2:14" x14ac:dyDescent="0.25">
      <c r="B22" s="401"/>
      <c r="C22" s="95" t="s">
        <v>426</v>
      </c>
    </row>
    <row r="23" spans="2:14" x14ac:dyDescent="0.25">
      <c r="B23" s="401"/>
      <c r="C23" s="95" t="s">
        <v>412</v>
      </c>
    </row>
    <row r="24" spans="2:14" x14ac:dyDescent="0.25">
      <c r="B24" s="401"/>
      <c r="C24" s="96" t="s">
        <v>427</v>
      </c>
    </row>
    <row r="25" spans="2:14" x14ac:dyDescent="0.25">
      <c r="B25" s="401"/>
      <c r="C25" s="95" t="s">
        <v>268</v>
      </c>
    </row>
    <row r="26" spans="2:14" x14ac:dyDescent="0.25">
      <c r="B26" s="401"/>
      <c r="C26" s="95" t="s">
        <v>876</v>
      </c>
    </row>
    <row r="27" spans="2:14" x14ac:dyDescent="0.25">
      <c r="B27" s="401"/>
      <c r="C27" s="97" t="s">
        <v>428</v>
      </c>
      <c r="D27" s="97"/>
      <c r="E27" s="97"/>
      <c r="F27" s="97"/>
      <c r="G27" s="97"/>
      <c r="H27" s="97"/>
      <c r="I27" s="97"/>
      <c r="J27" s="97"/>
      <c r="K27" s="97"/>
      <c r="L27" s="97"/>
      <c r="M27" s="97"/>
      <c r="N27" s="97"/>
    </row>
    <row r="28" spans="2:14" ht="15.75" thickBot="1" x14ac:dyDescent="0.3">
      <c r="B28" s="402"/>
      <c r="C28" s="95" t="s">
        <v>413</v>
      </c>
    </row>
    <row r="30" spans="2:14" ht="15.75" thickBot="1" x14ac:dyDescent="0.3"/>
    <row r="31" spans="2:14" ht="15.75" customHeight="1" x14ac:dyDescent="0.25">
      <c r="B31" s="410" t="s">
        <v>282</v>
      </c>
      <c r="C31" s="50" t="s">
        <v>270</v>
      </c>
      <c r="I31" t="s">
        <v>410</v>
      </c>
    </row>
    <row r="32" spans="2:14" x14ac:dyDescent="0.25">
      <c r="B32" s="411"/>
    </row>
    <row r="33" spans="2:3" x14ac:dyDescent="0.25">
      <c r="B33" s="411"/>
      <c r="C33" s="51" t="s">
        <v>888</v>
      </c>
    </row>
    <row r="34" spans="2:3" x14ac:dyDescent="0.25">
      <c r="B34" s="411"/>
      <c r="C34" s="52"/>
    </row>
    <row r="35" spans="2:3" ht="15" hidden="1" customHeight="1" x14ac:dyDescent="0.25">
      <c r="B35" s="411"/>
      <c r="C35" s="53"/>
    </row>
    <row r="36" spans="2:3" x14ac:dyDescent="0.25">
      <c r="B36" s="411"/>
      <c r="C36" s="53" t="s">
        <v>271</v>
      </c>
    </row>
    <row r="37" spans="2:3" x14ac:dyDescent="0.25">
      <c r="B37" s="411"/>
      <c r="C37" s="53" t="s">
        <v>272</v>
      </c>
    </row>
    <row r="38" spans="2:3" x14ac:dyDescent="0.25">
      <c r="B38" s="411"/>
      <c r="C38" s="53" t="s">
        <v>273</v>
      </c>
    </row>
    <row r="39" spans="2:3" x14ac:dyDescent="0.25">
      <c r="B39" s="411"/>
      <c r="C39" s="53" t="s">
        <v>274</v>
      </c>
    </row>
    <row r="40" spans="2:3" x14ac:dyDescent="0.25">
      <c r="B40" s="411"/>
      <c r="C40" s="53" t="s">
        <v>275</v>
      </c>
    </row>
    <row r="41" spans="2:3" x14ac:dyDescent="0.25">
      <c r="B41" s="411"/>
      <c r="C41" s="53"/>
    </row>
    <row r="42" spans="2:3" x14ac:dyDescent="0.25">
      <c r="B42" s="411"/>
      <c r="C42" s="54" t="s">
        <v>276</v>
      </c>
    </row>
    <row r="43" spans="2:3" x14ac:dyDescent="0.25">
      <c r="B43" s="411"/>
      <c r="C43" s="96" t="s">
        <v>427</v>
      </c>
    </row>
    <row r="44" spans="2:3" x14ac:dyDescent="0.25">
      <c r="B44" s="411"/>
      <c r="C44" s="98" t="s">
        <v>280</v>
      </c>
    </row>
    <row r="45" spans="2:3" x14ac:dyDescent="0.25">
      <c r="B45" s="411"/>
      <c r="C45" s="98" t="s">
        <v>281</v>
      </c>
    </row>
    <row r="46" spans="2:3" ht="15.75" thickBot="1" x14ac:dyDescent="0.3">
      <c r="B46" s="409"/>
      <c r="C46" s="98" t="s">
        <v>306</v>
      </c>
    </row>
    <row r="47" spans="2:3" x14ac:dyDescent="0.25">
      <c r="B47" s="56"/>
      <c r="C47" s="53"/>
    </row>
    <row r="48" spans="2:3" x14ac:dyDescent="0.25">
      <c r="B48" s="56"/>
      <c r="C48" s="53"/>
    </row>
    <row r="49" spans="2:7" x14ac:dyDescent="0.25">
      <c r="B49" s="56"/>
      <c r="C49" s="53"/>
    </row>
    <row r="50" spans="2:7" ht="15.75" thickBot="1" x14ac:dyDescent="0.3">
      <c r="B50" s="56"/>
      <c r="C50" s="53"/>
    </row>
    <row r="51" spans="2:7" x14ac:dyDescent="0.25">
      <c r="B51" s="410" t="s">
        <v>307</v>
      </c>
      <c r="C51" s="54" t="s">
        <v>308</v>
      </c>
    </row>
    <row r="52" spans="2:7" x14ac:dyDescent="0.25">
      <c r="B52" s="411"/>
      <c r="C52" s="53"/>
    </row>
    <row r="53" spans="2:7" x14ac:dyDescent="0.25">
      <c r="B53" s="411"/>
      <c r="C53" t="s">
        <v>256</v>
      </c>
      <c r="G53" t="s">
        <v>309</v>
      </c>
    </row>
    <row r="54" spans="2:7" x14ac:dyDescent="0.25">
      <c r="B54" s="411"/>
      <c r="C54" t="s">
        <v>257</v>
      </c>
      <c r="G54" t="s">
        <v>258</v>
      </c>
    </row>
    <row r="55" spans="2:7" x14ac:dyDescent="0.25">
      <c r="B55" s="411"/>
      <c r="C55" t="s">
        <v>259</v>
      </c>
      <c r="G55" t="s">
        <v>310</v>
      </c>
    </row>
    <row r="56" spans="2:7" x14ac:dyDescent="0.25">
      <c r="B56" s="411"/>
      <c r="C56" t="s">
        <v>261</v>
      </c>
      <c r="G56" t="s">
        <v>311</v>
      </c>
    </row>
    <row r="57" spans="2:7" x14ac:dyDescent="0.25">
      <c r="B57" s="411"/>
      <c r="C57" t="s">
        <v>262</v>
      </c>
      <c r="G57" t="s">
        <v>263</v>
      </c>
    </row>
    <row r="58" spans="2:7" x14ac:dyDescent="0.25">
      <c r="B58" s="411"/>
      <c r="C58" t="s">
        <v>264</v>
      </c>
      <c r="G58" t="s">
        <v>265</v>
      </c>
    </row>
    <row r="59" spans="2:7" x14ac:dyDescent="0.25">
      <c r="B59" s="411"/>
      <c r="C59" t="s">
        <v>294</v>
      </c>
      <c r="G59" t="s">
        <v>314</v>
      </c>
    </row>
    <row r="60" spans="2:7" x14ac:dyDescent="0.25">
      <c r="B60" s="411"/>
      <c r="C60" s="53"/>
    </row>
    <row r="61" spans="2:7" ht="14.25" customHeight="1" x14ac:dyDescent="0.25">
      <c r="B61" s="411"/>
      <c r="C61" s="43" t="s">
        <v>266</v>
      </c>
    </row>
    <row r="62" spans="2:7" ht="14.25" customHeight="1" x14ac:dyDescent="0.25">
      <c r="B62" s="411"/>
      <c r="C62" s="53"/>
    </row>
    <row r="63" spans="2:7" ht="14.25" customHeight="1" x14ac:dyDescent="0.25">
      <c r="B63" s="411"/>
      <c r="C63" s="95" t="s">
        <v>312</v>
      </c>
    </row>
    <row r="64" spans="2:7" ht="14.25" customHeight="1" x14ac:dyDescent="0.25">
      <c r="B64" s="411"/>
      <c r="C64" s="98" t="s">
        <v>313</v>
      </c>
    </row>
    <row r="65" spans="2:8" ht="14.25" customHeight="1" x14ac:dyDescent="0.25">
      <c r="B65" s="411"/>
      <c r="C65" s="98" t="s">
        <v>315</v>
      </c>
    </row>
    <row r="66" spans="2:8" ht="14.25" customHeight="1" thickBot="1" x14ac:dyDescent="0.3">
      <c r="B66" s="409"/>
    </row>
    <row r="67" spans="2:8" ht="14.25" customHeight="1" x14ac:dyDescent="0.25">
      <c r="B67" s="56"/>
    </row>
    <row r="68" spans="2:8" ht="14.25" customHeight="1" x14ac:dyDescent="0.25">
      <c r="B68" s="56"/>
    </row>
    <row r="69" spans="2:8" ht="15.75" thickBot="1" x14ac:dyDescent="0.3"/>
    <row r="70" spans="2:8" ht="15.75" x14ac:dyDescent="0.25">
      <c r="B70" s="403" t="s">
        <v>283</v>
      </c>
      <c r="C70" s="50" t="s">
        <v>284</v>
      </c>
    </row>
    <row r="71" spans="2:8" x14ac:dyDescent="0.25">
      <c r="B71" s="404"/>
    </row>
    <row r="72" spans="2:8" x14ac:dyDescent="0.25">
      <c r="B72" s="404"/>
      <c r="C72" s="51" t="s">
        <v>288</v>
      </c>
      <c r="H72" t="s">
        <v>305</v>
      </c>
    </row>
    <row r="73" spans="2:8" x14ac:dyDescent="0.25">
      <c r="B73" s="404"/>
      <c r="C73" s="52"/>
    </row>
    <row r="74" spans="2:8" x14ac:dyDescent="0.25">
      <c r="B74" s="404"/>
      <c r="C74" s="53" t="s">
        <v>271</v>
      </c>
    </row>
    <row r="75" spans="2:8" x14ac:dyDescent="0.25">
      <c r="B75" s="404"/>
      <c r="C75" s="53" t="s">
        <v>285</v>
      </c>
    </row>
    <row r="76" spans="2:8" x14ac:dyDescent="0.25">
      <c r="B76" s="404"/>
      <c r="C76" s="53" t="s">
        <v>286</v>
      </c>
    </row>
    <row r="77" spans="2:8" x14ac:dyDescent="0.25">
      <c r="B77" s="404"/>
      <c r="C77" s="53" t="s">
        <v>273</v>
      </c>
    </row>
    <row r="78" spans="2:8" x14ac:dyDescent="0.25">
      <c r="B78" s="404"/>
      <c r="C78" s="53" t="s">
        <v>274</v>
      </c>
    </row>
    <row r="79" spans="2:8" x14ac:dyDescent="0.25">
      <c r="B79" s="404"/>
      <c r="C79" s="53" t="s">
        <v>275</v>
      </c>
    </row>
    <row r="80" spans="2:8" x14ac:dyDescent="0.25">
      <c r="B80" s="404"/>
    </row>
    <row r="81" spans="2:3" x14ac:dyDescent="0.25">
      <c r="B81" s="404"/>
      <c r="C81" s="54" t="s">
        <v>276</v>
      </c>
    </row>
    <row r="82" spans="2:3" x14ac:dyDescent="0.25">
      <c r="B82" s="404"/>
    </row>
    <row r="83" spans="2:3" x14ac:dyDescent="0.25">
      <c r="B83" s="404"/>
      <c r="C83" s="95" t="s">
        <v>287</v>
      </c>
    </row>
    <row r="84" spans="2:3" ht="15.75" thickBot="1" x14ac:dyDescent="0.3">
      <c r="B84" s="405"/>
      <c r="C84" s="95" t="s">
        <v>877</v>
      </c>
    </row>
    <row r="85" spans="2:3" x14ac:dyDescent="0.25">
      <c r="B85" s="92"/>
      <c r="C85" s="95"/>
    </row>
    <row r="86" spans="2:3" ht="20.25" customHeight="1" x14ac:dyDescent="0.25">
      <c r="B86" s="92"/>
      <c r="C86" s="95"/>
    </row>
    <row r="87" spans="2:3" ht="20.25" customHeight="1" x14ac:dyDescent="0.25">
      <c r="B87" s="92"/>
      <c r="C87" s="95"/>
    </row>
    <row r="88" spans="2:3" ht="20.25" customHeight="1" x14ac:dyDescent="0.25">
      <c r="B88" s="92"/>
      <c r="C88" s="95"/>
    </row>
    <row r="89" spans="2:3" ht="20.25" customHeight="1" x14ac:dyDescent="0.25">
      <c r="B89" s="92"/>
      <c r="C89" s="95"/>
    </row>
    <row r="90" spans="2:3" ht="20.25" customHeight="1" x14ac:dyDescent="0.25">
      <c r="B90" s="92"/>
      <c r="C90" s="95"/>
    </row>
    <row r="91" spans="2:3" ht="20.25" customHeight="1" x14ac:dyDescent="0.25">
      <c r="B91" s="92"/>
      <c r="C91" s="95"/>
    </row>
    <row r="92" spans="2:3" ht="20.25" customHeight="1" x14ac:dyDescent="0.25">
      <c r="B92" s="92"/>
      <c r="C92" s="95"/>
    </row>
    <row r="93" spans="2:3" x14ac:dyDescent="0.25">
      <c r="B93" s="92"/>
      <c r="C93" s="95"/>
    </row>
    <row r="94" spans="2:3" s="93" customFormat="1" x14ac:dyDescent="0.25">
      <c r="B94" s="92"/>
    </row>
    <row r="95" spans="2:3" s="93" customFormat="1" x14ac:dyDescent="0.25">
      <c r="B95" s="92"/>
    </row>
    <row r="96" spans="2:3" ht="15.75" thickBot="1" x14ac:dyDescent="0.3"/>
    <row r="97" spans="2:7" x14ac:dyDescent="0.25">
      <c r="B97" s="406" t="s">
        <v>289</v>
      </c>
      <c r="C97" s="49" t="s">
        <v>290</v>
      </c>
    </row>
    <row r="98" spans="2:7" x14ac:dyDescent="0.25">
      <c r="B98" s="407"/>
    </row>
    <row r="99" spans="2:7" x14ac:dyDescent="0.25">
      <c r="B99" s="407"/>
      <c r="C99" s="55" t="s">
        <v>291</v>
      </c>
    </row>
    <row r="100" spans="2:7" x14ac:dyDescent="0.25">
      <c r="B100" s="407"/>
      <c r="C100" t="s">
        <v>256</v>
      </c>
      <c r="G100" t="s">
        <v>292</v>
      </c>
    </row>
    <row r="101" spans="2:7" x14ac:dyDescent="0.25">
      <c r="B101" s="407"/>
      <c r="C101" t="s">
        <v>257</v>
      </c>
      <c r="G101" t="s">
        <v>258</v>
      </c>
    </row>
    <row r="102" spans="2:7" x14ac:dyDescent="0.25">
      <c r="B102" s="407"/>
      <c r="C102" t="s">
        <v>259</v>
      </c>
      <c r="G102" t="s">
        <v>293</v>
      </c>
    </row>
    <row r="103" spans="2:7" x14ac:dyDescent="0.25">
      <c r="B103" s="407"/>
      <c r="C103" t="s">
        <v>261</v>
      </c>
      <c r="G103" t="s">
        <v>409</v>
      </c>
    </row>
    <row r="104" spans="2:7" x14ac:dyDescent="0.25">
      <c r="B104" s="407"/>
      <c r="C104" t="s">
        <v>262</v>
      </c>
      <c r="G104" t="s">
        <v>263</v>
      </c>
    </row>
    <row r="105" spans="2:7" x14ac:dyDescent="0.25">
      <c r="B105" s="407"/>
      <c r="C105" t="s">
        <v>264</v>
      </c>
      <c r="G105" t="s">
        <v>265</v>
      </c>
    </row>
    <row r="106" spans="2:7" x14ac:dyDescent="0.25">
      <c r="B106" s="407"/>
      <c r="C106" t="s">
        <v>294</v>
      </c>
      <c r="G106" t="s">
        <v>295</v>
      </c>
    </row>
    <row r="107" spans="2:7" x14ac:dyDescent="0.25">
      <c r="B107" s="407"/>
    </row>
    <row r="108" spans="2:7" x14ac:dyDescent="0.25">
      <c r="B108" s="407"/>
      <c r="C108" s="43" t="s">
        <v>266</v>
      </c>
    </row>
    <row r="109" spans="2:7" x14ac:dyDescent="0.25">
      <c r="B109" s="407"/>
    </row>
    <row r="110" spans="2:7" x14ac:dyDescent="0.25">
      <c r="B110" s="407"/>
      <c r="C110" t="s">
        <v>267</v>
      </c>
    </row>
    <row r="111" spans="2:7" x14ac:dyDescent="0.25">
      <c r="B111" s="407"/>
      <c r="C111" t="s">
        <v>269</v>
      </c>
    </row>
    <row r="112" spans="2:7" x14ac:dyDescent="0.25">
      <c r="B112" s="407"/>
      <c r="C112" t="s">
        <v>296</v>
      </c>
    </row>
    <row r="113" spans="2:7" x14ac:dyDescent="0.25">
      <c r="B113" s="407"/>
      <c r="C113" t="s">
        <v>297</v>
      </c>
    </row>
    <row r="114" spans="2:7" x14ac:dyDescent="0.25">
      <c r="B114" s="407"/>
      <c r="C114" t="s">
        <v>268</v>
      </c>
    </row>
    <row r="115" spans="2:7" x14ac:dyDescent="0.25">
      <c r="B115" s="408"/>
      <c r="C115" t="s">
        <v>299</v>
      </c>
    </row>
    <row r="116" spans="2:7" x14ac:dyDescent="0.25">
      <c r="B116" s="408"/>
      <c r="C116" t="s">
        <v>279</v>
      </c>
    </row>
    <row r="117" spans="2:7" x14ac:dyDescent="0.25">
      <c r="B117" s="408"/>
      <c r="C117" t="s">
        <v>300</v>
      </c>
    </row>
    <row r="118" spans="2:7" ht="15.75" thickBot="1" x14ac:dyDescent="0.3">
      <c r="B118" s="409"/>
      <c r="C118" t="s">
        <v>301</v>
      </c>
    </row>
    <row r="119" spans="2:7" x14ac:dyDescent="0.25">
      <c r="B119" s="406" t="s">
        <v>289</v>
      </c>
    </row>
    <row r="120" spans="2:7" x14ac:dyDescent="0.25">
      <c r="B120" s="407"/>
      <c r="C120" s="55" t="s">
        <v>302</v>
      </c>
    </row>
    <row r="121" spans="2:7" x14ac:dyDescent="0.25">
      <c r="B121" s="407"/>
      <c r="C121" t="s">
        <v>256</v>
      </c>
      <c r="G121" t="s">
        <v>303</v>
      </c>
    </row>
    <row r="122" spans="2:7" x14ac:dyDescent="0.25">
      <c r="B122" s="407"/>
      <c r="C122" t="s">
        <v>257</v>
      </c>
      <c r="G122" t="s">
        <v>258</v>
      </c>
    </row>
    <row r="123" spans="2:7" x14ac:dyDescent="0.25">
      <c r="B123" s="407"/>
      <c r="C123" t="s">
        <v>259</v>
      </c>
      <c r="G123" t="s">
        <v>304</v>
      </c>
    </row>
    <row r="124" spans="2:7" x14ac:dyDescent="0.25">
      <c r="B124" s="407"/>
      <c r="C124" t="s">
        <v>261</v>
      </c>
      <c r="G124" t="s">
        <v>409</v>
      </c>
    </row>
    <row r="125" spans="2:7" x14ac:dyDescent="0.25">
      <c r="B125" s="407"/>
      <c r="C125" t="s">
        <v>262</v>
      </c>
      <c r="G125" t="s">
        <v>263</v>
      </c>
    </row>
    <row r="126" spans="2:7" x14ac:dyDescent="0.25">
      <c r="B126" s="407"/>
      <c r="C126" t="s">
        <v>264</v>
      </c>
      <c r="G126" t="s">
        <v>265</v>
      </c>
    </row>
    <row r="127" spans="2:7" x14ac:dyDescent="0.25">
      <c r="B127" s="407"/>
      <c r="C127" t="s">
        <v>294</v>
      </c>
      <c r="G127" t="s">
        <v>295</v>
      </c>
    </row>
    <row r="128" spans="2:7" x14ac:dyDescent="0.25">
      <c r="B128" s="407"/>
    </row>
    <row r="129" spans="2:3" x14ac:dyDescent="0.25">
      <c r="B129" s="407"/>
      <c r="C129" s="43" t="s">
        <v>266</v>
      </c>
    </row>
    <row r="130" spans="2:3" x14ac:dyDescent="0.25">
      <c r="B130" s="407"/>
    </row>
    <row r="131" spans="2:3" x14ac:dyDescent="0.25">
      <c r="B131" s="407"/>
      <c r="C131" t="s">
        <v>267</v>
      </c>
    </row>
    <row r="132" spans="2:3" x14ac:dyDescent="0.25">
      <c r="B132" s="407"/>
      <c r="C132" t="s">
        <v>269</v>
      </c>
    </row>
    <row r="133" spans="2:3" x14ac:dyDescent="0.25">
      <c r="B133" s="407"/>
      <c r="C133" t="s">
        <v>296</v>
      </c>
    </row>
    <row r="134" spans="2:3" x14ac:dyDescent="0.25">
      <c r="B134" s="407"/>
      <c r="C134" t="s">
        <v>297</v>
      </c>
    </row>
    <row r="135" spans="2:3" x14ac:dyDescent="0.25">
      <c r="B135" s="407"/>
      <c r="C135" t="s">
        <v>299</v>
      </c>
    </row>
    <row r="136" spans="2:3" ht="15.75" thickBot="1" x14ac:dyDescent="0.3">
      <c r="B136" s="409"/>
      <c r="C136" t="s">
        <v>301</v>
      </c>
    </row>
  </sheetData>
  <mergeCells count="6">
    <mergeCell ref="B3:B28"/>
    <mergeCell ref="B70:B84"/>
    <mergeCell ref="B97:B118"/>
    <mergeCell ref="B119:B136"/>
    <mergeCell ref="B31:B46"/>
    <mergeCell ref="B51:B66"/>
  </mergeCells>
  <pageMargins left="0.70866141732283472" right="0.70866141732283472" top="0.74803149606299213" bottom="0.74803149606299213" header="0.31496062992125984" footer="0.31496062992125984"/>
  <pageSetup paperSize="9" scale="72" fitToHeight="3" orientation="landscape" r:id="rId1"/>
  <rowBreaks count="1" manualBreakCount="1">
    <brk id="94"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F12"/>
  <sheetViews>
    <sheetView topLeftCell="A4" workbookViewId="0">
      <selection activeCell="I6" sqref="I6"/>
    </sheetView>
  </sheetViews>
  <sheetFormatPr baseColWidth="10" defaultRowHeight="15" x14ac:dyDescent="0.25"/>
  <cols>
    <col min="4" max="4" width="33.375" customWidth="1"/>
    <col min="6" max="6" width="101.25" customWidth="1"/>
  </cols>
  <sheetData>
    <row r="3" spans="3:6" x14ac:dyDescent="0.25">
      <c r="C3" t="s">
        <v>882</v>
      </c>
    </row>
    <row r="5" spans="3:6" x14ac:dyDescent="0.25">
      <c r="D5" t="s">
        <v>883</v>
      </c>
    </row>
    <row r="6" spans="3:6" ht="246.75" customHeight="1" x14ac:dyDescent="0.25">
      <c r="F6" s="197" t="s">
        <v>884</v>
      </c>
    </row>
    <row r="8" spans="3:6" x14ac:dyDescent="0.25">
      <c r="D8" t="s">
        <v>885</v>
      </c>
    </row>
    <row r="10" spans="3:6" x14ac:dyDescent="0.25">
      <c r="D10" t="s">
        <v>886</v>
      </c>
    </row>
    <row r="12" spans="3:6" x14ac:dyDescent="0.25">
      <c r="D12" t="s">
        <v>887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2"/>
  <sheetViews>
    <sheetView zoomScaleNormal="100" workbookViewId="0">
      <selection activeCell="D32" sqref="D32"/>
    </sheetView>
  </sheetViews>
  <sheetFormatPr baseColWidth="10" defaultRowHeight="15" x14ac:dyDescent="0.25"/>
  <cols>
    <col min="2" max="2" width="24.625" customWidth="1"/>
  </cols>
  <sheetData>
    <row r="1" spans="1:54" ht="15.75" thickBot="1" x14ac:dyDescent="0.3">
      <c r="A1" s="61" t="s">
        <v>323</v>
      </c>
    </row>
    <row r="2" spans="1:54" x14ac:dyDescent="0.25">
      <c r="K2" s="62">
        <v>2017</v>
      </c>
    </row>
    <row r="3" spans="1:54" ht="15.75" thickBot="1" x14ac:dyDescent="0.3"/>
    <row r="4" spans="1:54" ht="15.75" thickBot="1" x14ac:dyDescent="0.3">
      <c r="C4" s="60" t="s">
        <v>324</v>
      </c>
      <c r="D4" s="60" t="s">
        <v>325</v>
      </c>
      <c r="E4" s="60" t="s">
        <v>326</v>
      </c>
      <c r="F4" s="60" t="s">
        <v>327</v>
      </c>
      <c r="G4" s="60" t="s">
        <v>328</v>
      </c>
      <c r="H4" s="60" t="s">
        <v>329</v>
      </c>
      <c r="I4" s="60" t="s">
        <v>330</v>
      </c>
      <c r="J4" s="60" t="s">
        <v>331</v>
      </c>
      <c r="K4" s="60" t="s">
        <v>332</v>
      </c>
      <c r="L4" s="60" t="s">
        <v>333</v>
      </c>
      <c r="M4" s="60" t="s">
        <v>334</v>
      </c>
      <c r="N4" s="60" t="s">
        <v>335</v>
      </c>
      <c r="O4" s="60" t="s">
        <v>336</v>
      </c>
      <c r="P4" s="60" t="s">
        <v>337</v>
      </c>
      <c r="Q4" s="60" t="s">
        <v>338</v>
      </c>
      <c r="R4" s="60" t="s">
        <v>339</v>
      </c>
      <c r="S4" s="60" t="s">
        <v>340</v>
      </c>
      <c r="T4" s="60" t="s">
        <v>341</v>
      </c>
      <c r="U4" s="60" t="s">
        <v>342</v>
      </c>
      <c r="V4" s="60" t="s">
        <v>343</v>
      </c>
      <c r="W4" s="60" t="s">
        <v>344</v>
      </c>
      <c r="X4" s="60" t="s">
        <v>345</v>
      </c>
      <c r="Y4" s="60" t="s">
        <v>346</v>
      </c>
      <c r="Z4" s="60" t="s">
        <v>347</v>
      </c>
      <c r="AA4" s="60" t="s">
        <v>348</v>
      </c>
      <c r="AB4" s="60" t="s">
        <v>349</v>
      </c>
      <c r="AC4" s="60" t="s">
        <v>350</v>
      </c>
      <c r="AD4" s="60" t="s">
        <v>351</v>
      </c>
      <c r="AE4" s="60" t="s">
        <v>352</v>
      </c>
      <c r="AF4" s="60" t="s">
        <v>353</v>
      </c>
      <c r="AG4" s="60" t="s">
        <v>354</v>
      </c>
      <c r="AH4" s="60" t="s">
        <v>355</v>
      </c>
      <c r="AI4" s="60" t="s">
        <v>356</v>
      </c>
      <c r="AJ4" s="60" t="s">
        <v>357</v>
      </c>
      <c r="AK4" s="60" t="s">
        <v>358</v>
      </c>
      <c r="AL4" s="60" t="s">
        <v>359</v>
      </c>
      <c r="AM4" s="60" t="s">
        <v>360</v>
      </c>
      <c r="AN4" s="60" t="s">
        <v>361</v>
      </c>
      <c r="AO4" s="60" t="s">
        <v>362</v>
      </c>
      <c r="AP4" s="60" t="s">
        <v>363</v>
      </c>
      <c r="AQ4" s="60" t="s">
        <v>364</v>
      </c>
      <c r="AR4" s="60" t="s">
        <v>365</v>
      </c>
      <c r="AS4" s="60" t="s">
        <v>366</v>
      </c>
      <c r="AT4" s="60" t="s">
        <v>367</v>
      </c>
      <c r="AU4" s="60" t="s">
        <v>368</v>
      </c>
      <c r="AV4" s="60" t="s">
        <v>369</v>
      </c>
      <c r="AW4" s="60" t="s">
        <v>370</v>
      </c>
      <c r="AX4" s="60" t="s">
        <v>371</v>
      </c>
      <c r="AY4" s="60" t="s">
        <v>372</v>
      </c>
      <c r="AZ4" s="60" t="s">
        <v>373</v>
      </c>
      <c r="BA4" s="60" t="s">
        <v>374</v>
      </c>
      <c r="BB4" s="60" t="s">
        <v>375</v>
      </c>
    </row>
    <row r="5" spans="1:54" ht="15.75" thickBot="1" x14ac:dyDescent="0.3">
      <c r="B5" s="73" t="s">
        <v>282</v>
      </c>
      <c r="C5" s="63"/>
      <c r="D5" s="27"/>
      <c r="E5" s="27"/>
      <c r="F5" s="27"/>
      <c r="G5" s="64"/>
      <c r="H5" s="27"/>
      <c r="I5" s="27"/>
      <c r="J5" s="27"/>
      <c r="K5" s="64"/>
      <c r="L5" s="27"/>
      <c r="M5" s="27"/>
      <c r="N5" s="27"/>
      <c r="O5" s="64"/>
      <c r="P5" s="27"/>
      <c r="Q5" s="27"/>
      <c r="R5" s="27"/>
      <c r="S5" s="64"/>
      <c r="T5" s="27"/>
      <c r="U5" s="27"/>
      <c r="V5" s="27"/>
      <c r="W5" s="64"/>
      <c r="X5" s="27"/>
      <c r="Y5" s="27"/>
      <c r="Z5" s="27"/>
      <c r="AA5" s="64"/>
      <c r="AB5" s="27"/>
      <c r="AC5" s="27"/>
      <c r="AD5" s="27"/>
      <c r="AE5" s="64"/>
      <c r="AF5" s="27"/>
      <c r="AG5" s="27"/>
      <c r="AH5" s="27"/>
      <c r="AI5" s="64"/>
      <c r="AJ5" s="27"/>
      <c r="AK5" s="27"/>
      <c r="AL5" s="27"/>
      <c r="AM5" s="64"/>
      <c r="AN5" s="27"/>
      <c r="AO5" s="27"/>
      <c r="AP5" s="27"/>
      <c r="AQ5" s="64"/>
      <c r="AR5" s="27"/>
      <c r="AS5" s="27"/>
      <c r="AT5" s="27"/>
      <c r="AU5" s="64"/>
      <c r="AV5" s="27"/>
      <c r="AW5" s="27"/>
      <c r="AX5" s="27"/>
      <c r="AY5" s="64"/>
      <c r="AZ5" s="27"/>
      <c r="BA5" s="27"/>
      <c r="BB5" s="27"/>
    </row>
    <row r="6" spans="1:54" ht="15.75" thickBot="1" x14ac:dyDescent="0.3">
      <c r="A6" s="412" t="s">
        <v>3</v>
      </c>
      <c r="B6" s="74" t="s">
        <v>34</v>
      </c>
      <c r="C6" s="42"/>
      <c r="D6" s="64"/>
      <c r="E6" s="27"/>
      <c r="F6" s="27"/>
      <c r="G6" s="27"/>
      <c r="H6" s="64"/>
      <c r="I6" s="27"/>
      <c r="J6" s="27"/>
      <c r="K6" s="27"/>
      <c r="L6" s="64"/>
      <c r="M6" s="27"/>
      <c r="N6" s="27"/>
      <c r="O6" s="27"/>
      <c r="P6" s="64"/>
      <c r="Q6" s="27"/>
      <c r="R6" s="27"/>
      <c r="S6" s="27"/>
      <c r="T6" s="64"/>
      <c r="U6" s="27"/>
      <c r="V6" s="27"/>
      <c r="W6" s="27"/>
      <c r="X6" s="64"/>
      <c r="Y6" s="27"/>
      <c r="Z6" s="27"/>
      <c r="AA6" s="27"/>
      <c r="AB6" s="64"/>
      <c r="AC6" s="27"/>
      <c r="AD6" s="27"/>
      <c r="AE6" s="27"/>
      <c r="AF6" s="64"/>
      <c r="AG6" s="27"/>
      <c r="AH6" s="27"/>
      <c r="AI6" s="27"/>
      <c r="AJ6" s="64"/>
      <c r="AK6" s="27"/>
      <c r="AL6" s="27"/>
      <c r="AM6" s="27"/>
      <c r="AN6" s="64"/>
      <c r="AO6" s="27"/>
      <c r="AP6" s="27"/>
      <c r="AQ6" s="27"/>
      <c r="AR6" s="64"/>
      <c r="AS6" s="27"/>
      <c r="AT6" s="27"/>
      <c r="AU6" s="27"/>
      <c r="AV6" s="64"/>
      <c r="AW6" s="27"/>
      <c r="AX6" s="27"/>
      <c r="AY6" s="27"/>
      <c r="AZ6" s="64"/>
      <c r="BA6" s="27"/>
      <c r="BB6" s="27"/>
    </row>
    <row r="7" spans="1:54" ht="15.75" thickBot="1" x14ac:dyDescent="0.3">
      <c r="A7" s="413"/>
      <c r="B7" s="74" t="s">
        <v>376</v>
      </c>
      <c r="C7" s="42"/>
      <c r="D7" s="27"/>
      <c r="E7" s="64"/>
      <c r="F7" s="27"/>
      <c r="G7" s="27"/>
      <c r="H7" s="27"/>
      <c r="I7" s="64"/>
      <c r="J7" s="27"/>
      <c r="K7" s="27"/>
      <c r="L7" s="27"/>
      <c r="M7" s="64"/>
      <c r="N7" s="27"/>
      <c r="O7" s="27"/>
      <c r="P7" s="27"/>
      <c r="Q7" s="64"/>
      <c r="R7" s="27"/>
      <c r="S7" s="27"/>
      <c r="T7" s="27"/>
      <c r="U7" s="64"/>
      <c r="V7" s="27"/>
      <c r="W7" s="27"/>
      <c r="X7" s="27"/>
      <c r="Y7" s="64"/>
      <c r="Z7" s="27"/>
      <c r="AA7" s="27"/>
      <c r="AB7" s="27"/>
      <c r="AC7" s="64"/>
      <c r="AD7" s="27"/>
      <c r="AE7" s="27"/>
      <c r="AF7" s="27"/>
      <c r="AG7" s="64"/>
      <c r="AH7" s="27"/>
      <c r="AI7" s="27"/>
      <c r="AJ7" s="27"/>
      <c r="AK7" s="64"/>
      <c r="AL7" s="27"/>
      <c r="AM7" s="27"/>
      <c r="AN7" s="27"/>
      <c r="AO7" s="64"/>
      <c r="AP7" s="27"/>
      <c r="AQ7" s="27"/>
      <c r="AR7" s="27"/>
      <c r="AS7" s="64"/>
      <c r="AT7" s="27"/>
      <c r="AU7" s="27"/>
      <c r="AV7" s="27"/>
      <c r="AW7" s="64"/>
      <c r="AX7" s="27"/>
      <c r="AY7" s="27"/>
      <c r="AZ7" s="27"/>
      <c r="BA7" s="64"/>
      <c r="BB7" s="27"/>
    </row>
    <row r="8" spans="1:54" ht="15.75" thickBot="1" x14ac:dyDescent="0.3">
      <c r="A8" s="413"/>
      <c r="B8" s="74" t="s">
        <v>377</v>
      </c>
      <c r="C8" s="42"/>
      <c r="D8" s="27"/>
      <c r="E8" s="27"/>
      <c r="F8" s="64"/>
      <c r="G8" s="27"/>
      <c r="H8" s="27"/>
      <c r="I8" s="27"/>
      <c r="J8" s="64"/>
      <c r="K8" s="27"/>
      <c r="L8" s="27"/>
      <c r="M8" s="27"/>
      <c r="N8" s="64"/>
      <c r="O8" s="27"/>
      <c r="P8" s="27"/>
      <c r="Q8" s="27"/>
      <c r="R8" s="64"/>
      <c r="S8" s="27"/>
      <c r="T8" s="27"/>
      <c r="U8" s="27"/>
      <c r="V8" s="64"/>
      <c r="W8" s="27"/>
      <c r="X8" s="27"/>
      <c r="Y8" s="27"/>
      <c r="Z8" s="64"/>
      <c r="AA8" s="27"/>
      <c r="AB8" s="27"/>
      <c r="AC8" s="27"/>
      <c r="AD8" s="64"/>
      <c r="AE8" s="27"/>
      <c r="AF8" s="27"/>
      <c r="AG8" s="27"/>
      <c r="AH8" s="64"/>
      <c r="AI8" s="27"/>
      <c r="AJ8" s="27"/>
      <c r="AK8" s="27"/>
      <c r="AL8" s="64"/>
      <c r="AM8" s="27"/>
      <c r="AN8" s="27"/>
      <c r="AO8" s="27"/>
      <c r="AP8" s="64"/>
      <c r="AQ8" s="27"/>
      <c r="AR8" s="27"/>
      <c r="AS8" s="27"/>
      <c r="AT8" s="64"/>
      <c r="AU8" s="27"/>
      <c r="AV8" s="27"/>
      <c r="AW8" s="27"/>
      <c r="AX8" s="64"/>
      <c r="AY8" s="27"/>
      <c r="AZ8" s="27"/>
      <c r="BA8" s="27"/>
      <c r="BB8" s="64"/>
    </row>
    <row r="9" spans="1:54" ht="15.75" thickBot="1" x14ac:dyDescent="0.3">
      <c r="A9" s="413"/>
      <c r="B9" s="77" t="s">
        <v>378</v>
      </c>
      <c r="C9" s="42"/>
      <c r="D9" s="27"/>
      <c r="E9" s="27"/>
      <c r="F9" s="65"/>
      <c r="G9" s="65"/>
      <c r="H9" s="27"/>
      <c r="I9" s="27"/>
      <c r="J9" s="65"/>
      <c r="K9" s="65"/>
      <c r="L9" s="27"/>
      <c r="M9" s="27"/>
      <c r="N9" s="65"/>
      <c r="O9" s="65"/>
      <c r="P9" s="27"/>
      <c r="Q9" s="27"/>
      <c r="R9" s="65"/>
      <c r="S9" s="65"/>
      <c r="T9" s="27"/>
      <c r="U9" s="27"/>
      <c r="V9" s="65"/>
      <c r="W9" s="65"/>
      <c r="X9" s="27"/>
      <c r="Y9" s="27"/>
      <c r="Z9" s="65"/>
      <c r="AA9" s="65"/>
      <c r="AB9" s="27"/>
      <c r="AC9" s="27"/>
      <c r="AD9" s="65"/>
      <c r="AE9" s="65"/>
      <c r="AF9" s="27"/>
      <c r="AG9" s="27"/>
      <c r="AH9" s="65"/>
      <c r="AI9" s="65"/>
      <c r="AJ9" s="27"/>
      <c r="AK9" s="27"/>
      <c r="AL9" s="65"/>
      <c r="AM9" s="65"/>
      <c r="AN9" s="27"/>
      <c r="AO9" s="27"/>
      <c r="AP9" s="65"/>
      <c r="AQ9" s="65"/>
      <c r="AR9" s="27"/>
      <c r="AS9" s="27"/>
      <c r="AT9" s="65"/>
      <c r="AU9" s="65"/>
      <c r="AV9" s="27"/>
      <c r="AW9" s="27"/>
      <c r="AX9" s="65"/>
      <c r="AY9" s="65"/>
      <c r="AZ9" s="27"/>
      <c r="BA9" s="27"/>
      <c r="BB9" s="65"/>
    </row>
    <row r="10" spans="1:54" ht="15.75" thickBot="1" x14ac:dyDescent="0.3">
      <c r="A10" s="414"/>
      <c r="B10" s="78" t="s">
        <v>379</v>
      </c>
      <c r="C10" s="42"/>
      <c r="D10" s="27"/>
      <c r="E10" s="27"/>
      <c r="F10" s="37"/>
      <c r="G10" s="80"/>
      <c r="H10" s="71"/>
      <c r="I10" s="71"/>
      <c r="J10" s="67"/>
      <c r="K10" s="71"/>
      <c r="L10" s="71"/>
      <c r="M10" s="71"/>
      <c r="N10" s="67"/>
      <c r="O10" s="71"/>
      <c r="P10" s="71"/>
      <c r="Q10" s="71"/>
      <c r="R10" s="67"/>
      <c r="S10" s="71"/>
      <c r="T10" s="71"/>
      <c r="U10" s="71"/>
      <c r="V10" s="67"/>
      <c r="W10" s="71"/>
      <c r="X10" s="71"/>
      <c r="Y10" s="71"/>
      <c r="Z10" s="67"/>
      <c r="AA10" s="71"/>
      <c r="AB10" s="71"/>
      <c r="AC10" s="71"/>
      <c r="AD10" s="67"/>
      <c r="AE10" s="71"/>
      <c r="AF10" s="71"/>
      <c r="AG10" s="71"/>
      <c r="AH10" s="67"/>
      <c r="AI10" s="71"/>
      <c r="AJ10" s="71"/>
      <c r="AK10" s="71"/>
      <c r="AL10" s="67"/>
      <c r="AM10" s="71"/>
      <c r="AN10" s="71"/>
      <c r="AO10" s="71"/>
      <c r="AP10" s="67"/>
      <c r="AQ10" s="71"/>
      <c r="AR10" s="71"/>
      <c r="AS10" s="71"/>
      <c r="AT10" s="67"/>
      <c r="AU10" s="71"/>
      <c r="AV10" s="71"/>
      <c r="AW10" s="71"/>
      <c r="AX10" s="67"/>
      <c r="AY10" s="71"/>
      <c r="AZ10" s="71"/>
      <c r="BA10" s="71"/>
      <c r="BB10" s="67"/>
    </row>
    <row r="11" spans="1:54" ht="15.75" thickBot="1" x14ac:dyDescent="0.3">
      <c r="B11" s="79" t="s">
        <v>380</v>
      </c>
      <c r="C11" s="42"/>
      <c r="D11" s="27"/>
      <c r="E11" s="81"/>
      <c r="F11" s="27"/>
      <c r="G11" s="27"/>
      <c r="H11" s="27"/>
      <c r="I11" s="66"/>
      <c r="J11" s="27"/>
      <c r="K11" s="27"/>
      <c r="L11" s="27"/>
      <c r="M11" s="66"/>
      <c r="N11" s="27"/>
      <c r="O11" s="27"/>
      <c r="P11" s="27"/>
      <c r="Q11" s="66"/>
      <c r="R11" s="27"/>
      <c r="S11" s="27"/>
      <c r="T11" s="27"/>
      <c r="U11" s="66"/>
      <c r="V11" s="27"/>
      <c r="W11" s="27"/>
      <c r="X11" s="27"/>
      <c r="Y11" s="66"/>
      <c r="Z11" s="27"/>
      <c r="AA11" s="27"/>
      <c r="AB11" s="27"/>
      <c r="AC11" s="66"/>
      <c r="AD11" s="27"/>
      <c r="AE11" s="27"/>
      <c r="AF11" s="27"/>
      <c r="AG11" s="66"/>
      <c r="AH11" s="27"/>
      <c r="AI11" s="27"/>
      <c r="AJ11" s="27"/>
      <c r="AK11" s="66"/>
      <c r="AL11" s="27"/>
      <c r="AM11" s="27"/>
      <c r="AN11" s="27"/>
      <c r="AO11" s="66"/>
      <c r="AP11" s="27"/>
      <c r="AQ11" s="27"/>
      <c r="AR11" s="27"/>
      <c r="AS11" s="66"/>
      <c r="AT11" s="27"/>
      <c r="AU11" s="27"/>
      <c r="AV11" s="27"/>
      <c r="AW11" s="66"/>
      <c r="AX11" s="27"/>
      <c r="AY11" s="27"/>
      <c r="AZ11" s="27"/>
      <c r="BA11" s="66"/>
      <c r="BB11" s="27"/>
    </row>
    <row r="12" spans="1:54" ht="15.75" thickBot="1" x14ac:dyDescent="0.3">
      <c r="B12" s="75" t="s">
        <v>44</v>
      </c>
      <c r="C12" s="42"/>
      <c r="D12" s="82" t="s">
        <v>383</v>
      </c>
      <c r="E12" s="27"/>
      <c r="F12" s="27"/>
      <c r="G12" s="27"/>
      <c r="H12" s="82" t="s">
        <v>383</v>
      </c>
      <c r="I12" s="27"/>
      <c r="J12" s="27"/>
      <c r="K12" s="27"/>
      <c r="L12" s="82" t="s">
        <v>383</v>
      </c>
      <c r="M12" s="27"/>
      <c r="N12" s="27"/>
      <c r="O12" s="27"/>
      <c r="P12" s="82" t="s">
        <v>383</v>
      </c>
      <c r="Q12" s="27"/>
      <c r="R12" s="27"/>
      <c r="S12" s="27"/>
      <c r="T12" s="82" t="s">
        <v>383</v>
      </c>
      <c r="U12" s="27"/>
      <c r="V12" s="27"/>
      <c r="W12" s="27"/>
      <c r="X12" s="82" t="s">
        <v>383</v>
      </c>
      <c r="Y12" s="27"/>
      <c r="Z12" s="27"/>
      <c r="AA12" s="27"/>
      <c r="AB12" s="82" t="s">
        <v>383</v>
      </c>
      <c r="AC12" s="27"/>
      <c r="AD12" s="27"/>
      <c r="AE12" s="27"/>
      <c r="AF12" s="82" t="s">
        <v>383</v>
      </c>
      <c r="AG12" s="27"/>
      <c r="AH12" s="27"/>
      <c r="AI12" s="27"/>
      <c r="AJ12" s="82" t="s">
        <v>383</v>
      </c>
      <c r="AK12" s="27"/>
      <c r="AL12" s="27"/>
      <c r="AM12" s="27"/>
      <c r="AN12" s="82" t="s">
        <v>383</v>
      </c>
      <c r="AO12" s="27"/>
      <c r="AP12" s="27"/>
      <c r="AQ12" s="27"/>
      <c r="AR12" s="82" t="s">
        <v>383</v>
      </c>
      <c r="AS12" s="27"/>
      <c r="AT12" s="27"/>
      <c r="AU12" s="27"/>
      <c r="AV12" s="82" t="s">
        <v>383</v>
      </c>
      <c r="AW12" s="27"/>
      <c r="AX12" s="27"/>
      <c r="AY12" s="27"/>
      <c r="AZ12" s="82" t="s">
        <v>383</v>
      </c>
      <c r="BA12" s="27"/>
      <c r="BB12" s="27"/>
    </row>
    <row r="13" spans="1:54" ht="15.75" thickBot="1" x14ac:dyDescent="0.3">
      <c r="B13" s="77" t="s">
        <v>40</v>
      </c>
      <c r="C13" s="42"/>
      <c r="D13" s="27"/>
      <c r="E13" s="27"/>
      <c r="F13" s="27"/>
      <c r="G13" s="27"/>
      <c r="H13" s="27"/>
      <c r="I13" s="27"/>
      <c r="J13" s="27"/>
      <c r="K13" s="83"/>
      <c r="L13" s="83"/>
      <c r="M13" s="27"/>
      <c r="N13" s="27"/>
      <c r="O13" s="83"/>
      <c r="P13" s="83"/>
      <c r="Q13" s="27"/>
      <c r="R13" s="27"/>
      <c r="S13" s="83"/>
      <c r="T13" s="83"/>
      <c r="U13" s="27"/>
      <c r="V13" s="27"/>
      <c r="W13" s="83"/>
      <c r="X13" s="83"/>
      <c r="Y13" s="27"/>
      <c r="Z13" s="27"/>
      <c r="AA13" s="83"/>
      <c r="AB13" s="83"/>
      <c r="AC13" s="27"/>
      <c r="AD13" s="27"/>
      <c r="AE13" s="83"/>
      <c r="AF13" s="83"/>
      <c r="AG13" s="27"/>
      <c r="AH13" s="27"/>
      <c r="AI13" s="83"/>
      <c r="AJ13" s="83"/>
      <c r="AK13" s="27"/>
      <c r="AL13" s="27"/>
      <c r="AM13" s="83"/>
      <c r="AN13" s="83"/>
      <c r="AO13" s="27"/>
      <c r="AP13" s="27"/>
      <c r="AQ13" s="83"/>
      <c r="AR13" s="83"/>
      <c r="AS13" s="27"/>
      <c r="AT13" s="27"/>
      <c r="AU13" s="83"/>
      <c r="AV13" s="83"/>
      <c r="AW13" s="27"/>
      <c r="AX13" s="27"/>
      <c r="AY13" s="83"/>
      <c r="AZ13" s="83"/>
      <c r="BA13" s="27"/>
      <c r="BB13" s="27"/>
    </row>
    <row r="14" spans="1:54" ht="15.75" thickBot="1" x14ac:dyDescent="0.3">
      <c r="B14" s="76" t="s">
        <v>381</v>
      </c>
      <c r="C14" s="72" t="s">
        <v>382</v>
      </c>
      <c r="D14" s="27"/>
      <c r="E14" s="70"/>
      <c r="F14" s="27"/>
      <c r="G14" s="84" t="s">
        <v>382</v>
      </c>
      <c r="H14" s="27"/>
      <c r="I14" s="70"/>
      <c r="J14" s="27"/>
      <c r="K14" s="84" t="s">
        <v>382</v>
      </c>
      <c r="L14" s="27"/>
      <c r="M14" s="70"/>
      <c r="N14" s="27"/>
      <c r="O14" s="84" t="s">
        <v>382</v>
      </c>
      <c r="P14" s="27"/>
      <c r="Q14" s="70"/>
      <c r="R14" s="27"/>
      <c r="S14" s="84" t="s">
        <v>382</v>
      </c>
      <c r="T14" s="27"/>
      <c r="U14" s="70"/>
      <c r="V14" s="27"/>
      <c r="W14" s="84" t="s">
        <v>382</v>
      </c>
      <c r="X14" s="27"/>
      <c r="Y14" s="70"/>
      <c r="Z14" s="27"/>
      <c r="AA14" s="84" t="s">
        <v>382</v>
      </c>
      <c r="AB14" s="27"/>
      <c r="AC14" s="70"/>
      <c r="AD14" s="27"/>
      <c r="AE14" s="84" t="s">
        <v>382</v>
      </c>
      <c r="AF14" s="27"/>
      <c r="AG14" s="70"/>
      <c r="AH14" s="27"/>
      <c r="AI14" s="84" t="s">
        <v>382</v>
      </c>
      <c r="AJ14" s="27"/>
      <c r="AK14" s="70"/>
      <c r="AL14" s="27"/>
      <c r="AM14" s="84" t="s">
        <v>382</v>
      </c>
      <c r="AN14" s="27"/>
      <c r="AO14" s="70"/>
      <c r="AP14" s="27"/>
      <c r="AQ14" s="84" t="s">
        <v>382</v>
      </c>
      <c r="AR14" s="27"/>
      <c r="AS14" s="70"/>
      <c r="AT14" s="27"/>
      <c r="AU14" s="84" t="s">
        <v>382</v>
      </c>
      <c r="AV14" s="27"/>
      <c r="AW14" s="70"/>
      <c r="AX14" s="27"/>
      <c r="AY14" s="84" t="s">
        <v>382</v>
      </c>
      <c r="AZ14" s="27"/>
      <c r="BA14" s="70"/>
      <c r="BB14" s="27"/>
    </row>
    <row r="16" spans="1:54" x14ac:dyDescent="0.25">
      <c r="B16" s="68" t="s">
        <v>385</v>
      </c>
      <c r="C16" s="27"/>
      <c r="D16" s="27"/>
      <c r="E16" s="27"/>
      <c r="F16" s="112">
        <v>4400</v>
      </c>
      <c r="G16" s="27"/>
      <c r="H16" s="27"/>
      <c r="I16" s="27">
        <v>4400</v>
      </c>
      <c r="J16" s="27"/>
      <c r="K16" s="27"/>
      <c r="L16" s="27"/>
      <c r="M16" s="27">
        <v>4400</v>
      </c>
      <c r="N16" s="27"/>
      <c r="O16" s="27"/>
      <c r="P16" s="27"/>
      <c r="Q16" s="27">
        <v>4400</v>
      </c>
      <c r="R16" s="27"/>
      <c r="S16" s="27"/>
      <c r="T16" s="27"/>
      <c r="U16" s="27">
        <v>4400</v>
      </c>
      <c r="V16" s="27"/>
      <c r="W16" s="27"/>
      <c r="X16" s="27"/>
      <c r="Y16" s="27">
        <v>4400</v>
      </c>
      <c r="Z16" s="27"/>
      <c r="AA16" s="27"/>
      <c r="AB16" s="27"/>
      <c r="AC16" s="27">
        <v>4400</v>
      </c>
      <c r="AD16" s="27"/>
      <c r="AE16" s="27"/>
      <c r="AF16" s="27"/>
      <c r="AG16" s="27">
        <v>4400</v>
      </c>
      <c r="AH16" s="27"/>
      <c r="AI16" s="27"/>
      <c r="AJ16" s="27"/>
      <c r="AK16" s="27">
        <v>4400</v>
      </c>
      <c r="AL16" s="27"/>
      <c r="AM16" s="27"/>
      <c r="AN16" s="27"/>
      <c r="AO16" s="27">
        <v>4400</v>
      </c>
      <c r="AP16" s="27"/>
      <c r="AQ16" s="27"/>
      <c r="AR16" s="27"/>
      <c r="AS16" s="27">
        <v>4400</v>
      </c>
      <c r="AT16" s="27"/>
      <c r="AU16" s="27"/>
      <c r="AV16" s="27"/>
      <c r="AW16" s="27">
        <v>4400</v>
      </c>
      <c r="AX16" s="27"/>
      <c r="AY16" s="27"/>
      <c r="AZ16" s="27"/>
      <c r="BA16" s="27">
        <v>4400</v>
      </c>
      <c r="BB16" s="27"/>
    </row>
    <row r="17" spans="2:54" x14ac:dyDescent="0.25">
      <c r="B17" t="s">
        <v>508</v>
      </c>
      <c r="F17" s="111">
        <v>5866</v>
      </c>
      <c r="I17">
        <v>5866</v>
      </c>
      <c r="M17">
        <v>5866</v>
      </c>
      <c r="Q17">
        <v>5866</v>
      </c>
      <c r="U17">
        <v>5866</v>
      </c>
      <c r="Y17">
        <v>5866</v>
      </c>
      <c r="AC17">
        <v>5866</v>
      </c>
      <c r="AG17">
        <v>5866</v>
      </c>
      <c r="AK17">
        <v>5866</v>
      </c>
      <c r="AO17">
        <v>5866</v>
      </c>
      <c r="AS17">
        <v>5866</v>
      </c>
      <c r="AW17">
        <v>5866</v>
      </c>
      <c r="BA17">
        <v>5866</v>
      </c>
    </row>
    <row r="18" spans="2:54" x14ac:dyDescent="0.25">
      <c r="B18" t="s">
        <v>509</v>
      </c>
      <c r="F18" s="111">
        <v>48</v>
      </c>
      <c r="I18">
        <v>48</v>
      </c>
      <c r="M18">
        <v>48</v>
      </c>
      <c r="Q18">
        <v>48</v>
      </c>
      <c r="U18">
        <v>48</v>
      </c>
      <c r="Y18">
        <v>48</v>
      </c>
      <c r="AC18">
        <v>48</v>
      </c>
      <c r="AG18">
        <v>48</v>
      </c>
      <c r="AK18">
        <v>48</v>
      </c>
      <c r="AO18">
        <v>48</v>
      </c>
      <c r="AS18">
        <v>48</v>
      </c>
      <c r="AW18">
        <v>48</v>
      </c>
      <c r="BA18">
        <v>48</v>
      </c>
    </row>
    <row r="19" spans="2:54" x14ac:dyDescent="0.25">
      <c r="F19" s="111"/>
      <c r="BA19" s="27" t="s">
        <v>384</v>
      </c>
      <c r="BB19" s="69">
        <f>SUM(C16:BB16)</f>
        <v>57200</v>
      </c>
    </row>
    <row r="20" spans="2:54" x14ac:dyDescent="0.25">
      <c r="B20" t="s">
        <v>532</v>
      </c>
      <c r="F20" s="111">
        <v>60</v>
      </c>
      <c r="I20">
        <v>60</v>
      </c>
      <c r="M20">
        <v>60</v>
      </c>
      <c r="Q20">
        <v>60</v>
      </c>
      <c r="U20">
        <v>60</v>
      </c>
      <c r="Y20">
        <v>60</v>
      </c>
      <c r="AC20">
        <v>60</v>
      </c>
      <c r="AG20">
        <v>60</v>
      </c>
      <c r="AK20">
        <v>60</v>
      </c>
      <c r="AO20">
        <v>60</v>
      </c>
      <c r="AS20">
        <v>60</v>
      </c>
      <c r="AW20">
        <v>60</v>
      </c>
      <c r="BA20">
        <v>60</v>
      </c>
    </row>
    <row r="21" spans="2:54" x14ac:dyDescent="0.25">
      <c r="B21" t="s">
        <v>533</v>
      </c>
      <c r="F21" s="111">
        <v>20</v>
      </c>
      <c r="I21">
        <v>20</v>
      </c>
      <c r="M21">
        <v>20</v>
      </c>
      <c r="Q21">
        <v>20</v>
      </c>
      <c r="U21">
        <v>20</v>
      </c>
      <c r="Y21">
        <v>20</v>
      </c>
      <c r="AC21">
        <v>20</v>
      </c>
      <c r="AG21">
        <v>20</v>
      </c>
      <c r="AK21">
        <v>20</v>
      </c>
      <c r="AO21">
        <v>20</v>
      </c>
      <c r="AS21">
        <v>20</v>
      </c>
      <c r="AW21">
        <v>20</v>
      </c>
      <c r="BA21">
        <v>20</v>
      </c>
    </row>
    <row r="22" spans="2:54" x14ac:dyDescent="0.25">
      <c r="B22" t="s">
        <v>534</v>
      </c>
      <c r="F22" s="111"/>
      <c r="Q22">
        <v>2</v>
      </c>
      <c r="AC22">
        <v>2</v>
      </c>
      <c r="AO22">
        <v>2</v>
      </c>
      <c r="AW22">
        <v>2</v>
      </c>
    </row>
    <row r="23" spans="2:54" x14ac:dyDescent="0.25">
      <c r="B23" t="s">
        <v>535</v>
      </c>
      <c r="F23" s="111"/>
      <c r="M23">
        <v>2</v>
      </c>
      <c r="U23">
        <v>2</v>
      </c>
      <c r="AC23">
        <v>2</v>
      </c>
      <c r="AK23">
        <v>2</v>
      </c>
      <c r="AS23">
        <v>2</v>
      </c>
      <c r="AW23">
        <v>2</v>
      </c>
      <c r="BA23">
        <v>2</v>
      </c>
    </row>
    <row r="24" spans="2:54" x14ac:dyDescent="0.25">
      <c r="B24" t="s">
        <v>536</v>
      </c>
      <c r="F24" s="111">
        <v>20</v>
      </c>
      <c r="I24">
        <v>20</v>
      </c>
      <c r="J24">
        <v>20</v>
      </c>
      <c r="K24">
        <v>20</v>
      </c>
      <c r="L24">
        <v>20</v>
      </c>
      <c r="M24">
        <v>20</v>
      </c>
      <c r="N24">
        <v>20</v>
      </c>
      <c r="O24">
        <v>20</v>
      </c>
      <c r="P24">
        <v>20</v>
      </c>
      <c r="Q24">
        <v>20</v>
      </c>
      <c r="R24">
        <v>20</v>
      </c>
      <c r="S24">
        <v>20</v>
      </c>
      <c r="T24">
        <v>20</v>
      </c>
      <c r="U24">
        <v>20</v>
      </c>
      <c r="V24">
        <v>20</v>
      </c>
      <c r="W24">
        <v>20</v>
      </c>
      <c r="X24">
        <v>20</v>
      </c>
      <c r="Y24">
        <v>20</v>
      </c>
      <c r="Z24">
        <v>20</v>
      </c>
      <c r="AA24">
        <v>20</v>
      </c>
      <c r="AB24">
        <v>20</v>
      </c>
      <c r="AC24">
        <v>20</v>
      </c>
      <c r="AD24">
        <v>20</v>
      </c>
      <c r="AE24">
        <v>20</v>
      </c>
      <c r="AF24">
        <v>20</v>
      </c>
      <c r="AG24">
        <v>20</v>
      </c>
      <c r="AH24">
        <v>20</v>
      </c>
      <c r="AI24">
        <v>20</v>
      </c>
      <c r="AJ24">
        <v>20</v>
      </c>
      <c r="AK24">
        <v>20</v>
      </c>
      <c r="AL24">
        <v>20</v>
      </c>
      <c r="AM24">
        <v>20</v>
      </c>
      <c r="AN24">
        <v>20</v>
      </c>
      <c r="AO24">
        <v>20</v>
      </c>
      <c r="AP24">
        <v>20</v>
      </c>
      <c r="AQ24">
        <v>20</v>
      </c>
      <c r="AR24">
        <v>20</v>
      </c>
      <c r="AS24">
        <v>20</v>
      </c>
      <c r="AT24">
        <v>20</v>
      </c>
      <c r="AU24">
        <v>20</v>
      </c>
      <c r="AV24">
        <v>20</v>
      </c>
      <c r="AW24">
        <v>20</v>
      </c>
      <c r="AX24">
        <v>20</v>
      </c>
      <c r="AY24">
        <v>20</v>
      </c>
      <c r="AZ24">
        <v>20</v>
      </c>
      <c r="BA24">
        <v>20</v>
      </c>
      <c r="BB24">
        <v>20</v>
      </c>
    </row>
    <row r="26" spans="2:54" x14ac:dyDescent="0.25">
      <c r="C26" t="s">
        <v>451</v>
      </c>
    </row>
    <row r="28" spans="2:54" x14ac:dyDescent="0.25">
      <c r="E28" t="s">
        <v>452</v>
      </c>
    </row>
    <row r="29" spans="2:54" x14ac:dyDescent="0.25">
      <c r="E29" t="s">
        <v>453</v>
      </c>
    </row>
    <row r="30" spans="2:54" x14ac:dyDescent="0.25">
      <c r="E30" t="s">
        <v>454</v>
      </c>
    </row>
    <row r="31" spans="2:54" x14ac:dyDescent="0.25">
      <c r="E31" t="s">
        <v>455</v>
      </c>
    </row>
    <row r="32" spans="2:54" x14ac:dyDescent="0.25">
      <c r="E32" t="s">
        <v>456</v>
      </c>
    </row>
  </sheetData>
  <mergeCells count="1">
    <mergeCell ref="A6:A10"/>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K11"/>
  <sheetViews>
    <sheetView zoomScaleNormal="100" workbookViewId="0">
      <selection activeCell="H24" sqref="H24"/>
    </sheetView>
  </sheetViews>
  <sheetFormatPr baseColWidth="10" defaultRowHeight="15" x14ac:dyDescent="0.25"/>
  <sheetData>
    <row r="6" spans="3:11" x14ac:dyDescent="0.25">
      <c r="C6" t="s">
        <v>610</v>
      </c>
      <c r="I6" t="s">
        <v>52</v>
      </c>
    </row>
    <row r="7" spans="3:11" x14ac:dyDescent="0.25">
      <c r="C7" t="s">
        <v>611</v>
      </c>
      <c r="I7" t="s">
        <v>52</v>
      </c>
    </row>
    <row r="8" spans="3:11" x14ac:dyDescent="0.25">
      <c r="C8" t="s">
        <v>612</v>
      </c>
      <c r="I8" t="s">
        <v>161</v>
      </c>
    </row>
    <row r="9" spans="3:11" x14ac:dyDescent="0.25">
      <c r="C9" t="s">
        <v>613</v>
      </c>
      <c r="I9" t="s">
        <v>161</v>
      </c>
    </row>
    <row r="10" spans="3:11" x14ac:dyDescent="0.25">
      <c r="C10" t="s">
        <v>971</v>
      </c>
      <c r="I10" t="s">
        <v>161</v>
      </c>
    </row>
    <row r="11" spans="3:11" x14ac:dyDescent="0.25">
      <c r="C11" s="126" t="s">
        <v>972</v>
      </c>
      <c r="D11" s="126"/>
      <c r="E11" s="126"/>
      <c r="F11" s="126"/>
      <c r="G11" s="126"/>
      <c r="H11" s="126"/>
      <c r="I11" s="126" t="s">
        <v>973</v>
      </c>
      <c r="J11" s="126"/>
      <c r="K11" s="126"/>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2"/>
  <sheetViews>
    <sheetView zoomScaleNormal="100" workbookViewId="0">
      <selection activeCell="G28" sqref="G28"/>
    </sheetView>
  </sheetViews>
  <sheetFormatPr baseColWidth="10" defaultRowHeight="15" x14ac:dyDescent="0.25"/>
  <cols>
    <col min="2" max="2" width="24.625" customWidth="1"/>
  </cols>
  <sheetData>
    <row r="1" spans="1:54" ht="15.75" thickBot="1" x14ac:dyDescent="0.3">
      <c r="A1" s="61" t="s">
        <v>323</v>
      </c>
    </row>
    <row r="2" spans="1:54" x14ac:dyDescent="0.25">
      <c r="K2" s="62">
        <v>2017</v>
      </c>
    </row>
    <row r="3" spans="1:54" ht="15.75" thickBot="1" x14ac:dyDescent="0.3"/>
    <row r="4" spans="1:54" ht="15.75" thickBot="1" x14ac:dyDescent="0.3">
      <c r="C4" s="60" t="s">
        <v>324</v>
      </c>
      <c r="D4" s="60" t="s">
        <v>325</v>
      </c>
      <c r="E4" s="60" t="s">
        <v>326</v>
      </c>
      <c r="F4" s="60" t="s">
        <v>327</v>
      </c>
      <c r="G4" s="60" t="s">
        <v>328</v>
      </c>
      <c r="H4" s="60" t="s">
        <v>329</v>
      </c>
      <c r="I4" s="60" t="s">
        <v>330</v>
      </c>
      <c r="J4" s="60" t="s">
        <v>331</v>
      </c>
      <c r="K4" s="60" t="s">
        <v>332</v>
      </c>
      <c r="L4" s="60" t="s">
        <v>333</v>
      </c>
      <c r="M4" s="60" t="s">
        <v>334</v>
      </c>
      <c r="N4" s="60" t="s">
        <v>335</v>
      </c>
      <c r="O4" s="60" t="s">
        <v>336</v>
      </c>
      <c r="P4" s="60" t="s">
        <v>337</v>
      </c>
      <c r="Q4" s="60" t="s">
        <v>338</v>
      </c>
      <c r="R4" s="60" t="s">
        <v>339</v>
      </c>
      <c r="S4" s="60" t="s">
        <v>340</v>
      </c>
      <c r="T4" s="60" t="s">
        <v>341</v>
      </c>
      <c r="U4" s="60" t="s">
        <v>342</v>
      </c>
      <c r="V4" s="60" t="s">
        <v>343</v>
      </c>
      <c r="W4" s="60" t="s">
        <v>344</v>
      </c>
      <c r="X4" s="60" t="s">
        <v>345</v>
      </c>
      <c r="Y4" s="60" t="s">
        <v>346</v>
      </c>
      <c r="Z4" s="60" t="s">
        <v>347</v>
      </c>
      <c r="AA4" s="60" t="s">
        <v>348</v>
      </c>
      <c r="AB4" s="60" t="s">
        <v>349</v>
      </c>
      <c r="AC4" s="60" t="s">
        <v>350</v>
      </c>
      <c r="AD4" s="60" t="s">
        <v>351</v>
      </c>
      <c r="AE4" s="60" t="s">
        <v>352</v>
      </c>
      <c r="AF4" s="60" t="s">
        <v>353</v>
      </c>
      <c r="AG4" s="60" t="s">
        <v>354</v>
      </c>
      <c r="AH4" s="60" t="s">
        <v>355</v>
      </c>
      <c r="AI4" s="60" t="s">
        <v>356</v>
      </c>
      <c r="AJ4" s="60" t="s">
        <v>357</v>
      </c>
      <c r="AK4" s="60" t="s">
        <v>358</v>
      </c>
      <c r="AL4" s="60" t="s">
        <v>359</v>
      </c>
      <c r="AM4" s="60" t="s">
        <v>360</v>
      </c>
      <c r="AN4" s="60" t="s">
        <v>361</v>
      </c>
      <c r="AO4" s="60" t="s">
        <v>362</v>
      </c>
      <c r="AP4" s="60" t="s">
        <v>363</v>
      </c>
      <c r="AQ4" s="60" t="s">
        <v>364</v>
      </c>
      <c r="AR4" s="60" t="s">
        <v>365</v>
      </c>
      <c r="AS4" s="60" t="s">
        <v>366</v>
      </c>
      <c r="AT4" s="60" t="s">
        <v>367</v>
      </c>
      <c r="AU4" s="60" t="s">
        <v>368</v>
      </c>
      <c r="AV4" s="60" t="s">
        <v>369</v>
      </c>
      <c r="AW4" s="60" t="s">
        <v>370</v>
      </c>
      <c r="AX4" s="60" t="s">
        <v>371</v>
      </c>
      <c r="AY4" s="60" t="s">
        <v>372</v>
      </c>
      <c r="AZ4" s="60" t="s">
        <v>373</v>
      </c>
      <c r="BA4" s="60" t="s">
        <v>374</v>
      </c>
      <c r="BB4" s="60" t="s">
        <v>375</v>
      </c>
    </row>
    <row r="5" spans="1:54" ht="15.75" thickBot="1" x14ac:dyDescent="0.3">
      <c r="B5" s="73" t="s">
        <v>282</v>
      </c>
      <c r="C5" s="64"/>
      <c r="D5" s="27"/>
      <c r="E5" s="27"/>
      <c r="F5" s="27"/>
      <c r="G5" s="64"/>
      <c r="H5" s="27"/>
      <c r="I5" s="27"/>
      <c r="J5" s="27"/>
      <c r="K5" s="64"/>
      <c r="L5" s="27"/>
      <c r="M5" s="27"/>
      <c r="N5" s="27"/>
      <c r="O5" s="64"/>
      <c r="P5" s="27"/>
      <c r="Q5" s="27"/>
      <c r="R5" s="27"/>
      <c r="S5" s="64"/>
      <c r="T5" s="27"/>
      <c r="U5" s="27"/>
      <c r="V5" s="27"/>
      <c r="W5" s="64"/>
      <c r="X5" s="27"/>
      <c r="Y5" s="27"/>
      <c r="Z5" s="27"/>
      <c r="AA5" s="64"/>
      <c r="AB5" s="27"/>
      <c r="AC5" s="27"/>
      <c r="AD5" s="27"/>
      <c r="AE5" s="64"/>
      <c r="AF5" s="27"/>
      <c r="AG5" s="27"/>
      <c r="AH5" s="27"/>
      <c r="AI5" s="64"/>
      <c r="AJ5" s="27"/>
      <c r="AK5" s="27"/>
      <c r="AL5" s="27"/>
      <c r="AM5" s="64"/>
      <c r="AN5" s="27"/>
      <c r="AO5" s="27"/>
      <c r="AP5" s="27"/>
      <c r="AQ5" s="64"/>
      <c r="AR5" s="27"/>
      <c r="AS5" s="27"/>
      <c r="AT5" s="27"/>
      <c r="AU5" s="64"/>
      <c r="AV5" s="27"/>
      <c r="AW5" s="27"/>
      <c r="AX5" s="27"/>
      <c r="AY5" s="64"/>
      <c r="AZ5" s="27"/>
      <c r="BA5" s="27"/>
      <c r="BB5" s="27"/>
    </row>
    <row r="6" spans="1:54" ht="15.75" thickBot="1" x14ac:dyDescent="0.3">
      <c r="A6" s="412" t="s">
        <v>3</v>
      </c>
      <c r="B6" s="74" t="s">
        <v>34</v>
      </c>
      <c r="C6" s="27"/>
      <c r="D6" s="64"/>
      <c r="E6" s="27"/>
      <c r="F6" s="27"/>
      <c r="G6" s="27"/>
      <c r="H6" s="64"/>
      <c r="I6" s="27"/>
      <c r="J6" s="27"/>
      <c r="K6" s="27"/>
      <c r="L6" s="64"/>
      <c r="M6" s="27"/>
      <c r="N6" s="27"/>
      <c r="O6" s="27"/>
      <c r="P6" s="64"/>
      <c r="Q6" s="27"/>
      <c r="R6" s="27"/>
      <c r="S6" s="27"/>
      <c r="T6" s="64"/>
      <c r="U6" s="27"/>
      <c r="V6" s="27"/>
      <c r="W6" s="27"/>
      <c r="X6" s="64"/>
      <c r="Y6" s="27"/>
      <c r="Z6" s="27"/>
      <c r="AA6" s="27"/>
      <c r="AB6" s="64"/>
      <c r="AC6" s="27"/>
      <c r="AD6" s="27"/>
      <c r="AE6" s="27"/>
      <c r="AF6" s="64"/>
      <c r="AG6" s="27"/>
      <c r="AH6" s="27"/>
      <c r="AI6" s="27"/>
      <c r="AJ6" s="64"/>
      <c r="AK6" s="27"/>
      <c r="AL6" s="27"/>
      <c r="AM6" s="27"/>
      <c r="AN6" s="64"/>
      <c r="AO6" s="27"/>
      <c r="AP6" s="27"/>
      <c r="AQ6" s="27"/>
      <c r="AR6" s="64"/>
      <c r="AS6" s="27"/>
      <c r="AT6" s="27"/>
      <c r="AU6" s="27"/>
      <c r="AV6" s="64"/>
      <c r="AW6" s="27"/>
      <c r="AX6" s="27"/>
      <c r="AY6" s="27"/>
      <c r="AZ6" s="64"/>
      <c r="BA6" s="27"/>
      <c r="BB6" s="27"/>
    </row>
    <row r="7" spans="1:54" ht="15.75" thickBot="1" x14ac:dyDescent="0.3">
      <c r="A7" s="413"/>
      <c r="B7" s="74" t="s">
        <v>376</v>
      </c>
      <c r="C7" s="27"/>
      <c r="D7" s="27"/>
      <c r="E7" s="64"/>
      <c r="F7" s="27"/>
      <c r="G7" s="27"/>
      <c r="H7" s="27"/>
      <c r="I7" s="64"/>
      <c r="J7" s="27"/>
      <c r="K7" s="27"/>
      <c r="L7" s="27"/>
      <c r="M7" s="64"/>
      <c r="N7" s="27"/>
      <c r="O7" s="27"/>
      <c r="P7" s="27"/>
      <c r="Q7" s="64"/>
      <c r="R7" s="27"/>
      <c r="S7" s="27"/>
      <c r="T7" s="27"/>
      <c r="U7" s="64"/>
      <c r="V7" s="27"/>
      <c r="W7" s="27"/>
      <c r="X7" s="27"/>
      <c r="Y7" s="64"/>
      <c r="Z7" s="27"/>
      <c r="AA7" s="27"/>
      <c r="AB7" s="27"/>
      <c r="AC7" s="64"/>
      <c r="AD7" s="27"/>
      <c r="AE7" s="27"/>
      <c r="AF7" s="27"/>
      <c r="AG7" s="64"/>
      <c r="AH7" s="27"/>
      <c r="AI7" s="27"/>
      <c r="AJ7" s="27"/>
      <c r="AK7" s="64"/>
      <c r="AL7" s="27"/>
      <c r="AM7" s="27"/>
      <c r="AN7" s="27"/>
      <c r="AO7" s="64"/>
      <c r="AP7" s="27"/>
      <c r="AQ7" s="27"/>
      <c r="AR7" s="27"/>
      <c r="AS7" s="64"/>
      <c r="AT7" s="27"/>
      <c r="AU7" s="27"/>
      <c r="AV7" s="27"/>
      <c r="AW7" s="64"/>
      <c r="AX7" s="27"/>
      <c r="AY7" s="27"/>
      <c r="AZ7" s="27"/>
      <c r="BA7" s="64"/>
      <c r="BB7" s="27"/>
    </row>
    <row r="8" spans="1:54" ht="15.75" thickBot="1" x14ac:dyDescent="0.3">
      <c r="A8" s="413"/>
      <c r="B8" s="74" t="s">
        <v>377</v>
      </c>
      <c r="C8" s="27"/>
      <c r="D8" s="27"/>
      <c r="E8" s="27"/>
      <c r="F8" s="64"/>
      <c r="G8" s="27"/>
      <c r="H8" s="27"/>
      <c r="I8" s="27"/>
      <c r="J8" s="64"/>
      <c r="K8" s="27"/>
      <c r="L8" s="27"/>
      <c r="M8" s="27"/>
      <c r="N8" s="64"/>
      <c r="O8" s="27"/>
      <c r="P8" s="27"/>
      <c r="Q8" s="27"/>
      <c r="R8" s="64"/>
      <c r="S8" s="27"/>
      <c r="T8" s="27"/>
      <c r="U8" s="27"/>
      <c r="V8" s="64"/>
      <c r="W8" s="27"/>
      <c r="X8" s="27"/>
      <c r="Y8" s="27"/>
      <c r="Z8" s="64"/>
      <c r="AA8" s="27"/>
      <c r="AB8" s="27"/>
      <c r="AC8" s="27"/>
      <c r="AD8" s="64"/>
      <c r="AE8" s="27"/>
      <c r="AF8" s="27"/>
      <c r="AG8" s="27"/>
      <c r="AH8" s="64"/>
      <c r="AI8" s="27"/>
      <c r="AJ8" s="27"/>
      <c r="AK8" s="27"/>
      <c r="AL8" s="64"/>
      <c r="AM8" s="27"/>
      <c r="AN8" s="27"/>
      <c r="AO8" s="27"/>
      <c r="AP8" s="64"/>
      <c r="AQ8" s="27"/>
      <c r="AR8" s="27"/>
      <c r="AS8" s="27"/>
      <c r="AT8" s="64"/>
      <c r="AU8" s="27"/>
      <c r="AV8" s="27"/>
      <c r="AW8" s="27"/>
      <c r="AX8" s="64"/>
      <c r="AY8" s="27"/>
      <c r="AZ8" s="27"/>
      <c r="BA8" s="27"/>
      <c r="BB8" s="64"/>
    </row>
    <row r="9" spans="1:54" ht="15.75" thickBot="1" x14ac:dyDescent="0.3">
      <c r="A9" s="413"/>
      <c r="B9" s="77" t="s">
        <v>378</v>
      </c>
      <c r="C9" s="65"/>
      <c r="D9" s="27"/>
      <c r="E9" s="27"/>
      <c r="F9" s="65"/>
      <c r="G9" s="65"/>
      <c r="H9" s="27"/>
      <c r="I9" s="27"/>
      <c r="J9" s="65"/>
      <c r="K9" s="65"/>
      <c r="L9" s="27"/>
      <c r="M9" s="27"/>
      <c r="N9" s="65"/>
      <c r="O9" s="65"/>
      <c r="P9" s="27"/>
      <c r="Q9" s="27"/>
      <c r="R9" s="65"/>
      <c r="S9" s="65"/>
      <c r="T9" s="27"/>
      <c r="U9" s="27"/>
      <c r="V9" s="65"/>
      <c r="W9" s="65"/>
      <c r="X9" s="27"/>
      <c r="Y9" s="27"/>
      <c r="Z9" s="65"/>
      <c r="AA9" s="65"/>
      <c r="AB9" s="27"/>
      <c r="AC9" s="27"/>
      <c r="AD9" s="65"/>
      <c r="AE9" s="65"/>
      <c r="AF9" s="27"/>
      <c r="AG9" s="27"/>
      <c r="AH9" s="65"/>
      <c r="AI9" s="65"/>
      <c r="AJ9" s="27"/>
      <c r="AK9" s="27"/>
      <c r="AL9" s="65"/>
      <c r="AM9" s="65"/>
      <c r="AN9" s="27"/>
      <c r="AO9" s="27"/>
      <c r="AP9" s="65"/>
      <c r="AQ9" s="65"/>
      <c r="AR9" s="27"/>
      <c r="AS9" s="27"/>
      <c r="AT9" s="65"/>
      <c r="AU9" s="65"/>
      <c r="AV9" s="27"/>
      <c r="AW9" s="27"/>
      <c r="AX9" s="65"/>
      <c r="AY9" s="65"/>
      <c r="AZ9" s="27"/>
      <c r="BA9" s="27"/>
      <c r="BB9" s="65"/>
    </row>
    <row r="10" spans="1:54" ht="15.75" thickBot="1" x14ac:dyDescent="0.3">
      <c r="A10" s="414"/>
      <c r="B10" s="78" t="s">
        <v>379</v>
      </c>
      <c r="C10" s="71"/>
      <c r="D10" s="71"/>
      <c r="E10" s="71"/>
      <c r="F10" s="67"/>
      <c r="G10" s="71"/>
      <c r="H10" s="71"/>
      <c r="I10" s="71"/>
      <c r="J10" s="67"/>
      <c r="K10" s="71"/>
      <c r="L10" s="71"/>
      <c r="M10" s="71"/>
      <c r="N10" s="67"/>
      <c r="O10" s="71"/>
      <c r="P10" s="71"/>
      <c r="Q10" s="71"/>
      <c r="R10" s="67"/>
      <c r="S10" s="71"/>
      <c r="T10" s="71"/>
      <c r="U10" s="71"/>
      <c r="V10" s="67"/>
      <c r="W10" s="71"/>
      <c r="X10" s="71"/>
      <c r="Y10" s="71"/>
      <c r="Z10" s="67"/>
      <c r="AA10" s="71"/>
      <c r="AB10" s="71"/>
      <c r="AC10" s="71"/>
      <c r="AD10" s="67"/>
      <c r="AE10" s="71"/>
      <c r="AF10" s="71"/>
      <c r="AG10" s="71"/>
      <c r="AH10" s="67"/>
      <c r="AI10" s="71"/>
      <c r="AJ10" s="71"/>
      <c r="AK10" s="71"/>
      <c r="AL10" s="67"/>
      <c r="AM10" s="71"/>
      <c r="AN10" s="71"/>
      <c r="AO10" s="71"/>
      <c r="AP10" s="67"/>
      <c r="AQ10" s="71"/>
      <c r="AR10" s="71"/>
      <c r="AS10" s="71"/>
      <c r="AT10" s="67"/>
      <c r="AU10" s="71"/>
      <c r="AV10" s="71"/>
      <c r="AW10" s="71"/>
      <c r="AX10" s="67"/>
      <c r="AY10" s="71"/>
      <c r="AZ10" s="71"/>
      <c r="BA10" s="71"/>
      <c r="BB10" s="67"/>
    </row>
    <row r="11" spans="1:54" ht="15.75" thickBot="1" x14ac:dyDescent="0.3">
      <c r="B11" s="79" t="s">
        <v>380</v>
      </c>
      <c r="C11" s="27"/>
      <c r="D11" s="27"/>
      <c r="E11" s="66"/>
      <c r="F11" s="27"/>
      <c r="G11" s="27"/>
      <c r="H11" s="27"/>
      <c r="I11" s="66"/>
      <c r="J11" s="27"/>
      <c r="K11" s="27"/>
      <c r="L11" s="27"/>
      <c r="M11" s="66"/>
      <c r="N11" s="27"/>
      <c r="O11" s="27"/>
      <c r="P11" s="27"/>
      <c r="Q11" s="66"/>
      <c r="R11" s="27"/>
      <c r="S11" s="27"/>
      <c r="T11" s="27"/>
      <c r="U11" s="66"/>
      <c r="V11" s="27"/>
      <c r="W11" s="27"/>
      <c r="X11" s="27"/>
      <c r="Y11" s="66"/>
      <c r="Z11" s="27"/>
      <c r="AA11" s="27"/>
      <c r="AB11" s="27"/>
      <c r="AC11" s="66"/>
      <c r="AD11" s="27"/>
      <c r="AE11" s="27"/>
      <c r="AF11" s="27"/>
      <c r="AG11" s="66"/>
      <c r="AH11" s="27"/>
      <c r="AI11" s="27"/>
      <c r="AJ11" s="27"/>
      <c r="AK11" s="66"/>
      <c r="AL11" s="27"/>
      <c r="AM11" s="27"/>
      <c r="AN11" s="27"/>
      <c r="AO11" s="66"/>
      <c r="AP11" s="27"/>
      <c r="AQ11" s="27"/>
      <c r="AR11" s="27"/>
      <c r="AS11" s="66"/>
      <c r="AT11" s="27"/>
      <c r="AU11" s="27"/>
      <c r="AV11" s="27"/>
      <c r="AW11" s="66"/>
      <c r="AX11" s="27"/>
      <c r="AY11" s="27"/>
      <c r="AZ11" s="27"/>
      <c r="BA11" s="66"/>
      <c r="BB11" s="27"/>
    </row>
    <row r="12" spans="1:54" ht="15.75" thickBot="1" x14ac:dyDescent="0.3">
      <c r="B12" s="75" t="s">
        <v>44</v>
      </c>
      <c r="C12" s="27"/>
      <c r="D12" s="82" t="s">
        <v>383</v>
      </c>
      <c r="E12" s="27"/>
      <c r="F12" s="27"/>
      <c r="G12" s="27"/>
      <c r="H12" s="82" t="s">
        <v>383</v>
      </c>
      <c r="I12" s="27"/>
      <c r="J12" s="27"/>
      <c r="K12" s="27"/>
      <c r="L12" s="82" t="s">
        <v>383</v>
      </c>
      <c r="M12" s="27"/>
      <c r="N12" s="27"/>
      <c r="O12" s="27"/>
      <c r="P12" s="82" t="s">
        <v>383</v>
      </c>
      <c r="Q12" s="27"/>
      <c r="R12" s="27"/>
      <c r="S12" s="27"/>
      <c r="T12" s="82" t="s">
        <v>383</v>
      </c>
      <c r="U12" s="27"/>
      <c r="V12" s="27"/>
      <c r="W12" s="27"/>
      <c r="X12" s="82" t="s">
        <v>383</v>
      </c>
      <c r="Y12" s="27"/>
      <c r="Z12" s="27"/>
      <c r="AA12" s="27"/>
      <c r="AB12" s="82" t="s">
        <v>383</v>
      </c>
      <c r="AC12" s="27"/>
      <c r="AD12" s="27"/>
      <c r="AE12" s="27"/>
      <c r="AF12" s="82" t="s">
        <v>383</v>
      </c>
      <c r="AG12" s="27"/>
      <c r="AH12" s="27"/>
      <c r="AI12" s="27"/>
      <c r="AJ12" s="82" t="s">
        <v>383</v>
      </c>
      <c r="AK12" s="27"/>
      <c r="AL12" s="27"/>
      <c r="AM12" s="27"/>
      <c r="AN12" s="82" t="s">
        <v>383</v>
      </c>
      <c r="AO12" s="27"/>
      <c r="AP12" s="27"/>
      <c r="AQ12" s="27"/>
      <c r="AR12" s="82" t="s">
        <v>383</v>
      </c>
      <c r="AS12" s="27"/>
      <c r="AT12" s="27"/>
      <c r="AU12" s="27"/>
      <c r="AV12" s="82" t="s">
        <v>383</v>
      </c>
      <c r="AW12" s="27"/>
      <c r="AX12" s="27"/>
      <c r="AY12" s="27"/>
      <c r="AZ12" s="82" t="s">
        <v>383</v>
      </c>
      <c r="BA12" s="27"/>
      <c r="BB12" s="27"/>
    </row>
    <row r="13" spans="1:54" ht="15.75" thickBot="1" x14ac:dyDescent="0.3">
      <c r="B13" s="77" t="s">
        <v>40</v>
      </c>
      <c r="C13" s="83" t="s">
        <v>549</v>
      </c>
      <c r="D13" s="83" t="s">
        <v>549</v>
      </c>
      <c r="E13" s="83" t="s">
        <v>549</v>
      </c>
      <c r="F13" s="83" t="s">
        <v>549</v>
      </c>
      <c r="G13" s="83" t="s">
        <v>549</v>
      </c>
      <c r="H13" s="83" t="s">
        <v>549</v>
      </c>
      <c r="I13" s="83" t="s">
        <v>549</v>
      </c>
      <c r="J13" s="83" t="s">
        <v>549</v>
      </c>
      <c r="K13" s="83" t="s">
        <v>549</v>
      </c>
      <c r="L13" s="83" t="s">
        <v>549</v>
      </c>
      <c r="M13" s="83" t="s">
        <v>549</v>
      </c>
      <c r="N13" s="83" t="s">
        <v>549</v>
      </c>
      <c r="O13" s="83" t="s">
        <v>549</v>
      </c>
      <c r="P13" s="83" t="s">
        <v>549</v>
      </c>
      <c r="Q13" s="83" t="s">
        <v>549</v>
      </c>
      <c r="R13" s="83" t="s">
        <v>549</v>
      </c>
      <c r="S13" s="83" t="s">
        <v>549</v>
      </c>
      <c r="T13" s="83" t="s">
        <v>549</v>
      </c>
      <c r="U13" s="83" t="s">
        <v>549</v>
      </c>
      <c r="V13" s="83" t="s">
        <v>549</v>
      </c>
      <c r="W13" s="83" t="s">
        <v>549</v>
      </c>
      <c r="X13" s="83" t="s">
        <v>549</v>
      </c>
      <c r="Y13" s="83" t="s">
        <v>549</v>
      </c>
      <c r="Z13" s="83" t="s">
        <v>549</v>
      </c>
      <c r="AA13" s="83" t="s">
        <v>549</v>
      </c>
      <c r="AB13" s="83" t="s">
        <v>549</v>
      </c>
      <c r="AC13" s="83" t="s">
        <v>549</v>
      </c>
      <c r="AD13" s="83" t="s">
        <v>549</v>
      </c>
      <c r="AE13" s="83" t="s">
        <v>549</v>
      </c>
      <c r="AF13" s="83" t="s">
        <v>549</v>
      </c>
      <c r="AG13" s="83" t="s">
        <v>549</v>
      </c>
      <c r="AH13" s="83" t="s">
        <v>549</v>
      </c>
      <c r="AI13" s="83" t="s">
        <v>549</v>
      </c>
      <c r="AJ13" s="83" t="s">
        <v>549</v>
      </c>
      <c r="AK13" s="83" t="s">
        <v>549</v>
      </c>
      <c r="AL13" s="83" t="s">
        <v>549</v>
      </c>
      <c r="AM13" s="83" t="s">
        <v>549</v>
      </c>
      <c r="AN13" s="83" t="s">
        <v>549</v>
      </c>
      <c r="AO13" s="83" t="s">
        <v>549</v>
      </c>
      <c r="AP13" s="83" t="s">
        <v>549</v>
      </c>
      <c r="AQ13" s="83" t="s">
        <v>549</v>
      </c>
      <c r="AR13" s="83" t="s">
        <v>549</v>
      </c>
      <c r="AS13" s="83" t="s">
        <v>549</v>
      </c>
      <c r="AT13" s="83" t="s">
        <v>549</v>
      </c>
      <c r="AU13" s="83" t="s">
        <v>549</v>
      </c>
      <c r="AV13" s="83" t="s">
        <v>549</v>
      </c>
      <c r="AW13" s="83" t="s">
        <v>549</v>
      </c>
      <c r="AX13" s="83" t="s">
        <v>549</v>
      </c>
      <c r="AY13" s="83" t="s">
        <v>549</v>
      </c>
      <c r="AZ13" s="83" t="s">
        <v>549</v>
      </c>
      <c r="BA13" s="83" t="s">
        <v>549</v>
      </c>
      <c r="BB13" s="83" t="s">
        <v>549</v>
      </c>
    </row>
    <row r="14" spans="1:54" ht="15.75" thickBot="1" x14ac:dyDescent="0.3">
      <c r="B14" s="76" t="s">
        <v>381</v>
      </c>
      <c r="C14" s="84" t="s">
        <v>382</v>
      </c>
      <c r="D14" s="27"/>
      <c r="E14" s="70"/>
      <c r="F14" s="27"/>
      <c r="G14" s="84" t="s">
        <v>382</v>
      </c>
      <c r="H14" s="27"/>
      <c r="I14" s="70"/>
      <c r="J14" s="27"/>
      <c r="K14" s="84" t="s">
        <v>382</v>
      </c>
      <c r="L14" s="27"/>
      <c r="M14" s="70"/>
      <c r="N14" s="27"/>
      <c r="O14" s="84" t="s">
        <v>382</v>
      </c>
      <c r="P14" s="27"/>
      <c r="Q14" s="70"/>
      <c r="R14" s="27"/>
      <c r="S14" s="84" t="s">
        <v>382</v>
      </c>
      <c r="T14" s="27"/>
      <c r="U14" s="70"/>
      <c r="V14" s="27"/>
      <c r="W14" s="84" t="s">
        <v>382</v>
      </c>
      <c r="X14" s="27"/>
      <c r="Y14" s="70"/>
      <c r="Z14" s="27"/>
      <c r="AA14" s="84" t="s">
        <v>382</v>
      </c>
      <c r="AB14" s="27"/>
      <c r="AC14" s="70"/>
      <c r="AD14" s="27"/>
      <c r="AE14" s="84" t="s">
        <v>382</v>
      </c>
      <c r="AF14" s="27"/>
      <c r="AG14" s="70"/>
      <c r="AH14" s="27"/>
      <c r="AI14" s="84" t="s">
        <v>382</v>
      </c>
      <c r="AJ14" s="27"/>
      <c r="AK14" s="70"/>
      <c r="AL14" s="27"/>
      <c r="AM14" s="84" t="s">
        <v>382</v>
      </c>
      <c r="AN14" s="27"/>
      <c r="AO14" s="70"/>
      <c r="AP14" s="27"/>
      <c r="AQ14" s="84" t="s">
        <v>382</v>
      </c>
      <c r="AR14" s="27"/>
      <c r="AS14" s="70"/>
      <c r="AT14" s="27"/>
      <c r="AU14" s="84" t="s">
        <v>382</v>
      </c>
      <c r="AV14" s="27"/>
      <c r="AW14" s="70"/>
      <c r="AX14" s="27"/>
      <c r="AY14" s="84" t="s">
        <v>382</v>
      </c>
      <c r="AZ14" s="27"/>
      <c r="BA14" s="70"/>
      <c r="BB14" s="27"/>
    </row>
    <row r="16" spans="1:54" x14ac:dyDescent="0.25">
      <c r="B16" s="68" t="s">
        <v>385</v>
      </c>
      <c r="C16" s="27"/>
      <c r="D16" s="27"/>
      <c r="E16" s="27">
        <v>5500</v>
      </c>
      <c r="F16" s="27"/>
      <c r="G16" s="27"/>
      <c r="H16" s="27"/>
      <c r="I16" s="27">
        <v>5500</v>
      </c>
      <c r="J16" s="27"/>
      <c r="K16" s="27"/>
      <c r="L16" s="27"/>
      <c r="M16" s="27">
        <v>5500</v>
      </c>
      <c r="N16" s="27"/>
      <c r="O16" s="27"/>
      <c r="P16" s="27"/>
      <c r="Q16" s="27">
        <v>5500</v>
      </c>
      <c r="R16" s="27"/>
      <c r="S16" s="27"/>
      <c r="T16" s="27"/>
      <c r="U16" s="27">
        <v>5500</v>
      </c>
      <c r="V16" s="27"/>
      <c r="W16" s="27"/>
      <c r="X16" s="27"/>
      <c r="Y16" s="27">
        <v>5500</v>
      </c>
      <c r="Z16" s="27"/>
      <c r="AA16" s="27"/>
      <c r="AB16" s="27"/>
      <c r="AC16" s="27">
        <v>5500</v>
      </c>
      <c r="AD16" s="27"/>
      <c r="AE16" s="27"/>
      <c r="AF16" s="27"/>
      <c r="AG16" s="27">
        <v>5500</v>
      </c>
      <c r="AH16" s="27"/>
      <c r="AI16" s="27"/>
      <c r="AJ16" s="27"/>
      <c r="AK16" s="27">
        <v>5500</v>
      </c>
      <c r="AL16" s="27"/>
      <c r="AM16" s="27"/>
      <c r="AN16" s="27"/>
      <c r="AO16" s="27">
        <v>5500</v>
      </c>
      <c r="AP16" s="27"/>
      <c r="AQ16" s="27"/>
      <c r="AR16" s="27"/>
      <c r="AS16" s="27">
        <v>5500</v>
      </c>
      <c r="AT16" s="27"/>
      <c r="AU16" s="27"/>
      <c r="AV16" s="27"/>
      <c r="AW16" s="27">
        <v>5500</v>
      </c>
      <c r="AX16" s="27"/>
      <c r="AY16" s="27"/>
      <c r="AZ16" s="27"/>
      <c r="BA16" s="27">
        <v>5500</v>
      </c>
      <c r="BB16" s="27"/>
    </row>
    <row r="17" spans="2:54" x14ac:dyDescent="0.25">
      <c r="B17" t="s">
        <v>508</v>
      </c>
      <c r="E17">
        <v>7333</v>
      </c>
      <c r="I17">
        <v>7333</v>
      </c>
      <c r="M17">
        <v>7333</v>
      </c>
      <c r="Q17">
        <v>7333</v>
      </c>
      <c r="U17">
        <v>7333</v>
      </c>
      <c r="Y17">
        <v>7333</v>
      </c>
      <c r="AC17">
        <v>7333</v>
      </c>
      <c r="AG17">
        <v>7333</v>
      </c>
      <c r="AK17">
        <v>7333</v>
      </c>
      <c r="AO17">
        <v>7333</v>
      </c>
      <c r="AS17">
        <v>7333</v>
      </c>
      <c r="AW17">
        <v>7333</v>
      </c>
      <c r="BA17">
        <v>7333</v>
      </c>
    </row>
    <row r="18" spans="2:54" x14ac:dyDescent="0.25">
      <c r="B18" t="s">
        <v>509</v>
      </c>
      <c r="E18">
        <v>61</v>
      </c>
      <c r="I18">
        <v>61</v>
      </c>
      <c r="M18">
        <v>61</v>
      </c>
      <c r="Q18">
        <v>61</v>
      </c>
      <c r="U18">
        <v>61</v>
      </c>
      <c r="Y18">
        <v>61</v>
      </c>
      <c r="AC18">
        <v>61</v>
      </c>
      <c r="AG18">
        <v>61</v>
      </c>
      <c r="AK18">
        <v>61</v>
      </c>
      <c r="AO18">
        <v>61</v>
      </c>
      <c r="AS18">
        <v>61</v>
      </c>
      <c r="AW18">
        <v>61</v>
      </c>
      <c r="BA18">
        <v>61</v>
      </c>
    </row>
    <row r="19" spans="2:54" x14ac:dyDescent="0.25">
      <c r="BA19" s="27" t="s">
        <v>384</v>
      </c>
      <c r="BB19" s="69">
        <f>SUM(C16:BB16)</f>
        <v>71500</v>
      </c>
    </row>
    <row r="20" spans="2:54" x14ac:dyDescent="0.25">
      <c r="B20" t="s">
        <v>532</v>
      </c>
      <c r="E20">
        <v>60</v>
      </c>
      <c r="I20">
        <v>60</v>
      </c>
      <c r="M20">
        <v>60</v>
      </c>
      <c r="Q20">
        <v>60</v>
      </c>
      <c r="U20">
        <v>60</v>
      </c>
      <c r="Y20">
        <v>60</v>
      </c>
      <c r="AC20">
        <v>60</v>
      </c>
      <c r="AG20">
        <v>60</v>
      </c>
      <c r="AK20">
        <v>60</v>
      </c>
      <c r="AO20">
        <v>60</v>
      </c>
      <c r="AS20">
        <v>60</v>
      </c>
      <c r="AW20">
        <v>60</v>
      </c>
      <c r="BA20">
        <v>60</v>
      </c>
    </row>
    <row r="21" spans="2:54" x14ac:dyDescent="0.25">
      <c r="B21" t="s">
        <v>533</v>
      </c>
      <c r="E21">
        <v>30</v>
      </c>
      <c r="I21">
        <v>30</v>
      </c>
      <c r="M21">
        <v>30</v>
      </c>
      <c r="Q21">
        <v>30</v>
      </c>
      <c r="U21">
        <v>30</v>
      </c>
      <c r="Y21">
        <v>30</v>
      </c>
      <c r="AC21">
        <v>30</v>
      </c>
      <c r="AG21">
        <v>30</v>
      </c>
      <c r="AK21">
        <v>30</v>
      </c>
      <c r="AO21">
        <v>30</v>
      </c>
      <c r="AS21">
        <v>30</v>
      </c>
      <c r="AW21">
        <v>30</v>
      </c>
      <c r="BA21">
        <v>30</v>
      </c>
    </row>
    <row r="22" spans="2:54" x14ac:dyDescent="0.25">
      <c r="B22" t="s">
        <v>534</v>
      </c>
      <c r="Q22">
        <v>2</v>
      </c>
      <c r="AC22">
        <v>2</v>
      </c>
      <c r="AO22">
        <v>2</v>
      </c>
      <c r="AW22">
        <v>2</v>
      </c>
    </row>
    <row r="23" spans="2:54" x14ac:dyDescent="0.25">
      <c r="B23" t="s">
        <v>535</v>
      </c>
      <c r="E23">
        <v>1</v>
      </c>
      <c r="M23">
        <v>1</v>
      </c>
      <c r="U23">
        <v>1</v>
      </c>
      <c r="AC23">
        <v>1</v>
      </c>
      <c r="AK23">
        <v>1</v>
      </c>
      <c r="AS23">
        <v>1</v>
      </c>
      <c r="AW23">
        <v>1</v>
      </c>
      <c r="BA23">
        <v>1</v>
      </c>
    </row>
    <row r="26" spans="2:54" x14ac:dyDescent="0.25">
      <c r="C26" t="s">
        <v>451</v>
      </c>
    </row>
    <row r="28" spans="2:54" x14ac:dyDescent="0.25">
      <c r="E28" t="s">
        <v>452</v>
      </c>
    </row>
    <row r="29" spans="2:54" x14ac:dyDescent="0.25">
      <c r="E29" t="s">
        <v>453</v>
      </c>
    </row>
    <row r="30" spans="2:54" x14ac:dyDescent="0.25">
      <c r="E30" t="s">
        <v>454</v>
      </c>
    </row>
    <row r="31" spans="2:54" x14ac:dyDescent="0.25">
      <c r="E31" t="s">
        <v>455</v>
      </c>
    </row>
    <row r="32" spans="2:54" x14ac:dyDescent="0.25">
      <c r="E32" t="s">
        <v>456</v>
      </c>
    </row>
  </sheetData>
  <mergeCells count="1">
    <mergeCell ref="A6:A10"/>
  </mergeCells>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1"/>
  <sheetViews>
    <sheetView workbookViewId="0">
      <selection activeCell="C4" sqref="C4"/>
    </sheetView>
  </sheetViews>
  <sheetFormatPr baseColWidth="10" defaultRowHeight="15" x14ac:dyDescent="0.25"/>
  <cols>
    <col min="2" max="2" width="28.375" customWidth="1"/>
  </cols>
  <sheetData>
    <row r="1" spans="2:6" ht="15.75" thickBot="1" x14ac:dyDescent="0.3"/>
    <row r="2" spans="2:6" ht="15.75" thickBot="1" x14ac:dyDescent="0.3">
      <c r="E2" s="114" t="s">
        <v>1022</v>
      </c>
      <c r="F2" s="116"/>
    </row>
    <row r="3" spans="2:6" ht="15.75" thickBot="1" x14ac:dyDescent="0.3"/>
    <row r="4" spans="2:6" ht="15.75" thickBot="1" x14ac:dyDescent="0.3">
      <c r="B4" s="28" t="s">
        <v>1023</v>
      </c>
    </row>
    <row r="5" spans="2:6" x14ac:dyDescent="0.25">
      <c r="B5" s="119" t="s">
        <v>402</v>
      </c>
    </row>
    <row r="6" spans="2:6" x14ac:dyDescent="0.25">
      <c r="B6" s="27"/>
    </row>
    <row r="7" spans="2:6" x14ac:dyDescent="0.25">
      <c r="B7" s="27"/>
    </row>
    <row r="8" spans="2:6" x14ac:dyDescent="0.25">
      <c r="B8" s="27"/>
    </row>
    <row r="9" spans="2:6" x14ac:dyDescent="0.25">
      <c r="B9" s="27"/>
    </row>
    <row r="10" spans="2:6" x14ac:dyDescent="0.25">
      <c r="B10" s="27"/>
    </row>
    <row r="11" spans="2:6" x14ac:dyDescent="0.25">
      <c r="B11" s="27"/>
    </row>
    <row r="12" spans="2:6" x14ac:dyDescent="0.25">
      <c r="B12" s="27"/>
    </row>
    <row r="13" spans="2:6" x14ac:dyDescent="0.25">
      <c r="B13" s="27"/>
    </row>
    <row r="14" spans="2:6" x14ac:dyDescent="0.25">
      <c r="B14" s="27"/>
    </row>
    <row r="15" spans="2:6" x14ac:dyDescent="0.25">
      <c r="B15" s="27"/>
    </row>
    <row r="16" spans="2:6" x14ac:dyDescent="0.25">
      <c r="B16" s="27"/>
    </row>
    <row r="17" spans="2:2" x14ac:dyDescent="0.25">
      <c r="B17" s="27"/>
    </row>
    <row r="18" spans="2:2" x14ac:dyDescent="0.25">
      <c r="B18" s="27"/>
    </row>
    <row r="19" spans="2:2" x14ac:dyDescent="0.25">
      <c r="B19" s="27"/>
    </row>
    <row r="20" spans="2:2" x14ac:dyDescent="0.25">
      <c r="B20" s="27"/>
    </row>
    <row r="21" spans="2:2" x14ac:dyDescent="0.25">
      <c r="B21" s="27"/>
    </row>
    <row r="22" spans="2:2" x14ac:dyDescent="0.25">
      <c r="B22" s="27"/>
    </row>
    <row r="23" spans="2:2" x14ac:dyDescent="0.25">
      <c r="B23" s="27"/>
    </row>
    <row r="24" spans="2:2" x14ac:dyDescent="0.25">
      <c r="B24" s="27"/>
    </row>
    <row r="25" spans="2:2" x14ac:dyDescent="0.25">
      <c r="B25" s="27"/>
    </row>
    <row r="26" spans="2:2" x14ac:dyDescent="0.25">
      <c r="B26" s="27"/>
    </row>
    <row r="27" spans="2:2" x14ac:dyDescent="0.25">
      <c r="B27" s="27"/>
    </row>
    <row r="28" spans="2:2" x14ac:dyDescent="0.25">
      <c r="B28" s="27"/>
    </row>
    <row r="29" spans="2:2" x14ac:dyDescent="0.25">
      <c r="B29" s="27"/>
    </row>
    <row r="30" spans="2:2" x14ac:dyDescent="0.25">
      <c r="B30" s="27"/>
    </row>
    <row r="31" spans="2:2" x14ac:dyDescent="0.25">
      <c r="B31" s="27"/>
    </row>
  </sheetData>
  <pageMargins left="0.7" right="0.7" top="0.75" bottom="0.75" header="0.3" footer="0.3"/>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S30"/>
  <sheetViews>
    <sheetView topLeftCell="A7" workbookViewId="0">
      <selection activeCell="S31" sqref="S31"/>
    </sheetView>
  </sheetViews>
  <sheetFormatPr baseColWidth="10" defaultRowHeight="15" x14ac:dyDescent="0.25"/>
  <cols>
    <col min="7" max="7" width="15.125" customWidth="1"/>
  </cols>
  <sheetData>
    <row r="6" spans="3:13" x14ac:dyDescent="0.25">
      <c r="H6" t="s">
        <v>579</v>
      </c>
    </row>
    <row r="9" spans="3:13" x14ac:dyDescent="0.25">
      <c r="C9" t="s">
        <v>490</v>
      </c>
      <c r="D9" t="s">
        <v>491</v>
      </c>
      <c r="H9" t="s">
        <v>501</v>
      </c>
      <c r="I9" t="s">
        <v>502</v>
      </c>
      <c r="K9" t="s">
        <v>503</v>
      </c>
      <c r="M9" t="s">
        <v>504</v>
      </c>
    </row>
    <row r="10" spans="3:13" x14ac:dyDescent="0.25">
      <c r="E10" t="s">
        <v>492</v>
      </c>
      <c r="H10">
        <v>200</v>
      </c>
      <c r="I10">
        <v>8</v>
      </c>
      <c r="K10">
        <v>300</v>
      </c>
      <c r="M10">
        <f>(H10*I10*K10)/1000</f>
        <v>480</v>
      </c>
    </row>
    <row r="11" spans="3:13" x14ac:dyDescent="0.25">
      <c r="E11" t="s">
        <v>493</v>
      </c>
      <c r="H11">
        <v>4000</v>
      </c>
      <c r="I11">
        <v>3</v>
      </c>
      <c r="K11">
        <v>200</v>
      </c>
      <c r="M11">
        <f>(H11*I11*K11)/1000</f>
        <v>2400</v>
      </c>
    </row>
    <row r="12" spans="3:13" x14ac:dyDescent="0.25">
      <c r="E12" t="s">
        <v>494</v>
      </c>
      <c r="H12">
        <v>500</v>
      </c>
      <c r="I12">
        <v>8</v>
      </c>
      <c r="K12">
        <v>200</v>
      </c>
      <c r="M12">
        <f t="shared" ref="M12:M24" si="0">(H12*I12*K12)/1000</f>
        <v>800</v>
      </c>
    </row>
    <row r="13" spans="3:13" x14ac:dyDescent="0.25">
      <c r="E13" t="s">
        <v>495</v>
      </c>
      <c r="H13">
        <v>1500</v>
      </c>
      <c r="I13">
        <v>8</v>
      </c>
      <c r="K13">
        <v>250</v>
      </c>
      <c r="M13">
        <f t="shared" si="0"/>
        <v>3000</v>
      </c>
    </row>
    <row r="14" spans="3:13" x14ac:dyDescent="0.25">
      <c r="E14" s="110" t="s">
        <v>496</v>
      </c>
      <c r="F14" s="110"/>
      <c r="G14" s="110"/>
      <c r="H14" s="110">
        <v>4000</v>
      </c>
      <c r="I14" s="110">
        <v>12</v>
      </c>
      <c r="J14" s="110"/>
      <c r="K14" s="110">
        <v>250</v>
      </c>
      <c r="L14" s="110"/>
      <c r="M14" s="110">
        <f t="shared" si="0"/>
        <v>12000</v>
      </c>
    </row>
    <row r="15" spans="3:13" x14ac:dyDescent="0.25">
      <c r="E15" s="110" t="s">
        <v>497</v>
      </c>
      <c r="F15" s="110"/>
      <c r="G15" s="110"/>
      <c r="H15" s="110">
        <v>550</v>
      </c>
      <c r="I15" s="110">
        <v>4</v>
      </c>
      <c r="J15" s="110"/>
      <c r="K15" s="110">
        <v>120</v>
      </c>
      <c r="L15" s="110"/>
      <c r="M15" s="110">
        <f t="shared" si="0"/>
        <v>264</v>
      </c>
    </row>
    <row r="16" spans="3:13" x14ac:dyDescent="0.25">
      <c r="E16" s="110" t="s">
        <v>498</v>
      </c>
      <c r="F16" s="110"/>
      <c r="G16" s="110"/>
      <c r="H16" s="110">
        <v>2500</v>
      </c>
      <c r="I16" s="110">
        <v>3.5</v>
      </c>
      <c r="J16" s="110"/>
      <c r="K16" s="110">
        <v>60</v>
      </c>
      <c r="L16" s="110"/>
      <c r="M16" s="110">
        <f t="shared" si="0"/>
        <v>525</v>
      </c>
    </row>
    <row r="17" spans="4:19" x14ac:dyDescent="0.25">
      <c r="E17" s="110" t="s">
        <v>576</v>
      </c>
      <c r="F17" s="110"/>
      <c r="G17" s="110"/>
      <c r="H17" s="110">
        <v>26000</v>
      </c>
      <c r="I17" s="110">
        <v>24</v>
      </c>
      <c r="J17" s="110"/>
      <c r="K17" s="110">
        <v>11</v>
      </c>
      <c r="L17" s="110"/>
      <c r="M17" s="110">
        <f t="shared" si="0"/>
        <v>6864</v>
      </c>
    </row>
    <row r="18" spans="4:19" x14ac:dyDescent="0.25">
      <c r="E18" s="110" t="s">
        <v>577</v>
      </c>
      <c r="F18" s="110"/>
      <c r="G18" s="110"/>
      <c r="H18" s="110">
        <v>26000</v>
      </c>
      <c r="I18" s="110">
        <v>4</v>
      </c>
      <c r="J18" s="110"/>
      <c r="K18" s="110">
        <v>55</v>
      </c>
      <c r="L18" s="110"/>
      <c r="M18" s="110">
        <f t="shared" si="0"/>
        <v>5720</v>
      </c>
      <c r="O18" s="105" t="s">
        <v>580</v>
      </c>
      <c r="P18" s="105"/>
    </row>
    <row r="19" spans="4:19" x14ac:dyDescent="0.25">
      <c r="E19" t="s">
        <v>499</v>
      </c>
      <c r="H19">
        <v>500</v>
      </c>
      <c r="I19">
        <v>4.5</v>
      </c>
      <c r="K19">
        <v>60</v>
      </c>
      <c r="M19">
        <f t="shared" si="0"/>
        <v>135</v>
      </c>
      <c r="O19">
        <v>563.28</v>
      </c>
      <c r="Q19">
        <v>46.94</v>
      </c>
    </row>
    <row r="20" spans="4:19" x14ac:dyDescent="0.25">
      <c r="E20" t="s">
        <v>500</v>
      </c>
      <c r="H20">
        <v>300</v>
      </c>
      <c r="I20">
        <v>1.5</v>
      </c>
      <c r="K20">
        <v>60</v>
      </c>
      <c r="M20">
        <f t="shared" si="0"/>
        <v>27</v>
      </c>
    </row>
    <row r="21" spans="4:19" x14ac:dyDescent="0.25">
      <c r="M21">
        <f t="shared" si="0"/>
        <v>0</v>
      </c>
    </row>
    <row r="22" spans="4:19" x14ac:dyDescent="0.25">
      <c r="M22">
        <f t="shared" si="0"/>
        <v>0</v>
      </c>
    </row>
    <row r="23" spans="4:19" x14ac:dyDescent="0.25">
      <c r="M23">
        <f t="shared" si="0"/>
        <v>0</v>
      </c>
    </row>
    <row r="24" spans="4:19" x14ac:dyDescent="0.25">
      <c r="M24">
        <f t="shared" si="0"/>
        <v>0</v>
      </c>
    </row>
    <row r="25" spans="4:19" x14ac:dyDescent="0.25">
      <c r="O25" t="s">
        <v>578</v>
      </c>
      <c r="S25" t="s">
        <v>582</v>
      </c>
    </row>
    <row r="26" spans="4:19" x14ac:dyDescent="0.25">
      <c r="M26">
        <f>SUM(M10:M24)</f>
        <v>32215</v>
      </c>
      <c r="N26" t="s">
        <v>581</v>
      </c>
      <c r="O26" s="108">
        <v>2716</v>
      </c>
      <c r="S26">
        <v>3263.28</v>
      </c>
    </row>
    <row r="28" spans="4:19" x14ac:dyDescent="0.25">
      <c r="D28" t="s">
        <v>515</v>
      </c>
    </row>
    <row r="29" spans="4:19" x14ac:dyDescent="0.25">
      <c r="O29" t="s">
        <v>518</v>
      </c>
      <c r="Q29" t="s">
        <v>519</v>
      </c>
      <c r="S29" t="s">
        <v>521</v>
      </c>
    </row>
    <row r="30" spans="4:19" x14ac:dyDescent="0.25">
      <c r="E30" t="s">
        <v>516</v>
      </c>
      <c r="H30" t="s">
        <v>517</v>
      </c>
      <c r="I30">
        <v>2</v>
      </c>
      <c r="K30">
        <v>60</v>
      </c>
      <c r="M30">
        <v>4.67</v>
      </c>
      <c r="O30">
        <f>M30*K30*I30</f>
        <v>560.4</v>
      </c>
      <c r="Q30" t="s">
        <v>520</v>
      </c>
      <c r="S30" s="108">
        <v>855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3:J39"/>
  <sheetViews>
    <sheetView topLeftCell="A10" workbookViewId="0">
      <selection activeCell="N17" sqref="N17"/>
    </sheetView>
  </sheetViews>
  <sheetFormatPr baseColWidth="10" defaultRowHeight="15" x14ac:dyDescent="0.25"/>
  <sheetData>
    <row r="3" spans="7:10" x14ac:dyDescent="0.25">
      <c r="J3" t="s">
        <v>543</v>
      </c>
    </row>
    <row r="8" spans="7:10" ht="45" x14ac:dyDescent="0.25">
      <c r="G8" s="113" t="s">
        <v>538</v>
      </c>
      <c r="J8" t="s">
        <v>539</v>
      </c>
    </row>
    <row r="9" spans="7:10" x14ac:dyDescent="0.25">
      <c r="G9" t="s">
        <v>400</v>
      </c>
    </row>
    <row r="15" spans="7:10" x14ac:dyDescent="0.25">
      <c r="G15" t="s">
        <v>540</v>
      </c>
    </row>
    <row r="16" spans="7:10" x14ac:dyDescent="0.25">
      <c r="G16" t="s">
        <v>541</v>
      </c>
    </row>
    <row r="17" spans="7:10" x14ac:dyDescent="0.25">
      <c r="G17" t="s">
        <v>553</v>
      </c>
    </row>
    <row r="26" spans="7:10" ht="30" x14ac:dyDescent="0.25">
      <c r="J26" s="113" t="s">
        <v>537</v>
      </c>
    </row>
    <row r="27" spans="7:10" x14ac:dyDescent="0.25">
      <c r="G27" t="s">
        <v>542</v>
      </c>
    </row>
    <row r="32" spans="7:10" x14ac:dyDescent="0.25">
      <c r="G32" t="s">
        <v>59</v>
      </c>
    </row>
    <row r="39" spans="10:10" x14ac:dyDescent="0.25">
      <c r="J39" t="s">
        <v>544</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M25"/>
  <sheetViews>
    <sheetView zoomScale="115" zoomScaleNormal="115" workbookViewId="0">
      <selection activeCell="E24" sqref="E24:J24"/>
    </sheetView>
  </sheetViews>
  <sheetFormatPr baseColWidth="10" defaultRowHeight="15" x14ac:dyDescent="0.25"/>
  <sheetData>
    <row r="4" spans="3:11" ht="15.75" thickBot="1" x14ac:dyDescent="0.3"/>
    <row r="5" spans="3:11" ht="15.75" thickBot="1" x14ac:dyDescent="0.3">
      <c r="D5" s="114" t="s">
        <v>552</v>
      </c>
      <c r="E5" s="115"/>
      <c r="F5" s="116"/>
    </row>
    <row r="6" spans="3:11" ht="15.75" thickBot="1" x14ac:dyDescent="0.3"/>
    <row r="7" spans="3:11" ht="15.75" thickBot="1" x14ac:dyDescent="0.3">
      <c r="D7" s="117" t="s">
        <v>545</v>
      </c>
      <c r="E7" s="117" t="s">
        <v>546</v>
      </c>
      <c r="F7" s="117" t="s">
        <v>547</v>
      </c>
      <c r="G7" s="117" t="s">
        <v>548</v>
      </c>
      <c r="H7" s="117" t="s">
        <v>549</v>
      </c>
      <c r="I7" s="117" t="s">
        <v>550</v>
      </c>
      <c r="K7" t="s">
        <v>592</v>
      </c>
    </row>
    <row r="8" spans="3:11" x14ac:dyDescent="0.25">
      <c r="C8" s="204" t="s">
        <v>551</v>
      </c>
      <c r="D8" s="37"/>
      <c r="E8" s="37"/>
      <c r="F8" s="37"/>
      <c r="G8" s="37"/>
      <c r="H8" s="207"/>
      <c r="I8" s="207"/>
    </row>
    <row r="9" spans="3:11" x14ac:dyDescent="0.25">
      <c r="C9" s="205" t="s">
        <v>915</v>
      </c>
      <c r="D9" s="37"/>
      <c r="E9" s="37"/>
      <c r="F9" s="37"/>
      <c r="G9" s="37"/>
      <c r="H9" s="207"/>
      <c r="I9" s="37"/>
    </row>
    <row r="10" spans="3:11" ht="15.75" thickBot="1" x14ac:dyDescent="0.3">
      <c r="C10" s="206" t="s">
        <v>916</v>
      </c>
      <c r="D10" s="207"/>
      <c r="E10" s="207"/>
      <c r="F10" s="207"/>
      <c r="G10" s="207"/>
      <c r="H10" s="37"/>
      <c r="I10" s="37"/>
    </row>
    <row r="17" spans="2:13" x14ac:dyDescent="0.25">
      <c r="C17" t="s">
        <v>980</v>
      </c>
      <c r="E17" t="s">
        <v>982</v>
      </c>
    </row>
    <row r="19" spans="2:13" x14ac:dyDescent="0.25">
      <c r="E19" t="s">
        <v>983</v>
      </c>
      <c r="G19" t="s">
        <v>984</v>
      </c>
      <c r="I19" t="s">
        <v>986</v>
      </c>
      <c r="L19" t="s">
        <v>985</v>
      </c>
      <c r="M19" t="s">
        <v>981</v>
      </c>
    </row>
    <row r="20" spans="2:13" ht="15.75" thickBot="1" x14ac:dyDescent="0.3"/>
    <row r="21" spans="2:13" ht="15.75" thickBot="1" x14ac:dyDescent="0.3">
      <c r="E21" s="117" t="s">
        <v>677</v>
      </c>
      <c r="F21" s="117" t="s">
        <v>211</v>
      </c>
      <c r="G21" s="117" t="s">
        <v>503</v>
      </c>
      <c r="H21" s="228" t="s">
        <v>995</v>
      </c>
      <c r="I21" s="228" t="s">
        <v>1004</v>
      </c>
      <c r="J21" s="228" t="s">
        <v>1006</v>
      </c>
    </row>
    <row r="22" spans="2:13" ht="15.75" thickBot="1" x14ac:dyDescent="0.3">
      <c r="B22" t="s">
        <v>996</v>
      </c>
      <c r="D22" s="114" t="s">
        <v>677</v>
      </c>
      <c r="E22" s="27" t="s">
        <v>991</v>
      </c>
      <c r="F22" s="27" t="s">
        <v>993</v>
      </c>
      <c r="G22" s="27" t="s">
        <v>311</v>
      </c>
      <c r="H22" s="27"/>
      <c r="I22" s="27"/>
      <c r="J22" s="27"/>
    </row>
    <row r="23" spans="2:13" ht="15.75" thickBot="1" x14ac:dyDescent="0.3">
      <c r="B23" t="s">
        <v>990</v>
      </c>
      <c r="D23" s="114" t="s">
        <v>987</v>
      </c>
      <c r="E23" s="27" t="s">
        <v>992</v>
      </c>
      <c r="F23" s="27" t="s">
        <v>997</v>
      </c>
      <c r="G23" s="27" t="s">
        <v>998</v>
      </c>
      <c r="H23" s="27" t="s">
        <v>999</v>
      </c>
      <c r="I23" s="27"/>
      <c r="J23" s="27"/>
    </row>
    <row r="24" spans="2:13" ht="15.75" thickBot="1" x14ac:dyDescent="0.3">
      <c r="D24" s="114" t="s">
        <v>988</v>
      </c>
      <c r="E24" s="27" t="s">
        <v>993</v>
      </c>
      <c r="F24" s="27" t="s">
        <v>1000</v>
      </c>
      <c r="G24" s="27" t="s">
        <v>1001</v>
      </c>
      <c r="H24" s="27"/>
      <c r="I24" s="27"/>
      <c r="J24" s="27" t="s">
        <v>1007</v>
      </c>
    </row>
    <row r="25" spans="2:13" ht="15.75" thickBot="1" x14ac:dyDescent="0.3">
      <c r="D25" s="114" t="s">
        <v>989</v>
      </c>
      <c r="E25" s="27" t="s">
        <v>994</v>
      </c>
      <c r="F25" s="27" t="s">
        <v>1002</v>
      </c>
      <c r="G25" s="27" t="s">
        <v>1003</v>
      </c>
      <c r="H25" s="27"/>
      <c r="I25" s="27" t="s">
        <v>1005</v>
      </c>
      <c r="J25" s="27"/>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20"/>
  <sheetViews>
    <sheetView workbookViewId="0">
      <selection activeCell="G22" sqref="G22"/>
    </sheetView>
  </sheetViews>
  <sheetFormatPr baseColWidth="10" defaultRowHeight="15" x14ac:dyDescent="0.25"/>
  <cols>
    <col min="5" max="5" width="27" customWidth="1"/>
    <col min="7" max="7" width="28.625" customWidth="1"/>
  </cols>
  <sheetData>
    <row r="1" spans="3:7" ht="15.75" thickBot="1" x14ac:dyDescent="0.3"/>
    <row r="2" spans="3:7" ht="15.75" thickBot="1" x14ac:dyDescent="0.3">
      <c r="D2" s="114" t="s">
        <v>558</v>
      </c>
      <c r="E2" s="116"/>
    </row>
    <row r="5" spans="3:7" x14ac:dyDescent="0.25">
      <c r="C5" t="s">
        <v>554</v>
      </c>
      <c r="E5" t="s">
        <v>559</v>
      </c>
      <c r="G5" t="s">
        <v>560</v>
      </c>
    </row>
    <row r="7" spans="3:7" x14ac:dyDescent="0.25">
      <c r="E7" t="s">
        <v>555</v>
      </c>
      <c r="G7" t="s">
        <v>561</v>
      </c>
    </row>
    <row r="10" spans="3:7" x14ac:dyDescent="0.25">
      <c r="C10" t="s">
        <v>556</v>
      </c>
      <c r="E10" t="s">
        <v>557</v>
      </c>
      <c r="F10" t="s">
        <v>562</v>
      </c>
      <c r="G10" t="s">
        <v>563</v>
      </c>
    </row>
    <row r="17" spans="7:7" ht="15.75" thickBot="1" x14ac:dyDescent="0.3"/>
    <row r="18" spans="7:7" ht="15.75" thickBot="1" x14ac:dyDescent="0.3">
      <c r="G18" s="3" t="s">
        <v>52</v>
      </c>
    </row>
    <row r="20" spans="7:7" x14ac:dyDescent="0.25">
      <c r="G20" t="s">
        <v>564</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P27"/>
  <sheetViews>
    <sheetView topLeftCell="A7" workbookViewId="0">
      <selection activeCell="J37" sqref="J37"/>
    </sheetView>
  </sheetViews>
  <sheetFormatPr baseColWidth="10" defaultRowHeight="15" x14ac:dyDescent="0.25"/>
  <cols>
    <col min="11" max="16" width="15" customWidth="1"/>
  </cols>
  <sheetData>
    <row r="11" spans="3:16" x14ac:dyDescent="0.25">
      <c r="D11" s="242" t="s">
        <v>422</v>
      </c>
      <c r="E11" s="242"/>
      <c r="F11" s="242"/>
      <c r="G11" s="242"/>
      <c r="H11" s="242"/>
      <c r="I11" s="242"/>
      <c r="J11" s="242"/>
      <c r="K11" s="324" t="s">
        <v>566</v>
      </c>
      <c r="L11" s="325"/>
      <c r="M11" s="325"/>
      <c r="N11" s="325"/>
      <c r="O11" s="325"/>
      <c r="P11" s="326"/>
    </row>
    <row r="12" spans="3:16" x14ac:dyDescent="0.25">
      <c r="D12" s="242" t="s">
        <v>484</v>
      </c>
      <c r="E12" s="242"/>
      <c r="F12" s="242"/>
      <c r="G12" s="242"/>
      <c r="H12" s="242"/>
      <c r="I12" s="242"/>
      <c r="J12" s="242"/>
      <c r="K12" s="415" t="s">
        <v>567</v>
      </c>
      <c r="L12" s="416"/>
      <c r="M12" s="416"/>
      <c r="N12" s="416"/>
      <c r="O12" s="416"/>
      <c r="P12" s="416"/>
    </row>
    <row r="13" spans="3:16" x14ac:dyDescent="0.25">
      <c r="C13" t="s">
        <v>539</v>
      </c>
      <c r="D13" s="242" t="s">
        <v>31</v>
      </c>
      <c r="E13" s="242"/>
      <c r="F13" s="242"/>
      <c r="G13" s="242"/>
      <c r="H13" s="242"/>
      <c r="I13" s="242"/>
      <c r="J13" s="242"/>
      <c r="K13" s="417" t="s">
        <v>568</v>
      </c>
      <c r="L13" s="325"/>
      <c r="M13" s="325"/>
      <c r="N13" s="325"/>
      <c r="O13" s="325"/>
      <c r="P13" s="326"/>
    </row>
    <row r="14" spans="3:16" x14ac:dyDescent="0.25">
      <c r="D14" s="242" t="s">
        <v>565</v>
      </c>
      <c r="E14" s="242"/>
      <c r="F14" s="242"/>
      <c r="G14" s="242"/>
      <c r="H14" s="242"/>
      <c r="I14" s="242"/>
      <c r="J14" s="242"/>
      <c r="K14" s="324" t="s">
        <v>569</v>
      </c>
      <c r="L14" s="325"/>
      <c r="M14" s="325"/>
      <c r="N14" s="325"/>
      <c r="O14" s="325"/>
      <c r="P14" s="326"/>
    </row>
    <row r="15" spans="3:16" x14ac:dyDescent="0.25">
      <c r="D15" s="242" t="s">
        <v>486</v>
      </c>
      <c r="E15" s="242"/>
      <c r="F15" s="242"/>
      <c r="G15" s="242"/>
      <c r="H15" s="242"/>
      <c r="I15" s="242"/>
      <c r="J15" s="242"/>
      <c r="K15" s="324" t="s">
        <v>570</v>
      </c>
      <c r="L15" s="325"/>
      <c r="M15" s="325"/>
      <c r="N15" s="325"/>
      <c r="O15" s="325"/>
      <c r="P15" s="326"/>
    </row>
    <row r="21" spans="2:12" x14ac:dyDescent="0.25">
      <c r="C21" t="s">
        <v>574</v>
      </c>
      <c r="D21" s="242" t="s">
        <v>223</v>
      </c>
      <c r="E21" s="242"/>
      <c r="F21" s="242"/>
      <c r="G21" s="242"/>
      <c r="H21" s="242"/>
      <c r="I21" s="242"/>
      <c r="J21" s="242"/>
      <c r="K21" s="27" t="s">
        <v>571</v>
      </c>
    </row>
    <row r="25" spans="2:12" x14ac:dyDescent="0.25">
      <c r="D25" s="372" t="s">
        <v>62</v>
      </c>
      <c r="E25" s="373"/>
      <c r="F25" s="373"/>
      <c r="G25" s="373"/>
      <c r="H25" s="373"/>
      <c r="I25" s="373"/>
      <c r="J25" s="374"/>
      <c r="K25" s="27" t="s">
        <v>572</v>
      </c>
      <c r="L25" s="42"/>
    </row>
    <row r="26" spans="2:12" x14ac:dyDescent="0.25">
      <c r="B26" t="s">
        <v>575</v>
      </c>
      <c r="D26" s="242" t="s">
        <v>88</v>
      </c>
      <c r="E26" s="242"/>
      <c r="F26" s="242"/>
      <c r="G26" s="242"/>
      <c r="H26" s="242"/>
      <c r="I26" s="242"/>
      <c r="J26" s="242"/>
      <c r="K26" s="27" t="s">
        <v>573</v>
      </c>
      <c r="L26" s="42"/>
    </row>
    <row r="27" spans="2:12" x14ac:dyDescent="0.25">
      <c r="D27" s="242" t="s">
        <v>98</v>
      </c>
      <c r="E27" s="242"/>
      <c r="F27" s="242"/>
      <c r="G27" s="242"/>
      <c r="H27" s="242"/>
      <c r="I27" s="242"/>
      <c r="J27" s="242"/>
      <c r="K27" s="119" t="s">
        <v>573</v>
      </c>
      <c r="L27" s="120"/>
    </row>
  </sheetData>
  <mergeCells count="14">
    <mergeCell ref="D26:J26"/>
    <mergeCell ref="D25:J25"/>
    <mergeCell ref="D27:J27"/>
    <mergeCell ref="K11:P11"/>
    <mergeCell ref="K12:P12"/>
    <mergeCell ref="K13:P13"/>
    <mergeCell ref="K14:P14"/>
    <mergeCell ref="K15:P15"/>
    <mergeCell ref="D11:J11"/>
    <mergeCell ref="D12:J12"/>
    <mergeCell ref="D13:J13"/>
    <mergeCell ref="D14:J14"/>
    <mergeCell ref="D21:J21"/>
    <mergeCell ref="D15:J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selection activeCell="C13" sqref="C13:D13"/>
    </sheetView>
  </sheetViews>
  <sheetFormatPr baseColWidth="10" defaultRowHeight="15" x14ac:dyDescent="0.25"/>
  <cols>
    <col min="3" max="3" width="77.375" customWidth="1"/>
    <col min="4" max="4" width="98.375" customWidth="1"/>
    <col min="5" max="5" width="22.125" customWidth="1"/>
  </cols>
  <sheetData>
    <row r="1" spans="1:5" x14ac:dyDescent="0.25">
      <c r="A1" t="s">
        <v>583</v>
      </c>
    </row>
    <row r="3" spans="1:5" ht="15.75" thickBot="1" x14ac:dyDescent="0.3"/>
    <row r="4" spans="1:5" x14ac:dyDescent="0.25">
      <c r="C4" s="131" t="s">
        <v>0</v>
      </c>
      <c r="D4" s="117" t="s">
        <v>152</v>
      </c>
      <c r="E4" s="132" t="s">
        <v>153</v>
      </c>
    </row>
    <row r="5" spans="1:5" x14ac:dyDescent="0.25">
      <c r="C5" s="133" t="s">
        <v>621</v>
      </c>
      <c r="D5" s="27" t="s">
        <v>622</v>
      </c>
      <c r="E5" s="130"/>
    </row>
    <row r="6" spans="1:5" x14ac:dyDescent="0.25">
      <c r="C6" s="89" t="s">
        <v>584</v>
      </c>
      <c r="D6" s="90" t="s">
        <v>672</v>
      </c>
      <c r="E6" s="91"/>
    </row>
    <row r="7" spans="1:5" x14ac:dyDescent="0.25">
      <c r="C7" s="89" t="s">
        <v>615</v>
      </c>
      <c r="D7" s="90" t="s">
        <v>616</v>
      </c>
      <c r="E7" s="91"/>
    </row>
    <row r="8" spans="1:5" x14ac:dyDescent="0.25">
      <c r="C8" s="89" t="s">
        <v>619</v>
      </c>
      <c r="D8" s="90" t="s">
        <v>620</v>
      </c>
      <c r="E8" s="91"/>
    </row>
    <row r="9" spans="1:5" ht="34.5" customHeight="1" x14ac:dyDescent="0.25">
      <c r="C9" s="89" t="s">
        <v>617</v>
      </c>
      <c r="D9" s="90" t="s">
        <v>624</v>
      </c>
      <c r="E9" s="91"/>
    </row>
    <row r="10" spans="1:5" x14ac:dyDescent="0.25">
      <c r="C10" s="123" t="s">
        <v>585</v>
      </c>
      <c r="D10" s="90" t="s">
        <v>626</v>
      </c>
      <c r="E10" s="91"/>
    </row>
    <row r="11" spans="1:5" x14ac:dyDescent="0.25">
      <c r="C11" s="123" t="s">
        <v>586</v>
      </c>
      <c r="D11" s="90" t="s">
        <v>618</v>
      </c>
      <c r="E11" s="91"/>
    </row>
    <row r="12" spans="1:5" x14ac:dyDescent="0.25">
      <c r="C12" s="37" t="s">
        <v>587</v>
      </c>
      <c r="D12" s="37" t="s">
        <v>625</v>
      </c>
      <c r="E12" s="91"/>
    </row>
    <row r="13" spans="1:5" x14ac:dyDescent="0.25">
      <c r="C13" s="37" t="s">
        <v>623</v>
      </c>
      <c r="D13" s="37" t="s">
        <v>627</v>
      </c>
      <c r="E13" s="91"/>
    </row>
    <row r="14" spans="1:5" ht="62.25" customHeight="1" x14ac:dyDescent="0.25">
      <c r="C14" s="89" t="s">
        <v>890</v>
      </c>
      <c r="D14" s="37" t="s">
        <v>891</v>
      </c>
      <c r="E14" s="91"/>
    </row>
    <row r="15" spans="1:5" x14ac:dyDescent="0.25">
      <c r="C15" s="37"/>
      <c r="D15" s="37"/>
      <c r="E15" s="91"/>
    </row>
    <row r="16" spans="1:5" x14ac:dyDescent="0.25">
      <c r="C16" s="37"/>
      <c r="D16" s="37"/>
      <c r="E16" s="91"/>
    </row>
    <row r="17" spans="3:5" x14ac:dyDescent="0.25">
      <c r="C17" s="37"/>
      <c r="D17" s="37"/>
      <c r="E17" s="91"/>
    </row>
    <row r="18" spans="3:5" x14ac:dyDescent="0.25">
      <c r="C18" s="37"/>
      <c r="D18" s="37"/>
      <c r="E18" s="122"/>
    </row>
    <row r="19" spans="3:5" x14ac:dyDescent="0.25">
      <c r="C19" s="37"/>
      <c r="D19" s="37"/>
      <c r="E19" s="122"/>
    </row>
    <row r="20" spans="3:5" x14ac:dyDescent="0.25">
      <c r="C20" s="37"/>
      <c r="D20" s="37"/>
      <c r="E20" s="122"/>
    </row>
    <row r="21" spans="3:5" x14ac:dyDescent="0.25">
      <c r="C21" s="37"/>
      <c r="D21" s="37"/>
      <c r="E21" s="122"/>
    </row>
    <row r="22" spans="3:5" x14ac:dyDescent="0.25">
      <c r="C22" s="37"/>
      <c r="D22" s="37"/>
      <c r="E22" s="122"/>
    </row>
    <row r="23" spans="3:5" x14ac:dyDescent="0.25">
      <c r="C23" s="37"/>
      <c r="D23" s="37"/>
      <c r="E23" s="122"/>
    </row>
    <row r="24" spans="3:5" x14ac:dyDescent="0.25">
      <c r="C24" s="37"/>
      <c r="D24" s="37"/>
      <c r="E24" s="122"/>
    </row>
    <row r="25" spans="3:5" x14ac:dyDescent="0.25">
      <c r="C25" s="37"/>
      <c r="D25" s="89"/>
      <c r="E25" s="122"/>
    </row>
    <row r="26" spans="3:5" x14ac:dyDescent="0.25">
      <c r="C26" s="27"/>
      <c r="D26" s="27"/>
      <c r="E26" s="118"/>
    </row>
    <row r="27" spans="3:5" x14ac:dyDescent="0.25">
      <c r="C27" s="27"/>
      <c r="D27" s="27"/>
      <c r="E27" s="118"/>
    </row>
    <row r="28" spans="3:5" x14ac:dyDescent="0.25">
      <c r="C28" s="27"/>
      <c r="D28" s="27"/>
      <c r="E28" s="118"/>
    </row>
    <row r="29" spans="3:5" x14ac:dyDescent="0.25">
      <c r="C29" s="27"/>
      <c r="D29" s="27"/>
      <c r="E29" s="118"/>
    </row>
    <row r="30" spans="3:5" x14ac:dyDescent="0.25">
      <c r="C30" s="27"/>
      <c r="D30" s="27"/>
      <c r="E30" s="118"/>
    </row>
    <row r="31" spans="3:5" x14ac:dyDescent="0.25">
      <c r="C31" s="27"/>
      <c r="D31" s="27"/>
      <c r="E31" s="118"/>
    </row>
    <row r="32" spans="3:5" x14ac:dyDescent="0.25">
      <c r="C32" s="27"/>
      <c r="D32" s="27"/>
      <c r="E32" s="118"/>
    </row>
    <row r="33" spans="3:5" x14ac:dyDescent="0.25">
      <c r="C33" s="27"/>
      <c r="D33" s="27"/>
      <c r="E33" s="118"/>
    </row>
    <row r="34" spans="3:5" x14ac:dyDescent="0.25">
      <c r="C34" s="27"/>
      <c r="D34" s="27"/>
      <c r="E34" s="118"/>
    </row>
    <row r="35" spans="3:5" x14ac:dyDescent="0.25">
      <c r="C35" s="27"/>
      <c r="D35" s="27"/>
      <c r="E35" s="118"/>
    </row>
    <row r="36" spans="3:5" x14ac:dyDescent="0.25">
      <c r="C36" s="27"/>
      <c r="D36" s="27"/>
      <c r="E36" s="118"/>
    </row>
    <row r="37" spans="3:5" x14ac:dyDescent="0.25">
      <c r="C37" s="27"/>
      <c r="D37" s="27"/>
      <c r="E37" s="118"/>
    </row>
    <row r="38" spans="3:5" x14ac:dyDescent="0.25">
      <c r="C38" s="27"/>
      <c r="D38" s="27"/>
      <c r="E38" s="118"/>
    </row>
    <row r="39" spans="3:5" x14ac:dyDescent="0.25">
      <c r="C39" s="27"/>
      <c r="D39" s="27"/>
      <c r="E39" s="118"/>
    </row>
    <row r="40" spans="3:5" x14ac:dyDescent="0.25">
      <c r="C40" s="27"/>
      <c r="D40" s="27"/>
      <c r="E40" s="118"/>
    </row>
    <row r="41" spans="3:5" x14ac:dyDescent="0.25">
      <c r="C41" s="27"/>
      <c r="D41" s="27"/>
      <c r="E41" s="118"/>
    </row>
    <row r="42" spans="3:5" x14ac:dyDescent="0.25">
      <c r="C42" s="27"/>
      <c r="D42" s="27"/>
      <c r="E42" s="118"/>
    </row>
  </sheetData>
  <hyperlinks>
    <hyperlink ref="C10" r:id="rId1"/>
    <hyperlink ref="C11" r:id="rId2"/>
  </hyperlinks>
  <pageMargins left="0.7" right="0.7" top="0.75" bottom="0.75" header="0.3" footer="0.3"/>
  <pageSetup paperSize="9" orientation="portrait" horizontalDpi="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W56"/>
  <sheetViews>
    <sheetView topLeftCell="B1" zoomScale="85" zoomScaleNormal="85" workbookViewId="0">
      <selection activeCell="L20" sqref="L20"/>
    </sheetView>
  </sheetViews>
  <sheetFormatPr baseColWidth="10" defaultRowHeight="15" x14ac:dyDescent="0.25"/>
  <cols>
    <col min="4" max="7" width="15" customWidth="1"/>
    <col min="8" max="8" width="30.75" customWidth="1"/>
    <col min="14" max="14" width="24.875" customWidth="1"/>
    <col min="15" max="18" width="15.125" customWidth="1"/>
  </cols>
  <sheetData>
    <row r="2" spans="4:23" x14ac:dyDescent="0.25">
      <c r="S2" t="s">
        <v>652</v>
      </c>
    </row>
    <row r="3" spans="4:23" ht="26.25" x14ac:dyDescent="0.4">
      <c r="D3" s="143" t="s">
        <v>650</v>
      </c>
      <c r="E3" s="143"/>
      <c r="N3" s="143" t="s">
        <v>651</v>
      </c>
      <c r="O3" s="143"/>
      <c r="S3" s="156">
        <v>0.2</v>
      </c>
    </row>
    <row r="5" spans="4:23" ht="12" customHeight="1" x14ac:dyDescent="0.25">
      <c r="D5" s="137" t="s">
        <v>709</v>
      </c>
      <c r="E5" s="137"/>
      <c r="N5" s="137" t="s">
        <v>1010</v>
      </c>
      <c r="O5" s="137"/>
    </row>
    <row r="6" spans="4:23" ht="12" customHeight="1" x14ac:dyDescent="0.25">
      <c r="D6" s="139" t="s">
        <v>377</v>
      </c>
      <c r="E6" s="139" t="s">
        <v>654</v>
      </c>
      <c r="F6" s="139" t="s">
        <v>629</v>
      </c>
      <c r="G6" s="139" t="s">
        <v>665</v>
      </c>
      <c r="H6" s="139" t="s">
        <v>630</v>
      </c>
      <c r="N6" s="139" t="s">
        <v>377</v>
      </c>
      <c r="O6" s="139" t="s">
        <v>654</v>
      </c>
      <c r="P6" s="139" t="s">
        <v>629</v>
      </c>
      <c r="Q6" s="139" t="s">
        <v>654</v>
      </c>
      <c r="R6" s="139" t="s">
        <v>630</v>
      </c>
    </row>
    <row r="7" spans="4:23" ht="12" customHeight="1" x14ac:dyDescent="0.25">
      <c r="D7" s="138" t="s">
        <v>594</v>
      </c>
      <c r="E7" s="140">
        <f>F7/1.2</f>
        <v>2.916666666666667</v>
      </c>
      <c r="F7" s="140">
        <v>3.5</v>
      </c>
      <c r="G7" s="140">
        <f>H7/1.2</f>
        <v>2.916666666666667</v>
      </c>
      <c r="H7" s="140">
        <v>3.5</v>
      </c>
      <c r="N7" s="138" t="s">
        <v>594</v>
      </c>
      <c r="O7" s="157">
        <f>E7-(E7*$S$3)</f>
        <v>2.3333333333333335</v>
      </c>
      <c r="P7" s="157">
        <f>O7*1.2</f>
        <v>2.8000000000000003</v>
      </c>
      <c r="Q7" s="157">
        <f>E7-(E7*$S$3)</f>
        <v>2.3333333333333335</v>
      </c>
      <c r="R7" s="157">
        <f>Q7*1.2</f>
        <v>2.8000000000000003</v>
      </c>
      <c r="W7" t="s">
        <v>868</v>
      </c>
    </row>
    <row r="8" spans="4:23" ht="12" customHeight="1" x14ac:dyDescent="0.25">
      <c r="D8" s="138" t="s">
        <v>641</v>
      </c>
      <c r="E8" s="140">
        <f t="shared" ref="E8:E9" si="0">F8/1.2</f>
        <v>8.25</v>
      </c>
      <c r="F8" s="140">
        <v>9.9</v>
      </c>
      <c r="G8" s="140">
        <f t="shared" ref="G8:G9" si="1">H8/1.2</f>
        <v>2.75</v>
      </c>
      <c r="H8" s="140">
        <v>3.3</v>
      </c>
      <c r="N8" s="138" t="s">
        <v>642</v>
      </c>
      <c r="O8" s="157">
        <f>O7*6</f>
        <v>14</v>
      </c>
      <c r="P8" s="157">
        <f>O8*1.2</f>
        <v>16.8</v>
      </c>
      <c r="Q8" s="157">
        <f>Q7</f>
        <v>2.3333333333333335</v>
      </c>
      <c r="R8" s="157">
        <f>R7</f>
        <v>2.8000000000000003</v>
      </c>
    </row>
    <row r="9" spans="4:23" ht="12" customHeight="1" x14ac:dyDescent="0.25">
      <c r="D9" s="138" t="s">
        <v>642</v>
      </c>
      <c r="E9" s="140">
        <f t="shared" si="0"/>
        <v>15.833333333333334</v>
      </c>
      <c r="F9" s="140">
        <v>19</v>
      </c>
      <c r="G9" s="140">
        <f t="shared" si="1"/>
        <v>2.6416666666666666</v>
      </c>
      <c r="H9" s="140">
        <v>3.17</v>
      </c>
      <c r="N9" s="138"/>
      <c r="O9" s="157"/>
      <c r="P9" s="157"/>
      <c r="Q9" s="157"/>
      <c r="R9" s="157"/>
    </row>
    <row r="10" spans="4:23" ht="12" customHeight="1" x14ac:dyDescent="0.25"/>
    <row r="11" spans="4:23" ht="12" customHeight="1" x14ac:dyDescent="0.25">
      <c r="D11" s="137" t="s">
        <v>710</v>
      </c>
      <c r="E11" s="137"/>
      <c r="N11" s="137" t="s">
        <v>710</v>
      </c>
      <c r="O11" s="137"/>
    </row>
    <row r="12" spans="4:23" ht="12" customHeight="1" x14ac:dyDescent="0.25">
      <c r="D12" s="139" t="s">
        <v>377</v>
      </c>
      <c r="E12" s="139" t="s">
        <v>654</v>
      </c>
      <c r="F12" s="139" t="s">
        <v>629</v>
      </c>
      <c r="G12" s="139" t="s">
        <v>665</v>
      </c>
      <c r="H12" s="139" t="s">
        <v>631</v>
      </c>
      <c r="N12" s="139" t="s">
        <v>377</v>
      </c>
      <c r="O12" s="139" t="s">
        <v>654</v>
      </c>
      <c r="P12" s="139" t="s">
        <v>629</v>
      </c>
      <c r="Q12" s="139" t="s">
        <v>1008</v>
      </c>
      <c r="R12" s="139" t="s">
        <v>631</v>
      </c>
    </row>
    <row r="13" spans="4:23" ht="12" customHeight="1" x14ac:dyDescent="0.25">
      <c r="D13" s="138" t="s">
        <v>632</v>
      </c>
      <c r="E13" s="140">
        <f>F13/1.2</f>
        <v>100</v>
      </c>
      <c r="F13" s="140">
        <v>120</v>
      </c>
      <c r="G13" s="140">
        <f>H13/1.2</f>
        <v>3.3333333333333335</v>
      </c>
      <c r="H13" s="140">
        <v>4</v>
      </c>
      <c r="J13" t="s">
        <v>645</v>
      </c>
      <c r="N13" s="138" t="s">
        <v>632</v>
      </c>
      <c r="O13" s="157">
        <f>E13-(E13*$S$3)</f>
        <v>80</v>
      </c>
      <c r="P13" s="157">
        <f>O13*1.2</f>
        <v>96</v>
      </c>
      <c r="Q13" s="157">
        <f>G13-(G13*$S$3)</f>
        <v>2.666666666666667</v>
      </c>
      <c r="R13" s="157">
        <f>Q13*1.2</f>
        <v>3.2</v>
      </c>
      <c r="T13" t="s">
        <v>645</v>
      </c>
    </row>
    <row r="14" spans="4:23" ht="12" customHeight="1" x14ac:dyDescent="0.25">
      <c r="D14" s="138" t="s">
        <v>633</v>
      </c>
      <c r="E14" s="140">
        <f>F14/1.2</f>
        <v>68.333333333333343</v>
      </c>
      <c r="F14" s="140">
        <v>82</v>
      </c>
      <c r="G14" s="140">
        <f>H14/1.2</f>
        <v>3.4166666666666665</v>
      </c>
      <c r="H14" s="140">
        <v>4.0999999999999996</v>
      </c>
      <c r="N14" s="138" t="s">
        <v>633</v>
      </c>
      <c r="O14" s="157">
        <f>E14-(E14*$S$3)</f>
        <v>54.666666666666671</v>
      </c>
      <c r="P14" s="157">
        <f>O14*1.2</f>
        <v>65.600000000000009</v>
      </c>
      <c r="Q14" s="157">
        <f>G14-(G14*$S$3)</f>
        <v>2.7333333333333334</v>
      </c>
      <c r="R14" s="157">
        <f>Q14*1.2</f>
        <v>3.28</v>
      </c>
    </row>
    <row r="15" spans="4:23" ht="12" customHeight="1" x14ac:dyDescent="0.25">
      <c r="D15" s="141"/>
      <c r="E15" s="141"/>
      <c r="N15" s="141"/>
      <c r="O15" s="141"/>
      <c r="W15" t="s">
        <v>869</v>
      </c>
    </row>
    <row r="16" spans="4:23" ht="12" customHeight="1" x14ac:dyDescent="0.25">
      <c r="D16" s="137" t="s">
        <v>643</v>
      </c>
      <c r="E16" s="137"/>
      <c r="N16" s="137" t="s">
        <v>643</v>
      </c>
      <c r="O16" s="137"/>
      <c r="W16" t="s">
        <v>870</v>
      </c>
    </row>
    <row r="17" spans="4:18" ht="12" customHeight="1" x14ac:dyDescent="0.25">
      <c r="D17" s="139" t="s">
        <v>377</v>
      </c>
      <c r="E17" s="139" t="s">
        <v>654</v>
      </c>
      <c r="F17" s="139" t="s">
        <v>629</v>
      </c>
      <c r="G17" s="139" t="s">
        <v>665</v>
      </c>
      <c r="H17" s="139" t="s">
        <v>630</v>
      </c>
      <c r="N17" s="139" t="s">
        <v>377</v>
      </c>
      <c r="O17" s="139" t="s">
        <v>654</v>
      </c>
      <c r="P17" s="139" t="s">
        <v>629</v>
      </c>
      <c r="Q17" s="139" t="s">
        <v>654</v>
      </c>
      <c r="R17" s="139" t="s">
        <v>630</v>
      </c>
    </row>
    <row r="18" spans="4:18" ht="12" customHeight="1" x14ac:dyDescent="0.25">
      <c r="D18" s="138" t="s">
        <v>594</v>
      </c>
      <c r="E18" s="140">
        <f t="shared" ref="E18:E20" si="2">F18/1.2</f>
        <v>3.25</v>
      </c>
      <c r="F18" s="140">
        <v>3.9</v>
      </c>
      <c r="G18" s="140">
        <f t="shared" ref="G18:G20" si="3">H18/1.2</f>
        <v>3.25</v>
      </c>
      <c r="H18" s="140">
        <v>3.9</v>
      </c>
      <c r="N18" s="138" t="s">
        <v>594</v>
      </c>
      <c r="O18" s="157">
        <f>E18-(E18*$S$3)</f>
        <v>2.6</v>
      </c>
      <c r="P18" s="157">
        <f>O18*1.2</f>
        <v>3.12</v>
      </c>
      <c r="Q18" s="157">
        <f>G18-(G18*$S$3)</f>
        <v>2.6</v>
      </c>
      <c r="R18" s="157">
        <f>Q18*1.2</f>
        <v>3.12</v>
      </c>
    </row>
    <row r="19" spans="4:18" ht="12" customHeight="1" x14ac:dyDescent="0.25">
      <c r="D19" s="138" t="s">
        <v>641</v>
      </c>
      <c r="E19" s="140">
        <f t="shared" si="2"/>
        <v>9.5833333333333339</v>
      </c>
      <c r="F19" s="140">
        <v>11.5</v>
      </c>
      <c r="G19" s="140">
        <f t="shared" si="3"/>
        <v>3.1916666666666669</v>
      </c>
      <c r="H19" s="140">
        <v>3.83</v>
      </c>
      <c r="N19" s="138" t="s">
        <v>642</v>
      </c>
      <c r="O19" s="157">
        <f>O18*6</f>
        <v>15.600000000000001</v>
      </c>
      <c r="P19" s="157">
        <f>O19*1.2</f>
        <v>18.720000000000002</v>
      </c>
      <c r="Q19" s="157">
        <f>Q18</f>
        <v>2.6</v>
      </c>
      <c r="R19" s="157">
        <f>R18</f>
        <v>3.12</v>
      </c>
    </row>
    <row r="20" spans="4:18" ht="12" customHeight="1" x14ac:dyDescent="0.25">
      <c r="D20" s="138" t="s">
        <v>642</v>
      </c>
      <c r="E20" s="140">
        <f t="shared" si="2"/>
        <v>18.75</v>
      </c>
      <c r="F20" s="140">
        <v>22.5</v>
      </c>
      <c r="G20" s="140">
        <f t="shared" si="3"/>
        <v>3.125</v>
      </c>
      <c r="H20" s="140">
        <v>3.75</v>
      </c>
      <c r="N20" s="138"/>
      <c r="O20" s="157"/>
      <c r="P20" s="157"/>
      <c r="Q20" s="157"/>
      <c r="R20" s="157"/>
    </row>
    <row r="21" spans="4:18" ht="12" customHeight="1" x14ac:dyDescent="0.25"/>
    <row r="22" spans="4:18" ht="12" customHeight="1" x14ac:dyDescent="0.25">
      <c r="D22" s="137" t="s">
        <v>644</v>
      </c>
      <c r="E22" s="137"/>
      <c r="N22" s="137" t="s">
        <v>644</v>
      </c>
      <c r="O22" s="137"/>
    </row>
    <row r="23" spans="4:18" ht="12" customHeight="1" x14ac:dyDescent="0.25">
      <c r="D23" s="139" t="s">
        <v>377</v>
      </c>
      <c r="E23" s="139" t="s">
        <v>654</v>
      </c>
      <c r="F23" s="139" t="s">
        <v>629</v>
      </c>
      <c r="G23" s="139" t="s">
        <v>665</v>
      </c>
      <c r="H23" s="139" t="s">
        <v>631</v>
      </c>
      <c r="N23" s="139" t="s">
        <v>377</v>
      </c>
      <c r="O23" s="139" t="s">
        <v>654</v>
      </c>
      <c r="P23" s="139" t="s">
        <v>629</v>
      </c>
      <c r="Q23" s="139" t="s">
        <v>1009</v>
      </c>
      <c r="R23" s="139" t="s">
        <v>631</v>
      </c>
    </row>
    <row r="24" spans="4:18" ht="12" customHeight="1" x14ac:dyDescent="0.25">
      <c r="D24" s="138" t="s">
        <v>632</v>
      </c>
      <c r="E24" s="140">
        <f t="shared" ref="E24:E25" si="4">F24/1.2</f>
        <v>110</v>
      </c>
      <c r="F24" s="140">
        <v>132</v>
      </c>
      <c r="G24" s="140">
        <f t="shared" ref="G24:G25" si="5">H24/1.2</f>
        <v>3.666666666666667</v>
      </c>
      <c r="H24" s="140">
        <v>4.4000000000000004</v>
      </c>
      <c r="N24" s="138" t="s">
        <v>632</v>
      </c>
      <c r="O24" s="157">
        <f>E24-(E24*$S$3)</f>
        <v>88</v>
      </c>
      <c r="P24" s="157">
        <f>O24*1.2</f>
        <v>105.6</v>
      </c>
      <c r="Q24" s="157">
        <f>G24-(G24*$S$3)</f>
        <v>2.9333333333333336</v>
      </c>
      <c r="R24" s="157">
        <f>Q24*1.2</f>
        <v>3.52</v>
      </c>
    </row>
    <row r="25" spans="4:18" ht="12" customHeight="1" x14ac:dyDescent="0.25">
      <c r="D25" s="138" t="s">
        <v>634</v>
      </c>
      <c r="E25" s="140">
        <f t="shared" si="4"/>
        <v>75</v>
      </c>
      <c r="F25" s="140">
        <v>90</v>
      </c>
      <c r="G25" s="140">
        <f t="shared" si="5"/>
        <v>3.75</v>
      </c>
      <c r="H25" s="140">
        <v>4.5</v>
      </c>
      <c r="N25" s="138" t="s">
        <v>634</v>
      </c>
      <c r="O25" s="157">
        <f>E25-(E25*$S$3)</f>
        <v>60</v>
      </c>
      <c r="P25" s="157">
        <f>O25*1.2</f>
        <v>72</v>
      </c>
      <c r="Q25" s="157">
        <f>G25-(G25*$S$3)</f>
        <v>3</v>
      </c>
      <c r="R25" s="157">
        <f>Q25*1.2</f>
        <v>3.5999999999999996</v>
      </c>
    </row>
    <row r="26" spans="4:18" ht="12" customHeight="1" x14ac:dyDescent="0.25"/>
    <row r="27" spans="4:18" ht="21.75" customHeight="1" x14ac:dyDescent="0.25">
      <c r="D27" s="142" t="s">
        <v>635</v>
      </c>
      <c r="E27" s="142"/>
      <c r="N27" s="142" t="s">
        <v>635</v>
      </c>
      <c r="O27" s="142"/>
    </row>
    <row r="28" spans="4:18" ht="12" customHeight="1" x14ac:dyDescent="0.25"/>
    <row r="29" spans="4:18" ht="12" customHeight="1" x14ac:dyDescent="0.25">
      <c r="D29" s="138" t="s">
        <v>636</v>
      </c>
      <c r="E29" s="139" t="s">
        <v>654</v>
      </c>
      <c r="F29" s="138" t="s">
        <v>637</v>
      </c>
      <c r="G29" s="139" t="s">
        <v>654</v>
      </c>
      <c r="H29" s="138" t="s">
        <v>638</v>
      </c>
      <c r="N29" s="138" t="s">
        <v>636</v>
      </c>
      <c r="O29" s="139" t="s">
        <v>654</v>
      </c>
      <c r="P29" s="138" t="s">
        <v>637</v>
      </c>
      <c r="Q29" s="139" t="s">
        <v>654</v>
      </c>
      <c r="R29" s="138" t="s">
        <v>638</v>
      </c>
    </row>
    <row r="30" spans="4:18" ht="12" customHeight="1" x14ac:dyDescent="0.25">
      <c r="D30" s="138" t="s">
        <v>639</v>
      </c>
      <c r="E30" s="138"/>
      <c r="F30" s="140" t="s">
        <v>646</v>
      </c>
      <c r="G30" s="140"/>
      <c r="H30" s="140">
        <v>500</v>
      </c>
      <c r="N30" s="138" t="s">
        <v>708</v>
      </c>
      <c r="O30" s="158"/>
      <c r="P30" s="140" t="s">
        <v>646</v>
      </c>
      <c r="Q30" s="140"/>
      <c r="R30" s="140">
        <v>35</v>
      </c>
    </row>
    <row r="31" spans="4:18" ht="12" customHeight="1" x14ac:dyDescent="0.25">
      <c r="D31" s="138" t="s">
        <v>640</v>
      </c>
      <c r="E31" s="138"/>
      <c r="F31" s="140" t="s">
        <v>646</v>
      </c>
      <c r="G31" s="140"/>
      <c r="H31" s="140">
        <v>500</v>
      </c>
      <c r="N31" s="138" t="s">
        <v>639</v>
      </c>
      <c r="O31" s="158"/>
      <c r="P31" s="140">
        <v>15</v>
      </c>
      <c r="Q31" s="140"/>
      <c r="R31" s="140">
        <v>500</v>
      </c>
    </row>
    <row r="32" spans="4:18" ht="30" x14ac:dyDescent="0.25">
      <c r="D32" s="138" t="s">
        <v>647</v>
      </c>
      <c r="E32" s="138"/>
      <c r="F32" s="138" t="s">
        <v>646</v>
      </c>
      <c r="G32" s="138"/>
      <c r="H32" s="140" t="s">
        <v>648</v>
      </c>
      <c r="N32" s="138" t="s">
        <v>640</v>
      </c>
      <c r="O32" s="158"/>
      <c r="P32" s="140">
        <v>20</v>
      </c>
      <c r="Q32" s="140"/>
      <c r="R32" s="140">
        <v>500</v>
      </c>
    </row>
    <row r="33" spans="4:18" ht="31.5" customHeight="1" x14ac:dyDescent="0.25">
      <c r="D33" s="138" t="s">
        <v>649</v>
      </c>
      <c r="E33" s="138"/>
      <c r="F33" s="138" t="s">
        <v>646</v>
      </c>
      <c r="G33" s="138"/>
      <c r="H33" s="140" t="s">
        <v>648</v>
      </c>
      <c r="N33" s="138" t="s">
        <v>647</v>
      </c>
      <c r="O33" s="138"/>
      <c r="P33" s="138" t="s">
        <v>646</v>
      </c>
      <c r="Q33" s="138"/>
      <c r="R33" s="140" t="s">
        <v>648</v>
      </c>
    </row>
    <row r="34" spans="4:18" x14ac:dyDescent="0.25">
      <c r="N34" s="138" t="s">
        <v>649</v>
      </c>
      <c r="O34" s="138"/>
      <c r="P34" s="138" t="s">
        <v>646</v>
      </c>
      <c r="Q34" s="138"/>
      <c r="R34" s="140" t="s">
        <v>648</v>
      </c>
    </row>
    <row r="37" spans="4:18" x14ac:dyDescent="0.25">
      <c r="N37" s="240" t="s">
        <v>1011</v>
      </c>
      <c r="O37" s="241"/>
      <c r="P37" s="241"/>
    </row>
    <row r="39" spans="4:18" x14ac:dyDescent="0.25">
      <c r="D39" t="s">
        <v>857</v>
      </c>
    </row>
    <row r="40" spans="4:18" ht="23.25" x14ac:dyDescent="0.25">
      <c r="D40" s="227" t="s">
        <v>978</v>
      </c>
      <c r="E40" s="137"/>
      <c r="N40" s="190" t="s">
        <v>1012</v>
      </c>
      <c r="O40" s="190"/>
      <c r="P40" s="93"/>
      <c r="Q40" s="93"/>
      <c r="R40" s="93"/>
    </row>
    <row r="41" spans="4:18" ht="30" x14ac:dyDescent="0.25">
      <c r="D41" s="139" t="s">
        <v>377</v>
      </c>
      <c r="E41" s="139" t="s">
        <v>654</v>
      </c>
      <c r="F41" s="139" t="s">
        <v>629</v>
      </c>
      <c r="G41" s="139" t="s">
        <v>977</v>
      </c>
      <c r="H41" s="139" t="s">
        <v>976</v>
      </c>
      <c r="N41" s="191" t="s">
        <v>377</v>
      </c>
      <c r="O41" s="191" t="s">
        <v>654</v>
      </c>
      <c r="P41" s="191" t="s">
        <v>629</v>
      </c>
      <c r="Q41" s="191" t="s">
        <v>665</v>
      </c>
      <c r="R41" s="191" t="s">
        <v>630</v>
      </c>
    </row>
    <row r="42" spans="4:18" x14ac:dyDescent="0.25">
      <c r="D42" s="138" t="s">
        <v>594</v>
      </c>
      <c r="E42" s="140">
        <v>200</v>
      </c>
      <c r="F42" s="140">
        <v>240</v>
      </c>
      <c r="G42" s="140">
        <f>H42/1.2</f>
        <v>5.708333333333333</v>
      </c>
      <c r="H42" s="140">
        <v>6.85</v>
      </c>
      <c r="N42" s="192" t="s">
        <v>594</v>
      </c>
      <c r="O42" s="157">
        <v>2.2999999999999998</v>
      </c>
      <c r="P42" s="157">
        <f>O42*1.2</f>
        <v>2.76</v>
      </c>
      <c r="Q42" s="157">
        <v>2.2999999999999998</v>
      </c>
      <c r="R42" s="157">
        <f>Q42*1.2</f>
        <v>2.76</v>
      </c>
    </row>
    <row r="43" spans="4:18" x14ac:dyDescent="0.25">
      <c r="D43" s="138"/>
      <c r="E43" s="140"/>
      <c r="F43" s="140"/>
      <c r="G43" s="140"/>
      <c r="H43" s="140"/>
      <c r="N43" s="192" t="s">
        <v>632</v>
      </c>
      <c r="O43" s="157">
        <v>76</v>
      </c>
      <c r="P43" s="157">
        <v>91.2</v>
      </c>
      <c r="Q43" s="157">
        <v>2.5333333333333332</v>
      </c>
      <c r="R43" s="157">
        <v>3.0399999999999996</v>
      </c>
    </row>
    <row r="44" spans="4:18" x14ac:dyDescent="0.25">
      <c r="D44" s="138"/>
      <c r="E44" s="140"/>
      <c r="F44" s="140"/>
      <c r="G44" s="140"/>
      <c r="H44" s="140"/>
      <c r="N44" s="192" t="s">
        <v>633</v>
      </c>
      <c r="O44" s="157">
        <v>51.933333333333337</v>
      </c>
      <c r="P44" s="157">
        <v>62.32</v>
      </c>
      <c r="Q44" s="157">
        <v>2.5966666666666667</v>
      </c>
      <c r="R44" s="157">
        <v>3.1160000000000001</v>
      </c>
    </row>
    <row r="46" spans="4:18" x14ac:dyDescent="0.25">
      <c r="D46" t="s">
        <v>856</v>
      </c>
      <c r="N46" s="240" t="s">
        <v>1013</v>
      </c>
      <c r="O46" s="241"/>
      <c r="P46" s="241"/>
      <c r="Q46" s="241"/>
    </row>
    <row r="47" spans="4:18" x14ac:dyDescent="0.25">
      <c r="N47" s="238"/>
      <c r="O47" s="239"/>
      <c r="P47" s="239"/>
      <c r="Q47" s="239"/>
      <c r="R47" s="239"/>
    </row>
    <row r="48" spans="4:18" ht="168.75" customHeight="1" x14ac:dyDescent="0.25">
      <c r="D48" s="238" t="s">
        <v>979</v>
      </c>
      <c r="E48" s="239"/>
      <c r="F48" s="239"/>
      <c r="G48" s="239"/>
      <c r="H48" s="239"/>
      <c r="N48" s="238" t="s">
        <v>871</v>
      </c>
      <c r="O48" s="239"/>
      <c r="P48" s="239"/>
      <c r="Q48" s="239"/>
      <c r="R48" s="239"/>
    </row>
    <row r="52" spans="4:8" ht="23.25" x14ac:dyDescent="0.25">
      <c r="D52" s="137" t="s">
        <v>881</v>
      </c>
      <c r="E52" s="137"/>
    </row>
    <row r="53" spans="4:8" x14ac:dyDescent="0.25">
      <c r="D53" s="139" t="s">
        <v>377</v>
      </c>
      <c r="E53" s="139" t="s">
        <v>654</v>
      </c>
      <c r="F53" s="139" t="s">
        <v>629</v>
      </c>
      <c r="G53" s="139" t="s">
        <v>880</v>
      </c>
      <c r="H53" s="139" t="s">
        <v>638</v>
      </c>
    </row>
    <row r="54" spans="4:8" x14ac:dyDescent="0.25">
      <c r="D54" s="138" t="s">
        <v>878</v>
      </c>
      <c r="E54" s="140">
        <f>F54/1.2</f>
        <v>2.0833333333333335</v>
      </c>
      <c r="F54" s="140">
        <v>2.5</v>
      </c>
      <c r="G54" s="140">
        <f>E54*4</f>
        <v>8.3333333333333339</v>
      </c>
      <c r="H54" s="140"/>
    </row>
    <row r="55" spans="4:8" x14ac:dyDescent="0.25">
      <c r="D55" s="138" t="s">
        <v>594</v>
      </c>
      <c r="E55" s="140">
        <f t="shared" ref="E55" si="6">F55/1.2</f>
        <v>4.166666666666667</v>
      </c>
      <c r="F55" s="140">
        <v>5</v>
      </c>
      <c r="G55" s="140">
        <f>E55*2</f>
        <v>8.3333333333333339</v>
      </c>
      <c r="H55" s="140"/>
    </row>
    <row r="56" spans="4:8" x14ac:dyDescent="0.25">
      <c r="D56" s="138" t="s">
        <v>879</v>
      </c>
      <c r="E56" s="140"/>
      <c r="F56" s="140"/>
      <c r="G56" s="140"/>
      <c r="H56" s="140">
        <v>1</v>
      </c>
    </row>
  </sheetData>
  <mergeCells count="5">
    <mergeCell ref="D48:H48"/>
    <mergeCell ref="N48:R48"/>
    <mergeCell ref="N47:R47"/>
    <mergeCell ref="N37:P37"/>
    <mergeCell ref="N46:Q4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AB23"/>
  <sheetViews>
    <sheetView zoomScale="70" zoomScaleNormal="70" workbookViewId="0">
      <selection activeCell="I40" sqref="I40"/>
    </sheetView>
  </sheetViews>
  <sheetFormatPr baseColWidth="10" defaultRowHeight="15" x14ac:dyDescent="0.25"/>
  <sheetData>
    <row r="8" spans="4:28" ht="15.75" thickBot="1" x14ac:dyDescent="0.3"/>
    <row r="9" spans="4:28" x14ac:dyDescent="0.25">
      <c r="AB9" s="117" t="s">
        <v>675</v>
      </c>
    </row>
    <row r="10" spans="4:28" x14ac:dyDescent="0.25">
      <c r="D10" s="242" t="s">
        <v>463</v>
      </c>
      <c r="E10" s="242"/>
      <c r="F10" s="242"/>
      <c r="G10" s="242"/>
      <c r="H10" s="242"/>
      <c r="I10" s="242"/>
      <c r="J10" s="242"/>
      <c r="K10" s="243" t="s">
        <v>52</v>
      </c>
      <c r="L10" s="243"/>
      <c r="M10" s="243"/>
      <c r="N10" s="244"/>
      <c r="O10" s="244"/>
      <c r="P10" s="244"/>
      <c r="Q10" s="14" t="s">
        <v>52</v>
      </c>
      <c r="R10" s="245" t="s">
        <v>676</v>
      </c>
      <c r="S10" s="246"/>
      <c r="T10" s="246"/>
      <c r="U10" s="246"/>
      <c r="V10" s="246"/>
      <c r="W10" s="246"/>
      <c r="X10" s="246"/>
      <c r="Y10" s="246"/>
      <c r="Z10" s="246"/>
      <c r="AA10" s="247"/>
      <c r="AB10" s="47">
        <v>1000</v>
      </c>
    </row>
    <row r="11" spans="4:28" x14ac:dyDescent="0.25">
      <c r="D11" s="248" t="s">
        <v>51</v>
      </c>
      <c r="E11" s="248"/>
      <c r="F11" s="248"/>
      <c r="G11" s="248"/>
      <c r="H11" s="248"/>
      <c r="I11" s="248"/>
      <c r="J11" s="248"/>
      <c r="K11" s="249" t="s">
        <v>63</v>
      </c>
      <c r="L11" s="249"/>
      <c r="M11" s="249"/>
      <c r="N11" s="250"/>
      <c r="O11" s="250"/>
      <c r="P11" s="250"/>
      <c r="Q11" s="13" t="s">
        <v>52</v>
      </c>
      <c r="R11" s="251"/>
      <c r="S11" s="246"/>
      <c r="T11" s="246"/>
      <c r="U11" s="246"/>
      <c r="V11" s="246"/>
      <c r="W11" s="246"/>
      <c r="X11" s="246"/>
      <c r="Y11" s="246"/>
      <c r="Z11" s="246"/>
      <c r="AA11" s="247"/>
      <c r="AB11" s="152">
        <v>60</v>
      </c>
    </row>
    <row r="12" spans="4:28" x14ac:dyDescent="0.25">
      <c r="D12" s="242" t="s">
        <v>14</v>
      </c>
      <c r="E12" s="242"/>
      <c r="F12" s="242"/>
      <c r="G12" s="242"/>
      <c r="H12" s="242"/>
      <c r="I12" s="242"/>
      <c r="J12" s="242"/>
      <c r="K12" s="243" t="s">
        <v>86</v>
      </c>
      <c r="L12" s="243"/>
      <c r="M12" s="243"/>
      <c r="N12" s="244"/>
      <c r="O12" s="244"/>
      <c r="P12" s="244"/>
      <c r="Q12" s="14" t="s">
        <v>52</v>
      </c>
      <c r="R12" s="245" t="s">
        <v>87</v>
      </c>
      <c r="S12" s="246"/>
      <c r="T12" s="246"/>
      <c r="U12" s="246"/>
      <c r="V12" s="246"/>
      <c r="W12" s="246"/>
      <c r="X12" s="246"/>
      <c r="Y12" s="246"/>
      <c r="Z12" s="246"/>
      <c r="AA12" s="247"/>
      <c r="AB12" s="47">
        <v>30</v>
      </c>
    </row>
    <row r="13" spans="4:28" x14ac:dyDescent="0.25">
      <c r="D13" s="242" t="s">
        <v>38</v>
      </c>
      <c r="E13" s="242"/>
      <c r="F13" s="242"/>
      <c r="G13" s="242"/>
      <c r="H13" s="242"/>
      <c r="I13" s="242"/>
      <c r="J13" s="242"/>
      <c r="K13" s="243" t="s">
        <v>52</v>
      </c>
      <c r="L13" s="243"/>
      <c r="M13" s="243"/>
      <c r="N13" s="244"/>
      <c r="O13" s="244"/>
      <c r="P13" s="244"/>
      <c r="Q13" s="14"/>
      <c r="R13" s="245" t="s">
        <v>95</v>
      </c>
      <c r="S13" s="246"/>
      <c r="T13" s="246"/>
      <c r="U13" s="246"/>
      <c r="V13" s="246"/>
      <c r="W13" s="246"/>
      <c r="X13" s="246"/>
      <c r="Y13" s="246"/>
      <c r="Z13" s="246"/>
      <c r="AA13" s="247"/>
      <c r="AB13" s="47">
        <v>136</v>
      </c>
    </row>
    <row r="14" spans="4:28" x14ac:dyDescent="0.25">
      <c r="D14" s="242" t="s">
        <v>41</v>
      </c>
      <c r="E14" s="242"/>
      <c r="F14" s="242"/>
      <c r="G14" s="242"/>
      <c r="H14" s="242"/>
      <c r="I14" s="242"/>
      <c r="J14" s="242"/>
      <c r="K14" s="243"/>
      <c r="L14" s="243"/>
      <c r="M14" s="243"/>
      <c r="N14" s="244"/>
      <c r="O14" s="244"/>
      <c r="P14" s="244"/>
      <c r="Q14" s="14" t="s">
        <v>103</v>
      </c>
      <c r="R14" s="245" t="s">
        <v>104</v>
      </c>
      <c r="S14" s="246"/>
      <c r="T14" s="246"/>
      <c r="U14" s="246"/>
      <c r="V14" s="246"/>
      <c r="W14" s="246"/>
      <c r="X14" s="246"/>
      <c r="Y14" s="246"/>
      <c r="Z14" s="246"/>
      <c r="AA14" s="247"/>
      <c r="AB14" s="47">
        <v>8900</v>
      </c>
    </row>
    <row r="15" spans="4:28" x14ac:dyDescent="0.25">
      <c r="D15" s="242" t="s">
        <v>42</v>
      </c>
      <c r="E15" s="242"/>
      <c r="F15" s="242"/>
      <c r="G15" s="242"/>
      <c r="H15" s="242"/>
      <c r="I15" s="242"/>
      <c r="J15" s="242"/>
      <c r="K15" s="243"/>
      <c r="L15" s="243"/>
      <c r="M15" s="243"/>
      <c r="N15" s="244"/>
      <c r="O15" s="244"/>
      <c r="P15" s="244"/>
      <c r="Q15" s="14" t="s">
        <v>103</v>
      </c>
      <c r="R15" s="245" t="s">
        <v>531</v>
      </c>
      <c r="S15" s="246"/>
      <c r="T15" s="246"/>
      <c r="U15" s="246"/>
      <c r="V15" s="246"/>
      <c r="W15" s="246"/>
      <c r="X15" s="246"/>
      <c r="Y15" s="246"/>
      <c r="Z15" s="246"/>
      <c r="AA15" s="247"/>
      <c r="AB15" s="47">
        <v>50</v>
      </c>
    </row>
    <row r="16" spans="4:28" x14ac:dyDescent="0.25">
      <c r="D16" s="242" t="s">
        <v>43</v>
      </c>
      <c r="E16" s="242"/>
      <c r="F16" s="242"/>
      <c r="G16" s="242"/>
      <c r="H16" s="242"/>
      <c r="I16" s="242"/>
      <c r="J16" s="242"/>
      <c r="K16" s="243"/>
      <c r="L16" s="243"/>
      <c r="M16" s="243"/>
      <c r="N16" s="244"/>
      <c r="O16" s="244"/>
      <c r="P16" s="244"/>
      <c r="Q16" s="14" t="s">
        <v>105</v>
      </c>
      <c r="R16" s="245" t="s">
        <v>106</v>
      </c>
      <c r="S16" s="246"/>
      <c r="T16" s="246"/>
      <c r="U16" s="246"/>
      <c r="V16" s="246"/>
      <c r="W16" s="246"/>
      <c r="X16" s="246"/>
      <c r="Y16" s="246"/>
      <c r="Z16" s="246"/>
      <c r="AA16" s="247"/>
      <c r="AB16" s="47">
        <v>0</v>
      </c>
    </row>
    <row r="17" spans="4:28" x14ac:dyDescent="0.25">
      <c r="D17" s="242" t="s">
        <v>48</v>
      </c>
      <c r="E17" s="242"/>
      <c r="F17" s="242"/>
      <c r="G17" s="242"/>
      <c r="H17" s="242"/>
      <c r="I17" s="242"/>
      <c r="J17" s="242"/>
      <c r="K17" s="243"/>
      <c r="L17" s="243"/>
      <c r="M17" s="243"/>
      <c r="N17" s="244"/>
      <c r="O17" s="244"/>
      <c r="P17" s="244"/>
      <c r="Q17" s="14" t="s">
        <v>105</v>
      </c>
      <c r="R17" s="245" t="s">
        <v>107</v>
      </c>
      <c r="S17" s="246"/>
      <c r="T17" s="246"/>
      <c r="U17" s="246"/>
      <c r="V17" s="246"/>
      <c r="W17" s="246"/>
      <c r="X17" s="246"/>
      <c r="Y17" s="246"/>
      <c r="Z17" s="246"/>
      <c r="AA17" s="247"/>
      <c r="AB17" s="47">
        <v>400</v>
      </c>
    </row>
    <row r="18" spans="4:28" x14ac:dyDescent="0.25">
      <c r="D18" s="242" t="s">
        <v>58</v>
      </c>
      <c r="E18" s="242"/>
      <c r="F18" s="242"/>
      <c r="G18" s="242"/>
      <c r="H18" s="242"/>
      <c r="I18" s="242"/>
      <c r="J18" s="242"/>
      <c r="K18" s="243"/>
      <c r="L18" s="243"/>
      <c r="M18" s="243"/>
      <c r="N18" s="244"/>
      <c r="O18" s="244"/>
      <c r="P18" s="244"/>
      <c r="Q18" s="14" t="s">
        <v>52</v>
      </c>
      <c r="R18" s="245" t="s">
        <v>114</v>
      </c>
      <c r="S18" s="246"/>
      <c r="T18" s="246"/>
      <c r="U18" s="246"/>
      <c r="V18" s="246"/>
      <c r="W18" s="246"/>
      <c r="X18" s="246"/>
      <c r="Y18" s="246"/>
      <c r="Z18" s="246"/>
      <c r="AA18" s="247"/>
      <c r="AB18" s="47">
        <v>600</v>
      </c>
    </row>
    <row r="19" spans="4:28" x14ac:dyDescent="0.25">
      <c r="D19" s="242" t="s">
        <v>59</v>
      </c>
      <c r="E19" s="242"/>
      <c r="F19" s="242"/>
      <c r="G19" s="242"/>
      <c r="H19" s="242"/>
      <c r="I19" s="242"/>
      <c r="J19" s="242"/>
      <c r="K19" s="243"/>
      <c r="L19" s="243"/>
      <c r="M19" s="243"/>
      <c r="N19" s="244"/>
      <c r="O19" s="244"/>
      <c r="P19" s="244"/>
      <c r="Q19" s="14" t="s">
        <v>52</v>
      </c>
      <c r="R19" s="245" t="s">
        <v>115</v>
      </c>
      <c r="S19" s="246"/>
      <c r="T19" s="246"/>
      <c r="U19" s="246"/>
      <c r="V19" s="246"/>
      <c r="W19" s="246"/>
      <c r="X19" s="246"/>
      <c r="Y19" s="246"/>
      <c r="Z19" s="246"/>
      <c r="AA19" s="247"/>
      <c r="AB19" s="47">
        <v>50</v>
      </c>
    </row>
    <row r="20" spans="4:28" x14ac:dyDescent="0.25">
      <c r="D20" s="242" t="s">
        <v>60</v>
      </c>
      <c r="E20" s="242"/>
      <c r="F20" s="242"/>
      <c r="G20" s="242"/>
      <c r="H20" s="242"/>
      <c r="I20" s="242"/>
      <c r="J20" s="242"/>
      <c r="K20" s="243"/>
      <c r="L20" s="243"/>
      <c r="M20" s="243"/>
      <c r="N20" s="244"/>
      <c r="O20" s="244"/>
      <c r="P20" s="244"/>
      <c r="Q20" s="14" t="s">
        <v>52</v>
      </c>
      <c r="R20" s="245" t="s">
        <v>116</v>
      </c>
      <c r="S20" s="246"/>
      <c r="T20" s="246"/>
      <c r="U20" s="246"/>
      <c r="V20" s="246"/>
      <c r="W20" s="246"/>
      <c r="X20" s="246"/>
      <c r="Y20" s="246"/>
      <c r="Z20" s="246"/>
      <c r="AA20" s="247"/>
      <c r="AB20" s="47">
        <v>200</v>
      </c>
    </row>
    <row r="21" spans="4:28" x14ac:dyDescent="0.25">
      <c r="D21" s="242" t="s">
        <v>61</v>
      </c>
      <c r="E21" s="242"/>
      <c r="F21" s="242"/>
      <c r="G21" s="242"/>
      <c r="H21" s="242"/>
      <c r="I21" s="242"/>
      <c r="J21" s="242"/>
      <c r="K21" s="243"/>
      <c r="L21" s="243"/>
      <c r="M21" s="243"/>
      <c r="N21" s="244"/>
      <c r="O21" s="244"/>
      <c r="P21" s="244"/>
      <c r="Q21" s="14" t="s">
        <v>52</v>
      </c>
      <c r="R21" s="245" t="s">
        <v>117</v>
      </c>
      <c r="S21" s="246"/>
      <c r="T21" s="246"/>
      <c r="U21" s="246"/>
      <c r="V21" s="246"/>
      <c r="W21" s="246"/>
      <c r="X21" s="246"/>
      <c r="Y21" s="246"/>
      <c r="Z21" s="246"/>
      <c r="AA21" s="247"/>
      <c r="AB21" s="47">
        <v>30</v>
      </c>
    </row>
    <row r="22" spans="4:28" ht="15.75" thickBot="1" x14ac:dyDescent="0.3"/>
    <row r="23" spans="4:28" ht="15.75" thickBot="1" x14ac:dyDescent="0.3">
      <c r="AA23" s="114" t="s">
        <v>677</v>
      </c>
      <c r="AB23" s="153">
        <f>SUM(AB10:AB21)</f>
        <v>11456</v>
      </c>
    </row>
  </sheetData>
  <mergeCells count="48">
    <mergeCell ref="D20:J20"/>
    <mergeCell ref="K20:M20"/>
    <mergeCell ref="N20:P20"/>
    <mergeCell ref="R20:AA20"/>
    <mergeCell ref="D21:J21"/>
    <mergeCell ref="K21:M21"/>
    <mergeCell ref="N21:P21"/>
    <mergeCell ref="R21:AA21"/>
    <mergeCell ref="D18:J18"/>
    <mergeCell ref="K18:M18"/>
    <mergeCell ref="N18:P18"/>
    <mergeCell ref="R18:AA18"/>
    <mergeCell ref="D19:J19"/>
    <mergeCell ref="K19:M19"/>
    <mergeCell ref="N19:P19"/>
    <mergeCell ref="R19:AA19"/>
    <mergeCell ref="D16:J16"/>
    <mergeCell ref="K16:M16"/>
    <mergeCell ref="N16:P16"/>
    <mergeCell ref="R16:AA16"/>
    <mergeCell ref="D17:J17"/>
    <mergeCell ref="K17:M17"/>
    <mergeCell ref="N17:P17"/>
    <mergeCell ref="R17:AA17"/>
    <mergeCell ref="D14:J14"/>
    <mergeCell ref="K14:M14"/>
    <mergeCell ref="N14:P14"/>
    <mergeCell ref="R14:AA14"/>
    <mergeCell ref="D15:J15"/>
    <mergeCell ref="K15:M15"/>
    <mergeCell ref="N15:P15"/>
    <mergeCell ref="R15:AA15"/>
    <mergeCell ref="D12:J12"/>
    <mergeCell ref="K12:M12"/>
    <mergeCell ref="N12:P12"/>
    <mergeCell ref="R12:AA12"/>
    <mergeCell ref="D13:J13"/>
    <mergeCell ref="K13:M13"/>
    <mergeCell ref="N13:P13"/>
    <mergeCell ref="R13:AA13"/>
    <mergeCell ref="D10:J10"/>
    <mergeCell ref="K10:M10"/>
    <mergeCell ref="N10:P10"/>
    <mergeCell ref="R10:AA10"/>
    <mergeCell ref="D11:J11"/>
    <mergeCell ref="K11:M11"/>
    <mergeCell ref="N11:P11"/>
    <mergeCell ref="R11:AA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Z24"/>
  <sheetViews>
    <sheetView topLeftCell="A7" zoomScaleNormal="100" workbookViewId="0">
      <selection activeCell="X16" sqref="X16"/>
    </sheetView>
  </sheetViews>
  <sheetFormatPr baseColWidth="10" defaultRowHeight="15" x14ac:dyDescent="0.25"/>
  <cols>
    <col min="3" max="8" width="6.375" customWidth="1"/>
    <col min="9" max="9" width="2" customWidth="1"/>
    <col min="11" max="11" width="6.875" customWidth="1"/>
    <col min="13" max="13" width="11" customWidth="1"/>
    <col min="14" max="23" width="5.375" customWidth="1"/>
  </cols>
  <sheetData>
    <row r="4" spans="3:23" ht="15.75" thickBot="1" x14ac:dyDescent="0.3"/>
    <row r="5" spans="3:23" ht="15.75" thickBot="1" x14ac:dyDescent="0.3">
      <c r="C5" s="258" t="s">
        <v>0</v>
      </c>
      <c r="D5" s="259"/>
      <c r="E5" s="259"/>
      <c r="F5" s="259"/>
      <c r="G5" s="259"/>
      <c r="H5" s="259"/>
      <c r="I5" s="260"/>
      <c r="J5" s="258" t="s">
        <v>1</v>
      </c>
      <c r="K5" s="259"/>
      <c r="L5" s="260"/>
      <c r="M5" s="28" t="s">
        <v>654</v>
      </c>
      <c r="N5" s="261" t="s">
        <v>4</v>
      </c>
      <c r="O5" s="262"/>
      <c r="P5" s="262"/>
      <c r="Q5" s="262"/>
      <c r="R5" s="262"/>
      <c r="S5" s="262"/>
      <c r="T5" s="262"/>
      <c r="U5" s="262"/>
      <c r="V5" s="262"/>
      <c r="W5" s="263"/>
    </row>
    <row r="6" spans="3:23" ht="27.75" customHeight="1" x14ac:dyDescent="0.25">
      <c r="C6" s="253" t="s">
        <v>69</v>
      </c>
      <c r="D6" s="253"/>
      <c r="E6" s="253"/>
      <c r="F6" s="253"/>
      <c r="G6" s="253"/>
      <c r="H6" s="253"/>
      <c r="I6" s="253"/>
      <c r="J6" s="253" t="s">
        <v>414</v>
      </c>
      <c r="K6" s="253"/>
      <c r="L6" s="253"/>
      <c r="M6" s="212">
        <v>200</v>
      </c>
      <c r="N6" s="257" t="s">
        <v>73</v>
      </c>
      <c r="O6" s="257"/>
      <c r="P6" s="257"/>
      <c r="Q6" s="257"/>
      <c r="R6" s="257"/>
      <c r="S6" s="257"/>
      <c r="T6" s="257"/>
      <c r="U6" s="257"/>
      <c r="V6" s="257"/>
      <c r="W6" s="257"/>
    </row>
    <row r="7" spans="3:23" ht="27.75" customHeight="1" x14ac:dyDescent="0.25">
      <c r="C7" s="252" t="s">
        <v>430</v>
      </c>
      <c r="D7" s="252"/>
      <c r="E7" s="252"/>
      <c r="F7" s="252"/>
      <c r="G7" s="252"/>
      <c r="H7" s="252"/>
      <c r="I7" s="252"/>
      <c r="J7" s="252" t="s">
        <v>917</v>
      </c>
      <c r="K7" s="252"/>
      <c r="L7" s="252"/>
      <c r="M7" s="208">
        <v>80</v>
      </c>
      <c r="N7" s="257" t="s">
        <v>919</v>
      </c>
      <c r="O7" s="257"/>
      <c r="P7" s="257"/>
      <c r="Q7" s="257"/>
      <c r="R7" s="257"/>
      <c r="S7" s="257"/>
      <c r="T7" s="257"/>
      <c r="U7" s="257"/>
      <c r="V7" s="257"/>
      <c r="W7" s="257"/>
    </row>
    <row r="8" spans="3:23" ht="27.75" customHeight="1" x14ac:dyDescent="0.25">
      <c r="C8" s="252" t="s">
        <v>864</v>
      </c>
      <c r="D8" s="252"/>
      <c r="E8" s="252"/>
      <c r="F8" s="252"/>
      <c r="G8" s="252"/>
      <c r="H8" s="252"/>
      <c r="I8" s="252"/>
      <c r="J8" s="252" t="s">
        <v>918</v>
      </c>
      <c r="K8" s="252"/>
      <c r="L8" s="252"/>
      <c r="M8" s="208">
        <v>214.74</v>
      </c>
      <c r="N8" s="257" t="s">
        <v>920</v>
      </c>
      <c r="O8" s="257"/>
      <c r="P8" s="257"/>
      <c r="Q8" s="257"/>
      <c r="R8" s="257"/>
      <c r="S8" s="257"/>
      <c r="T8" s="257"/>
      <c r="U8" s="257"/>
      <c r="V8" s="257"/>
      <c r="W8" s="257"/>
    </row>
    <row r="9" spans="3:23" ht="27.75" customHeight="1" x14ac:dyDescent="0.25">
      <c r="C9" s="252" t="s">
        <v>401</v>
      </c>
      <c r="D9" s="252"/>
      <c r="E9" s="252"/>
      <c r="F9" s="252"/>
      <c r="G9" s="252"/>
      <c r="H9" s="252"/>
      <c r="I9" s="252"/>
      <c r="J9" s="252" t="s">
        <v>414</v>
      </c>
      <c r="K9" s="252"/>
      <c r="L9" s="252"/>
      <c r="M9" s="208">
        <v>284.52</v>
      </c>
      <c r="N9" s="257" t="s">
        <v>892</v>
      </c>
      <c r="O9" s="257"/>
      <c r="P9" s="257"/>
      <c r="Q9" s="257"/>
      <c r="R9" s="257"/>
      <c r="S9" s="257"/>
      <c r="T9" s="257"/>
      <c r="U9" s="257"/>
      <c r="V9" s="257"/>
      <c r="W9" s="257"/>
    </row>
    <row r="10" spans="3:23" ht="27.75" customHeight="1" x14ac:dyDescent="0.25">
      <c r="C10" s="252" t="s">
        <v>248</v>
      </c>
      <c r="D10" s="252"/>
      <c r="E10" s="252"/>
      <c r="F10" s="252"/>
      <c r="G10" s="252"/>
      <c r="H10" s="252"/>
      <c r="I10" s="252"/>
      <c r="J10" s="252" t="s">
        <v>86</v>
      </c>
      <c r="K10" s="252"/>
      <c r="L10" s="252"/>
      <c r="M10" s="208">
        <v>300</v>
      </c>
      <c r="N10" s="257" t="s">
        <v>792</v>
      </c>
      <c r="O10" s="257"/>
      <c r="P10" s="257"/>
      <c r="Q10" s="257"/>
      <c r="R10" s="257"/>
      <c r="S10" s="257"/>
      <c r="T10" s="257"/>
      <c r="U10" s="257"/>
      <c r="V10" s="257"/>
      <c r="W10" s="257"/>
    </row>
    <row r="11" spans="3:23" ht="27.75" customHeight="1" x14ac:dyDescent="0.25">
      <c r="C11" s="252" t="s">
        <v>893</v>
      </c>
      <c r="D11" s="252"/>
      <c r="E11" s="252"/>
      <c r="F11" s="252"/>
      <c r="G11" s="252"/>
      <c r="H11" s="252"/>
      <c r="I11" s="252"/>
      <c r="J11" s="252" t="s">
        <v>74</v>
      </c>
      <c r="K11" s="252"/>
      <c r="L11" s="252"/>
      <c r="M11" s="208" t="s">
        <v>52</v>
      </c>
      <c r="N11" s="257" t="s">
        <v>921</v>
      </c>
      <c r="O11" s="257"/>
      <c r="P11" s="257"/>
      <c r="Q11" s="257"/>
      <c r="R11" s="257"/>
      <c r="S11" s="257"/>
      <c r="T11" s="257"/>
      <c r="U11" s="257"/>
      <c r="V11" s="257"/>
      <c r="W11" s="257"/>
    </row>
    <row r="12" spans="3:23" ht="27.75" customHeight="1" x14ac:dyDescent="0.25">
      <c r="C12" s="252" t="s">
        <v>894</v>
      </c>
      <c r="D12" s="252"/>
      <c r="E12" s="252"/>
      <c r="F12" s="252"/>
      <c r="G12" s="252"/>
      <c r="H12" s="252"/>
      <c r="I12" s="252"/>
      <c r="J12" s="252" t="s">
        <v>75</v>
      </c>
      <c r="K12" s="252"/>
      <c r="L12" s="252"/>
      <c r="M12" s="208">
        <v>200</v>
      </c>
      <c r="N12" s="257" t="s">
        <v>417</v>
      </c>
      <c r="O12" s="257"/>
      <c r="P12" s="257"/>
      <c r="Q12" s="257"/>
      <c r="R12" s="257"/>
      <c r="S12" s="257"/>
      <c r="T12" s="257"/>
      <c r="U12" s="257"/>
      <c r="V12" s="257"/>
      <c r="W12" s="257"/>
    </row>
    <row r="13" spans="3:23" ht="27.75" customHeight="1" x14ac:dyDescent="0.25">
      <c r="C13" s="252" t="s">
        <v>77</v>
      </c>
      <c r="D13" s="252"/>
      <c r="E13" s="252"/>
      <c r="F13" s="252"/>
      <c r="G13" s="252"/>
      <c r="H13" s="252"/>
      <c r="I13" s="252"/>
      <c r="J13" s="252" t="s">
        <v>76</v>
      </c>
      <c r="K13" s="252"/>
      <c r="L13" s="252"/>
      <c r="M13" s="208">
        <v>288</v>
      </c>
      <c r="N13" s="257" t="s">
        <v>418</v>
      </c>
      <c r="O13" s="257"/>
      <c r="P13" s="257"/>
      <c r="Q13" s="257"/>
      <c r="R13" s="257"/>
      <c r="S13" s="257"/>
      <c r="T13" s="257"/>
      <c r="U13" s="257"/>
      <c r="V13" s="257"/>
      <c r="W13" s="257"/>
    </row>
    <row r="14" spans="3:23" ht="27.75" customHeight="1" x14ac:dyDescent="0.25">
      <c r="C14" s="252" t="s">
        <v>895</v>
      </c>
      <c r="D14" s="252"/>
      <c r="E14" s="252"/>
      <c r="F14" s="252"/>
      <c r="G14" s="252"/>
      <c r="H14" s="252"/>
      <c r="I14" s="252"/>
      <c r="J14" s="252" t="s">
        <v>322</v>
      </c>
      <c r="K14" s="252"/>
      <c r="L14" s="252"/>
      <c r="M14" s="208">
        <v>450</v>
      </c>
      <c r="N14" s="257" t="s">
        <v>922</v>
      </c>
      <c r="O14" s="257"/>
      <c r="P14" s="257"/>
      <c r="Q14" s="257"/>
      <c r="R14" s="257"/>
      <c r="S14" s="257"/>
      <c r="T14" s="257"/>
      <c r="U14" s="257"/>
      <c r="V14" s="257"/>
      <c r="W14" s="257"/>
    </row>
    <row r="15" spans="3:23" ht="27.75" customHeight="1" x14ac:dyDescent="0.25">
      <c r="C15" s="252" t="s">
        <v>923</v>
      </c>
      <c r="D15" s="252"/>
      <c r="E15" s="252"/>
      <c r="F15" s="252"/>
      <c r="G15" s="252"/>
      <c r="H15" s="252"/>
      <c r="I15" s="252"/>
      <c r="J15" s="252" t="s">
        <v>321</v>
      </c>
      <c r="K15" s="252"/>
      <c r="L15" s="252"/>
      <c r="M15" s="208">
        <v>350</v>
      </c>
      <c r="N15" s="257" t="s">
        <v>924</v>
      </c>
      <c r="O15" s="257"/>
      <c r="P15" s="257"/>
      <c r="Q15" s="257"/>
      <c r="R15" s="257"/>
      <c r="S15" s="257"/>
      <c r="T15" s="257"/>
      <c r="U15" s="257"/>
      <c r="V15" s="257"/>
      <c r="W15" s="257"/>
    </row>
    <row r="16" spans="3:23" ht="27.75" customHeight="1" x14ac:dyDescent="0.25">
      <c r="C16" s="252" t="s">
        <v>80</v>
      </c>
      <c r="D16" s="252"/>
      <c r="E16" s="252"/>
      <c r="F16" s="252"/>
      <c r="G16" s="252"/>
      <c r="H16" s="252"/>
      <c r="I16" s="252"/>
      <c r="J16" s="252" t="s">
        <v>81</v>
      </c>
      <c r="K16" s="252"/>
      <c r="L16" s="252"/>
      <c r="M16" s="208">
        <v>50</v>
      </c>
      <c r="N16" s="257"/>
      <c r="O16" s="257"/>
      <c r="P16" s="257"/>
      <c r="Q16" s="257"/>
      <c r="R16" s="257"/>
      <c r="S16" s="257"/>
      <c r="T16" s="257"/>
      <c r="U16" s="257"/>
      <c r="V16" s="257"/>
      <c r="W16" s="257"/>
    </row>
    <row r="17" spans="3:26" ht="27.75" customHeight="1" x14ac:dyDescent="0.25">
      <c r="C17" s="252" t="s">
        <v>397</v>
      </c>
      <c r="D17" s="252"/>
      <c r="E17" s="252"/>
      <c r="F17" s="252"/>
      <c r="G17" s="252"/>
      <c r="H17" s="252"/>
      <c r="I17" s="252"/>
      <c r="J17" s="252"/>
      <c r="K17" s="252"/>
      <c r="L17" s="252"/>
      <c r="M17" s="208">
        <v>1000</v>
      </c>
      <c r="N17" s="257" t="s">
        <v>896</v>
      </c>
      <c r="O17" s="257"/>
      <c r="P17" s="257"/>
      <c r="Q17" s="257"/>
      <c r="R17" s="257"/>
      <c r="S17" s="257"/>
      <c r="T17" s="257"/>
      <c r="U17" s="257"/>
      <c r="V17" s="257"/>
      <c r="W17" s="257"/>
      <c r="Z17" t="s">
        <v>1024</v>
      </c>
    </row>
    <row r="18" spans="3:26" ht="27.75" customHeight="1" x14ac:dyDescent="0.25">
      <c r="C18" s="252" t="s">
        <v>399</v>
      </c>
      <c r="D18" s="252"/>
      <c r="E18" s="252"/>
      <c r="F18" s="252"/>
      <c r="G18" s="252"/>
      <c r="H18" s="252"/>
      <c r="I18" s="252"/>
      <c r="J18" s="252" t="s">
        <v>897</v>
      </c>
      <c r="K18" s="252"/>
      <c r="L18" s="252"/>
      <c r="M18" s="208">
        <v>108</v>
      </c>
      <c r="N18" s="257" t="s">
        <v>925</v>
      </c>
      <c r="O18" s="257"/>
      <c r="P18" s="257"/>
      <c r="Q18" s="257"/>
      <c r="R18" s="257"/>
      <c r="S18" s="257"/>
      <c r="T18" s="257"/>
      <c r="U18" s="257"/>
      <c r="V18" s="257"/>
      <c r="W18" s="257"/>
    </row>
    <row r="19" spans="3:26" ht="27.75" customHeight="1" x14ac:dyDescent="0.25">
      <c r="C19" s="252" t="s">
        <v>319</v>
      </c>
      <c r="D19" s="252"/>
      <c r="E19" s="252"/>
      <c r="F19" s="252"/>
      <c r="G19" s="252"/>
      <c r="H19" s="252"/>
      <c r="I19" s="252"/>
      <c r="J19" s="253" t="s">
        <v>320</v>
      </c>
      <c r="K19" s="253"/>
      <c r="L19" s="253"/>
      <c r="M19" s="209">
        <v>2000</v>
      </c>
      <c r="N19" s="254" t="s">
        <v>420</v>
      </c>
      <c r="O19" s="255"/>
      <c r="P19" s="255"/>
      <c r="Q19" s="255"/>
      <c r="R19" s="255"/>
      <c r="S19" s="255"/>
      <c r="T19" s="255"/>
      <c r="U19" s="255"/>
      <c r="V19" s="255"/>
      <c r="W19" s="256"/>
    </row>
    <row r="20" spans="3:26" ht="15.75" thickBot="1" x14ac:dyDescent="0.3"/>
    <row r="21" spans="3:26" ht="15.75" thickBot="1" x14ac:dyDescent="0.3">
      <c r="K21" s="210" t="s">
        <v>898</v>
      </c>
      <c r="L21" s="115"/>
      <c r="M21" s="211" t="s">
        <v>899</v>
      </c>
      <c r="N21" s="115"/>
      <c r="O21" s="116"/>
      <c r="P21" s="115"/>
      <c r="Q21" s="115"/>
      <c r="R21" s="116"/>
    </row>
    <row r="23" spans="3:26" ht="15.75" thickBot="1" x14ac:dyDescent="0.3"/>
    <row r="24" spans="3:26" ht="15.75" thickBot="1" x14ac:dyDescent="0.3">
      <c r="K24" s="210" t="s">
        <v>900</v>
      </c>
      <c r="L24" s="115"/>
      <c r="M24" s="198">
        <v>5600</v>
      </c>
    </row>
  </sheetData>
  <mergeCells count="45">
    <mergeCell ref="C5:I5"/>
    <mergeCell ref="J5:L5"/>
    <mergeCell ref="N5:W5"/>
    <mergeCell ref="C6:I6"/>
    <mergeCell ref="J6:L6"/>
    <mergeCell ref="N6:W6"/>
    <mergeCell ref="C7:I7"/>
    <mergeCell ref="J7:L7"/>
    <mergeCell ref="N7:W7"/>
    <mergeCell ref="C8:I8"/>
    <mergeCell ref="J8:L8"/>
    <mergeCell ref="N8:W8"/>
    <mergeCell ref="C9:I9"/>
    <mergeCell ref="J9:L9"/>
    <mergeCell ref="N9:W9"/>
    <mergeCell ref="C10:I10"/>
    <mergeCell ref="J10:L10"/>
    <mergeCell ref="N10:W10"/>
    <mergeCell ref="C11:I11"/>
    <mergeCell ref="J11:L11"/>
    <mergeCell ref="N11:W11"/>
    <mergeCell ref="C12:I12"/>
    <mergeCell ref="J12:L12"/>
    <mergeCell ref="N12:W12"/>
    <mergeCell ref="C13:I13"/>
    <mergeCell ref="J13:L13"/>
    <mergeCell ref="N13:W13"/>
    <mergeCell ref="C14:I14"/>
    <mergeCell ref="J14:L14"/>
    <mergeCell ref="N14:W14"/>
    <mergeCell ref="C15:I15"/>
    <mergeCell ref="J15:L15"/>
    <mergeCell ref="N15:W15"/>
    <mergeCell ref="C16:I16"/>
    <mergeCell ref="J16:L16"/>
    <mergeCell ref="N16:W16"/>
    <mergeCell ref="C19:I19"/>
    <mergeCell ref="J19:L19"/>
    <mergeCell ref="N19:W19"/>
    <mergeCell ref="C17:I17"/>
    <mergeCell ref="J17:L17"/>
    <mergeCell ref="N17:W17"/>
    <mergeCell ref="C18:I18"/>
    <mergeCell ref="J18:L18"/>
    <mergeCell ref="N18:W18"/>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X73"/>
  <sheetViews>
    <sheetView zoomScale="70" zoomScaleNormal="70" workbookViewId="0">
      <selection activeCell="AB40" sqref="AB40"/>
    </sheetView>
  </sheetViews>
  <sheetFormatPr baseColWidth="10" defaultRowHeight="15" x14ac:dyDescent="0.25"/>
  <cols>
    <col min="8" max="10" width="3.75" customWidth="1"/>
    <col min="11" max="13" width="9.875" customWidth="1"/>
    <col min="15" max="24" width="11.625" customWidth="1"/>
  </cols>
  <sheetData>
    <row r="1" spans="3:24" ht="15.75" thickBot="1" x14ac:dyDescent="0.3">
      <c r="H1" s="258" t="s">
        <v>903</v>
      </c>
      <c r="I1" s="259"/>
      <c r="J1" s="259"/>
      <c r="K1" s="259"/>
      <c r="L1" s="259"/>
      <c r="M1" s="259"/>
      <c r="N1" s="259"/>
      <c r="O1" s="260"/>
    </row>
    <row r="2" spans="3:24" ht="6" customHeight="1" thickBot="1" x14ac:dyDescent="0.3"/>
    <row r="3" spans="3:24" ht="11.25" customHeight="1" thickBot="1" x14ac:dyDescent="0.3">
      <c r="D3" s="258" t="s">
        <v>902</v>
      </c>
      <c r="E3" s="259"/>
      <c r="F3" s="259"/>
      <c r="G3" s="259"/>
      <c r="H3" s="259"/>
      <c r="I3" s="259"/>
      <c r="J3" s="260"/>
      <c r="K3" s="258" t="s">
        <v>1</v>
      </c>
      <c r="L3" s="259"/>
      <c r="M3" s="260"/>
      <c r="N3" s="28" t="s">
        <v>654</v>
      </c>
      <c r="O3" s="258" t="s">
        <v>4</v>
      </c>
      <c r="P3" s="259"/>
      <c r="Q3" s="259"/>
      <c r="R3" s="259"/>
      <c r="S3" s="259"/>
      <c r="T3" s="259"/>
      <c r="U3" s="259"/>
      <c r="V3" s="259"/>
      <c r="W3" s="259"/>
      <c r="X3" s="260"/>
    </row>
    <row r="4" spans="3:24" ht="13.5" customHeight="1" x14ac:dyDescent="0.25">
      <c r="C4" s="320" t="s">
        <v>462</v>
      </c>
      <c r="D4" s="280" t="s">
        <v>10</v>
      </c>
      <c r="E4" s="281"/>
      <c r="F4" s="281"/>
      <c r="G4" s="281"/>
      <c r="H4" s="281"/>
      <c r="I4" s="281"/>
      <c r="J4" s="281"/>
      <c r="K4" s="282" t="s">
        <v>9</v>
      </c>
      <c r="L4" s="282"/>
      <c r="M4" s="282"/>
      <c r="N4" s="199">
        <v>922</v>
      </c>
      <c r="O4" s="283" t="s">
        <v>421</v>
      </c>
      <c r="P4" s="284"/>
      <c r="Q4" s="284"/>
      <c r="R4" s="284"/>
      <c r="S4" s="284"/>
      <c r="T4" s="284"/>
      <c r="U4" s="284"/>
      <c r="V4" s="284"/>
      <c r="W4" s="284"/>
      <c r="X4" s="285"/>
    </row>
    <row r="5" spans="3:24" ht="13.5" customHeight="1" x14ac:dyDescent="0.25">
      <c r="C5" s="321"/>
      <c r="D5" s="309" t="s">
        <v>872</v>
      </c>
      <c r="E5" s="310"/>
      <c r="F5" s="310"/>
      <c r="G5" s="310"/>
      <c r="H5" s="310"/>
      <c r="I5" s="310"/>
      <c r="J5" s="310"/>
      <c r="K5" s="311" t="s">
        <v>90</v>
      </c>
      <c r="L5" s="311"/>
      <c r="M5" s="311"/>
      <c r="N5" s="161">
        <v>219</v>
      </c>
      <c r="O5" s="308" t="s">
        <v>873</v>
      </c>
      <c r="P5" s="272"/>
      <c r="Q5" s="272"/>
      <c r="R5" s="272"/>
      <c r="S5" s="272"/>
      <c r="T5" s="272"/>
      <c r="U5" s="272"/>
      <c r="V5" s="272"/>
      <c r="W5" s="272"/>
      <c r="X5" s="273"/>
    </row>
    <row r="6" spans="3:24" ht="13.5" customHeight="1" x14ac:dyDescent="0.25">
      <c r="C6" s="322"/>
      <c r="D6" s="274" t="s">
        <v>6</v>
      </c>
      <c r="E6" s="275"/>
      <c r="F6" s="275"/>
      <c r="G6" s="275"/>
      <c r="H6" s="275"/>
      <c r="I6" s="275"/>
      <c r="J6" s="275"/>
      <c r="K6" s="303" t="s">
        <v>9</v>
      </c>
      <c r="L6" s="304"/>
      <c r="M6" s="305"/>
      <c r="N6" s="159">
        <v>500</v>
      </c>
      <c r="O6" s="271" t="s">
        <v>926</v>
      </c>
      <c r="P6" s="272"/>
      <c r="Q6" s="272"/>
      <c r="R6" s="272"/>
      <c r="S6" s="272"/>
      <c r="T6" s="272"/>
      <c r="U6" s="272"/>
      <c r="V6" s="272"/>
      <c r="W6" s="272"/>
      <c r="X6" s="273"/>
    </row>
    <row r="7" spans="3:24" ht="13.5" customHeight="1" x14ac:dyDescent="0.25">
      <c r="C7" s="322"/>
      <c r="D7" s="274" t="s">
        <v>66</v>
      </c>
      <c r="E7" s="275"/>
      <c r="F7" s="275"/>
      <c r="G7" s="275"/>
      <c r="H7" s="275"/>
      <c r="I7" s="275"/>
      <c r="J7" s="275"/>
      <c r="K7" s="303" t="s">
        <v>24</v>
      </c>
      <c r="L7" s="304"/>
      <c r="M7" s="305"/>
      <c r="N7" s="159">
        <v>1600</v>
      </c>
      <c r="O7" s="271" t="s">
        <v>927</v>
      </c>
      <c r="P7" s="272"/>
      <c r="Q7" s="272"/>
      <c r="R7" s="272"/>
      <c r="S7" s="272"/>
      <c r="T7" s="272"/>
      <c r="U7" s="272"/>
      <c r="V7" s="272"/>
      <c r="W7" s="272"/>
      <c r="X7" s="273"/>
    </row>
    <row r="8" spans="3:24" ht="13.5" customHeight="1" x14ac:dyDescent="0.25">
      <c r="C8" s="322"/>
      <c r="D8" s="274" t="s">
        <v>11</v>
      </c>
      <c r="E8" s="275"/>
      <c r="F8" s="275"/>
      <c r="G8" s="275"/>
      <c r="H8" s="275"/>
      <c r="I8" s="275"/>
      <c r="J8" s="275"/>
      <c r="K8" s="270" t="s">
        <v>12</v>
      </c>
      <c r="L8" s="270"/>
      <c r="M8" s="270"/>
      <c r="N8" s="159">
        <v>0</v>
      </c>
      <c r="O8" s="271" t="s">
        <v>13</v>
      </c>
      <c r="P8" s="272"/>
      <c r="Q8" s="272"/>
      <c r="R8" s="272"/>
      <c r="S8" s="272"/>
      <c r="T8" s="272"/>
      <c r="U8" s="272"/>
      <c r="V8" s="272"/>
      <c r="W8" s="272"/>
      <c r="X8" s="273"/>
    </row>
    <row r="9" spans="3:24" ht="13.5" customHeight="1" x14ac:dyDescent="0.25">
      <c r="C9" s="322"/>
      <c r="D9" s="274" t="s">
        <v>463</v>
      </c>
      <c r="E9" s="275"/>
      <c r="F9" s="275"/>
      <c r="G9" s="275"/>
      <c r="H9" s="275"/>
      <c r="I9" s="275"/>
      <c r="J9" s="275"/>
      <c r="K9" s="270" t="s">
        <v>52</v>
      </c>
      <c r="L9" s="270"/>
      <c r="M9" s="270"/>
      <c r="N9" s="159" t="s">
        <v>52</v>
      </c>
      <c r="O9" s="271" t="s">
        <v>464</v>
      </c>
      <c r="P9" s="272"/>
      <c r="Q9" s="272"/>
      <c r="R9" s="272"/>
      <c r="S9" s="272"/>
      <c r="T9" s="272"/>
      <c r="U9" s="272"/>
      <c r="V9" s="272"/>
      <c r="W9" s="272"/>
      <c r="X9" s="273"/>
    </row>
    <row r="10" spans="3:24" ht="13.5" customHeight="1" x14ac:dyDescent="0.25">
      <c r="C10" s="322"/>
      <c r="D10" s="274" t="s">
        <v>171</v>
      </c>
      <c r="E10" s="275"/>
      <c r="F10" s="275"/>
      <c r="G10" s="275"/>
      <c r="H10" s="275"/>
      <c r="I10" s="275"/>
      <c r="J10" s="275"/>
      <c r="K10" s="270" t="s">
        <v>172</v>
      </c>
      <c r="L10" s="270"/>
      <c r="M10" s="270"/>
      <c r="N10" s="159">
        <v>100</v>
      </c>
      <c r="O10" s="271" t="s">
        <v>173</v>
      </c>
      <c r="P10" s="272"/>
      <c r="Q10" s="272"/>
      <c r="R10" s="272"/>
      <c r="S10" s="272"/>
      <c r="T10" s="272"/>
      <c r="U10" s="272"/>
      <c r="V10" s="272"/>
      <c r="W10" s="272"/>
      <c r="X10" s="273"/>
    </row>
    <row r="11" spans="3:24" ht="13.5" customHeight="1" x14ac:dyDescent="0.25">
      <c r="C11" s="322"/>
      <c r="D11" s="274" t="s">
        <v>968</v>
      </c>
      <c r="E11" s="275"/>
      <c r="F11" s="275"/>
      <c r="G11" s="275"/>
      <c r="H11" s="275"/>
      <c r="I11" s="275"/>
      <c r="J11" s="275"/>
      <c r="K11" s="270" t="s">
        <v>90</v>
      </c>
      <c r="L11" s="270"/>
      <c r="M11" s="270"/>
      <c r="N11" s="159">
        <v>80</v>
      </c>
      <c r="O11" s="271" t="s">
        <v>969</v>
      </c>
      <c r="P11" s="272"/>
      <c r="Q11" s="272"/>
      <c r="R11" s="272"/>
      <c r="S11" s="272"/>
      <c r="T11" s="272"/>
      <c r="U11" s="272"/>
      <c r="V11" s="272"/>
      <c r="W11" s="272"/>
      <c r="X11" s="273"/>
    </row>
    <row r="12" spans="3:24" ht="13.5" customHeight="1" thickBot="1" x14ac:dyDescent="0.3">
      <c r="C12" s="322"/>
      <c r="D12" s="264" t="s">
        <v>174</v>
      </c>
      <c r="E12" s="265"/>
      <c r="F12" s="265"/>
      <c r="G12" s="265"/>
      <c r="H12" s="265"/>
      <c r="I12" s="265"/>
      <c r="J12" s="265"/>
      <c r="K12" s="266" t="s">
        <v>172</v>
      </c>
      <c r="L12" s="266"/>
      <c r="M12" s="266"/>
      <c r="N12" s="200">
        <v>50</v>
      </c>
      <c r="O12" s="267" t="s">
        <v>173</v>
      </c>
      <c r="P12" s="268"/>
      <c r="Q12" s="268"/>
      <c r="R12" s="268"/>
      <c r="S12" s="268"/>
      <c r="T12" s="268"/>
      <c r="U12" s="268"/>
      <c r="V12" s="268"/>
      <c r="W12" s="268"/>
      <c r="X12" s="269"/>
    </row>
    <row r="13" spans="3:24" ht="13.5" customHeight="1" x14ac:dyDescent="0.25">
      <c r="C13" s="312" t="s">
        <v>3</v>
      </c>
      <c r="D13" s="314" t="s">
        <v>62</v>
      </c>
      <c r="E13" s="315"/>
      <c r="F13" s="315"/>
      <c r="G13" s="315"/>
      <c r="H13" s="315"/>
      <c r="I13" s="315"/>
      <c r="J13" s="316"/>
      <c r="K13" s="282" t="s">
        <v>9</v>
      </c>
      <c r="L13" s="282"/>
      <c r="M13" s="282"/>
      <c r="N13" s="201">
        <v>1300</v>
      </c>
      <c r="O13" s="317" t="s">
        <v>65</v>
      </c>
      <c r="P13" s="315"/>
      <c r="Q13" s="315"/>
      <c r="R13" s="315"/>
      <c r="S13" s="315"/>
      <c r="T13" s="315"/>
      <c r="U13" s="315"/>
      <c r="V13" s="315"/>
      <c r="W13" s="315"/>
      <c r="X13" s="318"/>
    </row>
    <row r="14" spans="3:24" ht="13.5" customHeight="1" x14ac:dyDescent="0.25">
      <c r="C14" s="313"/>
      <c r="D14" s="309" t="s">
        <v>51</v>
      </c>
      <c r="E14" s="310"/>
      <c r="F14" s="310"/>
      <c r="G14" s="310"/>
      <c r="H14" s="310"/>
      <c r="I14" s="310"/>
      <c r="J14" s="310"/>
      <c r="K14" s="311" t="s">
        <v>63</v>
      </c>
      <c r="L14" s="311"/>
      <c r="M14" s="311"/>
      <c r="N14" s="161" t="s">
        <v>52</v>
      </c>
      <c r="O14" s="319" t="s">
        <v>928</v>
      </c>
      <c r="P14" s="272"/>
      <c r="Q14" s="272"/>
      <c r="R14" s="272"/>
      <c r="S14" s="272"/>
      <c r="T14" s="272"/>
      <c r="U14" s="272"/>
      <c r="V14" s="272"/>
      <c r="W14" s="272"/>
      <c r="X14" s="273"/>
    </row>
    <row r="15" spans="3:24" ht="13.5" customHeight="1" x14ac:dyDescent="0.25">
      <c r="C15" s="313"/>
      <c r="D15" s="309" t="s">
        <v>82</v>
      </c>
      <c r="E15" s="310"/>
      <c r="F15" s="310"/>
      <c r="G15" s="310"/>
      <c r="H15" s="310"/>
      <c r="I15" s="310"/>
      <c r="J15" s="310"/>
      <c r="K15" s="311" t="s">
        <v>9</v>
      </c>
      <c r="L15" s="311"/>
      <c r="M15" s="311"/>
      <c r="N15" s="161">
        <v>79</v>
      </c>
      <c r="O15" s="271" t="s">
        <v>83</v>
      </c>
      <c r="P15" s="272"/>
      <c r="Q15" s="272"/>
      <c r="R15" s="272"/>
      <c r="S15" s="272"/>
      <c r="T15" s="272"/>
      <c r="U15" s="272"/>
      <c r="V15" s="272"/>
      <c r="W15" s="272"/>
      <c r="X15" s="273"/>
    </row>
    <row r="16" spans="3:24" ht="13.5" customHeight="1" x14ac:dyDescent="0.25">
      <c r="C16" s="313"/>
      <c r="D16" s="309" t="s">
        <v>422</v>
      </c>
      <c r="E16" s="310"/>
      <c r="F16" s="310"/>
      <c r="G16" s="310"/>
      <c r="H16" s="310"/>
      <c r="I16" s="310"/>
      <c r="J16" s="310"/>
      <c r="K16" s="311" t="s">
        <v>403</v>
      </c>
      <c r="L16" s="311"/>
      <c r="M16" s="311"/>
      <c r="N16" s="161">
        <v>220</v>
      </c>
      <c r="O16" s="271" t="s">
        <v>423</v>
      </c>
      <c r="P16" s="272"/>
      <c r="Q16" s="272"/>
      <c r="R16" s="272"/>
      <c r="S16" s="272"/>
      <c r="T16" s="272"/>
      <c r="U16" s="272"/>
      <c r="V16" s="272"/>
      <c r="W16" s="272"/>
      <c r="X16" s="273"/>
    </row>
    <row r="17" spans="3:24" ht="13.5" customHeight="1" x14ac:dyDescent="0.25">
      <c r="C17" s="313"/>
      <c r="D17" s="274" t="s">
        <v>889</v>
      </c>
      <c r="E17" s="275"/>
      <c r="F17" s="275"/>
      <c r="G17" s="275"/>
      <c r="H17" s="275"/>
      <c r="I17" s="275"/>
      <c r="J17" s="275"/>
      <c r="K17" s="270" t="s">
        <v>19</v>
      </c>
      <c r="L17" s="270"/>
      <c r="M17" s="270"/>
      <c r="N17" s="159">
        <v>1330</v>
      </c>
      <c r="O17" s="271" t="s">
        <v>176</v>
      </c>
      <c r="P17" s="272"/>
      <c r="Q17" s="272"/>
      <c r="R17" s="272"/>
      <c r="S17" s="272"/>
      <c r="T17" s="272"/>
      <c r="U17" s="272"/>
      <c r="V17" s="272"/>
      <c r="W17" s="272"/>
      <c r="X17" s="273"/>
    </row>
    <row r="18" spans="3:24" ht="13.5" customHeight="1" x14ac:dyDescent="0.25">
      <c r="C18" s="313"/>
      <c r="D18" s="274" t="s">
        <v>20</v>
      </c>
      <c r="E18" s="275"/>
      <c r="F18" s="275"/>
      <c r="G18" s="275"/>
      <c r="H18" s="275"/>
      <c r="I18" s="275"/>
      <c r="J18" s="275"/>
      <c r="K18" s="270"/>
      <c r="L18" s="270"/>
      <c r="M18" s="270"/>
      <c r="N18" s="159"/>
      <c r="O18" s="271" t="s">
        <v>659</v>
      </c>
      <c r="P18" s="272"/>
      <c r="Q18" s="272"/>
      <c r="R18" s="272"/>
      <c r="S18" s="272"/>
      <c r="T18" s="272"/>
      <c r="U18" s="272"/>
      <c r="V18" s="272"/>
      <c r="W18" s="272"/>
      <c r="X18" s="273"/>
    </row>
    <row r="19" spans="3:24" ht="13.5" customHeight="1" x14ac:dyDescent="0.25">
      <c r="C19" s="313"/>
      <c r="D19" s="274" t="s">
        <v>22</v>
      </c>
      <c r="E19" s="275"/>
      <c r="F19" s="275"/>
      <c r="G19" s="275"/>
      <c r="H19" s="275"/>
      <c r="I19" s="275"/>
      <c r="J19" s="275"/>
      <c r="K19" s="270" t="s">
        <v>9</v>
      </c>
      <c r="L19" s="270"/>
      <c r="M19" s="270"/>
      <c r="N19" s="159"/>
      <c r="O19" s="271" t="s">
        <v>659</v>
      </c>
      <c r="P19" s="272"/>
      <c r="Q19" s="272"/>
      <c r="R19" s="272"/>
      <c r="S19" s="272"/>
      <c r="T19" s="272"/>
      <c r="U19" s="272"/>
      <c r="V19" s="272"/>
      <c r="W19" s="272"/>
      <c r="X19" s="273"/>
    </row>
    <row r="20" spans="3:24" ht="13.5" customHeight="1" x14ac:dyDescent="0.25">
      <c r="C20" s="313"/>
      <c r="D20" s="274" t="s">
        <v>25</v>
      </c>
      <c r="E20" s="275"/>
      <c r="F20" s="275"/>
      <c r="G20" s="275"/>
      <c r="H20" s="275"/>
      <c r="I20" s="275"/>
      <c r="J20" s="275"/>
      <c r="K20" s="270" t="s">
        <v>178</v>
      </c>
      <c r="L20" s="270"/>
      <c r="M20" s="270"/>
      <c r="N20" s="159">
        <v>1300</v>
      </c>
      <c r="O20" s="271" t="s">
        <v>758</v>
      </c>
      <c r="P20" s="272"/>
      <c r="Q20" s="272"/>
      <c r="R20" s="272"/>
      <c r="S20" s="272"/>
      <c r="T20" s="272"/>
      <c r="U20" s="272"/>
      <c r="V20" s="272"/>
      <c r="W20" s="272"/>
      <c r="X20" s="273"/>
    </row>
    <row r="21" spans="3:24" ht="13.5" customHeight="1" x14ac:dyDescent="0.25">
      <c r="C21" s="313"/>
      <c r="D21" s="274" t="s">
        <v>457</v>
      </c>
      <c r="E21" s="275"/>
      <c r="F21" s="275"/>
      <c r="G21" s="275"/>
      <c r="H21" s="275"/>
      <c r="I21" s="275"/>
      <c r="J21" s="275"/>
      <c r="K21" s="270" t="s">
        <v>19</v>
      </c>
      <c r="L21" s="270"/>
      <c r="M21" s="270"/>
      <c r="N21" s="159">
        <v>1570</v>
      </c>
      <c r="O21" s="271"/>
      <c r="P21" s="272"/>
      <c r="Q21" s="272"/>
      <c r="R21" s="272"/>
      <c r="S21" s="272"/>
      <c r="T21" s="272"/>
      <c r="U21" s="272"/>
      <c r="V21" s="272"/>
      <c r="W21" s="272"/>
      <c r="X21" s="273"/>
    </row>
    <row r="22" spans="3:24" ht="13.5" customHeight="1" x14ac:dyDescent="0.25">
      <c r="C22" s="313"/>
      <c r="D22" s="274" t="s">
        <v>484</v>
      </c>
      <c r="E22" s="275"/>
      <c r="F22" s="275"/>
      <c r="G22" s="275"/>
      <c r="H22" s="275"/>
      <c r="I22" s="275"/>
      <c r="J22" s="275"/>
      <c r="K22" s="270"/>
      <c r="L22" s="270"/>
      <c r="M22" s="270"/>
      <c r="N22" s="159">
        <v>755</v>
      </c>
      <c r="O22" s="271" t="s">
        <v>30</v>
      </c>
      <c r="P22" s="272"/>
      <c r="Q22" s="272"/>
      <c r="R22" s="272"/>
      <c r="S22" s="272"/>
      <c r="T22" s="272"/>
      <c r="U22" s="272"/>
      <c r="V22" s="272"/>
      <c r="W22" s="272"/>
      <c r="X22" s="273"/>
    </row>
    <row r="23" spans="3:24" ht="13.5" customHeight="1" x14ac:dyDescent="0.25">
      <c r="C23" s="313"/>
      <c r="D23" s="274" t="s">
        <v>27</v>
      </c>
      <c r="E23" s="275"/>
      <c r="F23" s="275"/>
      <c r="G23" s="275"/>
      <c r="H23" s="275"/>
      <c r="I23" s="275"/>
      <c r="J23" s="275"/>
      <c r="K23" s="270"/>
      <c r="L23" s="270"/>
      <c r="M23" s="270"/>
      <c r="N23" s="159">
        <v>232</v>
      </c>
      <c r="O23" s="271" t="s">
        <v>485</v>
      </c>
      <c r="P23" s="272"/>
      <c r="Q23" s="272"/>
      <c r="R23" s="272"/>
      <c r="S23" s="272"/>
      <c r="T23" s="272"/>
      <c r="U23" s="272"/>
      <c r="V23" s="272"/>
      <c r="W23" s="272"/>
      <c r="X23" s="273"/>
    </row>
    <row r="24" spans="3:24" ht="13.5" customHeight="1" x14ac:dyDescent="0.25">
      <c r="C24" s="313"/>
      <c r="D24" s="306" t="s">
        <v>177</v>
      </c>
      <c r="E24" s="307"/>
      <c r="F24" s="307"/>
      <c r="G24" s="307"/>
      <c r="H24" s="307"/>
      <c r="I24" s="307"/>
      <c r="J24" s="307"/>
      <c r="K24" s="270"/>
      <c r="L24" s="270"/>
      <c r="M24" s="270"/>
      <c r="N24" s="159">
        <v>1846</v>
      </c>
      <c r="O24" s="271" t="s">
        <v>29</v>
      </c>
      <c r="P24" s="272"/>
      <c r="Q24" s="272"/>
      <c r="R24" s="272"/>
      <c r="S24" s="272"/>
      <c r="T24" s="272"/>
      <c r="U24" s="272"/>
      <c r="V24" s="272"/>
      <c r="W24" s="272"/>
      <c r="X24" s="273"/>
    </row>
    <row r="25" spans="3:24" ht="13.5" customHeight="1" x14ac:dyDescent="0.25">
      <c r="C25" s="313"/>
      <c r="D25" s="306" t="s">
        <v>874</v>
      </c>
      <c r="E25" s="307"/>
      <c r="F25" s="307"/>
      <c r="G25" s="307"/>
      <c r="H25" s="307"/>
      <c r="I25" s="307"/>
      <c r="J25" s="307"/>
      <c r="K25" s="270" t="s">
        <v>84</v>
      </c>
      <c r="L25" s="270"/>
      <c r="M25" s="270"/>
      <c r="N25" s="159">
        <v>1348.5</v>
      </c>
      <c r="O25" s="308" t="s">
        <v>875</v>
      </c>
      <c r="P25" s="272"/>
      <c r="Q25" s="272"/>
      <c r="R25" s="272"/>
      <c r="S25" s="272"/>
      <c r="T25" s="272"/>
      <c r="U25" s="272"/>
      <c r="V25" s="272"/>
      <c r="W25" s="272"/>
      <c r="X25" s="273"/>
    </row>
    <row r="26" spans="3:24" ht="13.5" customHeight="1" x14ac:dyDescent="0.25">
      <c r="C26" s="313"/>
      <c r="D26" s="274" t="s">
        <v>31</v>
      </c>
      <c r="E26" s="275"/>
      <c r="F26" s="275"/>
      <c r="G26" s="275"/>
      <c r="H26" s="275"/>
      <c r="I26" s="275"/>
      <c r="J26" s="275"/>
      <c r="K26" s="270" t="s">
        <v>32</v>
      </c>
      <c r="L26" s="270"/>
      <c r="M26" s="270"/>
      <c r="N26" s="159">
        <v>4851.6000000000004</v>
      </c>
      <c r="O26" s="271" t="s">
        <v>437</v>
      </c>
      <c r="P26" s="272"/>
      <c r="Q26" s="272"/>
      <c r="R26" s="272"/>
      <c r="S26" s="272"/>
      <c r="T26" s="272"/>
      <c r="U26" s="272"/>
      <c r="V26" s="272"/>
      <c r="W26" s="272"/>
      <c r="X26" s="273"/>
    </row>
    <row r="27" spans="3:24" ht="13.5" customHeight="1" x14ac:dyDescent="0.25">
      <c r="C27" s="313"/>
      <c r="D27" s="274" t="s">
        <v>5</v>
      </c>
      <c r="E27" s="275"/>
      <c r="F27" s="275"/>
      <c r="G27" s="275"/>
      <c r="H27" s="275"/>
      <c r="I27" s="275"/>
      <c r="J27" s="275"/>
      <c r="K27" s="270"/>
      <c r="L27" s="270"/>
      <c r="M27" s="270"/>
      <c r="N27" s="159"/>
      <c r="O27" s="271" t="s">
        <v>659</v>
      </c>
      <c r="P27" s="272"/>
      <c r="Q27" s="272"/>
      <c r="R27" s="272"/>
      <c r="S27" s="272"/>
      <c r="T27" s="272"/>
      <c r="U27" s="272"/>
      <c r="V27" s="272"/>
      <c r="W27" s="272"/>
      <c r="X27" s="273"/>
    </row>
    <row r="28" spans="3:24" ht="13.5" customHeight="1" x14ac:dyDescent="0.25">
      <c r="C28" s="313"/>
      <c r="D28" s="274" t="s">
        <v>904</v>
      </c>
      <c r="E28" s="275"/>
      <c r="F28" s="275"/>
      <c r="G28" s="275"/>
      <c r="H28" s="275"/>
      <c r="I28" s="275"/>
      <c r="J28" s="275"/>
      <c r="K28" s="270" t="s">
        <v>905</v>
      </c>
      <c r="L28" s="270"/>
      <c r="M28" s="270"/>
      <c r="N28" s="159">
        <v>2350</v>
      </c>
      <c r="O28" s="271" t="s">
        <v>906</v>
      </c>
      <c r="P28" s="272"/>
      <c r="Q28" s="272"/>
      <c r="R28" s="272"/>
      <c r="S28" s="272"/>
      <c r="T28" s="272"/>
      <c r="U28" s="272"/>
      <c r="V28" s="272"/>
      <c r="W28" s="272"/>
      <c r="X28" s="273"/>
    </row>
    <row r="29" spans="3:24" ht="13.5" customHeight="1" x14ac:dyDescent="0.25">
      <c r="C29" s="313"/>
      <c r="D29" s="302" t="s">
        <v>14</v>
      </c>
      <c r="E29" s="272"/>
      <c r="F29" s="272"/>
      <c r="G29" s="272"/>
      <c r="H29" s="272"/>
      <c r="I29" s="272"/>
      <c r="J29" s="276"/>
      <c r="K29" s="303" t="s">
        <v>86</v>
      </c>
      <c r="L29" s="304"/>
      <c r="M29" s="305"/>
      <c r="N29" s="159" t="s">
        <v>52</v>
      </c>
      <c r="O29" s="271" t="s">
        <v>928</v>
      </c>
      <c r="P29" s="272"/>
      <c r="Q29" s="272"/>
      <c r="R29" s="272"/>
      <c r="S29" s="272"/>
      <c r="T29" s="272"/>
      <c r="U29" s="272"/>
      <c r="V29" s="272"/>
      <c r="W29" s="272"/>
      <c r="X29" s="273"/>
    </row>
    <row r="30" spans="3:24" ht="13.5" customHeight="1" x14ac:dyDescent="0.25">
      <c r="C30" s="313"/>
      <c r="D30" s="274" t="s">
        <v>15</v>
      </c>
      <c r="E30" s="275"/>
      <c r="F30" s="275"/>
      <c r="G30" s="275"/>
      <c r="H30" s="275"/>
      <c r="I30" s="275"/>
      <c r="J30" s="275"/>
      <c r="K30" s="270"/>
      <c r="L30" s="270"/>
      <c r="M30" s="270"/>
      <c r="N30" s="159">
        <v>1200</v>
      </c>
      <c r="O30" s="271" t="s">
        <v>129</v>
      </c>
      <c r="P30" s="272"/>
      <c r="Q30" s="272"/>
      <c r="R30" s="272"/>
      <c r="S30" s="272"/>
      <c r="T30" s="272"/>
      <c r="U30" s="272"/>
      <c r="V30" s="272"/>
      <c r="W30" s="272"/>
      <c r="X30" s="273"/>
    </row>
    <row r="31" spans="3:24" ht="13.5" customHeight="1" x14ac:dyDescent="0.25">
      <c r="C31" s="313"/>
      <c r="D31" s="274" t="s">
        <v>16</v>
      </c>
      <c r="E31" s="275"/>
      <c r="F31" s="275"/>
      <c r="G31" s="275"/>
      <c r="H31" s="275"/>
      <c r="I31" s="275"/>
      <c r="J31" s="275"/>
      <c r="K31" s="270"/>
      <c r="L31" s="270"/>
      <c r="M31" s="270"/>
      <c r="N31" s="159">
        <v>65.47</v>
      </c>
      <c r="O31" s="271" t="s">
        <v>121</v>
      </c>
      <c r="P31" s="272"/>
      <c r="Q31" s="272"/>
      <c r="R31" s="272"/>
      <c r="S31" s="272"/>
      <c r="T31" s="272"/>
      <c r="U31" s="272"/>
      <c r="V31" s="272"/>
      <c r="W31" s="272"/>
      <c r="X31" s="273"/>
    </row>
    <row r="32" spans="3:24" s="214" customFormat="1" ht="13.5" customHeight="1" x14ac:dyDescent="0.25">
      <c r="C32" s="313"/>
      <c r="D32" s="296" t="s">
        <v>17</v>
      </c>
      <c r="E32" s="297"/>
      <c r="F32" s="297"/>
      <c r="G32" s="297"/>
      <c r="H32" s="297"/>
      <c r="I32" s="297"/>
      <c r="J32" s="297"/>
      <c r="K32" s="298"/>
      <c r="L32" s="298"/>
      <c r="M32" s="298"/>
      <c r="N32" s="213">
        <v>165.88</v>
      </c>
      <c r="O32" s="299" t="s">
        <v>127</v>
      </c>
      <c r="P32" s="300"/>
      <c r="Q32" s="300"/>
      <c r="R32" s="300"/>
      <c r="S32" s="300"/>
      <c r="T32" s="300"/>
      <c r="U32" s="300"/>
      <c r="V32" s="300"/>
      <c r="W32" s="300"/>
      <c r="X32" s="301"/>
    </row>
    <row r="33" spans="3:24" ht="13.5" customHeight="1" x14ac:dyDescent="0.25">
      <c r="C33" s="313"/>
      <c r="D33" s="274" t="s">
        <v>18</v>
      </c>
      <c r="E33" s="275"/>
      <c r="F33" s="275"/>
      <c r="G33" s="275"/>
      <c r="H33" s="275"/>
      <c r="I33" s="275"/>
      <c r="J33" s="275"/>
      <c r="K33" s="290" t="s">
        <v>36</v>
      </c>
      <c r="L33" s="290"/>
      <c r="M33" s="290"/>
      <c r="N33" s="159">
        <v>1550</v>
      </c>
      <c r="O33" s="271" t="s">
        <v>429</v>
      </c>
      <c r="P33" s="272"/>
      <c r="Q33" s="272"/>
      <c r="R33" s="272"/>
      <c r="S33" s="272"/>
      <c r="T33" s="272"/>
      <c r="U33" s="272"/>
      <c r="V33" s="272"/>
      <c r="W33" s="272"/>
      <c r="X33" s="273"/>
    </row>
    <row r="34" spans="3:24" ht="13.5" customHeight="1" x14ac:dyDescent="0.25">
      <c r="C34" s="313"/>
      <c r="D34" s="274" t="s">
        <v>126</v>
      </c>
      <c r="E34" s="275"/>
      <c r="F34" s="275"/>
      <c r="G34" s="275"/>
      <c r="H34" s="275"/>
      <c r="I34" s="275"/>
      <c r="J34" s="275"/>
      <c r="K34" s="270"/>
      <c r="L34" s="270"/>
      <c r="M34" s="270"/>
      <c r="N34" s="159">
        <v>358.06</v>
      </c>
      <c r="O34" s="271" t="s">
        <v>125</v>
      </c>
      <c r="P34" s="272"/>
      <c r="Q34" s="272"/>
      <c r="R34" s="272"/>
      <c r="S34" s="272"/>
      <c r="T34" s="272"/>
      <c r="U34" s="272"/>
      <c r="V34" s="272"/>
      <c r="W34" s="272"/>
      <c r="X34" s="273"/>
    </row>
    <row r="35" spans="3:24" ht="13.5" customHeight="1" x14ac:dyDescent="0.25">
      <c r="C35" s="313"/>
      <c r="D35" s="274" t="s">
        <v>21</v>
      </c>
      <c r="E35" s="275"/>
      <c r="F35" s="275"/>
      <c r="G35" s="275"/>
      <c r="H35" s="275"/>
      <c r="I35" s="275"/>
      <c r="J35" s="275"/>
      <c r="K35" s="270"/>
      <c r="L35" s="270"/>
      <c r="M35" s="270"/>
      <c r="N35" s="159">
        <v>675.6</v>
      </c>
      <c r="O35" s="295" t="s">
        <v>132</v>
      </c>
      <c r="P35" s="272"/>
      <c r="Q35" s="272"/>
      <c r="R35" s="272"/>
      <c r="S35" s="272"/>
      <c r="T35" s="272"/>
      <c r="U35" s="272"/>
      <c r="V35" s="272"/>
      <c r="W35" s="272"/>
      <c r="X35" s="273"/>
    </row>
    <row r="36" spans="3:24" ht="13.5" customHeight="1" x14ac:dyDescent="0.25">
      <c r="C36" s="313"/>
      <c r="D36" s="274" t="s">
        <v>23</v>
      </c>
      <c r="E36" s="275"/>
      <c r="F36" s="275"/>
      <c r="G36" s="275"/>
      <c r="H36" s="275"/>
      <c r="I36" s="275"/>
      <c r="J36" s="275"/>
      <c r="K36" s="270"/>
      <c r="L36" s="270"/>
      <c r="M36" s="270"/>
      <c r="N36" s="159">
        <v>65</v>
      </c>
      <c r="O36" s="271" t="s">
        <v>766</v>
      </c>
      <c r="P36" s="272"/>
      <c r="Q36" s="272"/>
      <c r="R36" s="272"/>
      <c r="S36" s="272"/>
      <c r="T36" s="272"/>
      <c r="U36" s="272"/>
      <c r="V36" s="272"/>
      <c r="W36" s="272"/>
      <c r="X36" s="273"/>
    </row>
    <row r="37" spans="3:24" ht="13.5" customHeight="1" x14ac:dyDescent="0.25">
      <c r="C37" s="313"/>
      <c r="D37" s="274" t="s">
        <v>123</v>
      </c>
      <c r="E37" s="275"/>
      <c r="F37" s="275"/>
      <c r="G37" s="275"/>
      <c r="H37" s="275"/>
      <c r="I37" s="275"/>
      <c r="J37" s="275"/>
      <c r="K37" s="270" t="s">
        <v>32</v>
      </c>
      <c r="L37" s="270"/>
      <c r="M37" s="270"/>
      <c r="N37" s="159">
        <v>34.08</v>
      </c>
      <c r="O37" s="271" t="s">
        <v>122</v>
      </c>
      <c r="P37" s="272"/>
      <c r="Q37" s="272"/>
      <c r="R37" s="272"/>
      <c r="S37" s="272"/>
      <c r="T37" s="272"/>
      <c r="U37" s="272"/>
      <c r="V37" s="272"/>
      <c r="W37" s="272"/>
      <c r="X37" s="273"/>
    </row>
    <row r="38" spans="3:24" ht="13.5" customHeight="1" x14ac:dyDescent="0.25">
      <c r="C38" s="313"/>
      <c r="D38" s="274" t="s">
        <v>660</v>
      </c>
      <c r="E38" s="275"/>
      <c r="F38" s="275"/>
      <c r="G38" s="275"/>
      <c r="H38" s="275"/>
      <c r="I38" s="275"/>
      <c r="J38" s="275"/>
      <c r="K38" s="270"/>
      <c r="L38" s="270"/>
      <c r="M38" s="270"/>
      <c r="N38" s="159">
        <v>500</v>
      </c>
      <c r="O38" s="271" t="s">
        <v>771</v>
      </c>
      <c r="P38" s="272"/>
      <c r="Q38" s="272"/>
      <c r="R38" s="272"/>
      <c r="S38" s="272"/>
      <c r="T38" s="272"/>
      <c r="U38" s="272"/>
      <c r="V38" s="272"/>
      <c r="W38" s="272"/>
      <c r="X38" s="273"/>
    </row>
    <row r="39" spans="3:24" ht="13.5" customHeight="1" thickBot="1" x14ac:dyDescent="0.3">
      <c r="C39" s="313"/>
      <c r="D39" s="264" t="s">
        <v>28</v>
      </c>
      <c r="E39" s="265"/>
      <c r="F39" s="265"/>
      <c r="G39" s="265"/>
      <c r="H39" s="265"/>
      <c r="I39" s="265"/>
      <c r="J39" s="265"/>
      <c r="K39" s="266"/>
      <c r="L39" s="266"/>
      <c r="M39" s="266"/>
      <c r="N39" s="200">
        <v>9580</v>
      </c>
      <c r="O39" s="267" t="s">
        <v>162</v>
      </c>
      <c r="P39" s="268"/>
      <c r="Q39" s="268"/>
      <c r="R39" s="268"/>
      <c r="S39" s="268"/>
      <c r="T39" s="268"/>
      <c r="U39" s="268"/>
      <c r="V39" s="268"/>
      <c r="W39" s="268"/>
      <c r="X39" s="269"/>
    </row>
    <row r="40" spans="3:24" ht="13.5" customHeight="1" x14ac:dyDescent="0.25">
      <c r="C40" s="293" t="s">
        <v>34</v>
      </c>
      <c r="D40" s="276" t="s">
        <v>1034</v>
      </c>
      <c r="E40" s="275"/>
      <c r="F40" s="275"/>
      <c r="G40" s="275"/>
      <c r="H40" s="275"/>
      <c r="I40" s="275"/>
      <c r="J40" s="275"/>
      <c r="K40" s="270" t="s">
        <v>36</v>
      </c>
      <c r="L40" s="270"/>
      <c r="M40" s="270"/>
      <c r="N40" s="159">
        <v>7076</v>
      </c>
      <c r="O40" s="271" t="s">
        <v>1035</v>
      </c>
      <c r="P40" s="272"/>
      <c r="Q40" s="272"/>
      <c r="R40" s="272"/>
      <c r="S40" s="272"/>
      <c r="T40" s="272"/>
      <c r="U40" s="272"/>
      <c r="V40" s="272"/>
      <c r="W40" s="272"/>
      <c r="X40" s="276"/>
    </row>
    <row r="41" spans="3:24" ht="13.5" customHeight="1" x14ac:dyDescent="0.25">
      <c r="C41" s="294"/>
      <c r="D41" s="276" t="s">
        <v>35</v>
      </c>
      <c r="E41" s="275"/>
      <c r="F41" s="275"/>
      <c r="G41" s="275"/>
      <c r="H41" s="275"/>
      <c r="I41" s="275"/>
      <c r="J41" s="275"/>
      <c r="K41" s="270"/>
      <c r="L41" s="270"/>
      <c r="M41" s="270"/>
      <c r="N41" s="159">
        <v>400</v>
      </c>
      <c r="O41" s="271" t="s">
        <v>438</v>
      </c>
      <c r="P41" s="272"/>
      <c r="Q41" s="272"/>
      <c r="R41" s="272"/>
      <c r="S41" s="272"/>
      <c r="T41" s="272"/>
      <c r="U41" s="272"/>
      <c r="V41" s="272"/>
      <c r="W41" s="272"/>
      <c r="X41" s="276"/>
    </row>
    <row r="42" spans="3:24" ht="13.5" customHeight="1" x14ac:dyDescent="0.25">
      <c r="C42" s="294"/>
      <c r="D42" s="276" t="s">
        <v>391</v>
      </c>
      <c r="E42" s="275"/>
      <c r="F42" s="275"/>
      <c r="G42" s="275"/>
      <c r="H42" s="275"/>
      <c r="I42" s="275"/>
      <c r="J42" s="275"/>
      <c r="K42" s="270" t="s">
        <v>1038</v>
      </c>
      <c r="L42" s="270"/>
      <c r="M42" s="270"/>
      <c r="N42" s="159">
        <v>15688.57</v>
      </c>
      <c r="O42" s="271" t="s">
        <v>1037</v>
      </c>
      <c r="P42" s="272"/>
      <c r="Q42" s="272"/>
      <c r="R42" s="272"/>
      <c r="S42" s="272"/>
      <c r="T42" s="272"/>
      <c r="U42" s="272"/>
      <c r="V42" s="272"/>
      <c r="W42" s="272"/>
      <c r="X42" s="276"/>
    </row>
    <row r="43" spans="3:24" ht="13.5" customHeight="1" x14ac:dyDescent="0.25">
      <c r="C43" s="294"/>
      <c r="D43" s="276" t="s">
        <v>908</v>
      </c>
      <c r="E43" s="275"/>
      <c r="F43" s="275"/>
      <c r="G43" s="275"/>
      <c r="H43" s="275"/>
      <c r="I43" s="275"/>
      <c r="J43" s="275"/>
      <c r="K43" s="270" t="s">
        <v>24</v>
      </c>
      <c r="L43" s="270"/>
      <c r="M43" s="270"/>
      <c r="N43" s="159">
        <v>400</v>
      </c>
      <c r="O43" s="271" t="s">
        <v>909</v>
      </c>
      <c r="P43" s="272"/>
      <c r="Q43" s="272"/>
      <c r="R43" s="272"/>
      <c r="S43" s="272"/>
      <c r="T43" s="272"/>
      <c r="U43" s="272"/>
      <c r="V43" s="272"/>
      <c r="W43" s="272"/>
      <c r="X43" s="276"/>
    </row>
    <row r="44" spans="3:24" ht="13.5" customHeight="1" x14ac:dyDescent="0.25">
      <c r="C44" s="294"/>
      <c r="D44" s="276" t="s">
        <v>439</v>
      </c>
      <c r="E44" s="275"/>
      <c r="F44" s="275"/>
      <c r="G44" s="275"/>
      <c r="H44" s="275"/>
      <c r="I44" s="275"/>
      <c r="J44" s="275"/>
      <c r="K44" s="270" t="s">
        <v>36</v>
      </c>
      <c r="L44" s="270"/>
      <c r="M44" s="270"/>
      <c r="N44" s="159">
        <v>1136.2</v>
      </c>
      <c r="O44" s="271" t="s">
        <v>1039</v>
      </c>
      <c r="P44" s="272"/>
      <c r="Q44" s="272"/>
      <c r="R44" s="272"/>
      <c r="S44" s="272"/>
      <c r="T44" s="272"/>
      <c r="U44" s="272"/>
      <c r="V44" s="272"/>
      <c r="W44" s="272"/>
      <c r="X44" s="276"/>
    </row>
    <row r="45" spans="3:24" ht="13.5" customHeight="1" x14ac:dyDescent="0.25">
      <c r="C45" s="294"/>
      <c r="D45" s="276" t="s">
        <v>223</v>
      </c>
      <c r="E45" s="275"/>
      <c r="F45" s="275"/>
      <c r="G45" s="275"/>
      <c r="H45" s="275"/>
      <c r="I45" s="275"/>
      <c r="J45" s="275"/>
      <c r="K45" s="270" t="s">
        <v>217</v>
      </c>
      <c r="L45" s="270"/>
      <c r="M45" s="270"/>
      <c r="N45" s="159">
        <v>800</v>
      </c>
      <c r="O45" s="271" t="s">
        <v>441</v>
      </c>
      <c r="P45" s="272"/>
      <c r="Q45" s="272"/>
      <c r="R45" s="272"/>
      <c r="S45" s="272"/>
      <c r="T45" s="272"/>
      <c r="U45" s="272"/>
      <c r="V45" s="272"/>
      <c r="W45" s="272"/>
      <c r="X45" s="276"/>
    </row>
    <row r="46" spans="3:24" ht="13.5" customHeight="1" x14ac:dyDescent="0.25">
      <c r="C46" s="294"/>
      <c r="D46" s="276" t="s">
        <v>221</v>
      </c>
      <c r="E46" s="275"/>
      <c r="F46" s="275"/>
      <c r="G46" s="275"/>
      <c r="H46" s="275"/>
      <c r="I46" s="275"/>
      <c r="J46" s="275"/>
      <c r="K46" s="270" t="s">
        <v>218</v>
      </c>
      <c r="L46" s="270"/>
      <c r="M46" s="270"/>
      <c r="N46" s="159">
        <v>1250</v>
      </c>
      <c r="O46" s="271" t="s">
        <v>440</v>
      </c>
      <c r="P46" s="272"/>
      <c r="Q46" s="272"/>
      <c r="R46" s="272"/>
      <c r="S46" s="272"/>
      <c r="T46" s="272"/>
      <c r="U46" s="272"/>
      <c r="V46" s="272"/>
      <c r="W46" s="272"/>
      <c r="X46" s="276"/>
    </row>
    <row r="47" spans="3:24" ht="13.5" customHeight="1" x14ac:dyDescent="0.25">
      <c r="C47" s="294"/>
      <c r="D47" s="276" t="s">
        <v>222</v>
      </c>
      <c r="E47" s="275"/>
      <c r="F47" s="275"/>
      <c r="G47" s="275"/>
      <c r="H47" s="275"/>
      <c r="I47" s="275"/>
      <c r="J47" s="275"/>
      <c r="K47" s="270" t="s">
        <v>219</v>
      </c>
      <c r="L47" s="270"/>
      <c r="M47" s="270"/>
      <c r="N47" s="159">
        <v>50</v>
      </c>
      <c r="O47" s="271" t="s">
        <v>220</v>
      </c>
      <c r="P47" s="272"/>
      <c r="Q47" s="272"/>
      <c r="R47" s="272"/>
      <c r="S47" s="272"/>
      <c r="T47" s="272"/>
      <c r="U47" s="272"/>
      <c r="V47" s="272"/>
      <c r="W47" s="272"/>
      <c r="X47" s="276"/>
    </row>
    <row r="48" spans="3:24" ht="13.5" customHeight="1" x14ac:dyDescent="0.25">
      <c r="C48" s="294"/>
      <c r="D48" s="276" t="s">
        <v>775</v>
      </c>
      <c r="E48" s="275"/>
      <c r="F48" s="275"/>
      <c r="G48" s="275"/>
      <c r="H48" s="275"/>
      <c r="I48" s="275"/>
      <c r="J48" s="275"/>
      <c r="K48" s="270"/>
      <c r="L48" s="270"/>
      <c r="M48" s="270"/>
      <c r="N48" s="159">
        <v>450</v>
      </c>
      <c r="O48" s="271" t="s">
        <v>776</v>
      </c>
      <c r="P48" s="272"/>
      <c r="Q48" s="272"/>
      <c r="R48" s="272"/>
      <c r="S48" s="272"/>
      <c r="T48" s="272"/>
      <c r="U48" s="272"/>
      <c r="V48" s="272"/>
      <c r="W48" s="272"/>
      <c r="X48" s="276"/>
    </row>
    <row r="49" spans="3:24" ht="13.5" customHeight="1" thickBot="1" x14ac:dyDescent="0.3">
      <c r="C49" s="294"/>
      <c r="D49" s="276" t="s">
        <v>936</v>
      </c>
      <c r="E49" s="275"/>
      <c r="F49" s="275"/>
      <c r="G49" s="275"/>
      <c r="H49" s="275"/>
      <c r="I49" s="275"/>
      <c r="J49" s="275"/>
      <c r="K49" s="270"/>
      <c r="L49" s="270"/>
      <c r="M49" s="270"/>
      <c r="N49" s="222">
        <v>150</v>
      </c>
      <c r="O49" s="271" t="s">
        <v>937</v>
      </c>
      <c r="P49" s="272"/>
      <c r="Q49" s="272"/>
      <c r="R49" s="272"/>
      <c r="S49" s="272"/>
      <c r="T49" s="272"/>
      <c r="U49" s="272"/>
      <c r="V49" s="272"/>
      <c r="W49" s="272"/>
      <c r="X49" s="276"/>
    </row>
    <row r="50" spans="3:24" ht="13.5" customHeight="1" x14ac:dyDescent="0.25">
      <c r="C50" s="291" t="s">
        <v>53</v>
      </c>
      <c r="D50" s="280" t="s">
        <v>54</v>
      </c>
      <c r="E50" s="281"/>
      <c r="F50" s="281"/>
      <c r="G50" s="281"/>
      <c r="H50" s="281"/>
      <c r="I50" s="281"/>
      <c r="J50" s="281"/>
      <c r="K50" s="282"/>
      <c r="L50" s="282"/>
      <c r="M50" s="282"/>
      <c r="N50" s="199"/>
      <c r="O50" s="283" t="s">
        <v>659</v>
      </c>
      <c r="P50" s="284"/>
      <c r="Q50" s="284"/>
      <c r="R50" s="284"/>
      <c r="S50" s="284"/>
      <c r="T50" s="284"/>
      <c r="U50" s="284"/>
      <c r="V50" s="284"/>
      <c r="W50" s="284"/>
      <c r="X50" s="285"/>
    </row>
    <row r="51" spans="3:24" ht="13.5" customHeight="1" x14ac:dyDescent="0.25">
      <c r="C51" s="292"/>
      <c r="D51" s="274" t="s">
        <v>486</v>
      </c>
      <c r="E51" s="275"/>
      <c r="F51" s="275"/>
      <c r="G51" s="275"/>
      <c r="H51" s="275"/>
      <c r="I51" s="275"/>
      <c r="J51" s="275"/>
      <c r="K51" s="270"/>
      <c r="L51" s="270"/>
      <c r="M51" s="270"/>
      <c r="N51" s="159">
        <v>578</v>
      </c>
      <c r="O51" s="271" t="s">
        <v>487</v>
      </c>
      <c r="P51" s="272"/>
      <c r="Q51" s="272"/>
      <c r="R51" s="272"/>
      <c r="S51" s="272"/>
      <c r="T51" s="272"/>
      <c r="U51" s="272"/>
      <c r="V51" s="272"/>
      <c r="W51" s="272"/>
      <c r="X51" s="273"/>
    </row>
    <row r="52" spans="3:24" ht="13.5" customHeight="1" x14ac:dyDescent="0.25">
      <c r="C52" s="292"/>
      <c r="D52" s="274" t="s">
        <v>27</v>
      </c>
      <c r="E52" s="275"/>
      <c r="F52" s="275"/>
      <c r="G52" s="275"/>
      <c r="H52" s="275"/>
      <c r="I52" s="275"/>
      <c r="J52" s="275"/>
      <c r="K52" s="270"/>
      <c r="L52" s="270"/>
      <c r="M52" s="270"/>
      <c r="N52" s="159">
        <v>225</v>
      </c>
      <c r="O52" s="271"/>
      <c r="P52" s="272"/>
      <c r="Q52" s="272"/>
      <c r="R52" s="272"/>
      <c r="S52" s="272"/>
      <c r="T52" s="272"/>
      <c r="U52" s="272"/>
      <c r="V52" s="272"/>
      <c r="W52" s="272"/>
      <c r="X52" s="273"/>
    </row>
    <row r="53" spans="3:24" ht="13.5" customHeight="1" x14ac:dyDescent="0.25">
      <c r="C53" s="292"/>
      <c r="D53" s="274" t="s">
        <v>55</v>
      </c>
      <c r="E53" s="275"/>
      <c r="F53" s="275"/>
      <c r="G53" s="275"/>
      <c r="H53" s="275"/>
      <c r="I53" s="275"/>
      <c r="J53" s="275"/>
      <c r="K53" s="270" t="s">
        <v>91</v>
      </c>
      <c r="L53" s="270"/>
      <c r="M53" s="270"/>
      <c r="N53" s="159">
        <v>8</v>
      </c>
      <c r="O53" s="271" t="s">
        <v>92</v>
      </c>
      <c r="P53" s="272"/>
      <c r="Q53" s="272"/>
      <c r="R53" s="272"/>
      <c r="S53" s="272"/>
      <c r="T53" s="272"/>
      <c r="U53" s="272"/>
      <c r="V53" s="272"/>
      <c r="W53" s="272"/>
      <c r="X53" s="273"/>
    </row>
    <row r="54" spans="3:24" ht="13.5" customHeight="1" x14ac:dyDescent="0.25">
      <c r="C54" s="292"/>
      <c r="D54" s="274" t="s">
        <v>93</v>
      </c>
      <c r="E54" s="275"/>
      <c r="F54" s="275"/>
      <c r="G54" s="275"/>
      <c r="H54" s="275"/>
      <c r="I54" s="275"/>
      <c r="J54" s="275"/>
      <c r="K54" s="270" t="s">
        <v>90</v>
      </c>
      <c r="L54" s="270"/>
      <c r="M54" s="270"/>
      <c r="N54" s="159">
        <v>8</v>
      </c>
      <c r="O54" s="271" t="s">
        <v>94</v>
      </c>
      <c r="P54" s="272"/>
      <c r="Q54" s="272"/>
      <c r="R54" s="272"/>
      <c r="S54" s="272"/>
      <c r="T54" s="272"/>
      <c r="U54" s="272"/>
      <c r="V54" s="272"/>
      <c r="W54" s="272"/>
      <c r="X54" s="273"/>
    </row>
    <row r="55" spans="3:24" ht="13.5" customHeight="1" thickBot="1" x14ac:dyDescent="0.3">
      <c r="C55" s="292"/>
      <c r="D55" s="264" t="s">
        <v>56</v>
      </c>
      <c r="E55" s="265"/>
      <c r="F55" s="265"/>
      <c r="G55" s="265"/>
      <c r="H55" s="265"/>
      <c r="I55" s="265"/>
      <c r="J55" s="265"/>
      <c r="K55" s="266" t="s">
        <v>90</v>
      </c>
      <c r="L55" s="266"/>
      <c r="M55" s="266"/>
      <c r="N55" s="200">
        <v>40</v>
      </c>
      <c r="O55" s="267" t="s">
        <v>442</v>
      </c>
      <c r="P55" s="268"/>
      <c r="Q55" s="268"/>
      <c r="R55" s="268"/>
      <c r="S55" s="268"/>
      <c r="T55" s="268"/>
      <c r="U55" s="268"/>
      <c r="V55" s="268"/>
      <c r="W55" s="268"/>
      <c r="X55" s="269"/>
    </row>
    <row r="56" spans="3:24" ht="13.5" customHeight="1" x14ac:dyDescent="0.25">
      <c r="C56" s="288" t="s">
        <v>37</v>
      </c>
      <c r="D56" s="280" t="s">
        <v>929</v>
      </c>
      <c r="E56" s="281"/>
      <c r="F56" s="281"/>
      <c r="G56" s="281"/>
      <c r="H56" s="281"/>
      <c r="I56" s="281"/>
      <c r="J56" s="281"/>
      <c r="K56" s="282" t="s">
        <v>32</v>
      </c>
      <c r="L56" s="282"/>
      <c r="M56" s="282"/>
      <c r="N56" s="199">
        <v>3118</v>
      </c>
      <c r="O56" s="283" t="s">
        <v>782</v>
      </c>
      <c r="P56" s="284"/>
      <c r="Q56" s="284"/>
      <c r="R56" s="284"/>
      <c r="S56" s="284"/>
      <c r="T56" s="284"/>
      <c r="U56" s="284"/>
      <c r="V56" s="284"/>
      <c r="W56" s="284"/>
      <c r="X56" s="285"/>
    </row>
    <row r="57" spans="3:24" ht="13.5" customHeight="1" x14ac:dyDescent="0.25">
      <c r="C57" s="289"/>
      <c r="D57" s="274" t="s">
        <v>38</v>
      </c>
      <c r="E57" s="275"/>
      <c r="F57" s="275"/>
      <c r="G57" s="275"/>
      <c r="H57" s="275"/>
      <c r="I57" s="275"/>
      <c r="J57" s="275"/>
      <c r="K57" s="270" t="s">
        <v>52</v>
      </c>
      <c r="L57" s="270"/>
      <c r="M57" s="270"/>
      <c r="N57" s="159"/>
      <c r="O57" s="271" t="s">
        <v>780</v>
      </c>
      <c r="P57" s="272"/>
      <c r="Q57" s="272"/>
      <c r="R57" s="272"/>
      <c r="S57" s="272"/>
      <c r="T57" s="272"/>
      <c r="U57" s="272"/>
      <c r="V57" s="272"/>
      <c r="W57" s="272"/>
      <c r="X57" s="273"/>
    </row>
    <row r="58" spans="3:24" ht="13.5" customHeight="1" x14ac:dyDescent="0.25">
      <c r="C58" s="289"/>
      <c r="D58" s="274" t="s">
        <v>165</v>
      </c>
      <c r="E58" s="275"/>
      <c r="F58" s="275"/>
      <c r="G58" s="275"/>
      <c r="H58" s="275"/>
      <c r="I58" s="275"/>
      <c r="J58" s="275"/>
      <c r="K58" s="270" t="s">
        <v>90</v>
      </c>
      <c r="L58" s="270"/>
      <c r="M58" s="270"/>
      <c r="N58" s="159">
        <v>507.5</v>
      </c>
      <c r="O58" s="271" t="s">
        <v>783</v>
      </c>
      <c r="P58" s="272"/>
      <c r="Q58" s="272"/>
      <c r="R58" s="272"/>
      <c r="S58" s="272"/>
      <c r="T58" s="272"/>
      <c r="U58" s="272"/>
      <c r="V58" s="272"/>
      <c r="W58" s="272"/>
      <c r="X58" s="273"/>
    </row>
    <row r="59" spans="3:24" ht="13.5" customHeight="1" x14ac:dyDescent="0.25">
      <c r="C59" s="289"/>
      <c r="D59" s="274" t="s">
        <v>88</v>
      </c>
      <c r="E59" s="275"/>
      <c r="F59" s="275"/>
      <c r="G59" s="275"/>
      <c r="H59" s="275"/>
      <c r="I59" s="275"/>
      <c r="J59" s="275"/>
      <c r="K59" s="290" t="s">
        <v>96</v>
      </c>
      <c r="L59" s="290"/>
      <c r="M59" s="290"/>
      <c r="N59" s="159">
        <v>7140</v>
      </c>
      <c r="O59" s="271" t="s">
        <v>930</v>
      </c>
      <c r="P59" s="272"/>
      <c r="Q59" s="272"/>
      <c r="R59" s="272"/>
      <c r="S59" s="272"/>
      <c r="T59" s="272"/>
      <c r="U59" s="272"/>
      <c r="V59" s="272"/>
      <c r="W59" s="272"/>
      <c r="X59" s="273"/>
    </row>
    <row r="60" spans="3:24" ht="13.5" customHeight="1" x14ac:dyDescent="0.25">
      <c r="C60" s="289"/>
      <c r="D60" s="274" t="s">
        <v>98</v>
      </c>
      <c r="E60" s="275"/>
      <c r="F60" s="275"/>
      <c r="G60" s="275"/>
      <c r="H60" s="275"/>
      <c r="I60" s="275"/>
      <c r="J60" s="275"/>
      <c r="K60" s="270" t="s">
        <v>9</v>
      </c>
      <c r="L60" s="270"/>
      <c r="M60" s="270"/>
      <c r="N60" s="159">
        <v>200</v>
      </c>
      <c r="O60" s="271" t="s">
        <v>901</v>
      </c>
      <c r="P60" s="272"/>
      <c r="Q60" s="272"/>
      <c r="R60" s="272"/>
      <c r="S60" s="272"/>
      <c r="T60" s="272"/>
      <c r="U60" s="272"/>
      <c r="V60" s="272"/>
      <c r="W60" s="272"/>
      <c r="X60" s="273"/>
    </row>
    <row r="61" spans="3:24" ht="13.5" customHeight="1" thickBot="1" x14ac:dyDescent="0.3">
      <c r="C61" s="289"/>
      <c r="D61" s="264" t="s">
        <v>242</v>
      </c>
      <c r="E61" s="265"/>
      <c r="F61" s="265"/>
      <c r="G61" s="265"/>
      <c r="H61" s="265"/>
      <c r="I61" s="265"/>
      <c r="J61" s="265"/>
      <c r="K61" s="266"/>
      <c r="L61" s="266"/>
      <c r="M61" s="266"/>
      <c r="N61" s="200">
        <v>142.5</v>
      </c>
      <c r="O61" s="267" t="s">
        <v>931</v>
      </c>
      <c r="P61" s="268"/>
      <c r="Q61" s="268"/>
      <c r="R61" s="268"/>
      <c r="S61" s="268"/>
      <c r="T61" s="268"/>
      <c r="U61" s="268"/>
      <c r="V61" s="268"/>
      <c r="W61" s="268"/>
      <c r="X61" s="269"/>
    </row>
    <row r="62" spans="3:24" ht="13.5" customHeight="1" x14ac:dyDescent="0.25">
      <c r="C62" s="286" t="s">
        <v>434</v>
      </c>
      <c r="D62" s="280" t="s">
        <v>41</v>
      </c>
      <c r="E62" s="281"/>
      <c r="F62" s="281"/>
      <c r="G62" s="281"/>
      <c r="H62" s="281"/>
      <c r="I62" s="281"/>
      <c r="J62" s="281"/>
      <c r="K62" s="282"/>
      <c r="L62" s="282"/>
      <c r="M62" s="282"/>
      <c r="N62" s="199" t="s">
        <v>103</v>
      </c>
      <c r="O62" s="283" t="s">
        <v>104</v>
      </c>
      <c r="P62" s="284"/>
      <c r="Q62" s="284"/>
      <c r="R62" s="284"/>
      <c r="S62" s="284"/>
      <c r="T62" s="284"/>
      <c r="U62" s="284"/>
      <c r="V62" s="284"/>
      <c r="W62" s="284"/>
      <c r="X62" s="285"/>
    </row>
    <row r="63" spans="3:24" ht="13.5" customHeight="1" x14ac:dyDescent="0.25">
      <c r="C63" s="287"/>
      <c r="D63" s="274" t="s">
        <v>42</v>
      </c>
      <c r="E63" s="275"/>
      <c r="F63" s="275"/>
      <c r="G63" s="275"/>
      <c r="H63" s="275"/>
      <c r="I63" s="275"/>
      <c r="J63" s="275"/>
      <c r="K63" s="270"/>
      <c r="L63" s="270"/>
      <c r="M63" s="270"/>
      <c r="N63" s="159" t="s">
        <v>103</v>
      </c>
      <c r="O63" s="271" t="s">
        <v>531</v>
      </c>
      <c r="P63" s="272"/>
      <c r="Q63" s="272"/>
      <c r="R63" s="272"/>
      <c r="S63" s="272"/>
      <c r="T63" s="272"/>
      <c r="U63" s="272"/>
      <c r="V63" s="272"/>
      <c r="W63" s="272"/>
      <c r="X63" s="273"/>
    </row>
    <row r="64" spans="3:24" ht="13.5" customHeight="1" x14ac:dyDescent="0.25">
      <c r="C64" s="287"/>
      <c r="D64" s="274" t="s">
        <v>43</v>
      </c>
      <c r="E64" s="275"/>
      <c r="F64" s="275"/>
      <c r="G64" s="275"/>
      <c r="H64" s="275"/>
      <c r="I64" s="275"/>
      <c r="J64" s="275"/>
      <c r="K64" s="270"/>
      <c r="L64" s="270"/>
      <c r="M64" s="270"/>
      <c r="N64" s="159" t="s">
        <v>105</v>
      </c>
      <c r="O64" s="271" t="s">
        <v>106</v>
      </c>
      <c r="P64" s="272"/>
      <c r="Q64" s="272"/>
      <c r="R64" s="272"/>
      <c r="S64" s="272"/>
      <c r="T64" s="272"/>
      <c r="U64" s="272"/>
      <c r="V64" s="272"/>
      <c r="W64" s="272"/>
      <c r="X64" s="273"/>
    </row>
    <row r="65" spans="3:24" ht="13.5" customHeight="1" x14ac:dyDescent="0.25">
      <c r="C65" s="287"/>
      <c r="D65" s="274" t="s">
        <v>48</v>
      </c>
      <c r="E65" s="275"/>
      <c r="F65" s="275"/>
      <c r="G65" s="275"/>
      <c r="H65" s="275"/>
      <c r="I65" s="275"/>
      <c r="J65" s="275"/>
      <c r="K65" s="270"/>
      <c r="L65" s="270"/>
      <c r="M65" s="270"/>
      <c r="N65" s="159" t="s">
        <v>105</v>
      </c>
      <c r="O65" s="271" t="s">
        <v>107</v>
      </c>
      <c r="P65" s="272"/>
      <c r="Q65" s="272"/>
      <c r="R65" s="272"/>
      <c r="S65" s="272"/>
      <c r="T65" s="272"/>
      <c r="U65" s="272"/>
      <c r="V65" s="272"/>
      <c r="W65" s="272"/>
      <c r="X65" s="273"/>
    </row>
    <row r="66" spans="3:24" ht="13.5" customHeight="1" x14ac:dyDescent="0.25">
      <c r="C66" s="287"/>
      <c r="D66" s="274" t="s">
        <v>447</v>
      </c>
      <c r="E66" s="275"/>
      <c r="F66" s="275"/>
      <c r="G66" s="275"/>
      <c r="H66" s="275"/>
      <c r="I66" s="275"/>
      <c r="J66" s="275"/>
      <c r="K66" s="270"/>
      <c r="L66" s="270"/>
      <c r="M66" s="270"/>
      <c r="N66" s="159">
        <v>3562</v>
      </c>
      <c r="O66" s="271" t="s">
        <v>530</v>
      </c>
      <c r="P66" s="272"/>
      <c r="Q66" s="272"/>
      <c r="R66" s="272"/>
      <c r="S66" s="272"/>
      <c r="T66" s="272"/>
      <c r="U66" s="272"/>
      <c r="V66" s="272"/>
      <c r="W66" s="272"/>
      <c r="X66" s="273"/>
    </row>
    <row r="67" spans="3:24" ht="13.5" customHeight="1" thickBot="1" x14ac:dyDescent="0.3">
      <c r="C67" s="287"/>
      <c r="D67" s="264" t="s">
        <v>435</v>
      </c>
      <c r="E67" s="265"/>
      <c r="F67" s="265"/>
      <c r="G67" s="265"/>
      <c r="H67" s="265"/>
      <c r="I67" s="265"/>
      <c r="J67" s="265"/>
      <c r="K67" s="266"/>
      <c r="L67" s="266"/>
      <c r="M67" s="266"/>
      <c r="N67" s="200">
        <v>100</v>
      </c>
      <c r="O67" s="267" t="s">
        <v>449</v>
      </c>
      <c r="P67" s="268"/>
      <c r="Q67" s="268"/>
      <c r="R67" s="268"/>
      <c r="S67" s="268"/>
      <c r="T67" s="268"/>
      <c r="U67" s="268"/>
      <c r="V67" s="268"/>
      <c r="W67" s="268"/>
      <c r="X67" s="269"/>
    </row>
    <row r="68" spans="3:24" ht="13.5" customHeight="1" x14ac:dyDescent="0.25">
      <c r="C68" s="277" t="s">
        <v>57</v>
      </c>
      <c r="D68" s="280" t="s">
        <v>58</v>
      </c>
      <c r="E68" s="281"/>
      <c r="F68" s="281"/>
      <c r="G68" s="281"/>
      <c r="H68" s="281"/>
      <c r="I68" s="281"/>
      <c r="J68" s="281"/>
      <c r="K68" s="282"/>
      <c r="L68" s="282"/>
      <c r="M68" s="282"/>
      <c r="N68" s="199" t="s">
        <v>52</v>
      </c>
      <c r="O68" s="283" t="s">
        <v>933</v>
      </c>
      <c r="P68" s="284"/>
      <c r="Q68" s="284"/>
      <c r="R68" s="284"/>
      <c r="S68" s="284"/>
      <c r="T68" s="284"/>
      <c r="U68" s="284"/>
      <c r="V68" s="284"/>
      <c r="W68" s="284"/>
      <c r="X68" s="285"/>
    </row>
    <row r="69" spans="3:24" ht="13.5" customHeight="1" x14ac:dyDescent="0.25">
      <c r="C69" s="278"/>
      <c r="D69" s="274" t="s">
        <v>59</v>
      </c>
      <c r="E69" s="275"/>
      <c r="F69" s="275"/>
      <c r="G69" s="275"/>
      <c r="H69" s="275"/>
      <c r="I69" s="275"/>
      <c r="J69" s="275"/>
      <c r="K69" s="270"/>
      <c r="L69" s="270"/>
      <c r="M69" s="270"/>
      <c r="N69" s="159" t="s">
        <v>52</v>
      </c>
      <c r="O69" s="271" t="s">
        <v>934</v>
      </c>
      <c r="P69" s="272"/>
      <c r="Q69" s="272"/>
      <c r="R69" s="272"/>
      <c r="S69" s="272"/>
      <c r="T69" s="272"/>
      <c r="U69" s="272"/>
      <c r="V69" s="272"/>
      <c r="W69" s="272"/>
      <c r="X69" s="273"/>
    </row>
    <row r="70" spans="3:24" ht="13.5" customHeight="1" x14ac:dyDescent="0.25">
      <c r="C70" s="278"/>
      <c r="D70" s="274" t="s">
        <v>60</v>
      </c>
      <c r="E70" s="275"/>
      <c r="F70" s="275"/>
      <c r="G70" s="275"/>
      <c r="H70" s="275"/>
      <c r="I70" s="275"/>
      <c r="J70" s="275"/>
      <c r="K70" s="270"/>
      <c r="L70" s="270"/>
      <c r="M70" s="270"/>
      <c r="N70" s="159" t="s">
        <v>52</v>
      </c>
      <c r="O70" s="271" t="s">
        <v>935</v>
      </c>
      <c r="P70" s="272"/>
      <c r="Q70" s="272"/>
      <c r="R70" s="272"/>
      <c r="S70" s="272"/>
      <c r="T70" s="272"/>
      <c r="U70" s="272"/>
      <c r="V70" s="272"/>
      <c r="W70" s="272"/>
      <c r="X70" s="273"/>
    </row>
    <row r="71" spans="3:24" ht="13.5" customHeight="1" thickBot="1" x14ac:dyDescent="0.3">
      <c r="C71" s="279"/>
      <c r="D71" s="264" t="s">
        <v>61</v>
      </c>
      <c r="E71" s="265"/>
      <c r="F71" s="265"/>
      <c r="G71" s="265"/>
      <c r="H71" s="265"/>
      <c r="I71" s="265"/>
      <c r="J71" s="265"/>
      <c r="K71" s="266"/>
      <c r="L71" s="266"/>
      <c r="M71" s="266"/>
      <c r="N71" s="200" t="s">
        <v>52</v>
      </c>
      <c r="O71" s="267" t="s">
        <v>117</v>
      </c>
      <c r="P71" s="268"/>
      <c r="Q71" s="268"/>
      <c r="R71" s="268"/>
      <c r="S71" s="268"/>
      <c r="T71" s="268"/>
      <c r="U71" s="268"/>
      <c r="V71" s="268"/>
      <c r="W71" s="268"/>
      <c r="X71" s="269"/>
    </row>
    <row r="72" spans="3:24" ht="13.5" customHeight="1" thickBot="1" x14ac:dyDescent="0.3"/>
    <row r="73" spans="3:24" ht="11.25" customHeight="1" thickBot="1" x14ac:dyDescent="0.3">
      <c r="M73" s="25" t="s">
        <v>907</v>
      </c>
      <c r="N73" s="153">
        <f>SUM(N4:N71)</f>
        <v>77876.959999999992</v>
      </c>
    </row>
  </sheetData>
  <mergeCells count="215">
    <mergeCell ref="C13:C39"/>
    <mergeCell ref="D13:J13"/>
    <mergeCell ref="K13:M13"/>
    <mergeCell ref="O13:X13"/>
    <mergeCell ref="D14:J14"/>
    <mergeCell ref="K14:M14"/>
    <mergeCell ref="O14:X14"/>
    <mergeCell ref="D15:J15"/>
    <mergeCell ref="D10:J10"/>
    <mergeCell ref="K10:M10"/>
    <mergeCell ref="O10:X10"/>
    <mergeCell ref="D12:J12"/>
    <mergeCell ref="K12:M12"/>
    <mergeCell ref="O12:X12"/>
    <mergeCell ref="C4:C12"/>
    <mergeCell ref="D4:J4"/>
    <mergeCell ref="K4:M4"/>
    <mergeCell ref="O4:X4"/>
    <mergeCell ref="D11:J11"/>
    <mergeCell ref="K11:M11"/>
    <mergeCell ref="O11:X11"/>
    <mergeCell ref="D8:J8"/>
    <mergeCell ref="K8:M8"/>
    <mergeCell ref="O8:X8"/>
    <mergeCell ref="D5:J5"/>
    <mergeCell ref="K5:M5"/>
    <mergeCell ref="O5:X5"/>
    <mergeCell ref="D17:J17"/>
    <mergeCell ref="K17:M17"/>
    <mergeCell ref="O17:X17"/>
    <mergeCell ref="D18:J18"/>
    <mergeCell ref="K18:M18"/>
    <mergeCell ref="O18:X18"/>
    <mergeCell ref="K15:M15"/>
    <mergeCell ref="O15:X15"/>
    <mergeCell ref="D16:J16"/>
    <mergeCell ref="K16:M16"/>
    <mergeCell ref="O16:X16"/>
    <mergeCell ref="K6:M6"/>
    <mergeCell ref="O6:X6"/>
    <mergeCell ref="D7:J7"/>
    <mergeCell ref="K7:M7"/>
    <mergeCell ref="O7:X7"/>
    <mergeCell ref="D6:J6"/>
    <mergeCell ref="D9:J9"/>
    <mergeCell ref="K9:M9"/>
    <mergeCell ref="O9:X9"/>
    <mergeCell ref="D21:J21"/>
    <mergeCell ref="K21:M21"/>
    <mergeCell ref="O21:X21"/>
    <mergeCell ref="D22:J22"/>
    <mergeCell ref="K22:M22"/>
    <mergeCell ref="O22:X22"/>
    <mergeCell ref="D19:J19"/>
    <mergeCell ref="K19:M19"/>
    <mergeCell ref="O19:X19"/>
    <mergeCell ref="D20:J20"/>
    <mergeCell ref="K20:M20"/>
    <mergeCell ref="O20:X20"/>
    <mergeCell ref="D25:J25"/>
    <mergeCell ref="K25:M25"/>
    <mergeCell ref="O25:X25"/>
    <mergeCell ref="D23:J23"/>
    <mergeCell ref="K23:M23"/>
    <mergeCell ref="O23:X23"/>
    <mergeCell ref="D24:J24"/>
    <mergeCell ref="K24:M24"/>
    <mergeCell ref="O24:X24"/>
    <mergeCell ref="D27:J27"/>
    <mergeCell ref="K27:M27"/>
    <mergeCell ref="O27:X27"/>
    <mergeCell ref="D29:J29"/>
    <mergeCell ref="K29:M29"/>
    <mergeCell ref="O29:X29"/>
    <mergeCell ref="D26:J26"/>
    <mergeCell ref="K26:M26"/>
    <mergeCell ref="O26:X26"/>
    <mergeCell ref="D28:J28"/>
    <mergeCell ref="K28:M28"/>
    <mergeCell ref="O28:X28"/>
    <mergeCell ref="D32:J32"/>
    <mergeCell ref="K32:M32"/>
    <mergeCell ref="O32:X32"/>
    <mergeCell ref="D33:J33"/>
    <mergeCell ref="K33:M33"/>
    <mergeCell ref="O33:X33"/>
    <mergeCell ref="D30:J30"/>
    <mergeCell ref="K30:M30"/>
    <mergeCell ref="O30:X30"/>
    <mergeCell ref="D31:J31"/>
    <mergeCell ref="K31:M31"/>
    <mergeCell ref="O31:X31"/>
    <mergeCell ref="D35:J35"/>
    <mergeCell ref="K35:M35"/>
    <mergeCell ref="O35:X35"/>
    <mergeCell ref="D36:J36"/>
    <mergeCell ref="K36:M36"/>
    <mergeCell ref="O36:X36"/>
    <mergeCell ref="D34:J34"/>
    <mergeCell ref="K34:M34"/>
    <mergeCell ref="O34:X34"/>
    <mergeCell ref="D39:J39"/>
    <mergeCell ref="K39:M39"/>
    <mergeCell ref="O39:X39"/>
    <mergeCell ref="D37:J37"/>
    <mergeCell ref="K37:M37"/>
    <mergeCell ref="O37:X37"/>
    <mergeCell ref="D38:J38"/>
    <mergeCell ref="K38:M38"/>
    <mergeCell ref="O38:X38"/>
    <mergeCell ref="K43:M43"/>
    <mergeCell ref="O43:X43"/>
    <mergeCell ref="D44:J44"/>
    <mergeCell ref="K44:M44"/>
    <mergeCell ref="O44:X44"/>
    <mergeCell ref="C40:C49"/>
    <mergeCell ref="D40:J40"/>
    <mergeCell ref="K40:M40"/>
    <mergeCell ref="O40:X40"/>
    <mergeCell ref="D42:J42"/>
    <mergeCell ref="K42:M42"/>
    <mergeCell ref="O42:X42"/>
    <mergeCell ref="D43:J43"/>
    <mergeCell ref="D47:J47"/>
    <mergeCell ref="K47:M47"/>
    <mergeCell ref="O47:X47"/>
    <mergeCell ref="D48:J48"/>
    <mergeCell ref="K48:M48"/>
    <mergeCell ref="O48:X48"/>
    <mergeCell ref="D45:J45"/>
    <mergeCell ref="K45:M45"/>
    <mergeCell ref="O45:X45"/>
    <mergeCell ref="D46:J46"/>
    <mergeCell ref="K46:M46"/>
    <mergeCell ref="O46:X46"/>
    <mergeCell ref="C50:C55"/>
    <mergeCell ref="D50:J50"/>
    <mergeCell ref="K50:M50"/>
    <mergeCell ref="O50:X50"/>
    <mergeCell ref="D51:J51"/>
    <mergeCell ref="K51:M51"/>
    <mergeCell ref="O51:X51"/>
    <mergeCell ref="D52:J52"/>
    <mergeCell ref="D49:J49"/>
    <mergeCell ref="K49:M49"/>
    <mergeCell ref="O49:X49"/>
    <mergeCell ref="D54:J54"/>
    <mergeCell ref="K54:M54"/>
    <mergeCell ref="O54:X54"/>
    <mergeCell ref="D55:J55"/>
    <mergeCell ref="K55:M55"/>
    <mergeCell ref="O55:X55"/>
    <mergeCell ref="K52:M52"/>
    <mergeCell ref="O52:X52"/>
    <mergeCell ref="D53:J53"/>
    <mergeCell ref="K53:M53"/>
    <mergeCell ref="O53:X53"/>
    <mergeCell ref="K57:M57"/>
    <mergeCell ref="O57:X57"/>
    <mergeCell ref="C56:C61"/>
    <mergeCell ref="D56:J56"/>
    <mergeCell ref="K56:M56"/>
    <mergeCell ref="O56:X56"/>
    <mergeCell ref="D57:J57"/>
    <mergeCell ref="K59:M59"/>
    <mergeCell ref="O59:X59"/>
    <mergeCell ref="D60:J60"/>
    <mergeCell ref="K60:M60"/>
    <mergeCell ref="O60:X60"/>
    <mergeCell ref="D58:J58"/>
    <mergeCell ref="K58:M58"/>
    <mergeCell ref="O58:X58"/>
    <mergeCell ref="C68:C71"/>
    <mergeCell ref="D68:J68"/>
    <mergeCell ref="K68:M68"/>
    <mergeCell ref="O68:X68"/>
    <mergeCell ref="D69:J69"/>
    <mergeCell ref="D67:J67"/>
    <mergeCell ref="K67:M67"/>
    <mergeCell ref="O67:X67"/>
    <mergeCell ref="D66:J66"/>
    <mergeCell ref="K66:M66"/>
    <mergeCell ref="O66:X66"/>
    <mergeCell ref="C62:C67"/>
    <mergeCell ref="D62:J62"/>
    <mergeCell ref="K62:M62"/>
    <mergeCell ref="O62:X62"/>
    <mergeCell ref="D63:J63"/>
    <mergeCell ref="K63:M63"/>
    <mergeCell ref="O63:X63"/>
    <mergeCell ref="D64:J64"/>
    <mergeCell ref="K3:M3"/>
    <mergeCell ref="D3:J3"/>
    <mergeCell ref="O3:X3"/>
    <mergeCell ref="H1:O1"/>
    <mergeCell ref="D71:J71"/>
    <mergeCell ref="K71:M71"/>
    <mergeCell ref="O71:X71"/>
    <mergeCell ref="K69:M69"/>
    <mergeCell ref="O69:X69"/>
    <mergeCell ref="D70:J70"/>
    <mergeCell ref="K70:M70"/>
    <mergeCell ref="O70:X70"/>
    <mergeCell ref="K64:M64"/>
    <mergeCell ref="O64:X64"/>
    <mergeCell ref="D65:J65"/>
    <mergeCell ref="K65:M65"/>
    <mergeCell ref="O65:X65"/>
    <mergeCell ref="D61:J61"/>
    <mergeCell ref="K61:M61"/>
    <mergeCell ref="O61:X61"/>
    <mergeCell ref="D59:J59"/>
    <mergeCell ref="D41:J41"/>
    <mergeCell ref="K41:M41"/>
    <mergeCell ref="O41:X41"/>
  </mergeCells>
  <hyperlinks>
    <hyperlink ref="O5" r:id="rId1"/>
    <hyperlink ref="O25" r:id="rId2"/>
  </hyperlinks>
  <pageMargins left="0.70866141732283472" right="0.70866141732283472" top="0.74803149606299213" bottom="0.74803149606299213" header="0.31496062992125984" footer="0.31496062992125984"/>
  <pageSetup paperSize="9" scale="58"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7"/>
  <sheetViews>
    <sheetView topLeftCell="A67" zoomScale="70" zoomScaleNormal="70" workbookViewId="0">
      <selection activeCell="Q107" sqref="Q107:Z107"/>
    </sheetView>
  </sheetViews>
  <sheetFormatPr baseColWidth="10" defaultColWidth="9.125" defaultRowHeight="15" x14ac:dyDescent="0.25"/>
  <cols>
    <col min="2" max="2" width="12.125" customWidth="1"/>
    <col min="9" max="9" width="10.125" customWidth="1"/>
    <col min="10" max="12" width="11.125" customWidth="1"/>
    <col min="13" max="15" width="6.875" customWidth="1"/>
    <col min="16" max="16" width="21.75" customWidth="1"/>
    <col min="17" max="25" width="14.25" customWidth="1"/>
    <col min="26" max="26" width="18.125" customWidth="1"/>
    <col min="31" max="31" width="31" customWidth="1"/>
  </cols>
  <sheetData>
    <row r="1" hidden="1" x14ac:dyDescent="0.25"/>
    <row r="2" hidden="1" x14ac:dyDescent="0.25"/>
    <row r="3" hidden="1" x14ac:dyDescent="0.25"/>
    <row r="4" hidden="1" x14ac:dyDescent="0.25"/>
    <row r="5" hidden="1" x14ac:dyDescent="0.25"/>
    <row r="6" hidden="1" x14ac:dyDescent="0.25"/>
    <row r="7" hidden="1" x14ac:dyDescent="0.25"/>
    <row r="8" hidden="1" x14ac:dyDescent="0.25"/>
    <row r="9" hidden="1" x14ac:dyDescent="0.25"/>
    <row r="10" hidden="1" x14ac:dyDescent="0.25"/>
    <row r="11" hidden="1" x14ac:dyDescent="0.25"/>
    <row r="12" hidden="1" x14ac:dyDescent="0.25"/>
    <row r="13" hidden="1" x14ac:dyDescent="0.25"/>
    <row r="14" hidden="1" x14ac:dyDescent="0.25"/>
    <row r="15" hidden="1" x14ac:dyDescent="0.25"/>
    <row r="16" hidden="1" x14ac:dyDescent="0.25"/>
    <row r="17" spans="2:31" hidden="1" x14ac:dyDescent="0.25"/>
    <row r="18" spans="2:31" hidden="1" x14ac:dyDescent="0.25"/>
    <row r="19" spans="2:31" hidden="1" x14ac:dyDescent="0.25"/>
    <row r="20" spans="2:31" hidden="1" x14ac:dyDescent="0.25"/>
    <row r="21" spans="2:31" hidden="1" x14ac:dyDescent="0.25"/>
    <row r="22" spans="2:31" ht="15.75" thickBot="1" x14ac:dyDescent="0.3"/>
    <row r="23" spans="2:31" ht="27" thickBot="1" x14ac:dyDescent="0.45">
      <c r="E23" s="360" t="s">
        <v>26</v>
      </c>
      <c r="F23" s="361"/>
      <c r="G23" s="361"/>
      <c r="H23" s="362"/>
      <c r="Q23" s="104" t="s">
        <v>458</v>
      </c>
      <c r="R23" s="105"/>
      <c r="S23" s="105"/>
    </row>
    <row r="24" spans="2:31" ht="15.75" thickBot="1" x14ac:dyDescent="0.3"/>
    <row r="25" spans="2:31" ht="15.75" thickBot="1" x14ac:dyDescent="0.3">
      <c r="B25" s="3" t="s">
        <v>2</v>
      </c>
    </row>
    <row r="26" spans="2:31" ht="15.75" thickBot="1" x14ac:dyDescent="0.3">
      <c r="C26" s="258" t="s">
        <v>0</v>
      </c>
      <c r="D26" s="259"/>
      <c r="E26" s="259"/>
      <c r="F26" s="259"/>
      <c r="G26" s="259"/>
      <c r="H26" s="259"/>
      <c r="I26" s="260"/>
      <c r="J26" s="258" t="s">
        <v>1</v>
      </c>
      <c r="K26" s="259"/>
      <c r="L26" s="260"/>
      <c r="M26" s="258" t="s">
        <v>7</v>
      </c>
      <c r="N26" s="259"/>
      <c r="O26" s="260"/>
      <c r="P26" s="1" t="s">
        <v>8</v>
      </c>
      <c r="Q26" s="258" t="s">
        <v>4</v>
      </c>
      <c r="R26" s="259"/>
      <c r="S26" s="259"/>
      <c r="T26" s="259"/>
      <c r="U26" s="259"/>
      <c r="V26" s="259"/>
      <c r="W26" s="259"/>
      <c r="X26" s="259"/>
      <c r="Y26" s="259"/>
      <c r="Z26" s="260"/>
      <c r="AA26" s="258" t="s">
        <v>135</v>
      </c>
      <c r="AB26" s="259"/>
      <c r="AC26" s="259"/>
      <c r="AD26" s="259"/>
      <c r="AE26" s="260"/>
    </row>
    <row r="27" spans="2:31" x14ac:dyDescent="0.25">
      <c r="B27" s="341" t="s">
        <v>68</v>
      </c>
      <c r="C27" s="340" t="s">
        <v>69</v>
      </c>
      <c r="D27" s="248"/>
      <c r="E27" s="248"/>
      <c r="F27" s="248"/>
      <c r="G27" s="248"/>
      <c r="H27" s="248"/>
      <c r="I27" s="248"/>
      <c r="J27" s="249" t="s">
        <v>72</v>
      </c>
      <c r="K27" s="249"/>
      <c r="L27" s="249"/>
      <c r="M27" s="250"/>
      <c r="N27" s="250"/>
      <c r="O27" s="250"/>
      <c r="P27" s="13">
        <v>200</v>
      </c>
      <c r="Q27" s="245" t="s">
        <v>73</v>
      </c>
      <c r="R27" s="246"/>
      <c r="S27" s="246"/>
      <c r="T27" s="246"/>
      <c r="U27" s="246"/>
      <c r="V27" s="246"/>
      <c r="W27" s="246"/>
      <c r="X27" s="246"/>
      <c r="Y27" s="246"/>
      <c r="Z27" s="247"/>
      <c r="AA27" s="245"/>
      <c r="AB27" s="246"/>
      <c r="AC27" s="246"/>
      <c r="AD27" s="246"/>
      <c r="AE27" s="247"/>
    </row>
    <row r="28" spans="2:31" x14ac:dyDescent="0.25">
      <c r="B28" s="342"/>
      <c r="C28" s="340" t="s">
        <v>430</v>
      </c>
      <c r="D28" s="248"/>
      <c r="E28" s="248"/>
      <c r="F28" s="248"/>
      <c r="G28" s="248"/>
      <c r="H28" s="248"/>
      <c r="I28" s="248"/>
      <c r="J28" s="249" t="s">
        <v>431</v>
      </c>
      <c r="K28" s="249"/>
      <c r="L28" s="249"/>
      <c r="M28" s="250"/>
      <c r="N28" s="250"/>
      <c r="O28" s="250"/>
      <c r="P28" s="13">
        <v>80</v>
      </c>
      <c r="Q28" s="245" t="s">
        <v>432</v>
      </c>
      <c r="R28" s="246"/>
      <c r="S28" s="246"/>
      <c r="T28" s="246"/>
      <c r="U28" s="246"/>
      <c r="V28" s="246"/>
      <c r="W28" s="246"/>
      <c r="X28" s="246"/>
      <c r="Y28" s="246"/>
      <c r="Z28" s="247"/>
      <c r="AA28" s="245"/>
      <c r="AB28" s="246"/>
      <c r="AC28" s="246"/>
      <c r="AD28" s="246"/>
      <c r="AE28" s="247"/>
    </row>
    <row r="29" spans="2:31" x14ac:dyDescent="0.25">
      <c r="B29" s="342"/>
      <c r="C29" s="340" t="s">
        <v>864</v>
      </c>
      <c r="D29" s="248"/>
      <c r="E29" s="248"/>
      <c r="F29" s="248"/>
      <c r="G29" s="248"/>
      <c r="H29" s="248"/>
      <c r="I29" s="248"/>
      <c r="J29" s="249" t="s">
        <v>863</v>
      </c>
      <c r="K29" s="249"/>
      <c r="L29" s="249"/>
      <c r="M29" s="250"/>
      <c r="N29" s="250"/>
      <c r="O29" s="250"/>
      <c r="P29" s="13">
        <v>214.74</v>
      </c>
      <c r="Q29" s="245" t="s">
        <v>865</v>
      </c>
      <c r="R29" s="246"/>
      <c r="S29" s="246"/>
      <c r="T29" s="246"/>
      <c r="U29" s="246"/>
      <c r="V29" s="246"/>
      <c r="W29" s="246"/>
      <c r="X29" s="246"/>
      <c r="Y29" s="246"/>
      <c r="Z29" s="247"/>
      <c r="AA29" s="245"/>
      <c r="AB29" s="246"/>
      <c r="AC29" s="246"/>
      <c r="AD29" s="246"/>
      <c r="AE29" s="247"/>
    </row>
    <row r="30" spans="2:31" x14ac:dyDescent="0.25">
      <c r="B30" s="342"/>
      <c r="C30" s="340" t="s">
        <v>401</v>
      </c>
      <c r="D30" s="248"/>
      <c r="E30" s="248"/>
      <c r="F30" s="248"/>
      <c r="G30" s="248"/>
      <c r="H30" s="248"/>
      <c r="I30" s="248"/>
      <c r="J30" s="249" t="s">
        <v>414</v>
      </c>
      <c r="K30" s="249"/>
      <c r="L30" s="249"/>
      <c r="M30" s="250"/>
      <c r="N30" s="250"/>
      <c r="O30" s="250"/>
      <c r="P30" s="13">
        <v>284.52</v>
      </c>
      <c r="Q30" s="245" t="s">
        <v>415</v>
      </c>
      <c r="R30" s="246"/>
      <c r="S30" s="246"/>
      <c r="T30" s="246"/>
      <c r="U30" s="246"/>
      <c r="V30" s="246"/>
      <c r="W30" s="246"/>
      <c r="X30" s="246"/>
      <c r="Y30" s="246"/>
      <c r="Z30" s="247"/>
      <c r="AA30" s="245"/>
      <c r="AB30" s="246"/>
      <c r="AC30" s="246"/>
      <c r="AD30" s="246"/>
      <c r="AE30" s="247"/>
    </row>
    <row r="31" spans="2:31" x14ac:dyDescent="0.25">
      <c r="B31" s="342"/>
      <c r="C31" s="340" t="s">
        <v>248</v>
      </c>
      <c r="D31" s="248"/>
      <c r="E31" s="248"/>
      <c r="F31" s="248"/>
      <c r="G31" s="248"/>
      <c r="H31" s="248"/>
      <c r="I31" s="248"/>
      <c r="J31" s="249" t="s">
        <v>32</v>
      </c>
      <c r="K31" s="249"/>
      <c r="L31" s="249"/>
      <c r="M31" s="250"/>
      <c r="N31" s="250"/>
      <c r="O31" s="250"/>
      <c r="P31" s="13">
        <v>300</v>
      </c>
      <c r="Q31" s="245" t="s">
        <v>792</v>
      </c>
      <c r="R31" s="246"/>
      <c r="S31" s="246"/>
      <c r="T31" s="246"/>
      <c r="U31" s="246"/>
      <c r="V31" s="246"/>
      <c r="W31" s="246"/>
      <c r="X31" s="246"/>
      <c r="Y31" s="246"/>
      <c r="Z31" s="247"/>
      <c r="AA31" s="149"/>
      <c r="AB31" s="150"/>
      <c r="AC31" s="150"/>
      <c r="AD31" s="150"/>
      <c r="AE31" s="151"/>
    </row>
    <row r="32" spans="2:31" x14ac:dyDescent="0.25">
      <c r="B32" s="342"/>
      <c r="C32" s="340" t="s">
        <v>70</v>
      </c>
      <c r="D32" s="248"/>
      <c r="E32" s="248"/>
      <c r="F32" s="248"/>
      <c r="G32" s="248"/>
      <c r="H32" s="248"/>
      <c r="I32" s="248"/>
      <c r="J32" s="249" t="s">
        <v>74</v>
      </c>
      <c r="K32" s="249"/>
      <c r="L32" s="249"/>
      <c r="M32" s="250"/>
      <c r="N32" s="250"/>
      <c r="O32" s="250"/>
      <c r="P32" s="13" t="s">
        <v>52</v>
      </c>
      <c r="Q32" s="245" t="s">
        <v>416</v>
      </c>
      <c r="R32" s="246"/>
      <c r="S32" s="246"/>
      <c r="T32" s="246"/>
      <c r="U32" s="246"/>
      <c r="V32" s="246"/>
      <c r="W32" s="246"/>
      <c r="X32" s="246"/>
      <c r="Y32" s="246"/>
      <c r="Z32" s="247"/>
      <c r="AA32" s="245"/>
      <c r="AB32" s="246"/>
      <c r="AC32" s="246"/>
      <c r="AD32" s="246"/>
      <c r="AE32" s="247"/>
    </row>
    <row r="33" spans="2:31" x14ac:dyDescent="0.25">
      <c r="B33" s="342"/>
      <c r="C33" s="340" t="s">
        <v>71</v>
      </c>
      <c r="D33" s="248"/>
      <c r="E33" s="248"/>
      <c r="F33" s="248"/>
      <c r="G33" s="248"/>
      <c r="H33" s="248"/>
      <c r="I33" s="248"/>
      <c r="J33" s="249" t="s">
        <v>75</v>
      </c>
      <c r="K33" s="249"/>
      <c r="L33" s="249"/>
      <c r="M33" s="250"/>
      <c r="N33" s="250"/>
      <c r="O33" s="250"/>
      <c r="P33" s="13">
        <v>200</v>
      </c>
      <c r="Q33" s="245" t="s">
        <v>417</v>
      </c>
      <c r="R33" s="246"/>
      <c r="S33" s="246"/>
      <c r="T33" s="246"/>
      <c r="U33" s="246"/>
      <c r="V33" s="246"/>
      <c r="W33" s="246"/>
      <c r="X33" s="246"/>
      <c r="Y33" s="246"/>
      <c r="Z33" s="247"/>
      <c r="AA33" s="245"/>
      <c r="AB33" s="246"/>
      <c r="AC33" s="246"/>
      <c r="AD33" s="246"/>
      <c r="AE33" s="247"/>
    </row>
    <row r="34" spans="2:31" x14ac:dyDescent="0.25">
      <c r="B34" s="342"/>
      <c r="C34" s="340" t="s">
        <v>77</v>
      </c>
      <c r="D34" s="248"/>
      <c r="E34" s="248"/>
      <c r="F34" s="248"/>
      <c r="G34" s="248"/>
      <c r="H34" s="248"/>
      <c r="I34" s="248"/>
      <c r="J34" s="249" t="s">
        <v>76</v>
      </c>
      <c r="K34" s="249"/>
      <c r="L34" s="249"/>
      <c r="M34" s="250"/>
      <c r="N34" s="250"/>
      <c r="O34" s="250"/>
      <c r="P34" s="13">
        <v>288</v>
      </c>
      <c r="Q34" s="245" t="s">
        <v>418</v>
      </c>
      <c r="R34" s="246"/>
      <c r="S34" s="246"/>
      <c r="T34" s="246"/>
      <c r="U34" s="246"/>
      <c r="V34" s="246"/>
      <c r="W34" s="246"/>
      <c r="X34" s="246"/>
      <c r="Y34" s="246"/>
      <c r="Z34" s="247"/>
      <c r="AA34" s="245"/>
      <c r="AB34" s="246"/>
      <c r="AC34" s="246"/>
      <c r="AD34" s="246"/>
      <c r="AE34" s="247"/>
    </row>
    <row r="35" spans="2:31" x14ac:dyDescent="0.25">
      <c r="B35" s="342"/>
      <c r="C35" s="340" t="s">
        <v>78</v>
      </c>
      <c r="D35" s="248"/>
      <c r="E35" s="248"/>
      <c r="F35" s="248"/>
      <c r="G35" s="248"/>
      <c r="H35" s="248"/>
      <c r="I35" s="248"/>
      <c r="J35" s="249" t="s">
        <v>322</v>
      </c>
      <c r="K35" s="249"/>
      <c r="L35" s="249"/>
      <c r="M35" s="250"/>
      <c r="N35" s="250"/>
      <c r="O35" s="250"/>
      <c r="P35" s="13">
        <v>450</v>
      </c>
      <c r="Q35" s="245" t="s">
        <v>79</v>
      </c>
      <c r="R35" s="246"/>
      <c r="S35" s="246"/>
      <c r="T35" s="246"/>
      <c r="U35" s="246"/>
      <c r="V35" s="246"/>
      <c r="W35" s="246"/>
      <c r="X35" s="246"/>
      <c r="Y35" s="246"/>
      <c r="Z35" s="247"/>
      <c r="AA35" s="245"/>
      <c r="AB35" s="246"/>
      <c r="AC35" s="246"/>
      <c r="AD35" s="246"/>
      <c r="AE35" s="247"/>
    </row>
    <row r="36" spans="2:31" x14ac:dyDescent="0.25">
      <c r="B36" s="342"/>
      <c r="C36" s="340" t="s">
        <v>247</v>
      </c>
      <c r="D36" s="248"/>
      <c r="E36" s="248"/>
      <c r="F36" s="248"/>
      <c r="G36" s="248"/>
      <c r="H36" s="248"/>
      <c r="I36" s="248"/>
      <c r="J36" s="249" t="s">
        <v>321</v>
      </c>
      <c r="K36" s="249"/>
      <c r="L36" s="249"/>
      <c r="M36" s="250"/>
      <c r="N36" s="250"/>
      <c r="O36" s="250"/>
      <c r="P36" s="13">
        <v>350</v>
      </c>
      <c r="Q36" s="245" t="s">
        <v>318</v>
      </c>
      <c r="R36" s="246"/>
      <c r="S36" s="246"/>
      <c r="T36" s="246"/>
      <c r="U36" s="246"/>
      <c r="V36" s="246"/>
      <c r="W36" s="246"/>
      <c r="X36" s="246"/>
      <c r="Y36" s="246"/>
      <c r="Z36" s="247"/>
      <c r="AA36" s="57"/>
      <c r="AB36" s="58"/>
      <c r="AC36" s="58"/>
      <c r="AD36" s="58"/>
      <c r="AE36" s="59"/>
    </row>
    <row r="37" spans="2:31" x14ac:dyDescent="0.25">
      <c r="B37" s="342"/>
      <c r="C37" s="340" t="s">
        <v>80</v>
      </c>
      <c r="D37" s="248"/>
      <c r="E37" s="248"/>
      <c r="F37" s="248"/>
      <c r="G37" s="248"/>
      <c r="H37" s="248"/>
      <c r="I37" s="248"/>
      <c r="J37" s="249" t="s">
        <v>81</v>
      </c>
      <c r="K37" s="249"/>
      <c r="L37" s="249"/>
      <c r="M37" s="250"/>
      <c r="N37" s="250"/>
      <c r="O37" s="250"/>
      <c r="P37" s="13">
        <v>50</v>
      </c>
      <c r="Q37" s="245"/>
      <c r="R37" s="246"/>
      <c r="S37" s="246"/>
      <c r="T37" s="246"/>
      <c r="U37" s="246"/>
      <c r="V37" s="246"/>
      <c r="W37" s="246"/>
      <c r="X37" s="246"/>
      <c r="Y37" s="246"/>
      <c r="Z37" s="247"/>
      <c r="AA37" s="245"/>
      <c r="AB37" s="246"/>
      <c r="AC37" s="246"/>
      <c r="AD37" s="246"/>
      <c r="AE37" s="247"/>
    </row>
    <row r="38" spans="2:31" x14ac:dyDescent="0.25">
      <c r="B38" s="342"/>
      <c r="C38" s="340" t="s">
        <v>397</v>
      </c>
      <c r="D38" s="248"/>
      <c r="E38" s="248"/>
      <c r="F38" s="248"/>
      <c r="G38" s="248"/>
      <c r="H38" s="248"/>
      <c r="I38" s="248"/>
      <c r="J38" s="249"/>
      <c r="K38" s="249"/>
      <c r="L38" s="249"/>
      <c r="M38" s="250"/>
      <c r="N38" s="250"/>
      <c r="O38" s="250"/>
      <c r="P38" s="13">
        <v>1000</v>
      </c>
      <c r="Q38" s="245" t="s">
        <v>745</v>
      </c>
      <c r="R38" s="246"/>
      <c r="S38" s="246"/>
      <c r="T38" s="246"/>
      <c r="U38" s="246"/>
      <c r="V38" s="246"/>
      <c r="W38" s="246"/>
      <c r="X38" s="246"/>
      <c r="Y38" s="246"/>
      <c r="Z38" s="247"/>
      <c r="AA38" s="245"/>
      <c r="AB38" s="246"/>
      <c r="AC38" s="246"/>
      <c r="AD38" s="246"/>
      <c r="AE38" s="247"/>
    </row>
    <row r="39" spans="2:31" x14ac:dyDescent="0.25">
      <c r="B39" s="342"/>
      <c r="C39" s="340" t="s">
        <v>399</v>
      </c>
      <c r="D39" s="248"/>
      <c r="E39" s="248"/>
      <c r="F39" s="248"/>
      <c r="G39" s="248"/>
      <c r="H39" s="248"/>
      <c r="I39" s="248"/>
      <c r="J39" s="249"/>
      <c r="K39" s="249"/>
      <c r="L39" s="249"/>
      <c r="M39" s="250"/>
      <c r="N39" s="250"/>
      <c r="O39" s="250"/>
      <c r="P39" s="13">
        <v>108</v>
      </c>
      <c r="Q39" s="245" t="s">
        <v>419</v>
      </c>
      <c r="R39" s="246"/>
      <c r="S39" s="246"/>
      <c r="T39" s="246"/>
      <c r="U39" s="246"/>
      <c r="V39" s="246"/>
      <c r="W39" s="246"/>
      <c r="X39" s="246"/>
      <c r="Y39" s="246"/>
      <c r="Z39" s="247"/>
      <c r="AA39" s="245"/>
      <c r="AB39" s="246"/>
      <c r="AC39" s="246"/>
      <c r="AD39" s="246"/>
      <c r="AE39" s="247"/>
    </row>
    <row r="40" spans="2:31" x14ac:dyDescent="0.25">
      <c r="B40" s="342"/>
      <c r="C40" s="340" t="s">
        <v>966</v>
      </c>
      <c r="D40" s="248"/>
      <c r="E40" s="248"/>
      <c r="F40" s="248"/>
      <c r="G40" s="248"/>
      <c r="H40" s="248"/>
      <c r="I40" s="248"/>
      <c r="J40" s="249" t="s">
        <v>9</v>
      </c>
      <c r="K40" s="249"/>
      <c r="L40" s="249"/>
      <c r="M40" s="250"/>
      <c r="N40" s="250"/>
      <c r="O40" s="250"/>
      <c r="P40" s="13">
        <v>80</v>
      </c>
      <c r="Q40" s="245" t="s">
        <v>967</v>
      </c>
      <c r="R40" s="246"/>
      <c r="S40" s="246"/>
      <c r="T40" s="246"/>
      <c r="U40" s="246"/>
      <c r="V40" s="246"/>
      <c r="W40" s="246"/>
      <c r="X40" s="246"/>
      <c r="Y40" s="246"/>
      <c r="Z40" s="247"/>
      <c r="AA40" s="245"/>
      <c r="AB40" s="246"/>
      <c r="AC40" s="246"/>
      <c r="AD40" s="246"/>
      <c r="AE40" s="247"/>
    </row>
    <row r="41" spans="2:31" ht="15.75" thickBot="1" x14ac:dyDescent="0.3">
      <c r="B41" s="343"/>
      <c r="C41" s="340" t="s">
        <v>319</v>
      </c>
      <c r="D41" s="248"/>
      <c r="E41" s="248"/>
      <c r="F41" s="248"/>
      <c r="G41" s="248"/>
      <c r="H41" s="248"/>
      <c r="I41" s="248"/>
      <c r="J41" s="249" t="s">
        <v>320</v>
      </c>
      <c r="K41" s="249"/>
      <c r="L41" s="249"/>
      <c r="M41" s="250"/>
      <c r="N41" s="250"/>
      <c r="O41" s="250"/>
      <c r="P41" s="13">
        <v>2000</v>
      </c>
      <c r="Q41" s="245" t="s">
        <v>420</v>
      </c>
      <c r="R41" s="246"/>
      <c r="S41" s="246"/>
      <c r="T41" s="246"/>
      <c r="U41" s="246"/>
      <c r="V41" s="246"/>
      <c r="W41" s="246"/>
      <c r="X41" s="246"/>
      <c r="Y41" s="246"/>
      <c r="Z41" s="247"/>
      <c r="AA41" s="245"/>
      <c r="AB41" s="246"/>
      <c r="AC41" s="246"/>
      <c r="AD41" s="246"/>
      <c r="AE41" s="247"/>
    </row>
    <row r="42" spans="2:31" x14ac:dyDescent="0.25">
      <c r="B42" s="364" t="s">
        <v>462</v>
      </c>
      <c r="C42" s="248" t="s">
        <v>10</v>
      </c>
      <c r="D42" s="248"/>
      <c r="E42" s="248"/>
      <c r="F42" s="248"/>
      <c r="G42" s="248"/>
      <c r="H42" s="248"/>
      <c r="I42" s="248"/>
      <c r="J42" s="249" t="s">
        <v>9</v>
      </c>
      <c r="K42" s="249"/>
      <c r="L42" s="249"/>
      <c r="M42" s="250"/>
      <c r="N42" s="250"/>
      <c r="O42" s="250"/>
      <c r="P42" s="13">
        <v>922</v>
      </c>
      <c r="Q42" s="245" t="s">
        <v>421</v>
      </c>
      <c r="R42" s="246"/>
      <c r="S42" s="246"/>
      <c r="T42" s="246"/>
      <c r="U42" s="246"/>
      <c r="V42" s="246"/>
      <c r="W42" s="246"/>
      <c r="X42" s="246"/>
      <c r="Y42" s="246"/>
      <c r="Z42" s="247"/>
      <c r="AA42" s="245"/>
      <c r="AB42" s="246"/>
      <c r="AC42" s="246"/>
      <c r="AD42" s="246"/>
      <c r="AE42" s="247"/>
    </row>
    <row r="43" spans="2:31" x14ac:dyDescent="0.25">
      <c r="B43" s="365"/>
      <c r="C43" s="248" t="s">
        <v>872</v>
      </c>
      <c r="D43" s="248"/>
      <c r="E43" s="248"/>
      <c r="F43" s="248"/>
      <c r="G43" s="248"/>
      <c r="H43" s="248"/>
      <c r="I43" s="248"/>
      <c r="J43" s="249" t="s">
        <v>90</v>
      </c>
      <c r="K43" s="249"/>
      <c r="L43" s="249"/>
      <c r="M43" s="250"/>
      <c r="N43" s="250"/>
      <c r="O43" s="250"/>
      <c r="P43" s="13">
        <v>219</v>
      </c>
      <c r="Q43" s="323" t="s">
        <v>873</v>
      </c>
      <c r="R43" s="246"/>
      <c r="S43" s="246"/>
      <c r="T43" s="246"/>
      <c r="U43" s="246"/>
      <c r="V43" s="246"/>
      <c r="W43" s="246"/>
      <c r="X43" s="246"/>
      <c r="Y43" s="246"/>
      <c r="Z43" s="247"/>
      <c r="AA43" s="245"/>
      <c r="AB43" s="246"/>
      <c r="AC43" s="246"/>
      <c r="AD43" s="246"/>
      <c r="AE43" s="247"/>
    </row>
    <row r="44" spans="2:31" x14ac:dyDescent="0.25">
      <c r="B44" s="366"/>
      <c r="C44" s="242" t="s">
        <v>6</v>
      </c>
      <c r="D44" s="242"/>
      <c r="E44" s="242"/>
      <c r="F44" s="242"/>
      <c r="G44" s="242"/>
      <c r="H44" s="242"/>
      <c r="I44" s="242"/>
      <c r="J44" s="368" t="s">
        <v>9</v>
      </c>
      <c r="K44" s="328"/>
      <c r="L44" s="329"/>
      <c r="M44" s="244">
        <v>500</v>
      </c>
      <c r="N44" s="244"/>
      <c r="O44" s="244"/>
      <c r="P44" s="14">
        <v>750</v>
      </c>
      <c r="Q44" s="245" t="s">
        <v>717</v>
      </c>
      <c r="R44" s="246"/>
      <c r="S44" s="246"/>
      <c r="T44" s="246"/>
      <c r="U44" s="246"/>
      <c r="V44" s="246"/>
      <c r="W44" s="246"/>
      <c r="X44" s="246"/>
      <c r="Y44" s="246"/>
      <c r="Z44" s="247"/>
      <c r="AA44" s="245"/>
      <c r="AB44" s="246"/>
      <c r="AC44" s="246"/>
      <c r="AD44" s="246"/>
      <c r="AE44" s="247"/>
    </row>
    <row r="45" spans="2:31" x14ac:dyDescent="0.25">
      <c r="B45" s="366"/>
      <c r="C45" s="242" t="s">
        <v>66</v>
      </c>
      <c r="D45" s="242"/>
      <c r="E45" s="242"/>
      <c r="F45" s="242"/>
      <c r="G45" s="242"/>
      <c r="H45" s="242"/>
      <c r="I45" s="242"/>
      <c r="J45" s="368" t="s">
        <v>24</v>
      </c>
      <c r="K45" s="328"/>
      <c r="L45" s="329"/>
      <c r="M45" s="244"/>
      <c r="N45" s="244"/>
      <c r="O45" s="244"/>
      <c r="P45" s="14">
        <v>1600</v>
      </c>
      <c r="Q45" s="245" t="s">
        <v>67</v>
      </c>
      <c r="R45" s="246"/>
      <c r="S45" s="246"/>
      <c r="T45" s="246"/>
      <c r="U45" s="246"/>
      <c r="V45" s="246"/>
      <c r="W45" s="246"/>
      <c r="X45" s="246"/>
      <c r="Y45" s="246"/>
      <c r="Z45" s="247"/>
      <c r="AA45" s="245"/>
      <c r="AB45" s="246"/>
      <c r="AC45" s="246"/>
      <c r="AD45" s="246"/>
      <c r="AE45" s="247"/>
    </row>
    <row r="46" spans="2:31" x14ac:dyDescent="0.25">
      <c r="B46" s="366"/>
      <c r="C46" s="242" t="s">
        <v>11</v>
      </c>
      <c r="D46" s="242"/>
      <c r="E46" s="242"/>
      <c r="F46" s="242"/>
      <c r="G46" s="242"/>
      <c r="H46" s="242"/>
      <c r="I46" s="242"/>
      <c r="J46" s="243" t="s">
        <v>12</v>
      </c>
      <c r="K46" s="243"/>
      <c r="L46" s="243"/>
      <c r="M46" s="244">
        <v>0</v>
      </c>
      <c r="N46" s="244"/>
      <c r="O46" s="244"/>
      <c r="P46" s="14">
        <v>0</v>
      </c>
      <c r="Q46" s="245" t="s">
        <v>13</v>
      </c>
      <c r="R46" s="246"/>
      <c r="S46" s="246"/>
      <c r="T46" s="246"/>
      <c r="U46" s="246"/>
      <c r="V46" s="246"/>
      <c r="W46" s="246"/>
      <c r="X46" s="246"/>
      <c r="Y46" s="246"/>
      <c r="Z46" s="247"/>
      <c r="AA46" s="245"/>
      <c r="AB46" s="246"/>
      <c r="AC46" s="246"/>
      <c r="AD46" s="246"/>
      <c r="AE46" s="247"/>
    </row>
    <row r="47" spans="2:31" x14ac:dyDescent="0.25">
      <c r="B47" s="366"/>
      <c r="C47" s="242" t="s">
        <v>463</v>
      </c>
      <c r="D47" s="242"/>
      <c r="E47" s="242"/>
      <c r="F47" s="242"/>
      <c r="G47" s="242"/>
      <c r="H47" s="242"/>
      <c r="I47" s="242"/>
      <c r="J47" s="243" t="s">
        <v>52</v>
      </c>
      <c r="K47" s="243"/>
      <c r="L47" s="243"/>
      <c r="M47" s="244"/>
      <c r="N47" s="244"/>
      <c r="O47" s="244"/>
      <c r="P47" s="14" t="s">
        <v>52</v>
      </c>
      <c r="Q47" s="245" t="s">
        <v>464</v>
      </c>
      <c r="R47" s="246"/>
      <c r="S47" s="246"/>
      <c r="T47" s="246"/>
      <c r="U47" s="246"/>
      <c r="V47" s="246"/>
      <c r="W47" s="246"/>
      <c r="X47" s="246"/>
      <c r="Y47" s="246"/>
      <c r="Z47" s="247"/>
      <c r="AA47" s="245"/>
      <c r="AB47" s="246"/>
      <c r="AC47" s="246"/>
      <c r="AD47" s="246"/>
      <c r="AE47" s="247"/>
    </row>
    <row r="48" spans="2:31" ht="15.75" customHeight="1" x14ac:dyDescent="0.25">
      <c r="B48" s="366"/>
      <c r="C48" s="242" t="s">
        <v>171</v>
      </c>
      <c r="D48" s="242"/>
      <c r="E48" s="242"/>
      <c r="F48" s="242"/>
      <c r="G48" s="242"/>
      <c r="H48" s="242"/>
      <c r="I48" s="242"/>
      <c r="J48" s="243" t="s">
        <v>172</v>
      </c>
      <c r="K48" s="243"/>
      <c r="L48" s="243"/>
      <c r="M48" s="244">
        <v>100</v>
      </c>
      <c r="N48" s="244"/>
      <c r="O48" s="244"/>
      <c r="P48" s="14"/>
      <c r="Q48" s="245" t="s">
        <v>173</v>
      </c>
      <c r="R48" s="246"/>
      <c r="S48" s="246"/>
      <c r="T48" s="246"/>
      <c r="U48" s="246"/>
      <c r="V48" s="246"/>
      <c r="W48" s="246"/>
      <c r="X48" s="246"/>
      <c r="Y48" s="246"/>
      <c r="Z48" s="247"/>
      <c r="AA48" s="245"/>
      <c r="AB48" s="246"/>
      <c r="AC48" s="246"/>
      <c r="AD48" s="246"/>
      <c r="AE48" s="247"/>
    </row>
    <row r="49" spans="2:31" ht="15.75" customHeight="1" thickBot="1" x14ac:dyDescent="0.3">
      <c r="B49" s="366"/>
      <c r="C49" s="242" t="s">
        <v>174</v>
      </c>
      <c r="D49" s="242"/>
      <c r="E49" s="242"/>
      <c r="F49" s="242"/>
      <c r="G49" s="242"/>
      <c r="H49" s="242"/>
      <c r="I49" s="242"/>
      <c r="J49" s="243" t="s">
        <v>172</v>
      </c>
      <c r="K49" s="243"/>
      <c r="L49" s="243"/>
      <c r="M49" s="244">
        <v>50</v>
      </c>
      <c r="N49" s="244"/>
      <c r="O49" s="244"/>
      <c r="P49" s="14"/>
      <c r="Q49" s="245" t="s">
        <v>173</v>
      </c>
      <c r="R49" s="246"/>
      <c r="S49" s="246"/>
      <c r="T49" s="246"/>
      <c r="U49" s="246"/>
      <c r="V49" s="246"/>
      <c r="W49" s="246"/>
      <c r="X49" s="246"/>
      <c r="Y49" s="246"/>
      <c r="Z49" s="247"/>
      <c r="AA49" s="245"/>
      <c r="AB49" s="246"/>
      <c r="AC49" s="246"/>
      <c r="AD49" s="246"/>
      <c r="AE49" s="247"/>
    </row>
    <row r="50" spans="2:31" ht="15.75" hidden="1" customHeight="1" x14ac:dyDescent="0.25">
      <c r="B50" s="366"/>
      <c r="C50" s="347"/>
      <c r="D50" s="347"/>
      <c r="E50" s="347"/>
      <c r="F50" s="347"/>
      <c r="G50" s="347"/>
      <c r="H50" s="347"/>
      <c r="I50" s="347"/>
      <c r="J50" s="348"/>
      <c r="K50" s="348"/>
      <c r="L50" s="348"/>
      <c r="M50" s="339"/>
      <c r="N50" s="339"/>
      <c r="O50" s="339"/>
      <c r="P50" s="6"/>
      <c r="Q50" s="324"/>
      <c r="R50" s="325"/>
      <c r="S50" s="325"/>
      <c r="T50" s="325"/>
      <c r="U50" s="325"/>
      <c r="V50" s="325"/>
      <c r="W50" s="325"/>
      <c r="X50" s="325"/>
      <c r="Y50" s="325"/>
      <c r="Z50" s="326"/>
      <c r="AA50" s="324"/>
      <c r="AB50" s="325"/>
      <c r="AC50" s="325"/>
      <c r="AD50" s="325"/>
      <c r="AE50" s="326"/>
    </row>
    <row r="51" spans="2:31" ht="15.75" hidden="1" customHeight="1" x14ac:dyDescent="0.25">
      <c r="B51" s="366"/>
      <c r="C51" s="347"/>
      <c r="D51" s="347"/>
      <c r="E51" s="347"/>
      <c r="F51" s="347"/>
      <c r="G51" s="347"/>
      <c r="H51" s="347"/>
      <c r="I51" s="347"/>
      <c r="J51" s="348"/>
      <c r="K51" s="348"/>
      <c r="L51" s="348"/>
      <c r="M51" s="339"/>
      <c r="N51" s="339"/>
      <c r="O51" s="339"/>
      <c r="P51" s="6"/>
      <c r="Q51" s="324"/>
      <c r="R51" s="325"/>
      <c r="S51" s="325"/>
      <c r="T51" s="325"/>
      <c r="U51" s="325"/>
      <c r="V51" s="325"/>
      <c r="W51" s="325"/>
      <c r="X51" s="325"/>
      <c r="Y51" s="325"/>
      <c r="Z51" s="326"/>
      <c r="AA51" s="324"/>
      <c r="AB51" s="325"/>
      <c r="AC51" s="325"/>
      <c r="AD51" s="325"/>
      <c r="AE51" s="326"/>
    </row>
    <row r="52" spans="2:31" ht="15.75" hidden="1" customHeight="1" x14ac:dyDescent="0.25">
      <c r="B52" s="366"/>
      <c r="C52" s="347"/>
      <c r="D52" s="347"/>
      <c r="E52" s="347"/>
      <c r="F52" s="347"/>
      <c r="G52" s="347"/>
      <c r="H52" s="347"/>
      <c r="I52" s="347"/>
      <c r="J52" s="348"/>
      <c r="K52" s="348"/>
      <c r="L52" s="348"/>
      <c r="M52" s="339"/>
      <c r="N52" s="339"/>
      <c r="O52" s="339"/>
      <c r="P52" s="6"/>
      <c r="Q52" s="324"/>
      <c r="R52" s="325"/>
      <c r="S52" s="325"/>
      <c r="T52" s="325"/>
      <c r="U52" s="325"/>
      <c r="V52" s="325"/>
      <c r="W52" s="325"/>
      <c r="X52" s="325"/>
      <c r="Y52" s="325"/>
      <c r="Z52" s="326"/>
      <c r="AA52" s="324"/>
      <c r="AB52" s="325"/>
      <c r="AC52" s="325"/>
      <c r="AD52" s="325"/>
      <c r="AE52" s="326"/>
    </row>
    <row r="53" spans="2:31" ht="15.75" hidden="1" customHeight="1" x14ac:dyDescent="0.25">
      <c r="B53" s="366"/>
      <c r="C53" s="347"/>
      <c r="D53" s="347"/>
      <c r="E53" s="347"/>
      <c r="F53" s="347"/>
      <c r="G53" s="347"/>
      <c r="H53" s="347"/>
      <c r="I53" s="347"/>
      <c r="J53" s="348"/>
      <c r="K53" s="348"/>
      <c r="L53" s="348"/>
      <c r="M53" s="339"/>
      <c r="N53" s="339"/>
      <c r="O53" s="339"/>
      <c r="P53" s="6"/>
      <c r="Q53" s="324"/>
      <c r="R53" s="325"/>
      <c r="S53" s="325"/>
      <c r="T53" s="325"/>
      <c r="U53" s="325"/>
      <c r="V53" s="325"/>
      <c r="W53" s="325"/>
      <c r="X53" s="325"/>
      <c r="Y53" s="325"/>
      <c r="Z53" s="326"/>
      <c r="AA53" s="324"/>
      <c r="AB53" s="325"/>
      <c r="AC53" s="325"/>
      <c r="AD53" s="325"/>
      <c r="AE53" s="326"/>
    </row>
    <row r="54" spans="2:31" ht="15.75" hidden="1" customHeight="1" x14ac:dyDescent="0.25">
      <c r="B54" s="366"/>
      <c r="C54" s="347"/>
      <c r="D54" s="347"/>
      <c r="E54" s="347"/>
      <c r="F54" s="347"/>
      <c r="G54" s="347"/>
      <c r="H54" s="347"/>
      <c r="I54" s="347"/>
      <c r="J54" s="348"/>
      <c r="K54" s="348"/>
      <c r="L54" s="348"/>
      <c r="M54" s="339"/>
      <c r="N54" s="339"/>
      <c r="O54" s="339"/>
      <c r="P54" s="6"/>
      <c r="Q54" s="324"/>
      <c r="R54" s="325"/>
      <c r="S54" s="325"/>
      <c r="T54" s="325"/>
      <c r="U54" s="325"/>
      <c r="V54" s="325"/>
      <c r="W54" s="325"/>
      <c r="X54" s="325"/>
      <c r="Y54" s="325"/>
      <c r="Z54" s="326"/>
      <c r="AA54" s="324"/>
      <c r="AB54" s="325"/>
      <c r="AC54" s="325"/>
      <c r="AD54" s="325"/>
      <c r="AE54" s="326"/>
    </row>
    <row r="55" spans="2:31" ht="15.75" hidden="1" customHeight="1" x14ac:dyDescent="0.25">
      <c r="B55" s="366"/>
      <c r="C55" s="347"/>
      <c r="D55" s="347"/>
      <c r="E55" s="347"/>
      <c r="F55" s="347"/>
      <c r="G55" s="347"/>
      <c r="H55" s="347"/>
      <c r="I55" s="347"/>
      <c r="J55" s="348"/>
      <c r="K55" s="348"/>
      <c r="L55" s="348"/>
      <c r="M55" s="339"/>
      <c r="N55" s="339"/>
      <c r="O55" s="339"/>
      <c r="P55" s="6"/>
      <c r="Q55" s="324"/>
      <c r="R55" s="325"/>
      <c r="S55" s="325"/>
      <c r="T55" s="325"/>
      <c r="U55" s="325"/>
      <c r="V55" s="325"/>
      <c r="W55" s="325"/>
      <c r="X55" s="325"/>
      <c r="Y55" s="325"/>
      <c r="Z55" s="326"/>
      <c r="AA55" s="324"/>
      <c r="AB55" s="325"/>
      <c r="AC55" s="325"/>
      <c r="AD55" s="325"/>
      <c r="AE55" s="326"/>
    </row>
    <row r="56" spans="2:31" ht="15.75" hidden="1" customHeight="1" x14ac:dyDescent="0.25">
      <c r="B56" s="366"/>
      <c r="C56" s="347"/>
      <c r="D56" s="347"/>
      <c r="E56" s="347"/>
      <c r="F56" s="347"/>
      <c r="G56" s="347"/>
      <c r="H56" s="347"/>
      <c r="I56" s="347"/>
      <c r="J56" s="348"/>
      <c r="K56" s="348"/>
      <c r="L56" s="348"/>
      <c r="M56" s="339"/>
      <c r="N56" s="339"/>
      <c r="O56" s="339"/>
      <c r="P56" s="6"/>
      <c r="Q56" s="324"/>
      <c r="R56" s="325"/>
      <c r="S56" s="325"/>
      <c r="T56" s="325"/>
      <c r="U56" s="325"/>
      <c r="V56" s="325"/>
      <c r="W56" s="325"/>
      <c r="X56" s="325"/>
      <c r="Y56" s="325"/>
      <c r="Z56" s="326"/>
      <c r="AA56" s="324"/>
      <c r="AB56" s="325"/>
      <c r="AC56" s="325"/>
      <c r="AD56" s="325"/>
      <c r="AE56" s="326"/>
    </row>
    <row r="57" spans="2:31" ht="15.75" hidden="1" customHeight="1" thickBot="1" x14ac:dyDescent="0.3">
      <c r="B57" s="367"/>
      <c r="C57" s="347"/>
      <c r="D57" s="347"/>
      <c r="E57" s="347"/>
      <c r="F57" s="347"/>
      <c r="G57" s="347"/>
      <c r="H57" s="347"/>
      <c r="I57" s="347"/>
      <c r="J57" s="348"/>
      <c r="K57" s="348"/>
      <c r="L57" s="348"/>
      <c r="M57" s="339"/>
      <c r="N57" s="339"/>
      <c r="O57" s="339"/>
      <c r="P57" s="6"/>
      <c r="Q57" s="324"/>
      <c r="R57" s="325"/>
      <c r="S57" s="325"/>
      <c r="T57" s="325"/>
      <c r="U57" s="325"/>
      <c r="V57" s="325"/>
      <c r="W57" s="325"/>
      <c r="X57" s="325"/>
      <c r="Y57" s="325"/>
      <c r="Z57" s="326"/>
      <c r="AA57" s="324"/>
      <c r="AB57" s="325"/>
      <c r="AC57" s="325"/>
      <c r="AD57" s="325"/>
      <c r="AE57" s="326"/>
    </row>
    <row r="58" spans="2:31" ht="18.75" customHeight="1" x14ac:dyDescent="0.25">
      <c r="B58" s="357" t="s">
        <v>3</v>
      </c>
      <c r="C58" s="372" t="s">
        <v>62</v>
      </c>
      <c r="D58" s="373"/>
      <c r="E58" s="373"/>
      <c r="F58" s="373"/>
      <c r="G58" s="373"/>
      <c r="H58" s="373"/>
      <c r="I58" s="374"/>
      <c r="J58" s="249" t="s">
        <v>9</v>
      </c>
      <c r="K58" s="249"/>
      <c r="L58" s="249"/>
      <c r="M58" s="363"/>
      <c r="N58" s="363"/>
      <c r="O58" s="363"/>
      <c r="P58" s="15">
        <v>1300</v>
      </c>
      <c r="Q58" s="330" t="s">
        <v>65</v>
      </c>
      <c r="R58" s="331"/>
      <c r="S58" s="331"/>
      <c r="T58" s="331"/>
      <c r="U58" s="331"/>
      <c r="V58" s="331"/>
      <c r="W58" s="331"/>
      <c r="X58" s="331"/>
      <c r="Y58" s="331"/>
      <c r="Z58" s="332"/>
      <c r="AA58" s="327" t="s">
        <v>52</v>
      </c>
      <c r="AB58" s="328"/>
      <c r="AC58" s="328"/>
      <c r="AD58" s="328"/>
      <c r="AE58" s="329"/>
    </row>
    <row r="59" spans="2:31" x14ac:dyDescent="0.25">
      <c r="B59" s="358"/>
      <c r="C59" s="248" t="s">
        <v>51</v>
      </c>
      <c r="D59" s="248"/>
      <c r="E59" s="248"/>
      <c r="F59" s="248"/>
      <c r="G59" s="248"/>
      <c r="H59" s="248"/>
      <c r="I59" s="248"/>
      <c r="J59" s="249" t="s">
        <v>63</v>
      </c>
      <c r="K59" s="249"/>
      <c r="L59" s="249"/>
      <c r="M59" s="250"/>
      <c r="N59" s="250"/>
      <c r="O59" s="250"/>
      <c r="P59" s="13" t="s">
        <v>52</v>
      </c>
      <c r="Q59" s="251">
        <v>10</v>
      </c>
      <c r="R59" s="246"/>
      <c r="S59" s="246"/>
      <c r="T59" s="246"/>
      <c r="U59" s="246"/>
      <c r="V59" s="246"/>
      <c r="W59" s="246"/>
      <c r="X59" s="246"/>
      <c r="Y59" s="246"/>
      <c r="Z59" s="247"/>
      <c r="AA59" s="245"/>
      <c r="AB59" s="246"/>
      <c r="AC59" s="246"/>
      <c r="AD59" s="246"/>
      <c r="AE59" s="247"/>
    </row>
    <row r="60" spans="2:31" x14ac:dyDescent="0.25">
      <c r="B60" s="358"/>
      <c r="C60" s="248" t="s">
        <v>82</v>
      </c>
      <c r="D60" s="248"/>
      <c r="E60" s="248"/>
      <c r="F60" s="248"/>
      <c r="G60" s="248"/>
      <c r="H60" s="248"/>
      <c r="I60" s="248"/>
      <c r="J60" s="249" t="s">
        <v>9</v>
      </c>
      <c r="K60" s="249"/>
      <c r="L60" s="249"/>
      <c r="M60" s="250"/>
      <c r="N60" s="250"/>
      <c r="O60" s="250"/>
      <c r="P60" s="13">
        <v>79</v>
      </c>
      <c r="Q60" s="245" t="s">
        <v>83</v>
      </c>
      <c r="R60" s="246"/>
      <c r="S60" s="246"/>
      <c r="T60" s="246"/>
      <c r="U60" s="246"/>
      <c r="V60" s="246"/>
      <c r="W60" s="246"/>
      <c r="X60" s="246"/>
      <c r="Y60" s="246"/>
      <c r="Z60" s="247"/>
      <c r="AA60" s="245"/>
      <c r="AB60" s="246"/>
      <c r="AC60" s="246"/>
      <c r="AD60" s="246"/>
      <c r="AE60" s="247"/>
    </row>
    <row r="61" spans="2:31" x14ac:dyDescent="0.25">
      <c r="B61" s="358"/>
      <c r="C61" s="248" t="s">
        <v>422</v>
      </c>
      <c r="D61" s="248"/>
      <c r="E61" s="248"/>
      <c r="F61" s="248"/>
      <c r="G61" s="248"/>
      <c r="H61" s="248"/>
      <c r="I61" s="248"/>
      <c r="J61" s="249" t="s">
        <v>403</v>
      </c>
      <c r="K61" s="249"/>
      <c r="L61" s="249"/>
      <c r="M61" s="250"/>
      <c r="N61" s="250"/>
      <c r="O61" s="250"/>
      <c r="P61" s="13">
        <v>220</v>
      </c>
      <c r="Q61" s="245" t="s">
        <v>423</v>
      </c>
      <c r="R61" s="246"/>
      <c r="S61" s="246"/>
      <c r="T61" s="246"/>
      <c r="U61" s="246"/>
      <c r="V61" s="246"/>
      <c r="W61" s="246"/>
      <c r="X61" s="246"/>
      <c r="Y61" s="246"/>
      <c r="Z61" s="247"/>
      <c r="AA61" s="245"/>
      <c r="AB61" s="246"/>
      <c r="AC61" s="246"/>
      <c r="AD61" s="246"/>
      <c r="AE61" s="247"/>
    </row>
    <row r="62" spans="2:31" x14ac:dyDescent="0.25">
      <c r="B62" s="358"/>
      <c r="C62" s="242" t="s">
        <v>889</v>
      </c>
      <c r="D62" s="242"/>
      <c r="E62" s="242"/>
      <c r="F62" s="242"/>
      <c r="G62" s="242"/>
      <c r="H62" s="242"/>
      <c r="I62" s="242"/>
      <c r="J62" s="243" t="s">
        <v>19</v>
      </c>
      <c r="K62" s="243"/>
      <c r="L62" s="243"/>
      <c r="M62" s="244">
        <v>1330</v>
      </c>
      <c r="N62" s="244"/>
      <c r="O62" s="244"/>
      <c r="P62" s="14"/>
      <c r="Q62" s="245" t="s">
        <v>176</v>
      </c>
      <c r="R62" s="246"/>
      <c r="S62" s="246"/>
      <c r="T62" s="246"/>
      <c r="U62" s="246"/>
      <c r="V62" s="246"/>
      <c r="W62" s="246"/>
      <c r="X62" s="246"/>
      <c r="Y62" s="246"/>
      <c r="Z62" s="247"/>
      <c r="AA62" s="245" t="s">
        <v>120</v>
      </c>
      <c r="AB62" s="246"/>
      <c r="AC62" s="246"/>
      <c r="AD62" s="246"/>
      <c r="AE62" s="247"/>
    </row>
    <row r="63" spans="2:31" x14ac:dyDescent="0.25">
      <c r="B63" s="358"/>
      <c r="C63" s="242" t="s">
        <v>20</v>
      </c>
      <c r="D63" s="242"/>
      <c r="E63" s="242"/>
      <c r="F63" s="242"/>
      <c r="G63" s="242"/>
      <c r="H63" s="242"/>
      <c r="I63" s="242"/>
      <c r="J63" s="243"/>
      <c r="K63" s="243"/>
      <c r="L63" s="243"/>
      <c r="M63" s="244"/>
      <c r="N63" s="244"/>
      <c r="O63" s="244"/>
      <c r="P63" s="14"/>
      <c r="Q63" s="245" t="s">
        <v>659</v>
      </c>
      <c r="R63" s="246"/>
      <c r="S63" s="246"/>
      <c r="T63" s="246"/>
      <c r="U63" s="246"/>
      <c r="V63" s="246"/>
      <c r="W63" s="246"/>
      <c r="X63" s="246"/>
      <c r="Y63" s="246"/>
      <c r="Z63" s="247"/>
      <c r="AA63" s="245" t="s">
        <v>175</v>
      </c>
      <c r="AB63" s="246"/>
      <c r="AC63" s="246"/>
      <c r="AD63" s="246"/>
      <c r="AE63" s="247"/>
    </row>
    <row r="64" spans="2:31" x14ac:dyDescent="0.25">
      <c r="B64" s="358"/>
      <c r="C64" s="242" t="s">
        <v>22</v>
      </c>
      <c r="D64" s="242"/>
      <c r="E64" s="242"/>
      <c r="F64" s="242"/>
      <c r="G64" s="242"/>
      <c r="H64" s="242"/>
      <c r="I64" s="242"/>
      <c r="J64" s="243" t="s">
        <v>9</v>
      </c>
      <c r="K64" s="243"/>
      <c r="L64" s="243"/>
      <c r="M64" s="244"/>
      <c r="N64" s="244"/>
      <c r="O64" s="244"/>
      <c r="P64" s="14"/>
      <c r="Q64" s="245" t="s">
        <v>659</v>
      </c>
      <c r="R64" s="246"/>
      <c r="S64" s="246"/>
      <c r="T64" s="246"/>
      <c r="U64" s="246"/>
      <c r="V64" s="246"/>
      <c r="W64" s="246"/>
      <c r="X64" s="246"/>
      <c r="Y64" s="246"/>
      <c r="Z64" s="247"/>
      <c r="AA64" s="245" t="s">
        <v>316</v>
      </c>
      <c r="AB64" s="246"/>
      <c r="AC64" s="246"/>
      <c r="AD64" s="246"/>
      <c r="AE64" s="247"/>
    </row>
    <row r="65" spans="2:31" x14ac:dyDescent="0.25">
      <c r="B65" s="358"/>
      <c r="C65" s="242" t="s">
        <v>25</v>
      </c>
      <c r="D65" s="242"/>
      <c r="E65" s="242"/>
      <c r="F65" s="242"/>
      <c r="G65" s="242"/>
      <c r="H65" s="242"/>
      <c r="I65" s="242"/>
      <c r="J65" s="243" t="s">
        <v>178</v>
      </c>
      <c r="K65" s="243"/>
      <c r="L65" s="243"/>
      <c r="M65" s="244"/>
      <c r="N65" s="244"/>
      <c r="O65" s="244"/>
      <c r="P65" s="14">
        <v>1300</v>
      </c>
      <c r="Q65" s="245" t="s">
        <v>758</v>
      </c>
      <c r="R65" s="246"/>
      <c r="S65" s="246"/>
      <c r="T65" s="246"/>
      <c r="U65" s="246"/>
      <c r="V65" s="246"/>
      <c r="W65" s="246"/>
      <c r="X65" s="246"/>
      <c r="Y65" s="246"/>
      <c r="Z65" s="247"/>
      <c r="AA65" s="245"/>
      <c r="AB65" s="246"/>
      <c r="AC65" s="246"/>
      <c r="AD65" s="246"/>
      <c r="AE65" s="247"/>
    </row>
    <row r="66" spans="2:31" x14ac:dyDescent="0.25">
      <c r="B66" s="358"/>
      <c r="C66" s="242" t="s">
        <v>457</v>
      </c>
      <c r="D66" s="242"/>
      <c r="E66" s="242"/>
      <c r="F66" s="242"/>
      <c r="G66" s="242"/>
      <c r="H66" s="242"/>
      <c r="I66" s="242"/>
      <c r="J66" s="243" t="s">
        <v>19</v>
      </c>
      <c r="K66" s="243"/>
      <c r="L66" s="243"/>
      <c r="M66" s="244">
        <v>1570</v>
      </c>
      <c r="N66" s="244"/>
      <c r="O66" s="244"/>
      <c r="P66" s="14"/>
      <c r="Q66" s="245"/>
      <c r="R66" s="246"/>
      <c r="S66" s="246"/>
      <c r="T66" s="246"/>
      <c r="U66" s="246"/>
      <c r="V66" s="246"/>
      <c r="W66" s="246"/>
      <c r="X66" s="246"/>
      <c r="Y66" s="246"/>
      <c r="Z66" s="247"/>
      <c r="AA66" s="245"/>
      <c r="AB66" s="246"/>
      <c r="AC66" s="246"/>
      <c r="AD66" s="246"/>
      <c r="AE66" s="247"/>
    </row>
    <row r="67" spans="2:31" x14ac:dyDescent="0.25">
      <c r="B67" s="358"/>
      <c r="C67" s="377" t="s">
        <v>484</v>
      </c>
      <c r="D67" s="377"/>
      <c r="E67" s="377"/>
      <c r="F67" s="377"/>
      <c r="G67" s="377"/>
      <c r="H67" s="377"/>
      <c r="I67" s="377"/>
      <c r="J67" s="243"/>
      <c r="K67" s="243"/>
      <c r="L67" s="243"/>
      <c r="M67" s="244"/>
      <c r="N67" s="244"/>
      <c r="O67" s="244"/>
      <c r="P67" s="14">
        <v>755</v>
      </c>
      <c r="Q67" s="245" t="s">
        <v>30</v>
      </c>
      <c r="R67" s="246"/>
      <c r="S67" s="246"/>
      <c r="T67" s="246"/>
      <c r="U67" s="246"/>
      <c r="V67" s="246"/>
      <c r="W67" s="246"/>
      <c r="X67" s="246"/>
      <c r="Y67" s="246"/>
      <c r="Z67" s="247"/>
      <c r="AA67" s="245" t="s">
        <v>317</v>
      </c>
      <c r="AB67" s="246"/>
      <c r="AC67" s="246"/>
      <c r="AD67" s="246"/>
      <c r="AE67" s="247"/>
    </row>
    <row r="68" spans="2:31" x14ac:dyDescent="0.25">
      <c r="B68" s="358"/>
      <c r="C68" s="242" t="s">
        <v>27</v>
      </c>
      <c r="D68" s="242"/>
      <c r="E68" s="242"/>
      <c r="F68" s="242"/>
      <c r="G68" s="242"/>
      <c r="H68" s="242"/>
      <c r="I68" s="242"/>
      <c r="J68" s="243"/>
      <c r="K68" s="243"/>
      <c r="L68" s="243"/>
      <c r="M68" s="244"/>
      <c r="N68" s="244"/>
      <c r="O68" s="244"/>
      <c r="P68" s="14">
        <v>232</v>
      </c>
      <c r="Q68" s="245" t="s">
        <v>485</v>
      </c>
      <c r="R68" s="246"/>
      <c r="S68" s="246"/>
      <c r="T68" s="246"/>
      <c r="U68" s="246"/>
      <c r="V68" s="246"/>
      <c r="W68" s="246"/>
      <c r="X68" s="246"/>
      <c r="Y68" s="246"/>
      <c r="Z68" s="247"/>
      <c r="AA68" s="323" t="s">
        <v>298</v>
      </c>
      <c r="AB68" s="246"/>
      <c r="AC68" s="246"/>
      <c r="AD68" s="246"/>
      <c r="AE68" s="247"/>
    </row>
    <row r="69" spans="2:31" x14ac:dyDescent="0.25">
      <c r="B69" s="358"/>
      <c r="C69" s="369" t="s">
        <v>177</v>
      </c>
      <c r="D69" s="369"/>
      <c r="E69" s="369"/>
      <c r="F69" s="369"/>
      <c r="G69" s="369"/>
      <c r="H69" s="369"/>
      <c r="I69" s="369"/>
      <c r="J69" s="243"/>
      <c r="K69" s="243"/>
      <c r="L69" s="243"/>
      <c r="M69" s="244">
        <v>1846</v>
      </c>
      <c r="N69" s="244"/>
      <c r="O69" s="244"/>
      <c r="P69" s="14"/>
      <c r="Q69" s="245" t="s">
        <v>29</v>
      </c>
      <c r="R69" s="246"/>
      <c r="S69" s="246"/>
      <c r="T69" s="246"/>
      <c r="U69" s="246"/>
      <c r="V69" s="246"/>
      <c r="W69" s="246"/>
      <c r="X69" s="246"/>
      <c r="Y69" s="246"/>
      <c r="Z69" s="247"/>
      <c r="AA69" s="245" t="s">
        <v>120</v>
      </c>
      <c r="AB69" s="246"/>
      <c r="AC69" s="246"/>
      <c r="AD69" s="246"/>
      <c r="AE69" s="247"/>
    </row>
    <row r="70" spans="2:31" x14ac:dyDescent="0.25">
      <c r="B70" s="358"/>
      <c r="C70" s="369" t="s">
        <v>874</v>
      </c>
      <c r="D70" s="369"/>
      <c r="E70" s="369"/>
      <c r="F70" s="369"/>
      <c r="G70" s="369"/>
      <c r="H70" s="369"/>
      <c r="I70" s="369"/>
      <c r="J70" s="243" t="s">
        <v>84</v>
      </c>
      <c r="K70" s="243"/>
      <c r="L70" s="243"/>
      <c r="M70" s="244"/>
      <c r="N70" s="244"/>
      <c r="O70" s="244"/>
      <c r="P70" s="14">
        <v>1348.5</v>
      </c>
      <c r="Q70" s="323" t="s">
        <v>875</v>
      </c>
      <c r="R70" s="246"/>
      <c r="S70" s="246"/>
      <c r="T70" s="246"/>
      <c r="U70" s="246"/>
      <c r="V70" s="246"/>
      <c r="W70" s="246"/>
      <c r="X70" s="246"/>
      <c r="Y70" s="246"/>
      <c r="Z70" s="247"/>
      <c r="AA70" s="245"/>
      <c r="AB70" s="246"/>
      <c r="AC70" s="246"/>
      <c r="AD70" s="246"/>
      <c r="AE70" s="247"/>
    </row>
    <row r="71" spans="2:31" hidden="1" x14ac:dyDescent="0.25">
      <c r="B71" s="358"/>
      <c r="C71" s="347"/>
      <c r="D71" s="347"/>
      <c r="E71" s="347"/>
      <c r="F71" s="347"/>
      <c r="G71" s="347"/>
      <c r="H71" s="347"/>
      <c r="I71" s="347"/>
      <c r="J71" s="348"/>
      <c r="K71" s="348"/>
      <c r="L71" s="348"/>
      <c r="M71" s="339"/>
      <c r="N71" s="339"/>
      <c r="O71" s="339"/>
      <c r="P71" s="6"/>
      <c r="Q71" s="324"/>
      <c r="R71" s="325"/>
      <c r="S71" s="325"/>
      <c r="T71" s="325"/>
      <c r="U71" s="325"/>
      <c r="V71" s="325"/>
      <c r="W71" s="325"/>
      <c r="X71" s="325"/>
      <c r="Y71" s="325"/>
      <c r="Z71" s="326"/>
      <c r="AA71" s="324"/>
      <c r="AB71" s="325"/>
      <c r="AC71" s="325"/>
      <c r="AD71" s="325"/>
      <c r="AE71" s="326"/>
    </row>
    <row r="72" spans="2:31" hidden="1" x14ac:dyDescent="0.25">
      <c r="B72" s="358"/>
      <c r="C72" s="347"/>
      <c r="D72" s="347"/>
      <c r="E72" s="347"/>
      <c r="F72" s="347"/>
      <c r="G72" s="347"/>
      <c r="H72" s="347"/>
      <c r="I72" s="347"/>
      <c r="J72" s="348"/>
      <c r="K72" s="348"/>
      <c r="L72" s="348"/>
      <c r="M72" s="339"/>
      <c r="N72" s="339"/>
      <c r="O72" s="339"/>
      <c r="P72" s="6"/>
      <c r="Q72" s="324"/>
      <c r="R72" s="325"/>
      <c r="S72" s="325"/>
      <c r="T72" s="325"/>
      <c r="U72" s="325"/>
      <c r="V72" s="325"/>
      <c r="W72" s="325"/>
      <c r="X72" s="325"/>
      <c r="Y72" s="325"/>
      <c r="Z72" s="326"/>
      <c r="AA72" s="324"/>
      <c r="AB72" s="325"/>
      <c r="AC72" s="325"/>
      <c r="AD72" s="325"/>
      <c r="AE72" s="326"/>
    </row>
    <row r="73" spans="2:31" x14ac:dyDescent="0.25">
      <c r="B73" s="358"/>
      <c r="C73" s="242" t="s">
        <v>31</v>
      </c>
      <c r="D73" s="242"/>
      <c r="E73" s="242"/>
      <c r="F73" s="242"/>
      <c r="G73" s="242"/>
      <c r="H73" s="242"/>
      <c r="I73" s="242"/>
      <c r="J73" s="243" t="s">
        <v>32</v>
      </c>
      <c r="K73" s="243"/>
      <c r="L73" s="243"/>
      <c r="M73" s="244"/>
      <c r="N73" s="244"/>
      <c r="O73" s="244"/>
      <c r="P73" s="14">
        <v>4851.6000000000004</v>
      </c>
      <c r="Q73" s="245" t="s">
        <v>437</v>
      </c>
      <c r="R73" s="246"/>
      <c r="S73" s="246"/>
      <c r="T73" s="246"/>
      <c r="U73" s="246"/>
      <c r="V73" s="246"/>
      <c r="W73" s="246"/>
      <c r="X73" s="246"/>
      <c r="Y73" s="246"/>
      <c r="Z73" s="247"/>
      <c r="AA73" s="245" t="s">
        <v>85</v>
      </c>
      <c r="AB73" s="246"/>
      <c r="AC73" s="246"/>
      <c r="AD73" s="246"/>
      <c r="AE73" s="247"/>
    </row>
    <row r="74" spans="2:31" x14ac:dyDescent="0.25">
      <c r="B74" s="358"/>
      <c r="C74" s="242" t="s">
        <v>5</v>
      </c>
      <c r="D74" s="242"/>
      <c r="E74" s="242"/>
      <c r="F74" s="242"/>
      <c r="G74" s="242"/>
      <c r="H74" s="242"/>
      <c r="I74" s="242"/>
      <c r="J74" s="243"/>
      <c r="K74" s="243"/>
      <c r="L74" s="243"/>
      <c r="M74" s="244"/>
      <c r="N74" s="244"/>
      <c r="O74" s="244"/>
      <c r="P74" s="14"/>
      <c r="Q74" s="245" t="s">
        <v>659</v>
      </c>
      <c r="R74" s="246"/>
      <c r="S74" s="246"/>
      <c r="T74" s="246"/>
      <c r="U74" s="246"/>
      <c r="V74" s="246"/>
      <c r="W74" s="246"/>
      <c r="X74" s="246"/>
      <c r="Y74" s="246"/>
      <c r="Z74" s="247"/>
      <c r="AA74" s="245" t="s">
        <v>255</v>
      </c>
      <c r="AB74" s="246"/>
      <c r="AC74" s="246"/>
      <c r="AD74" s="246"/>
      <c r="AE74" s="247"/>
    </row>
    <row r="75" spans="2:31" x14ac:dyDescent="0.25">
      <c r="B75" s="358"/>
      <c r="C75" s="242" t="s">
        <v>14</v>
      </c>
      <c r="D75" s="242"/>
      <c r="E75" s="242"/>
      <c r="F75" s="242"/>
      <c r="G75" s="242"/>
      <c r="H75" s="242"/>
      <c r="I75" s="242"/>
      <c r="J75" s="243" t="s">
        <v>86</v>
      </c>
      <c r="K75" s="243"/>
      <c r="L75" s="243"/>
      <c r="M75" s="244"/>
      <c r="N75" s="244"/>
      <c r="O75" s="244"/>
      <c r="P75" s="14" t="s">
        <v>52</v>
      </c>
      <c r="Q75" s="245" t="s">
        <v>87</v>
      </c>
      <c r="R75" s="246"/>
      <c r="S75" s="246"/>
      <c r="T75" s="246"/>
      <c r="U75" s="246"/>
      <c r="V75" s="246"/>
      <c r="W75" s="246"/>
      <c r="X75" s="246"/>
      <c r="Y75" s="246"/>
      <c r="Z75" s="247"/>
      <c r="AA75" s="245" t="s">
        <v>215</v>
      </c>
      <c r="AB75" s="246"/>
      <c r="AC75" s="246"/>
      <c r="AD75" s="246"/>
      <c r="AE75" s="247"/>
    </row>
    <row r="76" spans="2:31" x14ac:dyDescent="0.25">
      <c r="B76" s="358"/>
      <c r="C76" s="242" t="s">
        <v>15</v>
      </c>
      <c r="D76" s="242"/>
      <c r="E76" s="242"/>
      <c r="F76" s="242"/>
      <c r="G76" s="242"/>
      <c r="H76" s="242"/>
      <c r="I76" s="242"/>
      <c r="J76" s="243"/>
      <c r="K76" s="243"/>
      <c r="L76" s="243"/>
      <c r="M76" s="244"/>
      <c r="N76" s="244"/>
      <c r="O76" s="244"/>
      <c r="P76" s="14">
        <v>1200</v>
      </c>
      <c r="Q76" s="245" t="s">
        <v>129</v>
      </c>
      <c r="R76" s="246"/>
      <c r="S76" s="246"/>
      <c r="T76" s="246"/>
      <c r="U76" s="246"/>
      <c r="V76" s="246"/>
      <c r="W76" s="246"/>
      <c r="X76" s="246"/>
      <c r="Y76" s="246"/>
      <c r="Z76" s="247"/>
      <c r="AA76" s="245" t="s">
        <v>128</v>
      </c>
      <c r="AB76" s="246"/>
      <c r="AC76" s="246"/>
      <c r="AD76" s="246"/>
      <c r="AE76" s="247"/>
    </row>
    <row r="77" spans="2:31" x14ac:dyDescent="0.25">
      <c r="B77" s="358"/>
      <c r="C77" s="242" t="s">
        <v>16</v>
      </c>
      <c r="D77" s="242"/>
      <c r="E77" s="242"/>
      <c r="F77" s="242"/>
      <c r="G77" s="242"/>
      <c r="H77" s="242"/>
      <c r="I77" s="242"/>
      <c r="J77" s="243"/>
      <c r="K77" s="243"/>
      <c r="L77" s="243"/>
      <c r="M77" s="244"/>
      <c r="N77" s="244"/>
      <c r="O77" s="244"/>
      <c r="P77" s="14">
        <v>65.47</v>
      </c>
      <c r="Q77" s="245" t="s">
        <v>121</v>
      </c>
      <c r="R77" s="246"/>
      <c r="S77" s="246"/>
      <c r="T77" s="246"/>
      <c r="U77" s="246"/>
      <c r="V77" s="246"/>
      <c r="W77" s="246"/>
      <c r="X77" s="246"/>
      <c r="Y77" s="246"/>
      <c r="Z77" s="247"/>
      <c r="AA77" s="245" t="s">
        <v>128</v>
      </c>
      <c r="AB77" s="246"/>
      <c r="AC77" s="246"/>
      <c r="AD77" s="246"/>
      <c r="AE77" s="247"/>
    </row>
    <row r="78" spans="2:31" x14ac:dyDescent="0.25">
      <c r="B78" s="358"/>
      <c r="C78" s="242" t="s">
        <v>17</v>
      </c>
      <c r="D78" s="242"/>
      <c r="E78" s="242"/>
      <c r="F78" s="242"/>
      <c r="G78" s="242"/>
      <c r="H78" s="242"/>
      <c r="I78" s="242"/>
      <c r="J78" s="243"/>
      <c r="K78" s="243"/>
      <c r="L78" s="243"/>
      <c r="M78" s="244"/>
      <c r="N78" s="244"/>
      <c r="O78" s="244"/>
      <c r="P78" s="14">
        <v>165.88</v>
      </c>
      <c r="Q78" s="356" t="s">
        <v>127</v>
      </c>
      <c r="R78" s="246"/>
      <c r="S78" s="246"/>
      <c r="T78" s="246"/>
      <c r="U78" s="246"/>
      <c r="V78" s="246"/>
      <c r="W78" s="246"/>
      <c r="X78" s="246"/>
      <c r="Y78" s="246"/>
      <c r="Z78" s="247"/>
      <c r="AA78" s="245" t="s">
        <v>128</v>
      </c>
      <c r="AB78" s="246"/>
      <c r="AC78" s="246"/>
      <c r="AD78" s="246"/>
      <c r="AE78" s="247"/>
    </row>
    <row r="79" spans="2:31" x14ac:dyDescent="0.25">
      <c r="B79" s="358"/>
      <c r="C79" s="242" t="s">
        <v>18</v>
      </c>
      <c r="D79" s="242"/>
      <c r="E79" s="242"/>
      <c r="F79" s="242"/>
      <c r="G79" s="242"/>
      <c r="H79" s="242"/>
      <c r="I79" s="242"/>
      <c r="J79" s="290" t="s">
        <v>36</v>
      </c>
      <c r="K79" s="290"/>
      <c r="L79" s="290"/>
      <c r="M79" s="244"/>
      <c r="N79" s="244"/>
      <c r="O79" s="244"/>
      <c r="P79" s="14">
        <v>1550</v>
      </c>
      <c r="Q79" s="245" t="s">
        <v>429</v>
      </c>
      <c r="R79" s="246"/>
      <c r="S79" s="246"/>
      <c r="T79" s="246"/>
      <c r="U79" s="246"/>
      <c r="V79" s="246"/>
      <c r="W79" s="246"/>
      <c r="X79" s="246"/>
      <c r="Y79" s="246"/>
      <c r="Z79" s="247"/>
      <c r="AA79" s="245" t="s">
        <v>216</v>
      </c>
      <c r="AB79" s="246"/>
      <c r="AC79" s="246"/>
      <c r="AD79" s="246"/>
      <c r="AE79" s="247"/>
    </row>
    <row r="80" spans="2:31" x14ac:dyDescent="0.25">
      <c r="B80" s="358"/>
      <c r="C80" s="242" t="s">
        <v>126</v>
      </c>
      <c r="D80" s="242"/>
      <c r="E80" s="242"/>
      <c r="F80" s="242"/>
      <c r="G80" s="242"/>
      <c r="H80" s="242"/>
      <c r="I80" s="242"/>
      <c r="J80" s="243"/>
      <c r="K80" s="243"/>
      <c r="L80" s="243"/>
      <c r="M80" s="244"/>
      <c r="N80" s="244"/>
      <c r="O80" s="244"/>
      <c r="P80" s="14">
        <v>358.06</v>
      </c>
      <c r="Q80" s="245" t="s">
        <v>125</v>
      </c>
      <c r="R80" s="246"/>
      <c r="S80" s="246"/>
      <c r="T80" s="246"/>
      <c r="U80" s="246"/>
      <c r="V80" s="246"/>
      <c r="W80" s="246"/>
      <c r="X80" s="246"/>
      <c r="Y80" s="246"/>
      <c r="Z80" s="247"/>
      <c r="AA80" s="245" t="s">
        <v>128</v>
      </c>
      <c r="AB80" s="246"/>
      <c r="AC80" s="246"/>
      <c r="AD80" s="246"/>
      <c r="AE80" s="247"/>
    </row>
    <row r="81" spans="2:31" x14ac:dyDescent="0.25">
      <c r="B81" s="358"/>
      <c r="C81" s="371" t="s">
        <v>33</v>
      </c>
      <c r="D81" s="371"/>
      <c r="E81" s="371"/>
      <c r="F81" s="371"/>
      <c r="G81" s="371"/>
      <c r="H81" s="371"/>
      <c r="I81" s="371"/>
      <c r="J81" s="370"/>
      <c r="K81" s="370"/>
      <c r="L81" s="370"/>
      <c r="M81" s="355"/>
      <c r="N81" s="355"/>
      <c r="O81" s="355"/>
      <c r="P81" s="99"/>
      <c r="Q81" s="336" t="s">
        <v>1036</v>
      </c>
      <c r="R81" s="337"/>
      <c r="S81" s="337"/>
      <c r="T81" s="337"/>
      <c r="U81" s="337"/>
      <c r="V81" s="337"/>
      <c r="W81" s="337"/>
      <c r="X81" s="337"/>
      <c r="Y81" s="337"/>
      <c r="Z81" s="338"/>
      <c r="AA81" s="336" t="s">
        <v>131</v>
      </c>
      <c r="AB81" s="337"/>
      <c r="AC81" s="337"/>
      <c r="AD81" s="337"/>
      <c r="AE81" s="338"/>
    </row>
    <row r="82" spans="2:31" x14ac:dyDescent="0.25">
      <c r="B82" s="358"/>
      <c r="C82" s="242" t="s">
        <v>21</v>
      </c>
      <c r="D82" s="242"/>
      <c r="E82" s="242"/>
      <c r="F82" s="242"/>
      <c r="G82" s="242"/>
      <c r="H82" s="242"/>
      <c r="I82" s="242"/>
      <c r="J82" s="243"/>
      <c r="K82" s="243"/>
      <c r="L82" s="243"/>
      <c r="M82" s="244"/>
      <c r="N82" s="244"/>
      <c r="O82" s="244"/>
      <c r="P82" s="14">
        <v>675.6</v>
      </c>
      <c r="Q82" s="356" t="s">
        <v>132</v>
      </c>
      <c r="R82" s="246"/>
      <c r="S82" s="246"/>
      <c r="T82" s="246"/>
      <c r="U82" s="246"/>
      <c r="V82" s="246"/>
      <c r="W82" s="246"/>
      <c r="X82" s="246"/>
      <c r="Y82" s="246"/>
      <c r="Z82" s="247"/>
      <c r="AA82" s="245" t="s">
        <v>133</v>
      </c>
      <c r="AB82" s="246"/>
      <c r="AC82" s="246"/>
      <c r="AD82" s="246"/>
      <c r="AE82" s="247"/>
    </row>
    <row r="83" spans="2:31" x14ac:dyDescent="0.25">
      <c r="B83" s="358"/>
      <c r="C83" s="242" t="s">
        <v>23</v>
      </c>
      <c r="D83" s="242"/>
      <c r="E83" s="242"/>
      <c r="F83" s="242"/>
      <c r="G83" s="242"/>
      <c r="H83" s="242"/>
      <c r="I83" s="242"/>
      <c r="J83" s="243"/>
      <c r="K83" s="243"/>
      <c r="L83" s="243"/>
      <c r="M83" s="244"/>
      <c r="N83" s="244"/>
      <c r="O83" s="244"/>
      <c r="P83" s="14">
        <v>65</v>
      </c>
      <c r="Q83" s="245"/>
      <c r="R83" s="246"/>
      <c r="S83" s="246"/>
      <c r="T83" s="246"/>
      <c r="U83" s="246"/>
      <c r="V83" s="246"/>
      <c r="W83" s="246"/>
      <c r="X83" s="246"/>
      <c r="Y83" s="246"/>
      <c r="Z83" s="247"/>
      <c r="AA83" s="245" t="s">
        <v>128</v>
      </c>
      <c r="AB83" s="246"/>
      <c r="AC83" s="246"/>
      <c r="AD83" s="246"/>
      <c r="AE83" s="247"/>
    </row>
    <row r="84" spans="2:31" x14ac:dyDescent="0.25">
      <c r="B84" s="358"/>
      <c r="C84" s="242" t="s">
        <v>123</v>
      </c>
      <c r="D84" s="242"/>
      <c r="E84" s="242"/>
      <c r="F84" s="242"/>
      <c r="G84" s="242"/>
      <c r="H84" s="242"/>
      <c r="I84" s="242"/>
      <c r="J84" s="243" t="s">
        <v>32</v>
      </c>
      <c r="K84" s="243"/>
      <c r="L84" s="243"/>
      <c r="M84" s="244"/>
      <c r="N84" s="244"/>
      <c r="O84" s="244"/>
      <c r="P84" s="14">
        <v>34.08</v>
      </c>
      <c r="Q84" s="245" t="s">
        <v>122</v>
      </c>
      <c r="R84" s="246"/>
      <c r="S84" s="246"/>
      <c r="T84" s="246"/>
      <c r="U84" s="246"/>
      <c r="V84" s="246"/>
      <c r="W84" s="246"/>
      <c r="X84" s="246"/>
      <c r="Y84" s="246"/>
      <c r="Z84" s="247"/>
      <c r="AA84" s="245" t="s">
        <v>124</v>
      </c>
      <c r="AB84" s="246"/>
      <c r="AC84" s="246"/>
      <c r="AD84" s="246"/>
      <c r="AE84" s="247"/>
    </row>
    <row r="85" spans="2:31" x14ac:dyDescent="0.25">
      <c r="B85" s="358"/>
      <c r="C85" s="242" t="s">
        <v>660</v>
      </c>
      <c r="D85" s="242"/>
      <c r="E85" s="242"/>
      <c r="F85" s="242"/>
      <c r="G85" s="242"/>
      <c r="H85" s="242"/>
      <c r="I85" s="242"/>
      <c r="J85" s="243"/>
      <c r="K85" s="243"/>
      <c r="L85" s="243"/>
      <c r="M85" s="244"/>
      <c r="N85" s="244"/>
      <c r="O85" s="244"/>
      <c r="P85" s="14">
        <v>500</v>
      </c>
      <c r="Q85" s="245" t="s">
        <v>771</v>
      </c>
      <c r="R85" s="246"/>
      <c r="S85" s="246"/>
      <c r="T85" s="246"/>
      <c r="U85" s="246"/>
      <c r="V85" s="246"/>
      <c r="W85" s="246"/>
      <c r="X85" s="246"/>
      <c r="Y85" s="246"/>
      <c r="Z85" s="247"/>
      <c r="AA85" s="245"/>
      <c r="AB85" s="246"/>
      <c r="AC85" s="246"/>
      <c r="AD85" s="246"/>
      <c r="AE85" s="247"/>
    </row>
    <row r="86" spans="2:31" ht="15.75" thickBot="1" x14ac:dyDescent="0.3">
      <c r="B86" s="358"/>
      <c r="C86" s="242" t="s">
        <v>28</v>
      </c>
      <c r="D86" s="242"/>
      <c r="E86" s="242"/>
      <c r="F86" s="242"/>
      <c r="G86" s="242"/>
      <c r="H86" s="242"/>
      <c r="I86" s="242"/>
      <c r="J86" s="243"/>
      <c r="K86" s="243"/>
      <c r="L86" s="243"/>
      <c r="M86" s="244"/>
      <c r="N86" s="244"/>
      <c r="O86" s="244"/>
      <c r="P86" s="14">
        <v>9580</v>
      </c>
      <c r="Q86" s="245" t="s">
        <v>162</v>
      </c>
      <c r="R86" s="246"/>
      <c r="S86" s="246"/>
      <c r="T86" s="246"/>
      <c r="U86" s="246"/>
      <c r="V86" s="246"/>
      <c r="W86" s="246"/>
      <c r="X86" s="246"/>
      <c r="Y86" s="246"/>
      <c r="Z86" s="247"/>
      <c r="AA86" s="245" t="s">
        <v>64</v>
      </c>
      <c r="AB86" s="246"/>
      <c r="AC86" s="246"/>
      <c r="AD86" s="246"/>
      <c r="AE86" s="247"/>
    </row>
    <row r="87" spans="2:31" hidden="1" x14ac:dyDescent="0.25">
      <c r="B87" s="358"/>
      <c r="C87" s="2"/>
      <c r="D87" s="2"/>
      <c r="E87" s="2"/>
      <c r="F87" s="2"/>
      <c r="G87" s="2"/>
      <c r="H87" s="2"/>
      <c r="I87" s="2"/>
      <c r="J87" s="9"/>
      <c r="K87" s="9"/>
      <c r="L87" s="9"/>
      <c r="M87" s="10"/>
      <c r="N87" s="10"/>
      <c r="O87" s="10"/>
      <c r="P87" s="6"/>
      <c r="Q87" s="4"/>
      <c r="R87" s="7"/>
      <c r="S87" s="7"/>
      <c r="T87" s="7"/>
      <c r="U87" s="7"/>
      <c r="V87" s="7"/>
      <c r="W87" s="7"/>
      <c r="X87" s="7"/>
      <c r="Y87" s="7"/>
      <c r="Z87" s="8"/>
      <c r="AA87" s="324"/>
      <c r="AB87" s="325"/>
      <c r="AC87" s="325"/>
      <c r="AD87" s="325"/>
      <c r="AE87" s="326"/>
    </row>
    <row r="88" spans="2:31" ht="15.75" hidden="1" thickBot="1" x14ac:dyDescent="0.3">
      <c r="B88" s="359"/>
      <c r="C88" s="347"/>
      <c r="D88" s="347"/>
      <c r="E88" s="347"/>
      <c r="F88" s="347"/>
      <c r="G88" s="347"/>
      <c r="H88" s="347"/>
      <c r="I88" s="347"/>
      <c r="J88" s="348"/>
      <c r="K88" s="348"/>
      <c r="L88" s="348"/>
      <c r="M88" s="339"/>
      <c r="N88" s="339"/>
      <c r="O88" s="339"/>
      <c r="P88" s="6"/>
      <c r="Q88" s="324"/>
      <c r="R88" s="325"/>
      <c r="S88" s="325"/>
      <c r="T88" s="325"/>
      <c r="U88" s="325"/>
      <c r="V88" s="325"/>
      <c r="W88" s="325"/>
      <c r="X88" s="325"/>
      <c r="Y88" s="325"/>
      <c r="Z88" s="326"/>
      <c r="AA88" s="324"/>
      <c r="AB88" s="325"/>
      <c r="AC88" s="325"/>
      <c r="AD88" s="325"/>
      <c r="AE88" s="326"/>
    </row>
    <row r="89" spans="2:31" x14ac:dyDescent="0.25">
      <c r="B89" s="344" t="s">
        <v>34</v>
      </c>
      <c r="C89" s="247" t="s">
        <v>1034</v>
      </c>
      <c r="D89" s="242"/>
      <c r="E89" s="242"/>
      <c r="F89" s="242"/>
      <c r="G89" s="242"/>
      <c r="H89" s="242"/>
      <c r="I89" s="242"/>
      <c r="J89" s="290" t="s">
        <v>36</v>
      </c>
      <c r="K89" s="290"/>
      <c r="L89" s="290"/>
      <c r="M89" s="244"/>
      <c r="N89" s="244"/>
      <c r="O89" s="244"/>
      <c r="P89" s="14">
        <v>7076</v>
      </c>
      <c r="Q89" s="245" t="s">
        <v>1035</v>
      </c>
      <c r="R89" s="246"/>
      <c r="S89" s="246"/>
      <c r="T89" s="246"/>
      <c r="U89" s="246"/>
      <c r="V89" s="246"/>
      <c r="W89" s="246"/>
      <c r="X89" s="246"/>
      <c r="Y89" s="246"/>
      <c r="Z89" s="247"/>
      <c r="AA89" s="245" t="s">
        <v>137</v>
      </c>
      <c r="AB89" s="246"/>
      <c r="AC89" s="246"/>
      <c r="AD89" s="246"/>
      <c r="AE89" s="247"/>
    </row>
    <row r="90" spans="2:31" ht="15.75" thickBot="1" x14ac:dyDescent="0.3">
      <c r="B90" s="345"/>
      <c r="C90" s="247" t="s">
        <v>35</v>
      </c>
      <c r="D90" s="242"/>
      <c r="E90" s="242"/>
      <c r="F90" s="242"/>
      <c r="G90" s="242"/>
      <c r="H90" s="242"/>
      <c r="I90" s="242"/>
      <c r="J90" s="243"/>
      <c r="K90" s="243"/>
      <c r="L90" s="243"/>
      <c r="M90" s="244"/>
      <c r="N90" s="244"/>
      <c r="O90" s="244"/>
      <c r="P90" s="14">
        <v>400</v>
      </c>
      <c r="Q90" s="352" t="s">
        <v>438</v>
      </c>
      <c r="R90" s="353"/>
      <c r="S90" s="353"/>
      <c r="T90" s="353"/>
      <c r="U90" s="353"/>
      <c r="V90" s="353"/>
      <c r="W90" s="353"/>
      <c r="X90" s="353"/>
      <c r="Y90" s="353"/>
      <c r="Z90" s="354"/>
      <c r="AA90" s="245"/>
      <c r="AB90" s="246"/>
      <c r="AC90" s="246"/>
      <c r="AD90" s="246"/>
      <c r="AE90" s="247"/>
    </row>
    <row r="91" spans="2:31" ht="15.75" thickBot="1" x14ac:dyDescent="0.3">
      <c r="B91" s="345"/>
      <c r="C91" s="247" t="s">
        <v>391</v>
      </c>
      <c r="D91" s="242"/>
      <c r="E91" s="242"/>
      <c r="F91" s="242"/>
      <c r="G91" s="242"/>
      <c r="H91" s="242"/>
      <c r="I91" s="242"/>
      <c r="J91" s="290" t="s">
        <v>1038</v>
      </c>
      <c r="K91" s="290"/>
      <c r="L91" s="290"/>
      <c r="M91" s="244"/>
      <c r="N91" s="244"/>
      <c r="O91" s="244"/>
      <c r="P91" s="14">
        <v>15688.57</v>
      </c>
      <c r="Q91" s="333" t="s">
        <v>1060</v>
      </c>
      <c r="R91" s="334"/>
      <c r="S91" s="334"/>
      <c r="T91" s="334"/>
      <c r="U91" s="334"/>
      <c r="V91" s="334"/>
      <c r="W91" s="334"/>
      <c r="X91" s="334"/>
      <c r="Y91" s="334"/>
      <c r="Z91" s="335"/>
      <c r="AA91" s="246" t="s">
        <v>136</v>
      </c>
      <c r="AB91" s="246"/>
      <c r="AC91" s="246"/>
      <c r="AD91" s="246"/>
      <c r="AE91" s="247"/>
    </row>
    <row r="92" spans="2:31" x14ac:dyDescent="0.25">
      <c r="B92" s="345"/>
      <c r="C92" s="247" t="s">
        <v>908</v>
      </c>
      <c r="D92" s="242"/>
      <c r="E92" s="242"/>
      <c r="F92" s="242"/>
      <c r="G92" s="242"/>
      <c r="H92" s="242"/>
      <c r="I92" s="242"/>
      <c r="J92" s="243" t="s">
        <v>24</v>
      </c>
      <c r="K92" s="243"/>
      <c r="L92" s="243"/>
      <c r="M92" s="244"/>
      <c r="N92" s="244"/>
      <c r="O92" s="244"/>
      <c r="P92" s="14">
        <v>400</v>
      </c>
      <c r="Q92" s="375" t="s">
        <v>909</v>
      </c>
      <c r="R92" s="376"/>
      <c r="S92" s="376"/>
      <c r="T92" s="376"/>
      <c r="U92" s="376"/>
      <c r="V92" s="376"/>
      <c r="W92" s="376"/>
      <c r="X92" s="376"/>
      <c r="Y92" s="376"/>
      <c r="Z92" s="340"/>
      <c r="AA92" s="245" t="s">
        <v>136</v>
      </c>
      <c r="AB92" s="246"/>
      <c r="AC92" s="246"/>
      <c r="AD92" s="246"/>
      <c r="AE92" s="247"/>
    </row>
    <row r="93" spans="2:31" x14ac:dyDescent="0.25">
      <c r="B93" s="345"/>
      <c r="C93" s="247" t="s">
        <v>439</v>
      </c>
      <c r="D93" s="242"/>
      <c r="E93" s="242"/>
      <c r="F93" s="242"/>
      <c r="G93" s="242"/>
      <c r="H93" s="242"/>
      <c r="I93" s="242"/>
      <c r="J93" s="290" t="s">
        <v>36</v>
      </c>
      <c r="K93" s="290"/>
      <c r="L93" s="290"/>
      <c r="M93" s="244"/>
      <c r="N93" s="244"/>
      <c r="O93" s="244"/>
      <c r="P93" s="14">
        <v>1136.2</v>
      </c>
      <c r="Q93" s="245" t="s">
        <v>1039</v>
      </c>
      <c r="R93" s="246"/>
      <c r="S93" s="246"/>
      <c r="T93" s="246"/>
      <c r="U93" s="246"/>
      <c r="V93" s="246"/>
      <c r="W93" s="246"/>
      <c r="X93" s="246"/>
      <c r="Y93" s="246"/>
      <c r="Z93" s="247"/>
      <c r="AA93" s="245" t="s">
        <v>136</v>
      </c>
      <c r="AB93" s="246"/>
      <c r="AC93" s="246"/>
      <c r="AD93" s="246"/>
      <c r="AE93" s="247"/>
    </row>
    <row r="94" spans="2:31" x14ac:dyDescent="0.25">
      <c r="B94" s="345"/>
      <c r="C94" s="247" t="s">
        <v>223</v>
      </c>
      <c r="D94" s="242"/>
      <c r="E94" s="242"/>
      <c r="F94" s="242"/>
      <c r="G94" s="242"/>
      <c r="H94" s="242"/>
      <c r="I94" s="242"/>
      <c r="J94" s="243" t="s">
        <v>217</v>
      </c>
      <c r="K94" s="243"/>
      <c r="L94" s="243"/>
      <c r="M94" s="244"/>
      <c r="N94" s="244"/>
      <c r="O94" s="244"/>
      <c r="P94" s="14">
        <v>800</v>
      </c>
      <c r="Q94" s="245" t="s">
        <v>441</v>
      </c>
      <c r="R94" s="246"/>
      <c r="S94" s="246"/>
      <c r="T94" s="246"/>
      <c r="U94" s="246"/>
      <c r="V94" s="246"/>
      <c r="W94" s="246"/>
      <c r="X94" s="246"/>
      <c r="Y94" s="246"/>
      <c r="Z94" s="247"/>
      <c r="AA94" s="245" t="s">
        <v>134</v>
      </c>
      <c r="AB94" s="246"/>
      <c r="AC94" s="246"/>
      <c r="AD94" s="246"/>
      <c r="AE94" s="247"/>
    </row>
    <row r="95" spans="2:31" x14ac:dyDescent="0.25">
      <c r="B95" s="345"/>
      <c r="C95" s="247" t="s">
        <v>221</v>
      </c>
      <c r="D95" s="242"/>
      <c r="E95" s="242"/>
      <c r="F95" s="242"/>
      <c r="G95" s="242"/>
      <c r="H95" s="242"/>
      <c r="I95" s="242"/>
      <c r="J95" s="243" t="s">
        <v>218</v>
      </c>
      <c r="K95" s="243"/>
      <c r="L95" s="243"/>
      <c r="M95" s="244"/>
      <c r="N95" s="244"/>
      <c r="O95" s="244"/>
      <c r="P95" s="14">
        <v>1250</v>
      </c>
      <c r="Q95" s="245" t="s">
        <v>440</v>
      </c>
      <c r="R95" s="246"/>
      <c r="S95" s="246"/>
      <c r="T95" s="246"/>
      <c r="U95" s="246"/>
      <c r="V95" s="246"/>
      <c r="W95" s="246"/>
      <c r="X95" s="246"/>
      <c r="Y95" s="246"/>
      <c r="Z95" s="247"/>
      <c r="AA95" s="245"/>
      <c r="AB95" s="246"/>
      <c r="AC95" s="246"/>
      <c r="AD95" s="246"/>
      <c r="AE95" s="247"/>
    </row>
    <row r="96" spans="2:31" x14ac:dyDescent="0.25">
      <c r="B96" s="345"/>
      <c r="C96" s="247" t="s">
        <v>222</v>
      </c>
      <c r="D96" s="242"/>
      <c r="E96" s="242"/>
      <c r="F96" s="242"/>
      <c r="G96" s="242"/>
      <c r="H96" s="242"/>
      <c r="I96" s="242"/>
      <c r="J96" s="243" t="s">
        <v>219</v>
      </c>
      <c r="K96" s="243"/>
      <c r="L96" s="243"/>
      <c r="M96" s="244"/>
      <c r="N96" s="244"/>
      <c r="O96" s="244"/>
      <c r="P96" s="14">
        <v>50</v>
      </c>
      <c r="Q96" s="245" t="s">
        <v>220</v>
      </c>
      <c r="R96" s="246"/>
      <c r="S96" s="246"/>
      <c r="T96" s="246"/>
      <c r="U96" s="246"/>
      <c r="V96" s="246"/>
      <c r="W96" s="246"/>
      <c r="X96" s="246"/>
      <c r="Y96" s="246"/>
      <c r="Z96" s="247"/>
      <c r="AA96" s="245"/>
      <c r="AB96" s="246"/>
      <c r="AC96" s="246"/>
      <c r="AD96" s="246"/>
      <c r="AE96" s="247"/>
    </row>
    <row r="97" spans="2:31" x14ac:dyDescent="0.25">
      <c r="B97" s="345"/>
      <c r="C97" s="247" t="s">
        <v>775</v>
      </c>
      <c r="D97" s="242"/>
      <c r="E97" s="242"/>
      <c r="F97" s="242"/>
      <c r="G97" s="242"/>
      <c r="H97" s="242"/>
      <c r="I97" s="242"/>
      <c r="J97" s="243"/>
      <c r="K97" s="243"/>
      <c r="L97" s="243"/>
      <c r="M97" s="244"/>
      <c r="N97" s="244"/>
      <c r="O97" s="244"/>
      <c r="P97" s="14">
        <v>450</v>
      </c>
      <c r="Q97" s="245" t="s">
        <v>776</v>
      </c>
      <c r="R97" s="246"/>
      <c r="S97" s="246"/>
      <c r="T97" s="246"/>
      <c r="U97" s="246"/>
      <c r="V97" s="246"/>
      <c r="W97" s="246"/>
      <c r="X97" s="246"/>
      <c r="Y97" s="246"/>
      <c r="Z97" s="247"/>
      <c r="AA97" s="245"/>
      <c r="AB97" s="246"/>
      <c r="AC97" s="246"/>
      <c r="AD97" s="246"/>
      <c r="AE97" s="247"/>
    </row>
    <row r="98" spans="2:31" ht="15.75" thickBot="1" x14ac:dyDescent="0.3">
      <c r="B98" s="346"/>
      <c r="C98" s="247" t="s">
        <v>936</v>
      </c>
      <c r="D98" s="242"/>
      <c r="E98" s="242"/>
      <c r="F98" s="242"/>
      <c r="G98" s="242"/>
      <c r="H98" s="242"/>
      <c r="I98" s="242"/>
      <c r="J98" s="243"/>
      <c r="K98" s="243"/>
      <c r="L98" s="243"/>
      <c r="M98" s="351"/>
      <c r="N98" s="351"/>
      <c r="O98" s="351"/>
      <c r="P98" s="107">
        <v>150</v>
      </c>
      <c r="Q98" s="245" t="s">
        <v>937</v>
      </c>
      <c r="R98" s="246"/>
      <c r="S98" s="246"/>
      <c r="T98" s="246"/>
      <c r="U98" s="246"/>
      <c r="V98" s="246"/>
      <c r="W98" s="246"/>
      <c r="X98" s="246"/>
      <c r="Y98" s="246"/>
      <c r="Z98" s="247"/>
      <c r="AA98" s="245"/>
      <c r="AB98" s="246"/>
      <c r="AC98" s="246"/>
      <c r="AD98" s="246"/>
      <c r="AE98" s="247"/>
    </row>
    <row r="99" spans="2:31" x14ac:dyDescent="0.25">
      <c r="B99" s="344" t="s">
        <v>53</v>
      </c>
      <c r="C99" s="247" t="s">
        <v>54</v>
      </c>
      <c r="D99" s="242"/>
      <c r="E99" s="242"/>
      <c r="F99" s="242"/>
      <c r="G99" s="242"/>
      <c r="H99" s="242"/>
      <c r="I99" s="242"/>
      <c r="J99" s="243"/>
      <c r="K99" s="243"/>
      <c r="L99" s="243"/>
      <c r="M99" s="244"/>
      <c r="N99" s="244"/>
      <c r="O99" s="244"/>
      <c r="P99" s="14"/>
      <c r="Q99" s="245" t="s">
        <v>659</v>
      </c>
      <c r="R99" s="246"/>
      <c r="S99" s="246"/>
      <c r="T99" s="246"/>
      <c r="U99" s="246"/>
      <c r="V99" s="246"/>
      <c r="W99" s="246"/>
      <c r="X99" s="246"/>
      <c r="Y99" s="246"/>
      <c r="Z99" s="247"/>
      <c r="AA99" s="245" t="s">
        <v>130</v>
      </c>
      <c r="AB99" s="246"/>
      <c r="AC99" s="246"/>
      <c r="AD99" s="246"/>
      <c r="AE99" s="247"/>
    </row>
    <row r="100" spans="2:31" x14ac:dyDescent="0.25">
      <c r="B100" s="345"/>
      <c r="C100" s="247" t="s">
        <v>486</v>
      </c>
      <c r="D100" s="242"/>
      <c r="E100" s="242"/>
      <c r="F100" s="242"/>
      <c r="G100" s="242"/>
      <c r="H100" s="242"/>
      <c r="I100" s="242"/>
      <c r="J100" s="243"/>
      <c r="K100" s="243"/>
      <c r="L100" s="243"/>
      <c r="M100" s="244"/>
      <c r="N100" s="244"/>
      <c r="O100" s="244"/>
      <c r="P100" s="14">
        <v>578</v>
      </c>
      <c r="Q100" s="245" t="s">
        <v>487</v>
      </c>
      <c r="R100" s="246"/>
      <c r="S100" s="246"/>
      <c r="T100" s="246"/>
      <c r="U100" s="246"/>
      <c r="V100" s="246"/>
      <c r="W100" s="246"/>
      <c r="X100" s="246"/>
      <c r="Y100" s="246"/>
      <c r="Z100" s="247"/>
      <c r="AA100" s="245"/>
      <c r="AB100" s="246"/>
      <c r="AC100" s="246"/>
      <c r="AD100" s="246"/>
      <c r="AE100" s="247"/>
    </row>
    <row r="101" spans="2:31" x14ac:dyDescent="0.25">
      <c r="B101" s="345"/>
      <c r="C101" s="242" t="s">
        <v>27</v>
      </c>
      <c r="D101" s="242"/>
      <c r="E101" s="242"/>
      <c r="F101" s="242"/>
      <c r="G101" s="242"/>
      <c r="H101" s="242"/>
      <c r="I101" s="242"/>
      <c r="J101" s="243"/>
      <c r="K101" s="243"/>
      <c r="L101" s="243"/>
      <c r="M101" s="244"/>
      <c r="N101" s="244"/>
      <c r="O101" s="244"/>
      <c r="P101" s="14">
        <v>225</v>
      </c>
      <c r="Q101" s="245"/>
      <c r="R101" s="246"/>
      <c r="S101" s="246"/>
      <c r="T101" s="246"/>
      <c r="U101" s="246"/>
      <c r="V101" s="246"/>
      <c r="W101" s="246"/>
      <c r="X101" s="246"/>
      <c r="Y101" s="246"/>
      <c r="Z101" s="247"/>
      <c r="AA101" s="245"/>
      <c r="AB101" s="246"/>
      <c r="AC101" s="246"/>
      <c r="AD101" s="246"/>
      <c r="AE101" s="247"/>
    </row>
    <row r="102" spans="2:31" x14ac:dyDescent="0.25">
      <c r="B102" s="345"/>
      <c r="C102" s="247" t="s">
        <v>55</v>
      </c>
      <c r="D102" s="242"/>
      <c r="E102" s="242"/>
      <c r="F102" s="242"/>
      <c r="G102" s="242"/>
      <c r="H102" s="242"/>
      <c r="I102" s="242"/>
      <c r="J102" s="243" t="s">
        <v>91</v>
      </c>
      <c r="K102" s="243"/>
      <c r="L102" s="243"/>
      <c r="M102" s="244"/>
      <c r="N102" s="244"/>
      <c r="O102" s="244"/>
      <c r="P102" s="14">
        <v>8</v>
      </c>
      <c r="Q102" s="245" t="s">
        <v>92</v>
      </c>
      <c r="R102" s="246"/>
      <c r="S102" s="246"/>
      <c r="T102" s="246"/>
      <c r="U102" s="246"/>
      <c r="V102" s="246"/>
      <c r="W102" s="246"/>
      <c r="X102" s="246"/>
      <c r="Y102" s="246"/>
      <c r="Z102" s="247"/>
      <c r="AA102" s="245"/>
      <c r="AB102" s="246"/>
      <c r="AC102" s="246"/>
      <c r="AD102" s="246"/>
      <c r="AE102" s="247"/>
    </row>
    <row r="103" spans="2:31" x14ac:dyDescent="0.25">
      <c r="B103" s="345"/>
      <c r="C103" s="247" t="s">
        <v>93</v>
      </c>
      <c r="D103" s="242"/>
      <c r="E103" s="242"/>
      <c r="F103" s="242"/>
      <c r="G103" s="242"/>
      <c r="H103" s="242"/>
      <c r="I103" s="242"/>
      <c r="J103" s="243" t="s">
        <v>90</v>
      </c>
      <c r="K103" s="243"/>
      <c r="L103" s="243"/>
      <c r="M103" s="244"/>
      <c r="N103" s="244"/>
      <c r="O103" s="244"/>
      <c r="P103" s="14">
        <v>8</v>
      </c>
      <c r="Q103" s="245" t="s">
        <v>94</v>
      </c>
      <c r="R103" s="246"/>
      <c r="S103" s="246"/>
      <c r="T103" s="246"/>
      <c r="U103" s="246"/>
      <c r="V103" s="246"/>
      <c r="W103" s="246"/>
      <c r="X103" s="246"/>
      <c r="Y103" s="246"/>
      <c r="Z103" s="247"/>
      <c r="AA103" s="245"/>
      <c r="AB103" s="246"/>
      <c r="AC103" s="246"/>
      <c r="AD103" s="246"/>
      <c r="AE103" s="247"/>
    </row>
    <row r="104" spans="2:31" x14ac:dyDescent="0.25">
      <c r="B104" s="345"/>
      <c r="C104" s="247" t="s">
        <v>56</v>
      </c>
      <c r="D104" s="242"/>
      <c r="E104" s="242"/>
      <c r="F104" s="242"/>
      <c r="G104" s="242"/>
      <c r="H104" s="242"/>
      <c r="I104" s="242"/>
      <c r="J104" s="243" t="s">
        <v>90</v>
      </c>
      <c r="K104" s="243"/>
      <c r="L104" s="243"/>
      <c r="M104" s="244"/>
      <c r="N104" s="244"/>
      <c r="O104" s="244"/>
      <c r="P104" s="14">
        <v>40</v>
      </c>
      <c r="Q104" s="245" t="s">
        <v>442</v>
      </c>
      <c r="R104" s="246"/>
      <c r="S104" s="246"/>
      <c r="T104" s="246"/>
      <c r="U104" s="246"/>
      <c r="V104" s="246"/>
      <c r="W104" s="246"/>
      <c r="X104" s="246"/>
      <c r="Y104" s="246"/>
      <c r="Z104" s="247"/>
      <c r="AA104" s="245"/>
      <c r="AB104" s="246"/>
      <c r="AC104" s="246"/>
      <c r="AD104" s="246"/>
      <c r="AE104" s="247"/>
    </row>
    <row r="105" spans="2:31" x14ac:dyDescent="0.25">
      <c r="B105" s="345"/>
      <c r="C105" s="326"/>
      <c r="D105" s="347"/>
      <c r="E105" s="347"/>
      <c r="F105" s="347"/>
      <c r="G105" s="347"/>
      <c r="H105" s="347"/>
      <c r="I105" s="347"/>
      <c r="J105" s="348"/>
      <c r="K105" s="348"/>
      <c r="L105" s="348"/>
      <c r="M105" s="339"/>
      <c r="N105" s="339"/>
      <c r="O105" s="339"/>
      <c r="P105" s="6"/>
      <c r="Q105" s="324"/>
      <c r="R105" s="325"/>
      <c r="S105" s="325"/>
      <c r="T105" s="325"/>
      <c r="U105" s="325"/>
      <c r="V105" s="325"/>
      <c r="W105" s="325"/>
      <c r="X105" s="325"/>
      <c r="Y105" s="325"/>
      <c r="Z105" s="326"/>
      <c r="AA105" s="324"/>
      <c r="AB105" s="325"/>
      <c r="AC105" s="325"/>
      <c r="AD105" s="325"/>
      <c r="AE105" s="326"/>
    </row>
    <row r="106" spans="2:31" x14ac:dyDescent="0.25">
      <c r="B106" s="345"/>
      <c r="C106" s="326"/>
      <c r="D106" s="347"/>
      <c r="E106" s="347"/>
      <c r="F106" s="347"/>
      <c r="G106" s="347"/>
      <c r="H106" s="347"/>
      <c r="I106" s="347"/>
      <c r="J106" s="348"/>
      <c r="K106" s="348"/>
      <c r="L106" s="348"/>
      <c r="M106" s="339"/>
      <c r="N106" s="339"/>
      <c r="O106" s="339"/>
      <c r="P106" s="6"/>
      <c r="Q106" s="324"/>
      <c r="R106" s="325"/>
      <c r="S106" s="325"/>
      <c r="T106" s="325"/>
      <c r="U106" s="325"/>
      <c r="V106" s="325"/>
      <c r="W106" s="325"/>
      <c r="X106" s="325"/>
      <c r="Y106" s="325"/>
      <c r="Z106" s="326"/>
      <c r="AA106" s="324"/>
      <c r="AB106" s="325"/>
      <c r="AC106" s="325"/>
      <c r="AD106" s="325"/>
      <c r="AE106" s="326"/>
    </row>
    <row r="107" spans="2:31" x14ac:dyDescent="0.25">
      <c r="B107" s="345"/>
      <c r="C107" s="326"/>
      <c r="D107" s="347"/>
      <c r="E107" s="347"/>
      <c r="F107" s="347"/>
      <c r="G107" s="347"/>
      <c r="H107" s="347"/>
      <c r="I107" s="347"/>
      <c r="J107" s="348"/>
      <c r="K107" s="348"/>
      <c r="L107" s="348"/>
      <c r="M107" s="339"/>
      <c r="N107" s="339"/>
      <c r="O107" s="339"/>
      <c r="P107" s="6"/>
      <c r="Q107" s="324"/>
      <c r="R107" s="325"/>
      <c r="S107" s="325"/>
      <c r="T107" s="325"/>
      <c r="U107" s="325"/>
      <c r="V107" s="325"/>
      <c r="W107" s="325"/>
      <c r="X107" s="325"/>
      <c r="Y107" s="325"/>
      <c r="Z107" s="326"/>
      <c r="AA107" s="324"/>
      <c r="AB107" s="325"/>
      <c r="AC107" s="325"/>
      <c r="AD107" s="325"/>
      <c r="AE107" s="326"/>
    </row>
    <row r="108" spans="2:31" x14ac:dyDescent="0.25">
      <c r="B108" s="345"/>
      <c r="C108" s="326"/>
      <c r="D108" s="347"/>
      <c r="E108" s="347"/>
      <c r="F108" s="347"/>
      <c r="G108" s="347"/>
      <c r="H108" s="347"/>
      <c r="I108" s="347"/>
      <c r="J108" s="348"/>
      <c r="K108" s="348"/>
      <c r="L108" s="348"/>
      <c r="M108" s="339"/>
      <c r="N108" s="339"/>
      <c r="O108" s="339"/>
      <c r="P108" s="6"/>
      <c r="Q108" s="324"/>
      <c r="R108" s="325"/>
      <c r="S108" s="325"/>
      <c r="T108" s="325"/>
      <c r="U108" s="325"/>
      <c r="V108" s="325"/>
      <c r="W108" s="325"/>
      <c r="X108" s="325"/>
      <c r="Y108" s="325"/>
      <c r="Z108" s="326"/>
      <c r="AA108" s="324"/>
      <c r="AB108" s="325"/>
      <c r="AC108" s="325"/>
      <c r="AD108" s="325"/>
      <c r="AE108" s="326"/>
    </row>
    <row r="109" spans="2:31" ht="15.75" thickBot="1" x14ac:dyDescent="0.3">
      <c r="B109" s="346"/>
      <c r="C109" s="326"/>
      <c r="D109" s="347"/>
      <c r="E109" s="347"/>
      <c r="F109" s="347"/>
      <c r="G109" s="347"/>
      <c r="H109" s="347"/>
      <c r="I109" s="347"/>
      <c r="J109" s="348"/>
      <c r="K109" s="348"/>
      <c r="L109" s="348"/>
      <c r="M109" s="350"/>
      <c r="N109" s="350"/>
      <c r="O109" s="350"/>
      <c r="P109" s="5"/>
      <c r="Q109" s="324"/>
      <c r="R109" s="325"/>
      <c r="S109" s="325"/>
      <c r="T109" s="325"/>
      <c r="U109" s="325"/>
      <c r="V109" s="325"/>
      <c r="W109" s="325"/>
      <c r="X109" s="325"/>
      <c r="Y109" s="325"/>
      <c r="Z109" s="326"/>
      <c r="AA109" s="324"/>
      <c r="AB109" s="325"/>
      <c r="AC109" s="325"/>
      <c r="AD109" s="325"/>
      <c r="AE109" s="326"/>
    </row>
    <row r="110" spans="2:31" ht="15.75" hidden="1" thickBot="1" x14ac:dyDescent="0.3">
      <c r="B110" s="11"/>
      <c r="C110" s="8"/>
      <c r="D110" s="2"/>
      <c r="E110" s="2"/>
      <c r="F110" s="2"/>
      <c r="G110" s="2"/>
      <c r="H110" s="2"/>
      <c r="I110" s="2"/>
      <c r="J110" s="9"/>
      <c r="K110" s="9"/>
      <c r="L110" s="9"/>
      <c r="M110" s="12"/>
      <c r="N110" s="12"/>
      <c r="O110" s="12"/>
      <c r="P110" s="5"/>
      <c r="Q110" s="4"/>
      <c r="R110" s="7"/>
      <c r="S110" s="7"/>
      <c r="T110" s="7"/>
      <c r="U110" s="7"/>
      <c r="V110" s="7"/>
      <c r="W110" s="7"/>
      <c r="X110" s="7"/>
      <c r="Y110" s="7"/>
      <c r="Z110" s="8"/>
      <c r="AA110" s="4"/>
      <c r="AB110" s="7"/>
      <c r="AC110" s="7"/>
      <c r="AD110" s="7"/>
      <c r="AE110" s="8"/>
    </row>
    <row r="111" spans="2:31" x14ac:dyDescent="0.25">
      <c r="B111" s="344" t="s">
        <v>37</v>
      </c>
      <c r="C111" s="247" t="s">
        <v>929</v>
      </c>
      <c r="D111" s="242"/>
      <c r="E111" s="242"/>
      <c r="F111" s="242"/>
      <c r="G111" s="242"/>
      <c r="H111" s="242"/>
      <c r="I111" s="242"/>
      <c r="J111" s="243" t="s">
        <v>32</v>
      </c>
      <c r="K111" s="243"/>
      <c r="L111" s="243"/>
      <c r="M111" s="244"/>
      <c r="N111" s="244"/>
      <c r="O111" s="244"/>
      <c r="P111" s="14">
        <v>3118</v>
      </c>
      <c r="Q111" s="245" t="s">
        <v>782</v>
      </c>
      <c r="R111" s="246"/>
      <c r="S111" s="246"/>
      <c r="T111" s="246"/>
      <c r="U111" s="246"/>
      <c r="V111" s="246"/>
      <c r="W111" s="246"/>
      <c r="X111" s="246"/>
      <c r="Y111" s="246"/>
      <c r="Z111" s="247"/>
      <c r="AA111" s="245" t="s">
        <v>101</v>
      </c>
      <c r="AB111" s="246"/>
      <c r="AC111" s="246"/>
      <c r="AD111" s="246"/>
      <c r="AE111" s="247"/>
    </row>
    <row r="112" spans="2:31" x14ac:dyDescent="0.25">
      <c r="B112" s="345"/>
      <c r="C112" s="247" t="s">
        <v>38</v>
      </c>
      <c r="D112" s="242"/>
      <c r="E112" s="242"/>
      <c r="F112" s="242"/>
      <c r="G112" s="242"/>
      <c r="H112" s="242"/>
      <c r="I112" s="242"/>
      <c r="J112" s="243" t="s">
        <v>52</v>
      </c>
      <c r="K112" s="243"/>
      <c r="L112" s="243"/>
      <c r="M112" s="244"/>
      <c r="N112" s="244"/>
      <c r="O112" s="244"/>
      <c r="P112" s="14"/>
      <c r="Q112" s="245" t="s">
        <v>780</v>
      </c>
      <c r="R112" s="246"/>
      <c r="S112" s="246"/>
      <c r="T112" s="246"/>
      <c r="U112" s="246"/>
      <c r="V112" s="246"/>
      <c r="W112" s="246"/>
      <c r="X112" s="246"/>
      <c r="Y112" s="246"/>
      <c r="Z112" s="247"/>
      <c r="AA112" s="245"/>
      <c r="AB112" s="246"/>
      <c r="AC112" s="246"/>
      <c r="AD112" s="246"/>
      <c r="AE112" s="247"/>
    </row>
    <row r="113" spans="2:31" x14ac:dyDescent="0.25">
      <c r="B113" s="345"/>
      <c r="C113" s="247"/>
      <c r="D113" s="242"/>
      <c r="E113" s="242"/>
      <c r="F113" s="242"/>
      <c r="G113" s="242"/>
      <c r="H113" s="242"/>
      <c r="I113" s="242"/>
      <c r="J113" s="243"/>
      <c r="K113" s="243"/>
      <c r="L113" s="243"/>
      <c r="M113" s="244"/>
      <c r="N113" s="244"/>
      <c r="O113" s="244"/>
      <c r="P113" s="14"/>
      <c r="Q113" s="245"/>
      <c r="R113" s="246"/>
      <c r="S113" s="246"/>
      <c r="T113" s="246"/>
      <c r="U113" s="246"/>
      <c r="V113" s="246"/>
      <c r="W113" s="246"/>
      <c r="X113" s="246"/>
      <c r="Y113" s="246"/>
      <c r="Z113" s="247"/>
      <c r="AA113" s="245"/>
      <c r="AB113" s="246"/>
      <c r="AC113" s="246"/>
      <c r="AD113" s="246"/>
      <c r="AE113" s="247"/>
    </row>
    <row r="114" spans="2:31" x14ac:dyDescent="0.25">
      <c r="B114" s="345"/>
      <c r="C114" s="247" t="s">
        <v>165</v>
      </c>
      <c r="D114" s="242"/>
      <c r="E114" s="242"/>
      <c r="F114" s="242"/>
      <c r="G114" s="242"/>
      <c r="H114" s="242"/>
      <c r="I114" s="242"/>
      <c r="J114" s="243" t="s">
        <v>90</v>
      </c>
      <c r="K114" s="243"/>
      <c r="L114" s="243"/>
      <c r="M114" s="244"/>
      <c r="N114" s="244"/>
      <c r="O114" s="244"/>
      <c r="P114" s="14">
        <v>507.5</v>
      </c>
      <c r="Q114" s="245" t="s">
        <v>783</v>
      </c>
      <c r="R114" s="246"/>
      <c r="S114" s="246"/>
      <c r="T114" s="246"/>
      <c r="U114" s="246"/>
      <c r="V114" s="246"/>
      <c r="W114" s="246"/>
      <c r="X114" s="246"/>
      <c r="Y114" s="246"/>
      <c r="Z114" s="247"/>
      <c r="AA114" s="245" t="s">
        <v>707</v>
      </c>
      <c r="AB114" s="246"/>
      <c r="AC114" s="246"/>
      <c r="AD114" s="246"/>
      <c r="AE114" s="247"/>
    </row>
    <row r="115" spans="2:31" hidden="1" x14ac:dyDescent="0.25">
      <c r="B115" s="345"/>
      <c r="C115" s="247"/>
      <c r="D115" s="242"/>
      <c r="E115" s="242"/>
      <c r="F115" s="242"/>
      <c r="G115" s="242"/>
      <c r="H115" s="242"/>
      <c r="I115" s="242"/>
      <c r="J115" s="243"/>
      <c r="K115" s="243"/>
      <c r="L115" s="243"/>
      <c r="M115" s="244"/>
      <c r="N115" s="244"/>
      <c r="O115" s="244"/>
      <c r="P115" s="14"/>
      <c r="Q115" s="245"/>
      <c r="R115" s="246"/>
      <c r="S115" s="246"/>
      <c r="T115" s="246"/>
      <c r="U115" s="246"/>
      <c r="V115" s="246"/>
      <c r="W115" s="246"/>
      <c r="X115" s="246"/>
      <c r="Y115" s="246"/>
      <c r="Z115" s="247"/>
      <c r="AA115" s="19"/>
      <c r="AB115" s="20"/>
      <c r="AC115" s="20"/>
      <c r="AD115" s="20"/>
      <c r="AE115" s="21"/>
    </row>
    <row r="116" spans="2:31" x14ac:dyDescent="0.25">
      <c r="B116" s="345"/>
      <c r="C116" s="247" t="s">
        <v>88</v>
      </c>
      <c r="D116" s="242"/>
      <c r="E116" s="242"/>
      <c r="F116" s="242"/>
      <c r="G116" s="242"/>
      <c r="H116" s="242"/>
      <c r="I116" s="242"/>
      <c r="J116" s="290" t="s">
        <v>96</v>
      </c>
      <c r="K116" s="290"/>
      <c r="L116" s="290"/>
      <c r="M116" s="244"/>
      <c r="N116" s="244"/>
      <c r="O116" s="244"/>
      <c r="P116" s="14">
        <v>6840</v>
      </c>
      <c r="Q116" s="245" t="s">
        <v>97</v>
      </c>
      <c r="R116" s="246"/>
      <c r="S116" s="246"/>
      <c r="T116" s="246"/>
      <c r="U116" s="246"/>
      <c r="V116" s="246"/>
      <c r="W116" s="246"/>
      <c r="X116" s="246"/>
      <c r="Y116" s="246"/>
      <c r="Z116" s="247"/>
      <c r="AA116" s="245" t="s">
        <v>102</v>
      </c>
      <c r="AB116" s="246"/>
      <c r="AC116" s="246"/>
      <c r="AD116" s="246"/>
      <c r="AE116" s="247"/>
    </row>
    <row r="117" spans="2:31" x14ac:dyDescent="0.25">
      <c r="B117" s="345"/>
      <c r="C117" s="247" t="s">
        <v>98</v>
      </c>
      <c r="D117" s="242"/>
      <c r="E117" s="242"/>
      <c r="F117" s="242"/>
      <c r="G117" s="242"/>
      <c r="H117" s="242"/>
      <c r="I117" s="242"/>
      <c r="J117" s="243" t="s">
        <v>9</v>
      </c>
      <c r="K117" s="243"/>
      <c r="L117" s="243"/>
      <c r="M117" s="244">
        <v>200</v>
      </c>
      <c r="N117" s="244"/>
      <c r="O117" s="244"/>
      <c r="P117" s="14">
        <v>450</v>
      </c>
      <c r="Q117" s="245" t="s">
        <v>99</v>
      </c>
      <c r="R117" s="246"/>
      <c r="S117" s="246"/>
      <c r="T117" s="246"/>
      <c r="U117" s="246"/>
      <c r="V117" s="246"/>
      <c r="W117" s="246"/>
      <c r="X117" s="246"/>
      <c r="Y117" s="246"/>
      <c r="Z117" s="247"/>
      <c r="AA117" s="245"/>
      <c r="AB117" s="246"/>
      <c r="AC117" s="246"/>
      <c r="AD117" s="246"/>
      <c r="AE117" s="247"/>
    </row>
    <row r="118" spans="2:31" x14ac:dyDescent="0.25">
      <c r="B118" s="345"/>
      <c r="C118" s="247" t="s">
        <v>242</v>
      </c>
      <c r="D118" s="242"/>
      <c r="E118" s="242"/>
      <c r="F118" s="242"/>
      <c r="G118" s="242"/>
      <c r="H118" s="242"/>
      <c r="I118" s="242"/>
      <c r="J118" s="243"/>
      <c r="K118" s="243"/>
      <c r="L118" s="243"/>
      <c r="M118" s="244"/>
      <c r="N118" s="244"/>
      <c r="O118" s="244"/>
      <c r="P118" s="14"/>
      <c r="Q118" s="245"/>
      <c r="R118" s="246"/>
      <c r="S118" s="246"/>
      <c r="T118" s="246"/>
      <c r="U118" s="246"/>
      <c r="V118" s="246"/>
      <c r="W118" s="246"/>
      <c r="X118" s="246"/>
      <c r="Y118" s="246"/>
      <c r="Z118" s="247"/>
      <c r="AA118" s="245"/>
      <c r="AB118" s="246"/>
      <c r="AC118" s="246"/>
      <c r="AD118" s="246"/>
      <c r="AE118" s="247"/>
    </row>
    <row r="119" spans="2:31" x14ac:dyDescent="0.25">
      <c r="B119" s="345"/>
      <c r="C119" s="326"/>
      <c r="D119" s="347"/>
      <c r="E119" s="347"/>
      <c r="F119" s="347"/>
      <c r="G119" s="347"/>
      <c r="H119" s="347"/>
      <c r="I119" s="347"/>
      <c r="J119" s="348"/>
      <c r="K119" s="348"/>
      <c r="L119" s="348"/>
      <c r="M119" s="339"/>
      <c r="N119" s="339"/>
      <c r="O119" s="339"/>
      <c r="P119" s="6"/>
      <c r="Q119" s="324"/>
      <c r="R119" s="325"/>
      <c r="S119" s="325"/>
      <c r="T119" s="325"/>
      <c r="U119" s="325"/>
      <c r="V119" s="325"/>
      <c r="W119" s="325"/>
      <c r="X119" s="325"/>
      <c r="Y119" s="325"/>
      <c r="Z119" s="326"/>
      <c r="AA119" s="324"/>
      <c r="AB119" s="325"/>
      <c r="AC119" s="325"/>
      <c r="AD119" s="325"/>
      <c r="AE119" s="326"/>
    </row>
    <row r="120" spans="2:31" x14ac:dyDescent="0.25">
      <c r="B120" s="345"/>
      <c r="C120" s="326"/>
      <c r="D120" s="347"/>
      <c r="E120" s="347"/>
      <c r="F120" s="347"/>
      <c r="G120" s="347"/>
      <c r="H120" s="347"/>
      <c r="I120" s="347"/>
      <c r="J120" s="348"/>
      <c r="K120" s="348"/>
      <c r="L120" s="348"/>
      <c r="M120" s="339"/>
      <c r="N120" s="339"/>
      <c r="O120" s="339"/>
      <c r="P120" s="6"/>
      <c r="Q120" s="324"/>
      <c r="R120" s="325"/>
      <c r="S120" s="325"/>
      <c r="T120" s="325"/>
      <c r="U120" s="325"/>
      <c r="V120" s="325"/>
      <c r="W120" s="325"/>
      <c r="X120" s="325"/>
      <c r="Y120" s="325"/>
      <c r="Z120" s="326"/>
      <c r="AA120" s="324"/>
      <c r="AB120" s="325"/>
      <c r="AC120" s="325"/>
      <c r="AD120" s="325"/>
      <c r="AE120" s="326"/>
    </row>
    <row r="121" spans="2:31" ht="15.75" thickBot="1" x14ac:dyDescent="0.3">
      <c r="B121" s="346"/>
      <c r="C121" s="326"/>
      <c r="D121" s="347"/>
      <c r="E121" s="347"/>
      <c r="F121" s="347"/>
      <c r="G121" s="347"/>
      <c r="H121" s="347"/>
      <c r="I121" s="347"/>
      <c r="J121" s="348"/>
      <c r="K121" s="348"/>
      <c r="L121" s="348"/>
      <c r="M121" s="350"/>
      <c r="N121" s="350"/>
      <c r="O121" s="350"/>
      <c r="P121" s="5"/>
      <c r="Q121" s="324"/>
      <c r="R121" s="325"/>
      <c r="S121" s="325"/>
      <c r="T121" s="325"/>
      <c r="U121" s="325"/>
      <c r="V121" s="325"/>
      <c r="W121" s="325"/>
      <c r="X121" s="325"/>
      <c r="Y121" s="325"/>
      <c r="Z121" s="326"/>
      <c r="AA121" s="324"/>
      <c r="AB121" s="325"/>
      <c r="AC121" s="325"/>
      <c r="AD121" s="325"/>
      <c r="AE121" s="326"/>
    </row>
    <row r="122" spans="2:31" x14ac:dyDescent="0.25">
      <c r="B122" s="344" t="s">
        <v>434</v>
      </c>
      <c r="C122" s="247" t="s">
        <v>41</v>
      </c>
      <c r="D122" s="242"/>
      <c r="E122" s="242"/>
      <c r="F122" s="242"/>
      <c r="G122" s="242"/>
      <c r="H122" s="242"/>
      <c r="I122" s="242"/>
      <c r="J122" s="243"/>
      <c r="K122" s="243"/>
      <c r="L122" s="243"/>
      <c r="M122" s="244"/>
      <c r="N122" s="244"/>
      <c r="O122" s="244"/>
      <c r="P122" s="14" t="s">
        <v>103</v>
      </c>
      <c r="Q122" s="245" t="s">
        <v>104</v>
      </c>
      <c r="R122" s="246"/>
      <c r="S122" s="246"/>
      <c r="T122" s="246"/>
      <c r="U122" s="246"/>
      <c r="V122" s="246"/>
      <c r="W122" s="246"/>
      <c r="X122" s="246"/>
      <c r="Y122" s="246"/>
      <c r="Z122" s="247"/>
      <c r="AA122" s="245"/>
      <c r="AB122" s="246"/>
      <c r="AC122" s="246"/>
      <c r="AD122" s="246"/>
      <c r="AE122" s="247"/>
    </row>
    <row r="123" spans="2:31" x14ac:dyDescent="0.25">
      <c r="B123" s="345"/>
      <c r="C123" s="247" t="s">
        <v>42</v>
      </c>
      <c r="D123" s="242"/>
      <c r="E123" s="242"/>
      <c r="F123" s="242"/>
      <c r="G123" s="242"/>
      <c r="H123" s="242"/>
      <c r="I123" s="242"/>
      <c r="J123" s="243"/>
      <c r="K123" s="243"/>
      <c r="L123" s="243"/>
      <c r="M123" s="244"/>
      <c r="N123" s="244"/>
      <c r="O123" s="244"/>
      <c r="P123" s="14" t="s">
        <v>103</v>
      </c>
      <c r="Q123" s="245" t="s">
        <v>531</v>
      </c>
      <c r="R123" s="246"/>
      <c r="S123" s="246"/>
      <c r="T123" s="246"/>
      <c r="U123" s="246"/>
      <c r="V123" s="246"/>
      <c r="W123" s="246"/>
      <c r="X123" s="246"/>
      <c r="Y123" s="246"/>
      <c r="Z123" s="247"/>
      <c r="AA123" s="245"/>
      <c r="AB123" s="246"/>
      <c r="AC123" s="246"/>
      <c r="AD123" s="246"/>
      <c r="AE123" s="247"/>
    </row>
    <row r="124" spans="2:31" x14ac:dyDescent="0.25">
      <c r="B124" s="345"/>
      <c r="C124" s="247" t="s">
        <v>43</v>
      </c>
      <c r="D124" s="242"/>
      <c r="E124" s="242"/>
      <c r="F124" s="242"/>
      <c r="G124" s="242"/>
      <c r="H124" s="242"/>
      <c r="I124" s="242"/>
      <c r="J124" s="243"/>
      <c r="K124" s="243"/>
      <c r="L124" s="243"/>
      <c r="M124" s="244"/>
      <c r="N124" s="244"/>
      <c r="O124" s="244"/>
      <c r="P124" s="14" t="s">
        <v>105</v>
      </c>
      <c r="Q124" s="245" t="s">
        <v>106</v>
      </c>
      <c r="R124" s="246"/>
      <c r="S124" s="246"/>
      <c r="T124" s="246"/>
      <c r="U124" s="246"/>
      <c r="V124" s="246"/>
      <c r="W124" s="246"/>
      <c r="X124" s="246"/>
      <c r="Y124" s="246"/>
      <c r="Z124" s="247"/>
      <c r="AA124" s="245"/>
      <c r="AB124" s="246"/>
      <c r="AC124" s="246"/>
      <c r="AD124" s="246"/>
      <c r="AE124" s="247"/>
    </row>
    <row r="125" spans="2:31" x14ac:dyDescent="0.25">
      <c r="B125" s="345"/>
      <c r="C125" s="247" t="s">
        <v>48</v>
      </c>
      <c r="D125" s="242"/>
      <c r="E125" s="242"/>
      <c r="F125" s="242"/>
      <c r="G125" s="242"/>
      <c r="H125" s="242"/>
      <c r="I125" s="242"/>
      <c r="J125" s="243"/>
      <c r="K125" s="243"/>
      <c r="L125" s="243"/>
      <c r="M125" s="244"/>
      <c r="N125" s="244"/>
      <c r="O125" s="244"/>
      <c r="P125" s="14" t="s">
        <v>105</v>
      </c>
      <c r="Q125" s="245" t="s">
        <v>107</v>
      </c>
      <c r="R125" s="246"/>
      <c r="S125" s="246"/>
      <c r="T125" s="246"/>
      <c r="U125" s="246"/>
      <c r="V125" s="246"/>
      <c r="W125" s="246"/>
      <c r="X125" s="246"/>
      <c r="Y125" s="246"/>
      <c r="Z125" s="247"/>
      <c r="AA125" s="245"/>
      <c r="AB125" s="246"/>
      <c r="AC125" s="246"/>
      <c r="AD125" s="246"/>
      <c r="AE125" s="247"/>
    </row>
    <row r="126" spans="2:31" x14ac:dyDescent="0.25">
      <c r="B126" s="345"/>
      <c r="C126" s="247" t="s">
        <v>447</v>
      </c>
      <c r="D126" s="242"/>
      <c r="E126" s="242"/>
      <c r="F126" s="242"/>
      <c r="G126" s="242"/>
      <c r="H126" s="242"/>
      <c r="I126" s="242"/>
      <c r="J126" s="243"/>
      <c r="K126" s="243"/>
      <c r="L126" s="243"/>
      <c r="M126" s="244"/>
      <c r="N126" s="244"/>
      <c r="O126" s="244"/>
      <c r="P126" s="14">
        <v>3562</v>
      </c>
      <c r="Q126" s="245" t="s">
        <v>530</v>
      </c>
      <c r="R126" s="246"/>
      <c r="S126" s="246"/>
      <c r="T126" s="246"/>
      <c r="U126" s="246"/>
      <c r="V126" s="246"/>
      <c r="W126" s="246"/>
      <c r="X126" s="246"/>
      <c r="Y126" s="246"/>
      <c r="Z126" s="247"/>
      <c r="AA126" s="245" t="s">
        <v>448</v>
      </c>
      <c r="AB126" s="246"/>
      <c r="AC126" s="246"/>
      <c r="AD126" s="246"/>
      <c r="AE126" s="247"/>
    </row>
    <row r="127" spans="2:31" x14ac:dyDescent="0.25">
      <c r="B127" s="345"/>
      <c r="C127" s="247"/>
      <c r="D127" s="242"/>
      <c r="E127" s="242"/>
      <c r="F127" s="242"/>
      <c r="G127" s="242"/>
      <c r="H127" s="242"/>
      <c r="I127" s="242"/>
      <c r="J127" s="243"/>
      <c r="K127" s="243"/>
      <c r="L127" s="243"/>
      <c r="M127" s="244"/>
      <c r="N127" s="244"/>
      <c r="O127" s="244"/>
      <c r="P127" s="14"/>
      <c r="Q127" s="245"/>
      <c r="R127" s="246"/>
      <c r="S127" s="246"/>
      <c r="T127" s="246"/>
      <c r="U127" s="246"/>
      <c r="V127" s="246"/>
      <c r="W127" s="246"/>
      <c r="X127" s="246"/>
      <c r="Y127" s="246"/>
      <c r="Z127" s="247"/>
      <c r="AA127" s="245"/>
      <c r="AB127" s="246"/>
      <c r="AC127" s="246"/>
      <c r="AD127" s="246"/>
      <c r="AE127" s="247"/>
    </row>
    <row r="128" spans="2:31" x14ac:dyDescent="0.25">
      <c r="B128" s="345"/>
      <c r="C128" s="247" t="s">
        <v>435</v>
      </c>
      <c r="D128" s="242"/>
      <c r="E128" s="242"/>
      <c r="F128" s="242"/>
      <c r="G128" s="242"/>
      <c r="H128" s="242"/>
      <c r="I128" s="242"/>
      <c r="J128" s="243"/>
      <c r="K128" s="243"/>
      <c r="L128" s="243"/>
      <c r="M128" s="244"/>
      <c r="N128" s="244"/>
      <c r="O128" s="244"/>
      <c r="P128" s="14">
        <v>100</v>
      </c>
      <c r="Q128" s="245" t="s">
        <v>449</v>
      </c>
      <c r="R128" s="246"/>
      <c r="S128" s="246"/>
      <c r="T128" s="246"/>
      <c r="U128" s="246"/>
      <c r="V128" s="246"/>
      <c r="W128" s="246"/>
      <c r="X128" s="246"/>
      <c r="Y128" s="246"/>
      <c r="Z128" s="247"/>
      <c r="AA128" s="245"/>
      <c r="AB128" s="246"/>
      <c r="AC128" s="246"/>
      <c r="AD128" s="246"/>
      <c r="AE128" s="247"/>
    </row>
    <row r="129" spans="2:31" x14ac:dyDescent="0.25">
      <c r="B129" s="345"/>
      <c r="C129" s="247" t="s">
        <v>942</v>
      </c>
      <c r="D129" s="242"/>
      <c r="E129" s="242"/>
      <c r="F129" s="242"/>
      <c r="G129" s="242"/>
      <c r="H129" s="242"/>
      <c r="I129" s="242"/>
      <c r="J129" s="243"/>
      <c r="K129" s="243"/>
      <c r="L129" s="243"/>
      <c r="M129" s="244"/>
      <c r="N129" s="244"/>
      <c r="O129" s="244"/>
      <c r="P129" s="14">
        <v>50</v>
      </c>
      <c r="Q129" s="245" t="s">
        <v>943</v>
      </c>
      <c r="R129" s="246"/>
      <c r="S129" s="246"/>
      <c r="T129" s="246"/>
      <c r="U129" s="246"/>
      <c r="V129" s="246"/>
      <c r="W129" s="246"/>
      <c r="X129" s="246"/>
      <c r="Y129" s="246"/>
      <c r="Z129" s="247"/>
      <c r="AA129" s="245"/>
      <c r="AB129" s="246"/>
      <c r="AC129" s="246"/>
      <c r="AD129" s="246"/>
      <c r="AE129" s="247"/>
    </row>
    <row r="130" spans="2:31" ht="15.75" thickBot="1" x14ac:dyDescent="0.3">
      <c r="B130" s="346"/>
      <c r="C130" s="326"/>
      <c r="D130" s="347"/>
      <c r="E130" s="347"/>
      <c r="F130" s="347"/>
      <c r="G130" s="347"/>
      <c r="H130" s="347"/>
      <c r="I130" s="347"/>
      <c r="J130" s="348"/>
      <c r="K130" s="348"/>
      <c r="L130" s="348"/>
      <c r="M130" s="350"/>
      <c r="N130" s="350"/>
      <c r="O130" s="350"/>
      <c r="P130" s="5"/>
      <c r="Q130" s="324"/>
      <c r="R130" s="325"/>
      <c r="S130" s="325"/>
      <c r="T130" s="325"/>
      <c r="U130" s="325"/>
      <c r="V130" s="325"/>
      <c r="W130" s="325"/>
      <c r="X130" s="325"/>
      <c r="Y130" s="325"/>
      <c r="Z130" s="326"/>
      <c r="AA130" s="324"/>
      <c r="AB130" s="325"/>
      <c r="AC130" s="325"/>
      <c r="AD130" s="325"/>
      <c r="AE130" s="326"/>
    </row>
    <row r="131" spans="2:31" x14ac:dyDescent="0.25">
      <c r="B131" s="344" t="s">
        <v>44</v>
      </c>
      <c r="C131" s="247" t="s">
        <v>202</v>
      </c>
      <c r="D131" s="242"/>
      <c r="E131" s="242"/>
      <c r="F131" s="242"/>
      <c r="G131" s="242"/>
      <c r="H131" s="242"/>
      <c r="I131" s="242"/>
      <c r="J131" s="243"/>
      <c r="K131" s="243"/>
      <c r="L131" s="243"/>
      <c r="M131" s="244"/>
      <c r="N131" s="244"/>
      <c r="O131" s="244"/>
      <c r="P131" s="14" t="s">
        <v>52</v>
      </c>
      <c r="Q131" s="245" t="s">
        <v>203</v>
      </c>
      <c r="R131" s="246"/>
      <c r="S131" s="246"/>
      <c r="T131" s="246"/>
      <c r="U131" s="246"/>
      <c r="V131" s="246"/>
      <c r="W131" s="246"/>
      <c r="X131" s="246"/>
      <c r="Y131" s="246"/>
      <c r="Z131" s="247"/>
      <c r="AA131" s="245"/>
      <c r="AB131" s="246"/>
      <c r="AC131" s="246"/>
      <c r="AD131" s="246"/>
      <c r="AE131" s="247"/>
    </row>
    <row r="132" spans="2:31" x14ac:dyDescent="0.25">
      <c r="B132" s="345"/>
      <c r="C132" s="247" t="s">
        <v>45</v>
      </c>
      <c r="D132" s="242"/>
      <c r="E132" s="242"/>
      <c r="F132" s="242"/>
      <c r="G132" s="242"/>
      <c r="H132" s="242"/>
      <c r="I132" s="242"/>
      <c r="J132" s="243"/>
      <c r="K132" s="243"/>
      <c r="L132" s="243"/>
      <c r="M132" s="244"/>
      <c r="N132" s="244"/>
      <c r="O132" s="244"/>
      <c r="P132" s="14">
        <v>210</v>
      </c>
      <c r="Q132" s="245" t="s">
        <v>483</v>
      </c>
      <c r="R132" s="246"/>
      <c r="S132" s="246"/>
      <c r="T132" s="246"/>
      <c r="U132" s="246"/>
      <c r="V132" s="246"/>
      <c r="W132" s="246"/>
      <c r="X132" s="246"/>
      <c r="Y132" s="246"/>
      <c r="Z132" s="247"/>
      <c r="AA132" s="245" t="s">
        <v>204</v>
      </c>
      <c r="AB132" s="246"/>
      <c r="AC132" s="246"/>
      <c r="AD132" s="246"/>
      <c r="AE132" s="247"/>
    </row>
    <row r="133" spans="2:31" x14ac:dyDescent="0.25">
      <c r="B133" s="345"/>
      <c r="C133" s="247" t="s">
        <v>207</v>
      </c>
      <c r="D133" s="242"/>
      <c r="E133" s="242"/>
      <c r="F133" s="242"/>
      <c r="G133" s="242"/>
      <c r="H133" s="242"/>
      <c r="I133" s="242"/>
      <c r="J133" s="243" t="s">
        <v>210</v>
      </c>
      <c r="K133" s="243"/>
      <c r="L133" s="243"/>
      <c r="M133" s="244"/>
      <c r="N133" s="244"/>
      <c r="O133" s="244"/>
      <c r="P133" s="14" t="s">
        <v>209</v>
      </c>
      <c r="Q133" s="29" t="s">
        <v>208</v>
      </c>
      <c r="R133" s="30"/>
      <c r="S133" s="30"/>
      <c r="T133" s="30"/>
      <c r="U133" s="30"/>
      <c r="V133" s="30"/>
      <c r="W133" s="30"/>
      <c r="X133" s="30"/>
      <c r="Y133" s="30"/>
      <c r="Z133" s="31"/>
      <c r="AA133" s="29"/>
      <c r="AB133" s="30"/>
      <c r="AC133" s="30"/>
      <c r="AD133" s="30"/>
      <c r="AE133" s="31"/>
    </row>
    <row r="134" spans="2:31" x14ac:dyDescent="0.25">
      <c r="B134" s="345"/>
      <c r="C134" s="247" t="s">
        <v>46</v>
      </c>
      <c r="D134" s="242"/>
      <c r="E134" s="242"/>
      <c r="F134" s="242"/>
      <c r="G134" s="242"/>
      <c r="H134" s="242"/>
      <c r="I134" s="242"/>
      <c r="J134" s="243"/>
      <c r="K134" s="243"/>
      <c r="L134" s="243"/>
      <c r="M134" s="244"/>
      <c r="N134" s="244"/>
      <c r="O134" s="244"/>
      <c r="P134" s="14">
        <v>600</v>
      </c>
      <c r="Q134" s="245" t="s">
        <v>788</v>
      </c>
      <c r="R134" s="246"/>
      <c r="S134" s="246"/>
      <c r="T134" s="246"/>
      <c r="U134" s="246"/>
      <c r="V134" s="246"/>
      <c r="W134" s="246"/>
      <c r="X134" s="246"/>
      <c r="Y134" s="246"/>
      <c r="Z134" s="247"/>
      <c r="AA134" s="245"/>
      <c r="AB134" s="246"/>
      <c r="AC134" s="246"/>
      <c r="AD134" s="246"/>
      <c r="AE134" s="247"/>
    </row>
    <row r="135" spans="2:31" x14ac:dyDescent="0.25">
      <c r="B135" s="345"/>
      <c r="C135" s="247" t="s">
        <v>47</v>
      </c>
      <c r="D135" s="242"/>
      <c r="E135" s="242"/>
      <c r="F135" s="242"/>
      <c r="G135" s="242"/>
      <c r="H135" s="242"/>
      <c r="I135" s="242"/>
      <c r="J135" s="243"/>
      <c r="K135" s="243"/>
      <c r="L135" s="243"/>
      <c r="M135" s="244"/>
      <c r="N135" s="244"/>
      <c r="O135" s="244"/>
      <c r="P135" s="14" t="s">
        <v>105</v>
      </c>
      <c r="Q135" s="245" t="s">
        <v>108</v>
      </c>
      <c r="R135" s="246"/>
      <c r="S135" s="246"/>
      <c r="T135" s="246"/>
      <c r="U135" s="246"/>
      <c r="V135" s="246"/>
      <c r="W135" s="246"/>
      <c r="X135" s="246"/>
      <c r="Y135" s="246"/>
      <c r="Z135" s="247"/>
      <c r="AA135" s="245"/>
      <c r="AB135" s="246"/>
      <c r="AC135" s="246"/>
      <c r="AD135" s="246"/>
      <c r="AE135" s="247"/>
    </row>
    <row r="136" spans="2:31" x14ac:dyDescent="0.25">
      <c r="B136" s="345"/>
      <c r="C136" s="247" t="s">
        <v>110</v>
      </c>
      <c r="D136" s="242"/>
      <c r="E136" s="242"/>
      <c r="F136" s="242"/>
      <c r="G136" s="242"/>
      <c r="H136" s="242"/>
      <c r="I136" s="242"/>
      <c r="J136" s="243" t="s">
        <v>24</v>
      </c>
      <c r="K136" s="243"/>
      <c r="L136" s="243"/>
      <c r="M136" s="244"/>
      <c r="N136" s="244"/>
      <c r="O136" s="244"/>
      <c r="P136" s="14">
        <v>190</v>
      </c>
      <c r="Q136" s="245" t="s">
        <v>111</v>
      </c>
      <c r="R136" s="246"/>
      <c r="S136" s="246"/>
      <c r="T136" s="246"/>
      <c r="U136" s="246"/>
      <c r="V136" s="246"/>
      <c r="W136" s="246"/>
      <c r="X136" s="246"/>
      <c r="Y136" s="246"/>
      <c r="Z136" s="247"/>
      <c r="AA136" s="245" t="s">
        <v>112</v>
      </c>
      <c r="AB136" s="246"/>
      <c r="AC136" s="246"/>
      <c r="AD136" s="246"/>
      <c r="AE136" s="247"/>
    </row>
    <row r="137" spans="2:31" x14ac:dyDescent="0.25">
      <c r="B137" s="345"/>
      <c r="C137" s="247" t="s">
        <v>205</v>
      </c>
      <c r="D137" s="242"/>
      <c r="E137" s="242"/>
      <c r="F137" s="242"/>
      <c r="G137" s="242"/>
      <c r="H137" s="242"/>
      <c r="I137" s="242"/>
      <c r="J137" s="243" t="s">
        <v>24</v>
      </c>
      <c r="K137" s="243"/>
      <c r="L137" s="243"/>
      <c r="M137" s="244"/>
      <c r="N137" s="244"/>
      <c r="O137" s="244"/>
      <c r="P137" s="14">
        <v>356</v>
      </c>
      <c r="Q137" s="245" t="s">
        <v>206</v>
      </c>
      <c r="R137" s="246"/>
      <c r="S137" s="246"/>
      <c r="T137" s="246"/>
      <c r="U137" s="246"/>
      <c r="V137" s="246"/>
      <c r="W137" s="246"/>
      <c r="X137" s="246"/>
      <c r="Y137" s="246"/>
      <c r="Z137" s="247"/>
      <c r="AA137" s="245" t="s">
        <v>113</v>
      </c>
      <c r="AB137" s="246"/>
      <c r="AC137" s="246"/>
      <c r="AD137" s="246"/>
      <c r="AE137" s="247"/>
    </row>
    <row r="138" spans="2:31" x14ac:dyDescent="0.25">
      <c r="B138" s="345"/>
      <c r="C138" s="247" t="s">
        <v>119</v>
      </c>
      <c r="D138" s="242"/>
      <c r="E138" s="242"/>
      <c r="F138" s="242"/>
      <c r="G138" s="242"/>
      <c r="H138" s="242"/>
      <c r="I138" s="242"/>
      <c r="J138" s="243"/>
      <c r="K138" s="243"/>
      <c r="L138" s="243"/>
      <c r="M138" s="244"/>
      <c r="N138" s="244"/>
      <c r="O138" s="244"/>
      <c r="P138" s="14">
        <v>285</v>
      </c>
      <c r="Q138" s="245" t="s">
        <v>118</v>
      </c>
      <c r="R138" s="246"/>
      <c r="S138" s="246"/>
      <c r="T138" s="246"/>
      <c r="U138" s="246"/>
      <c r="V138" s="246"/>
      <c r="W138" s="246"/>
      <c r="X138" s="246"/>
      <c r="Y138" s="246"/>
      <c r="Z138" s="247"/>
      <c r="AA138" s="245" t="s">
        <v>52</v>
      </c>
      <c r="AB138" s="246"/>
      <c r="AC138" s="246"/>
      <c r="AD138" s="246"/>
      <c r="AE138" s="247"/>
    </row>
    <row r="139" spans="2:31" x14ac:dyDescent="0.25">
      <c r="B139" s="345"/>
      <c r="C139" s="247" t="s">
        <v>89</v>
      </c>
      <c r="D139" s="242"/>
      <c r="E139" s="242"/>
      <c r="F139" s="242"/>
      <c r="G139" s="242"/>
      <c r="H139" s="242"/>
      <c r="I139" s="242"/>
      <c r="J139" s="243"/>
      <c r="K139" s="243"/>
      <c r="L139" s="243"/>
      <c r="M139" s="351"/>
      <c r="N139" s="351"/>
      <c r="O139" s="351"/>
      <c r="P139" s="14" t="s">
        <v>52</v>
      </c>
      <c r="Q139" s="245" t="s">
        <v>789</v>
      </c>
      <c r="R139" s="246"/>
      <c r="S139" s="246"/>
      <c r="T139" s="246"/>
      <c r="U139" s="246"/>
      <c r="V139" s="246"/>
      <c r="W139" s="246"/>
      <c r="X139" s="246"/>
      <c r="Y139" s="246"/>
      <c r="Z139" s="247"/>
      <c r="AA139" s="16"/>
      <c r="AB139" s="17"/>
      <c r="AC139" s="17"/>
      <c r="AD139" s="17"/>
      <c r="AE139" s="18"/>
    </row>
    <row r="140" spans="2:31" x14ac:dyDescent="0.25">
      <c r="B140" s="345"/>
      <c r="C140" s="247" t="s">
        <v>402</v>
      </c>
      <c r="D140" s="242"/>
      <c r="E140" s="242"/>
      <c r="F140" s="242"/>
      <c r="G140" s="242"/>
      <c r="H140" s="242"/>
      <c r="I140" s="242"/>
      <c r="J140" s="243"/>
      <c r="K140" s="243"/>
      <c r="L140" s="243"/>
      <c r="M140" s="351"/>
      <c r="N140" s="351"/>
      <c r="O140" s="351"/>
      <c r="P140" s="14">
        <v>1045</v>
      </c>
      <c r="Q140" s="245" t="s">
        <v>450</v>
      </c>
      <c r="R140" s="246"/>
      <c r="S140" s="246"/>
      <c r="T140" s="246"/>
      <c r="U140" s="246"/>
      <c r="V140" s="246"/>
      <c r="W140" s="246"/>
      <c r="X140" s="246"/>
      <c r="Y140" s="246"/>
      <c r="Z140" s="247"/>
      <c r="AA140" s="100"/>
      <c r="AB140" s="101"/>
      <c r="AC140" s="101"/>
      <c r="AD140" s="101"/>
      <c r="AE140" s="102"/>
    </row>
    <row r="141" spans="2:31" x14ac:dyDescent="0.25">
      <c r="B141" s="345"/>
      <c r="C141" s="247" t="s">
        <v>433</v>
      </c>
      <c r="D141" s="242"/>
      <c r="E141" s="242"/>
      <c r="F141" s="242"/>
      <c r="G141" s="242"/>
      <c r="H141" s="242"/>
      <c r="I141" s="242"/>
      <c r="J141" s="243"/>
      <c r="K141" s="243"/>
      <c r="L141" s="243"/>
      <c r="M141" s="351"/>
      <c r="N141" s="351"/>
      <c r="O141" s="351"/>
      <c r="P141" s="14">
        <v>218</v>
      </c>
      <c r="Q141" s="245" t="s">
        <v>790</v>
      </c>
      <c r="R141" s="246"/>
      <c r="S141" s="246"/>
      <c r="T141" s="246"/>
      <c r="U141" s="246"/>
      <c r="V141" s="246"/>
      <c r="W141" s="246"/>
      <c r="X141" s="246"/>
      <c r="Y141" s="246"/>
      <c r="Z141" s="247"/>
      <c r="AA141" s="100"/>
      <c r="AB141" s="101"/>
      <c r="AC141" s="101"/>
      <c r="AD141" s="101"/>
      <c r="AE141" s="102"/>
    </row>
    <row r="142" spans="2:31" ht="15.75" thickBot="1" x14ac:dyDescent="0.3">
      <c r="B142" s="346"/>
      <c r="C142" s="247" t="s">
        <v>510</v>
      </c>
      <c r="D142" s="242"/>
      <c r="E142" s="242"/>
      <c r="F142" s="242"/>
      <c r="G142" s="242"/>
      <c r="H142" s="242"/>
      <c r="I142" s="242"/>
      <c r="J142" s="243"/>
      <c r="K142" s="243"/>
      <c r="L142" s="243"/>
      <c r="M142" s="351"/>
      <c r="N142" s="351"/>
      <c r="O142" s="351"/>
      <c r="P142" s="107">
        <v>47.99</v>
      </c>
      <c r="Q142" s="245" t="s">
        <v>511</v>
      </c>
      <c r="R142" s="246"/>
      <c r="S142" s="246"/>
      <c r="T142" s="246"/>
      <c r="U142" s="246"/>
      <c r="V142" s="246"/>
      <c r="W142" s="246"/>
      <c r="X142" s="246"/>
      <c r="Y142" s="246"/>
      <c r="Z142" s="247"/>
      <c r="AA142" s="245"/>
      <c r="AB142" s="246"/>
      <c r="AC142" s="246"/>
      <c r="AD142" s="246"/>
      <c r="AE142" s="247"/>
    </row>
    <row r="143" spans="2:31" x14ac:dyDescent="0.25">
      <c r="B143" s="344" t="s">
        <v>57</v>
      </c>
      <c r="C143" s="247" t="s">
        <v>58</v>
      </c>
      <c r="D143" s="242"/>
      <c r="E143" s="242"/>
      <c r="F143" s="242"/>
      <c r="G143" s="242"/>
      <c r="H143" s="242"/>
      <c r="I143" s="242"/>
      <c r="J143" s="243"/>
      <c r="K143" s="243"/>
      <c r="L143" s="243"/>
      <c r="M143" s="244"/>
      <c r="N143" s="244"/>
      <c r="O143" s="244"/>
      <c r="P143" s="14" t="s">
        <v>52</v>
      </c>
      <c r="Q143" s="245" t="s">
        <v>114</v>
      </c>
      <c r="R143" s="246"/>
      <c r="S143" s="246"/>
      <c r="T143" s="246"/>
      <c r="U143" s="246"/>
      <c r="V143" s="246"/>
      <c r="W143" s="246"/>
      <c r="X143" s="246"/>
      <c r="Y143" s="246"/>
      <c r="Z143" s="247"/>
      <c r="AA143" s="245"/>
      <c r="AB143" s="246"/>
      <c r="AC143" s="246"/>
      <c r="AD143" s="246"/>
      <c r="AE143" s="247"/>
    </row>
    <row r="144" spans="2:31" x14ac:dyDescent="0.25">
      <c r="B144" s="345"/>
      <c r="C144" s="247" t="s">
        <v>59</v>
      </c>
      <c r="D144" s="242"/>
      <c r="E144" s="242"/>
      <c r="F144" s="242"/>
      <c r="G144" s="242"/>
      <c r="H144" s="242"/>
      <c r="I144" s="242"/>
      <c r="J144" s="243"/>
      <c r="K144" s="243"/>
      <c r="L144" s="243"/>
      <c r="M144" s="244"/>
      <c r="N144" s="244"/>
      <c r="O144" s="244"/>
      <c r="P144" s="14" t="s">
        <v>52</v>
      </c>
      <c r="Q144" s="245" t="s">
        <v>115</v>
      </c>
      <c r="R144" s="246"/>
      <c r="S144" s="246"/>
      <c r="T144" s="246"/>
      <c r="U144" s="246"/>
      <c r="V144" s="246"/>
      <c r="W144" s="246"/>
      <c r="X144" s="246"/>
      <c r="Y144" s="246"/>
      <c r="Z144" s="247"/>
      <c r="AA144" s="245"/>
      <c r="AB144" s="246"/>
      <c r="AC144" s="246"/>
      <c r="AD144" s="246"/>
      <c r="AE144" s="247"/>
    </row>
    <row r="145" spans="2:31" x14ac:dyDescent="0.25">
      <c r="B145" s="345"/>
      <c r="C145" s="247" t="s">
        <v>60</v>
      </c>
      <c r="D145" s="242"/>
      <c r="E145" s="242"/>
      <c r="F145" s="242"/>
      <c r="G145" s="242"/>
      <c r="H145" s="242"/>
      <c r="I145" s="242"/>
      <c r="J145" s="243"/>
      <c r="K145" s="243"/>
      <c r="L145" s="243"/>
      <c r="M145" s="244"/>
      <c r="N145" s="244"/>
      <c r="O145" s="244"/>
      <c r="P145" s="14" t="s">
        <v>52</v>
      </c>
      <c r="Q145" s="245" t="s">
        <v>116</v>
      </c>
      <c r="R145" s="246"/>
      <c r="S145" s="246"/>
      <c r="T145" s="246"/>
      <c r="U145" s="246"/>
      <c r="V145" s="246"/>
      <c r="W145" s="246"/>
      <c r="X145" s="246"/>
      <c r="Y145" s="246"/>
      <c r="Z145" s="247"/>
      <c r="AA145" s="245"/>
      <c r="AB145" s="246"/>
      <c r="AC145" s="246"/>
      <c r="AD145" s="246"/>
      <c r="AE145" s="247"/>
    </row>
    <row r="146" spans="2:31" x14ac:dyDescent="0.25">
      <c r="B146" s="345"/>
      <c r="C146" s="247" t="s">
        <v>61</v>
      </c>
      <c r="D146" s="242"/>
      <c r="E146" s="242"/>
      <c r="F146" s="242"/>
      <c r="G146" s="242"/>
      <c r="H146" s="242"/>
      <c r="I146" s="242"/>
      <c r="J146" s="243"/>
      <c r="K146" s="243"/>
      <c r="L146" s="243"/>
      <c r="M146" s="244"/>
      <c r="N146" s="244"/>
      <c r="O146" s="244"/>
      <c r="P146" s="14" t="s">
        <v>52</v>
      </c>
      <c r="Q146" s="245" t="s">
        <v>117</v>
      </c>
      <c r="R146" s="246"/>
      <c r="S146" s="246"/>
      <c r="T146" s="246"/>
      <c r="U146" s="246"/>
      <c r="V146" s="246"/>
      <c r="W146" s="246"/>
      <c r="X146" s="246"/>
      <c r="Y146" s="246"/>
      <c r="Z146" s="247"/>
      <c r="AA146" s="245"/>
      <c r="AB146" s="246"/>
      <c r="AC146" s="246"/>
      <c r="AD146" s="246"/>
      <c r="AE146" s="247"/>
    </row>
    <row r="147" spans="2:31" x14ac:dyDescent="0.25">
      <c r="B147" s="345"/>
      <c r="C147" s="247" t="s">
        <v>446</v>
      </c>
      <c r="D147" s="242"/>
      <c r="E147" s="242"/>
      <c r="F147" s="242"/>
      <c r="G147" s="242"/>
      <c r="H147" s="242"/>
      <c r="I147" s="242"/>
      <c r="J147" s="243"/>
      <c r="K147" s="243"/>
      <c r="L147" s="243"/>
      <c r="M147" s="244"/>
      <c r="N147" s="244"/>
      <c r="O147" s="244"/>
      <c r="P147" s="14">
        <v>500</v>
      </c>
      <c r="Q147" s="245" t="s">
        <v>791</v>
      </c>
      <c r="R147" s="246"/>
      <c r="S147" s="246"/>
      <c r="T147" s="246"/>
      <c r="U147" s="246"/>
      <c r="V147" s="246"/>
      <c r="W147" s="246"/>
      <c r="X147" s="246"/>
      <c r="Y147" s="246"/>
      <c r="Z147" s="247"/>
      <c r="AA147" s="245"/>
      <c r="AB147" s="246"/>
      <c r="AC147" s="246"/>
      <c r="AD147" s="246"/>
      <c r="AE147" s="247"/>
    </row>
    <row r="148" spans="2:31" x14ac:dyDescent="0.25">
      <c r="B148" s="345"/>
      <c r="C148" s="276"/>
      <c r="D148" s="275"/>
      <c r="E148" s="275"/>
      <c r="F148" s="275"/>
      <c r="G148" s="275"/>
      <c r="H148" s="275"/>
      <c r="I148" s="275"/>
      <c r="J148" s="270"/>
      <c r="K148" s="270"/>
      <c r="L148" s="270"/>
      <c r="M148" s="349"/>
      <c r="N148" s="349"/>
      <c r="O148" s="349"/>
      <c r="P148" s="159"/>
      <c r="Q148" s="271"/>
      <c r="R148" s="272"/>
      <c r="S148" s="272"/>
      <c r="T148" s="272"/>
      <c r="U148" s="272"/>
      <c r="V148" s="272"/>
      <c r="W148" s="272"/>
      <c r="X148" s="272"/>
      <c r="Y148" s="272"/>
      <c r="Z148" s="276"/>
      <c r="AA148" s="271"/>
      <c r="AB148" s="272"/>
      <c r="AC148" s="272"/>
      <c r="AD148" s="272"/>
      <c r="AE148" s="276"/>
    </row>
    <row r="149" spans="2:31" x14ac:dyDescent="0.25">
      <c r="B149" s="345"/>
      <c r="C149" s="326"/>
      <c r="D149" s="347"/>
      <c r="E149" s="347"/>
      <c r="F149" s="347"/>
      <c r="G149" s="347"/>
      <c r="H149" s="347"/>
      <c r="I149" s="347"/>
      <c r="J149" s="348"/>
      <c r="K149" s="348"/>
      <c r="L149" s="348"/>
      <c r="M149" s="339"/>
      <c r="N149" s="339"/>
      <c r="O149" s="339"/>
      <c r="P149" s="6"/>
      <c r="Q149" s="324"/>
      <c r="R149" s="325"/>
      <c r="S149" s="325"/>
      <c r="T149" s="325"/>
      <c r="U149" s="325"/>
      <c r="V149" s="325"/>
      <c r="W149" s="325"/>
      <c r="X149" s="325"/>
      <c r="Y149" s="325"/>
      <c r="Z149" s="326"/>
      <c r="AA149" s="324"/>
      <c r="AB149" s="325"/>
      <c r="AC149" s="325"/>
      <c r="AD149" s="325"/>
      <c r="AE149" s="326"/>
    </row>
    <row r="150" spans="2:31" x14ac:dyDescent="0.25">
      <c r="B150" s="345"/>
      <c r="C150" s="326"/>
      <c r="D150" s="347"/>
      <c r="E150" s="347"/>
      <c r="F150" s="347"/>
      <c r="G150" s="347"/>
      <c r="H150" s="347"/>
      <c r="I150" s="347"/>
      <c r="J150" s="348"/>
      <c r="K150" s="348"/>
      <c r="L150" s="348"/>
      <c r="M150" s="339"/>
      <c r="N150" s="339"/>
      <c r="O150" s="339"/>
      <c r="P150" s="6"/>
      <c r="Q150" s="324"/>
      <c r="R150" s="325"/>
      <c r="S150" s="325"/>
      <c r="T150" s="325"/>
      <c r="U150" s="325"/>
      <c r="V150" s="325"/>
      <c r="W150" s="325"/>
      <c r="X150" s="325"/>
      <c r="Y150" s="325"/>
      <c r="Z150" s="326"/>
      <c r="AA150" s="324"/>
      <c r="AB150" s="325"/>
      <c r="AC150" s="325"/>
      <c r="AD150" s="325"/>
      <c r="AE150" s="326"/>
    </row>
    <row r="151" spans="2:31" ht="15.75" thickBot="1" x14ac:dyDescent="0.3">
      <c r="B151" s="346"/>
      <c r="C151" s="326"/>
      <c r="D151" s="347"/>
      <c r="E151" s="347"/>
      <c r="F151" s="347"/>
      <c r="G151" s="347"/>
      <c r="H151" s="347"/>
      <c r="I151" s="347"/>
      <c r="J151" s="348"/>
      <c r="K151" s="348"/>
      <c r="L151" s="348"/>
      <c r="M151" s="350"/>
      <c r="N151" s="350"/>
      <c r="O151" s="350"/>
      <c r="P151" s="5"/>
      <c r="Q151" s="324"/>
      <c r="R151" s="325"/>
      <c r="S151" s="325"/>
      <c r="T151" s="325"/>
      <c r="U151" s="325"/>
      <c r="V151" s="325"/>
      <c r="W151" s="325"/>
      <c r="X151" s="325"/>
      <c r="Y151" s="325"/>
      <c r="Z151" s="326"/>
      <c r="AA151" s="324"/>
      <c r="AB151" s="325"/>
      <c r="AC151" s="325"/>
      <c r="AD151" s="325"/>
      <c r="AE151" s="326"/>
    </row>
    <row r="157" spans="2:31" ht="28.5" x14ac:dyDescent="0.45">
      <c r="O157" s="147"/>
      <c r="P157" s="146" t="s">
        <v>1040</v>
      </c>
      <c r="Q157" s="146"/>
      <c r="R157" s="146"/>
      <c r="S157" s="146"/>
      <c r="T157" s="147"/>
      <c r="U157" s="147"/>
      <c r="V157" s="147"/>
      <c r="W157" s="147"/>
    </row>
  </sheetData>
  <mergeCells count="623">
    <mergeCell ref="AA40:AE40"/>
    <mergeCell ref="J92:L92"/>
    <mergeCell ref="M92:O92"/>
    <mergeCell ref="Q92:Z92"/>
    <mergeCell ref="AA92:AE92"/>
    <mergeCell ref="C64:I64"/>
    <mergeCell ref="C67:I67"/>
    <mergeCell ref="C73:I73"/>
    <mergeCell ref="C61:I61"/>
    <mergeCell ref="J61:L61"/>
    <mergeCell ref="M61:O61"/>
    <mergeCell ref="Q61:Z61"/>
    <mergeCell ref="AA61:AE61"/>
    <mergeCell ref="C85:I85"/>
    <mergeCell ref="J85:L85"/>
    <mergeCell ref="Q85:Z85"/>
    <mergeCell ref="C83:I83"/>
    <mergeCell ref="J83:L83"/>
    <mergeCell ref="M83:O83"/>
    <mergeCell ref="J88:L88"/>
    <mergeCell ref="C88:I88"/>
    <mergeCell ref="J84:L84"/>
    <mergeCell ref="M84:O84"/>
    <mergeCell ref="M85:O85"/>
    <mergeCell ref="Q69:Z69"/>
    <mergeCell ref="Q73:Z73"/>
    <mergeCell ref="Q67:Z67"/>
    <mergeCell ref="Q60:Z60"/>
    <mergeCell ref="Q65:Z65"/>
    <mergeCell ref="J67:L67"/>
    <mergeCell ref="M67:O67"/>
    <mergeCell ref="M47:O47"/>
    <mergeCell ref="M45:O45"/>
    <mergeCell ref="C80:I80"/>
    <mergeCell ref="J80:L80"/>
    <mergeCell ref="M80:O80"/>
    <mergeCell ref="C71:I71"/>
    <mergeCell ref="C72:I72"/>
    <mergeCell ref="C65:I65"/>
    <mergeCell ref="J68:L68"/>
    <mergeCell ref="M68:O68"/>
    <mergeCell ref="J79:L79"/>
    <mergeCell ref="AA38:AE38"/>
    <mergeCell ref="C39:I39"/>
    <mergeCell ref="J39:L39"/>
    <mergeCell ref="M39:O39"/>
    <mergeCell ref="Q39:Z39"/>
    <mergeCell ref="AA39:AE39"/>
    <mergeCell ref="Q56:Z56"/>
    <mergeCell ref="M53:O53"/>
    <mergeCell ref="Q53:Z53"/>
    <mergeCell ref="Q52:Z52"/>
    <mergeCell ref="Q49:Z49"/>
    <mergeCell ref="Q48:Z48"/>
    <mergeCell ref="Q42:Z42"/>
    <mergeCell ref="Q55:Z55"/>
    <mergeCell ref="M56:O56"/>
    <mergeCell ref="C43:I43"/>
    <mergeCell ref="J43:L43"/>
    <mergeCell ref="M43:O43"/>
    <mergeCell ref="Q43:Z43"/>
    <mergeCell ref="Q44:Z44"/>
    <mergeCell ref="C40:I40"/>
    <mergeCell ref="J40:L40"/>
    <mergeCell ref="M40:O40"/>
    <mergeCell ref="Q40:Z40"/>
    <mergeCell ref="Q36:Z36"/>
    <mergeCell ref="M32:O32"/>
    <mergeCell ref="M33:O33"/>
    <mergeCell ref="Q33:Z33"/>
    <mergeCell ref="C35:I35"/>
    <mergeCell ref="J35:L35"/>
    <mergeCell ref="M35:O35"/>
    <mergeCell ref="Q35:Z35"/>
    <mergeCell ref="Q41:Z41"/>
    <mergeCell ref="C38:I38"/>
    <mergeCell ref="J38:L38"/>
    <mergeCell ref="M38:O38"/>
    <mergeCell ref="Q38:Z38"/>
    <mergeCell ref="M44:O44"/>
    <mergeCell ref="C60:I60"/>
    <mergeCell ref="C44:I44"/>
    <mergeCell ref="C45:I45"/>
    <mergeCell ref="C56:I56"/>
    <mergeCell ref="C55:I55"/>
    <mergeCell ref="C57:I57"/>
    <mergeCell ref="J62:L62"/>
    <mergeCell ref="J64:L64"/>
    <mergeCell ref="M64:O64"/>
    <mergeCell ref="M49:O49"/>
    <mergeCell ref="M51:O51"/>
    <mergeCell ref="M55:O55"/>
    <mergeCell ref="J50:L50"/>
    <mergeCell ref="J48:L48"/>
    <mergeCell ref="J56:L56"/>
    <mergeCell ref="M48:O48"/>
    <mergeCell ref="M59:O59"/>
    <mergeCell ref="J26:L26"/>
    <mergeCell ref="M26:O26"/>
    <mergeCell ref="J57:L57"/>
    <mergeCell ref="M57:O57"/>
    <mergeCell ref="C62:I62"/>
    <mergeCell ref="C81:I81"/>
    <mergeCell ref="C68:I68"/>
    <mergeCell ref="C84:I84"/>
    <mergeCell ref="C58:I58"/>
    <mergeCell ref="C47:I47"/>
    <mergeCell ref="C46:I46"/>
    <mergeCell ref="C49:I49"/>
    <mergeCell ref="C51:I51"/>
    <mergeCell ref="C54:I54"/>
    <mergeCell ref="C52:I52"/>
    <mergeCell ref="C50:I50"/>
    <mergeCell ref="C48:I48"/>
    <mergeCell ref="M42:O42"/>
    <mergeCell ref="M46:O46"/>
    <mergeCell ref="J82:L82"/>
    <mergeCell ref="M82:O82"/>
    <mergeCell ref="C82:I82"/>
    <mergeCell ref="J78:L78"/>
    <mergeCell ref="C70:I70"/>
    <mergeCell ref="J81:L81"/>
    <mergeCell ref="J75:L75"/>
    <mergeCell ref="J76:L76"/>
    <mergeCell ref="J77:L77"/>
    <mergeCell ref="Q80:Z80"/>
    <mergeCell ref="Q64:Z64"/>
    <mergeCell ref="M62:O62"/>
    <mergeCell ref="Q68:Z68"/>
    <mergeCell ref="Q59:Z59"/>
    <mergeCell ref="Q76:Z76"/>
    <mergeCell ref="J74:L74"/>
    <mergeCell ref="M74:O74"/>
    <mergeCell ref="J70:L70"/>
    <mergeCell ref="M70:O70"/>
    <mergeCell ref="Q70:Z70"/>
    <mergeCell ref="J71:L71"/>
    <mergeCell ref="M71:O71"/>
    <mergeCell ref="Q71:Z71"/>
    <mergeCell ref="J72:L72"/>
    <mergeCell ref="M72:O72"/>
    <mergeCell ref="M73:O73"/>
    <mergeCell ref="J65:L65"/>
    <mergeCell ref="M65:O65"/>
    <mergeCell ref="M60:O60"/>
    <mergeCell ref="C26:I26"/>
    <mergeCell ref="C63:I63"/>
    <mergeCell ref="C66:I66"/>
    <mergeCell ref="C69:I69"/>
    <mergeCell ref="Q74:Z74"/>
    <mergeCell ref="Q75:Z75"/>
    <mergeCell ref="Q26:Z26"/>
    <mergeCell ref="J44:L44"/>
    <mergeCell ref="Q34:Z34"/>
    <mergeCell ref="M50:O50"/>
    <mergeCell ref="Q50:Z50"/>
    <mergeCell ref="M54:O54"/>
    <mergeCell ref="Q54:Z54"/>
    <mergeCell ref="Q47:Z47"/>
    <mergeCell ref="M52:O52"/>
    <mergeCell ref="J54:L54"/>
    <mergeCell ref="J47:L47"/>
    <mergeCell ref="J46:L46"/>
    <mergeCell ref="J49:L49"/>
    <mergeCell ref="J51:L51"/>
    <mergeCell ref="J52:L52"/>
    <mergeCell ref="C59:I59"/>
    <mergeCell ref="J59:L59"/>
    <mergeCell ref="J60:L60"/>
    <mergeCell ref="B58:B88"/>
    <mergeCell ref="E23:H23"/>
    <mergeCell ref="J58:L58"/>
    <mergeCell ref="M58:O58"/>
    <mergeCell ref="J63:L63"/>
    <mergeCell ref="M63:O63"/>
    <mergeCell ref="J66:L66"/>
    <mergeCell ref="M66:O66"/>
    <mergeCell ref="C74:I74"/>
    <mergeCell ref="C75:I75"/>
    <mergeCell ref="C76:I76"/>
    <mergeCell ref="C77:I77"/>
    <mergeCell ref="C78:I78"/>
    <mergeCell ref="C79:I79"/>
    <mergeCell ref="J69:L69"/>
    <mergeCell ref="M69:O69"/>
    <mergeCell ref="J73:L73"/>
    <mergeCell ref="B42:B57"/>
    <mergeCell ref="C42:I42"/>
    <mergeCell ref="J42:L42"/>
    <mergeCell ref="C53:I53"/>
    <mergeCell ref="J53:L53"/>
    <mergeCell ref="J55:L55"/>
    <mergeCell ref="J45:L45"/>
    <mergeCell ref="B89:B98"/>
    <mergeCell ref="B111:B121"/>
    <mergeCell ref="Q111:Z111"/>
    <mergeCell ref="C112:I112"/>
    <mergeCell ref="J112:L112"/>
    <mergeCell ref="M112:O112"/>
    <mergeCell ref="Q112:Z112"/>
    <mergeCell ref="C114:I114"/>
    <mergeCell ref="J114:L114"/>
    <mergeCell ref="M114:O114"/>
    <mergeCell ref="Q114:Z114"/>
    <mergeCell ref="C116:I116"/>
    <mergeCell ref="J116:L116"/>
    <mergeCell ref="M116:O116"/>
    <mergeCell ref="Q116:Z116"/>
    <mergeCell ref="C117:I117"/>
    <mergeCell ref="C111:I111"/>
    <mergeCell ref="J90:L90"/>
    <mergeCell ref="M90:O90"/>
    <mergeCell ref="J91:L91"/>
    <mergeCell ref="M91:O91"/>
    <mergeCell ref="M120:O120"/>
    <mergeCell ref="C113:I113"/>
    <mergeCell ref="C121:I121"/>
    <mergeCell ref="AA90:AE90"/>
    <mergeCell ref="AA26:AE26"/>
    <mergeCell ref="AA44:AE44"/>
    <mergeCell ref="AA42:AE42"/>
    <mergeCell ref="AA46:AE46"/>
    <mergeCell ref="AA48:AE48"/>
    <mergeCell ref="AA49:AE49"/>
    <mergeCell ref="AA50:AE50"/>
    <mergeCell ref="AA51:AE51"/>
    <mergeCell ref="AA52:AE52"/>
    <mergeCell ref="AA45:AE45"/>
    <mergeCell ref="AA47:AE47"/>
    <mergeCell ref="AA33:AE33"/>
    <mergeCell ref="AA34:AE34"/>
    <mergeCell ref="AA35:AE35"/>
    <mergeCell ref="AA41:AE41"/>
    <mergeCell ref="AA30:AE30"/>
    <mergeCell ref="AA85:AE85"/>
    <mergeCell ref="AA70:AE70"/>
    <mergeCell ref="AA71:AE71"/>
    <mergeCell ref="AA66:AE66"/>
    <mergeCell ref="AA76:AE76"/>
    <mergeCell ref="AA43:AE43"/>
    <mergeCell ref="AA67:AE67"/>
    <mergeCell ref="Q84:Z84"/>
    <mergeCell ref="Q82:Z82"/>
    <mergeCell ref="Q89:Z89"/>
    <mergeCell ref="AA86:AE86"/>
    <mergeCell ref="AA87:AE87"/>
    <mergeCell ref="Q83:Z83"/>
    <mergeCell ref="M79:O79"/>
    <mergeCell ref="Q77:Z77"/>
    <mergeCell ref="Q78:Z78"/>
    <mergeCell ref="M78:O78"/>
    <mergeCell ref="AA77:AE77"/>
    <mergeCell ref="AA78:AE78"/>
    <mergeCell ref="AA79:AE79"/>
    <mergeCell ref="AA81:AE81"/>
    <mergeCell ref="Q88:Z88"/>
    <mergeCell ref="J115:L115"/>
    <mergeCell ref="M115:O115"/>
    <mergeCell ref="Q115:Z115"/>
    <mergeCell ref="Q108:Z108"/>
    <mergeCell ref="J117:L117"/>
    <mergeCell ref="J118:L118"/>
    <mergeCell ref="AA69:AE69"/>
    <mergeCell ref="M77:O77"/>
    <mergeCell ref="Q79:Z79"/>
    <mergeCell ref="Q72:Z72"/>
    <mergeCell ref="M75:O75"/>
    <mergeCell ref="M76:O76"/>
    <mergeCell ref="AA114:AE114"/>
    <mergeCell ref="AA116:AE116"/>
    <mergeCell ref="AA117:AE117"/>
    <mergeCell ref="M101:O101"/>
    <mergeCell ref="Q101:Z101"/>
    <mergeCell ref="M108:O108"/>
    <mergeCell ref="Q109:Z109"/>
    <mergeCell ref="AA72:AE72"/>
    <mergeCell ref="AA73:AE73"/>
    <mergeCell ref="M86:O86"/>
    <mergeCell ref="Q86:Z86"/>
    <mergeCell ref="M81:O81"/>
    <mergeCell ref="C98:I98"/>
    <mergeCell ref="M98:O98"/>
    <mergeCell ref="J101:L101"/>
    <mergeCell ref="J113:L113"/>
    <mergeCell ref="C120:I120"/>
    <mergeCell ref="J120:L120"/>
    <mergeCell ref="M113:O113"/>
    <mergeCell ref="Q105:Z105"/>
    <mergeCell ref="Q113:Z113"/>
    <mergeCell ref="C101:I101"/>
    <mergeCell ref="Q120:Z120"/>
    <mergeCell ref="M117:O117"/>
    <mergeCell ref="Q117:Z117"/>
    <mergeCell ref="M118:O118"/>
    <mergeCell ref="Q118:Z118"/>
    <mergeCell ref="J105:L105"/>
    <mergeCell ref="M105:O105"/>
    <mergeCell ref="Q104:Z104"/>
    <mergeCell ref="C118:I118"/>
    <mergeCell ref="J98:L98"/>
    <mergeCell ref="C115:I115"/>
    <mergeCell ref="J111:L111"/>
    <mergeCell ref="M111:O111"/>
    <mergeCell ref="M109:O109"/>
    <mergeCell ref="J96:L96"/>
    <mergeCell ref="Q97:Z97"/>
    <mergeCell ref="J86:L86"/>
    <mergeCell ref="C91:I91"/>
    <mergeCell ref="J94:L94"/>
    <mergeCell ref="C94:I94"/>
    <mergeCell ref="C95:I95"/>
    <mergeCell ref="C96:I96"/>
    <mergeCell ref="C93:I93"/>
    <mergeCell ref="M93:O93"/>
    <mergeCell ref="M96:O96"/>
    <mergeCell ref="J97:L97"/>
    <mergeCell ref="M97:O97"/>
    <mergeCell ref="Q93:Z93"/>
    <mergeCell ref="J95:L95"/>
    <mergeCell ref="M95:O95"/>
    <mergeCell ref="M94:O94"/>
    <mergeCell ref="J89:L89"/>
    <mergeCell ref="C92:I92"/>
    <mergeCell ref="Q90:Z90"/>
    <mergeCell ref="C109:I109"/>
    <mergeCell ref="J109:L109"/>
    <mergeCell ref="J106:L106"/>
    <mergeCell ref="C106:I106"/>
    <mergeCell ref="C108:I108"/>
    <mergeCell ref="B122:B130"/>
    <mergeCell ref="C122:I122"/>
    <mergeCell ref="J122:L122"/>
    <mergeCell ref="M122:O122"/>
    <mergeCell ref="C126:I126"/>
    <mergeCell ref="J126:L126"/>
    <mergeCell ref="M126:O126"/>
    <mergeCell ref="C127:I127"/>
    <mergeCell ref="J127:L127"/>
    <mergeCell ref="M127:O127"/>
    <mergeCell ref="C125:I125"/>
    <mergeCell ref="C128:I128"/>
    <mergeCell ref="J128:L128"/>
    <mergeCell ref="M125:O125"/>
    <mergeCell ref="C123:I123"/>
    <mergeCell ref="J123:L123"/>
    <mergeCell ref="M123:O123"/>
    <mergeCell ref="J125:L125"/>
    <mergeCell ref="M128:O128"/>
    <mergeCell ref="C124:I124"/>
    <mergeCell ref="J124:L124"/>
    <mergeCell ref="M124:O124"/>
    <mergeCell ref="J130:L130"/>
    <mergeCell ref="C119:I119"/>
    <mergeCell ref="J119:L119"/>
    <mergeCell ref="M119:O119"/>
    <mergeCell ref="Q121:Z121"/>
    <mergeCell ref="J121:L121"/>
    <mergeCell ref="M121:O121"/>
    <mergeCell ref="Q127:Z127"/>
    <mergeCell ref="Q126:Z126"/>
    <mergeCell ref="M130:O130"/>
    <mergeCell ref="Q130:Z130"/>
    <mergeCell ref="C129:I129"/>
    <mergeCell ref="J129:L129"/>
    <mergeCell ref="Q129:Z129"/>
    <mergeCell ref="B131:B142"/>
    <mergeCell ref="C131:I131"/>
    <mergeCell ref="J131:L131"/>
    <mergeCell ref="M131:O131"/>
    <mergeCell ref="Q131:Z131"/>
    <mergeCell ref="C135:I135"/>
    <mergeCell ref="J135:L135"/>
    <mergeCell ref="M135:O135"/>
    <mergeCell ref="Q135:Z135"/>
    <mergeCell ref="C137:I137"/>
    <mergeCell ref="J137:L137"/>
    <mergeCell ref="M137:O137"/>
    <mergeCell ref="C136:I136"/>
    <mergeCell ref="J136:L136"/>
    <mergeCell ref="M136:O136"/>
    <mergeCell ref="Q136:Z136"/>
    <mergeCell ref="C142:I142"/>
    <mergeCell ref="J142:L142"/>
    <mergeCell ref="M142:O142"/>
    <mergeCell ref="Q142:Z142"/>
    <mergeCell ref="J141:L141"/>
    <mergeCell ref="M141:O141"/>
    <mergeCell ref="C140:I140"/>
    <mergeCell ref="J140:L140"/>
    <mergeCell ref="B99:B109"/>
    <mergeCell ref="C99:I99"/>
    <mergeCell ref="J99:L99"/>
    <mergeCell ref="M99:O99"/>
    <mergeCell ref="Q99:Z99"/>
    <mergeCell ref="C102:I102"/>
    <mergeCell ref="J102:L102"/>
    <mergeCell ref="M102:O102"/>
    <mergeCell ref="Q102:Z102"/>
    <mergeCell ref="C103:I103"/>
    <mergeCell ref="J103:L103"/>
    <mergeCell ref="M103:O103"/>
    <mergeCell ref="Q103:Z103"/>
    <mergeCell ref="C104:I104"/>
    <mergeCell ref="J104:L104"/>
    <mergeCell ref="M104:O104"/>
    <mergeCell ref="C105:I105"/>
    <mergeCell ref="M106:O106"/>
    <mergeCell ref="Q106:Z106"/>
    <mergeCell ref="C107:I107"/>
    <mergeCell ref="J107:L107"/>
    <mergeCell ref="M107:O107"/>
    <mergeCell ref="Q107:Z107"/>
    <mergeCell ref="J108:L108"/>
    <mergeCell ref="AA129:AE129"/>
    <mergeCell ref="M129:O129"/>
    <mergeCell ref="C138:I138"/>
    <mergeCell ref="J138:L138"/>
    <mergeCell ref="M138:O138"/>
    <mergeCell ref="Q138:Z138"/>
    <mergeCell ref="AA131:AE131"/>
    <mergeCell ref="C134:I134"/>
    <mergeCell ref="J133:L133"/>
    <mergeCell ref="M133:O133"/>
    <mergeCell ref="Q137:Z137"/>
    <mergeCell ref="C130:I130"/>
    <mergeCell ref="C133:I133"/>
    <mergeCell ref="AA137:AE137"/>
    <mergeCell ref="C141:I141"/>
    <mergeCell ref="Q132:Z132"/>
    <mergeCell ref="C132:I132"/>
    <mergeCell ref="Q141:Z141"/>
    <mergeCell ref="Q140:Z140"/>
    <mergeCell ref="AA138:AE138"/>
    <mergeCell ref="AA132:AE132"/>
    <mergeCell ref="M134:O134"/>
    <mergeCell ref="C139:I139"/>
    <mergeCell ref="J139:L139"/>
    <mergeCell ref="M139:O139"/>
    <mergeCell ref="Q139:Z139"/>
    <mergeCell ref="AA145:AE145"/>
    <mergeCell ref="AA144:AE144"/>
    <mergeCell ref="AA142:AE142"/>
    <mergeCell ref="J134:L134"/>
    <mergeCell ref="J132:L132"/>
    <mergeCell ref="M132:O132"/>
    <mergeCell ref="AA143:AE143"/>
    <mergeCell ref="AA150:AE150"/>
    <mergeCell ref="AA147:AE147"/>
    <mergeCell ref="Q148:Z148"/>
    <mergeCell ref="AA148:AE148"/>
    <mergeCell ref="M140:O140"/>
    <mergeCell ref="C146:I146"/>
    <mergeCell ref="J146:L146"/>
    <mergeCell ref="M146:O146"/>
    <mergeCell ref="Q146:Z146"/>
    <mergeCell ref="AA146:AE146"/>
    <mergeCell ref="C148:I148"/>
    <mergeCell ref="J148:L148"/>
    <mergeCell ref="M148:O148"/>
    <mergeCell ref="J151:L151"/>
    <mergeCell ref="M151:O151"/>
    <mergeCell ref="Q151:Z151"/>
    <mergeCell ref="C150:I150"/>
    <mergeCell ref="J150:L150"/>
    <mergeCell ref="M150:O150"/>
    <mergeCell ref="Q150:Z150"/>
    <mergeCell ref="AA151:AE151"/>
    <mergeCell ref="Q149:Z149"/>
    <mergeCell ref="AA149:AE149"/>
    <mergeCell ref="C144:I144"/>
    <mergeCell ref="J144:L144"/>
    <mergeCell ref="M144:O144"/>
    <mergeCell ref="Q144:Z144"/>
    <mergeCell ref="AA80:AE80"/>
    <mergeCell ref="AA82:AE82"/>
    <mergeCell ref="AA84:AE84"/>
    <mergeCell ref="B143:B151"/>
    <mergeCell ref="C143:I143"/>
    <mergeCell ref="J143:L143"/>
    <mergeCell ref="M143:O143"/>
    <mergeCell ref="Q143:Z143"/>
    <mergeCell ref="C145:I145"/>
    <mergeCell ref="J145:L145"/>
    <mergeCell ref="M145:O145"/>
    <mergeCell ref="Q145:Z145"/>
    <mergeCell ref="C147:I147"/>
    <mergeCell ref="J147:L147"/>
    <mergeCell ref="M147:O147"/>
    <mergeCell ref="Q147:Z147"/>
    <mergeCell ref="C149:I149"/>
    <mergeCell ref="J149:L149"/>
    <mergeCell ref="M149:O149"/>
    <mergeCell ref="C151:I151"/>
    <mergeCell ref="AA91:AE91"/>
    <mergeCell ref="AA126:AE126"/>
    <mergeCell ref="Q124:Z124"/>
    <mergeCell ref="AA124:AE124"/>
    <mergeCell ref="Q134:Z134"/>
    <mergeCell ref="AA134:AE134"/>
    <mergeCell ref="AA135:AE135"/>
    <mergeCell ref="AA136:AE136"/>
    <mergeCell ref="Q125:Z125"/>
    <mergeCell ref="AA99:AE99"/>
    <mergeCell ref="AA102:AE102"/>
    <mergeCell ref="AA103:AE103"/>
    <mergeCell ref="AA104:AE104"/>
    <mergeCell ref="AA105:AE105"/>
    <mergeCell ref="AA106:AE106"/>
    <mergeCell ref="AA107:AE107"/>
    <mergeCell ref="AA94:AE94"/>
    <mergeCell ref="AA95:AE95"/>
    <mergeCell ref="AA108:AE108"/>
    <mergeCell ref="AA118:AE118"/>
    <mergeCell ref="AA113:AE113"/>
    <mergeCell ref="AA101:AE101"/>
    <mergeCell ref="AA109:AE109"/>
    <mergeCell ref="AA130:AE130"/>
    <mergeCell ref="AA96:AE96"/>
    <mergeCell ref="AA97:AE97"/>
    <mergeCell ref="AA98:AE98"/>
    <mergeCell ref="AA111:AE111"/>
    <mergeCell ref="AA112:AE112"/>
    <mergeCell ref="AA125:AE125"/>
    <mergeCell ref="AA120:AE120"/>
    <mergeCell ref="AA121:AE121"/>
    <mergeCell ref="Q128:Z128"/>
    <mergeCell ref="AA128:AE128"/>
    <mergeCell ref="Q119:Z119"/>
    <mergeCell ref="Q122:Z122"/>
    <mergeCell ref="AA122:AE122"/>
    <mergeCell ref="Q123:Z123"/>
    <mergeCell ref="AA123:AE123"/>
    <mergeCell ref="AA119:AE119"/>
    <mergeCell ref="AA127:AE127"/>
    <mergeCell ref="B27:B41"/>
    <mergeCell ref="M31:O31"/>
    <mergeCell ref="Q31:Z31"/>
    <mergeCell ref="J33:L33"/>
    <mergeCell ref="C28:I28"/>
    <mergeCell ref="J28:L28"/>
    <mergeCell ref="M28:O28"/>
    <mergeCell ref="Q28:Z28"/>
    <mergeCell ref="AA28:AE28"/>
    <mergeCell ref="C37:I37"/>
    <mergeCell ref="J37:L37"/>
    <mergeCell ref="M37:O37"/>
    <mergeCell ref="Q37:Z37"/>
    <mergeCell ref="AA37:AE37"/>
    <mergeCell ref="J27:L27"/>
    <mergeCell ref="M27:O27"/>
    <mergeCell ref="C36:I36"/>
    <mergeCell ref="J36:L36"/>
    <mergeCell ref="M36:O36"/>
    <mergeCell ref="C41:I41"/>
    <mergeCell ref="J41:L41"/>
    <mergeCell ref="M41:O41"/>
    <mergeCell ref="Q30:Z30"/>
    <mergeCell ref="M34:O34"/>
    <mergeCell ref="Q27:Z27"/>
    <mergeCell ref="AA27:AE27"/>
    <mergeCell ref="C32:I32"/>
    <mergeCell ref="J32:L32"/>
    <mergeCell ref="Q32:Z32"/>
    <mergeCell ref="AA32:AE32"/>
    <mergeCell ref="C34:I34"/>
    <mergeCell ref="J34:L34"/>
    <mergeCell ref="C27:I27"/>
    <mergeCell ref="C33:I33"/>
    <mergeCell ref="C31:I31"/>
    <mergeCell ref="J31:L31"/>
    <mergeCell ref="C29:I29"/>
    <mergeCell ref="J29:L29"/>
    <mergeCell ref="M29:O29"/>
    <mergeCell ref="Q29:Z29"/>
    <mergeCell ref="AA29:AE29"/>
    <mergeCell ref="C30:I30"/>
    <mergeCell ref="J30:L30"/>
    <mergeCell ref="M30:O30"/>
    <mergeCell ref="C100:I100"/>
    <mergeCell ref="J100:L100"/>
    <mergeCell ref="M100:O100"/>
    <mergeCell ref="Q100:Z100"/>
    <mergeCell ref="AA100:AE100"/>
    <mergeCell ref="Q98:Z98"/>
    <mergeCell ref="AA74:AE74"/>
    <mergeCell ref="AA75:AE75"/>
    <mergeCell ref="AA93:AE93"/>
    <mergeCell ref="AA88:AE88"/>
    <mergeCell ref="AA89:AE89"/>
    <mergeCell ref="Q91:Z91"/>
    <mergeCell ref="Q94:Z94"/>
    <mergeCell ref="Q95:Z95"/>
    <mergeCell ref="Q96:Z96"/>
    <mergeCell ref="J93:L93"/>
    <mergeCell ref="C97:I97"/>
    <mergeCell ref="Q81:Z81"/>
    <mergeCell ref="AA83:AE83"/>
    <mergeCell ref="C89:I89"/>
    <mergeCell ref="C90:I90"/>
    <mergeCell ref="C86:I86"/>
    <mergeCell ref="M88:O88"/>
    <mergeCell ref="M89:O89"/>
    <mergeCell ref="AA68:AE68"/>
    <mergeCell ref="Q63:Z63"/>
    <mergeCell ref="AA63:AE63"/>
    <mergeCell ref="AA65:AE65"/>
    <mergeCell ref="AA53:AE53"/>
    <mergeCell ref="AA54:AE54"/>
    <mergeCell ref="AA55:AE55"/>
    <mergeCell ref="Q45:Z45"/>
    <mergeCell ref="Q51:Z51"/>
    <mergeCell ref="Q46:Z46"/>
    <mergeCell ref="AA56:AE56"/>
    <mergeCell ref="AA57:AE57"/>
    <mergeCell ref="AA58:AE58"/>
    <mergeCell ref="AA62:AE62"/>
    <mergeCell ref="Q58:Z58"/>
    <mergeCell ref="AA59:AE59"/>
    <mergeCell ref="Q57:Z57"/>
    <mergeCell ref="Q62:Z62"/>
    <mergeCell ref="AA60:AE60"/>
    <mergeCell ref="AA64:AE64"/>
    <mergeCell ref="Q66:Z66"/>
  </mergeCells>
  <hyperlinks>
    <hyperlink ref="AA68" r:id="rId1"/>
    <hyperlink ref="Q43" r:id="rId2"/>
    <hyperlink ref="Q70" r:id="rId3"/>
  </hyperlinks>
  <pageMargins left="0.70866141732283472" right="0.70866141732283472" top="0.74803149606299213" bottom="0.74803149606299213" header="0.31496062992125984" footer="0.31496062992125984"/>
  <pageSetup paperSize="9" scale="35"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Y128"/>
  <sheetViews>
    <sheetView topLeftCell="A70" zoomScale="70" zoomScaleNormal="70" workbookViewId="0">
      <selection activeCell="D101" sqref="D101:O111"/>
    </sheetView>
  </sheetViews>
  <sheetFormatPr baseColWidth="10" defaultColWidth="9.125" defaultRowHeight="15" x14ac:dyDescent="0.25"/>
  <cols>
    <col min="2" max="2" width="8.25" customWidth="1"/>
    <col min="3" max="3" width="10.75" customWidth="1"/>
    <col min="11" max="13" width="9.125" customWidth="1"/>
    <col min="14" max="14" width="16.625" customWidth="1"/>
    <col min="15" max="15" width="16.125" customWidth="1"/>
    <col min="16" max="16" width="17.625" customWidth="1"/>
    <col min="17" max="25" width="9.125" customWidth="1"/>
    <col min="26" max="26" width="23.75" customWidth="1"/>
    <col min="27" max="31" width="13.125" customWidth="1"/>
    <col min="34" max="34" width="11.125" customWidth="1"/>
  </cols>
  <sheetData>
    <row r="3" spans="3:34" ht="15.75" thickBot="1" x14ac:dyDescent="0.3"/>
    <row r="4" spans="3:34" ht="15.75" thickBot="1" x14ac:dyDescent="0.3">
      <c r="F4" s="360" t="s">
        <v>224</v>
      </c>
      <c r="G4" s="361"/>
      <c r="H4" s="361"/>
      <c r="I4" s="362"/>
    </row>
    <row r="5" spans="3:34" ht="15.75" thickBot="1" x14ac:dyDescent="0.3"/>
    <row r="6" spans="3:34" ht="15.75" thickBot="1" x14ac:dyDescent="0.3">
      <c r="C6" s="3" t="s">
        <v>2</v>
      </c>
      <c r="AH6" t="s">
        <v>593</v>
      </c>
    </row>
    <row r="7" spans="3:34" ht="15.75" thickBot="1" x14ac:dyDescent="0.3">
      <c r="D7" s="258" t="s">
        <v>0</v>
      </c>
      <c r="E7" s="259"/>
      <c r="F7" s="259"/>
      <c r="G7" s="259"/>
      <c r="H7" s="259"/>
      <c r="I7" s="259"/>
      <c r="J7" s="260"/>
      <c r="K7" s="258" t="s">
        <v>1</v>
      </c>
      <c r="L7" s="259"/>
      <c r="M7" s="260"/>
      <c r="N7" s="22" t="s">
        <v>7</v>
      </c>
      <c r="O7" s="1" t="s">
        <v>8</v>
      </c>
      <c r="P7" s="23" t="s">
        <v>138</v>
      </c>
      <c r="Q7" s="258" t="s">
        <v>4</v>
      </c>
      <c r="R7" s="259"/>
      <c r="S7" s="259"/>
      <c r="T7" s="259"/>
      <c r="U7" s="259"/>
      <c r="V7" s="259"/>
      <c r="W7" s="259"/>
      <c r="X7" s="259"/>
      <c r="Y7" s="259"/>
      <c r="Z7" s="260"/>
      <c r="AA7" s="258" t="s">
        <v>39</v>
      </c>
      <c r="AB7" s="259"/>
      <c r="AC7" s="259"/>
      <c r="AD7" s="259"/>
      <c r="AE7" s="260"/>
    </row>
    <row r="8" spans="3:34" x14ac:dyDescent="0.25">
      <c r="C8" s="384" t="s">
        <v>461</v>
      </c>
      <c r="D8" s="310" t="s">
        <v>179</v>
      </c>
      <c r="E8" s="310"/>
      <c r="F8" s="310"/>
      <c r="G8" s="310"/>
      <c r="H8" s="310"/>
      <c r="I8" s="310"/>
      <c r="J8" s="310"/>
      <c r="K8" s="311" t="s">
        <v>90</v>
      </c>
      <c r="L8" s="311"/>
      <c r="M8" s="311"/>
      <c r="N8" s="160"/>
      <c r="O8" s="161">
        <v>23.9</v>
      </c>
      <c r="P8" s="161" t="s">
        <v>180</v>
      </c>
      <c r="Q8" s="271" t="s">
        <v>181</v>
      </c>
      <c r="R8" s="272"/>
      <c r="S8" s="272"/>
      <c r="T8" s="272"/>
      <c r="U8" s="272"/>
      <c r="V8" s="272"/>
      <c r="W8" s="272"/>
      <c r="X8" s="272"/>
      <c r="Y8" s="272"/>
      <c r="Z8" s="276"/>
      <c r="AA8" s="271"/>
      <c r="AB8" s="272"/>
      <c r="AC8" s="272"/>
      <c r="AD8" s="272"/>
      <c r="AE8" s="276"/>
      <c r="AF8">
        <v>23.9</v>
      </c>
    </row>
    <row r="9" spans="3:34" x14ac:dyDescent="0.25">
      <c r="C9" s="366"/>
      <c r="D9" s="275" t="s">
        <v>182</v>
      </c>
      <c r="E9" s="275"/>
      <c r="F9" s="275"/>
      <c r="G9" s="275"/>
      <c r="H9" s="275"/>
      <c r="I9" s="275"/>
      <c r="J9" s="275"/>
      <c r="K9" s="303" t="s">
        <v>90</v>
      </c>
      <c r="L9" s="304"/>
      <c r="M9" s="305"/>
      <c r="N9" s="218"/>
      <c r="O9" s="159">
        <v>65</v>
      </c>
      <c r="P9" s="159" t="s">
        <v>183</v>
      </c>
      <c r="Q9" s="271" t="s">
        <v>184</v>
      </c>
      <c r="R9" s="272"/>
      <c r="S9" s="272"/>
      <c r="T9" s="272"/>
      <c r="U9" s="272"/>
      <c r="V9" s="272"/>
      <c r="W9" s="272"/>
      <c r="X9" s="272"/>
      <c r="Y9" s="272"/>
      <c r="Z9" s="276"/>
      <c r="AA9" s="271"/>
      <c r="AB9" s="272"/>
      <c r="AC9" s="272"/>
      <c r="AD9" s="272"/>
      <c r="AE9" s="276"/>
      <c r="AF9">
        <v>21.67</v>
      </c>
    </row>
    <row r="10" spans="3:34" x14ac:dyDescent="0.25">
      <c r="C10" s="366"/>
      <c r="D10" s="275" t="s">
        <v>465</v>
      </c>
      <c r="E10" s="275"/>
      <c r="F10" s="275"/>
      <c r="G10" s="275"/>
      <c r="H10" s="275"/>
      <c r="I10" s="275"/>
      <c r="J10" s="275"/>
      <c r="K10" s="270"/>
      <c r="L10" s="270"/>
      <c r="M10" s="270"/>
      <c r="N10" s="218"/>
      <c r="O10" s="159">
        <v>120</v>
      </c>
      <c r="P10" s="159" t="s">
        <v>151</v>
      </c>
      <c r="Q10" s="271" t="s">
        <v>467</v>
      </c>
      <c r="R10" s="272"/>
      <c r="S10" s="272"/>
      <c r="T10" s="272"/>
      <c r="U10" s="272"/>
      <c r="V10" s="272"/>
      <c r="W10" s="272"/>
      <c r="X10" s="272"/>
      <c r="Y10" s="272"/>
      <c r="Z10" s="276"/>
      <c r="AA10" s="271"/>
      <c r="AB10" s="272"/>
      <c r="AC10" s="272"/>
      <c r="AD10" s="272"/>
      <c r="AE10" s="276"/>
      <c r="AF10">
        <v>120</v>
      </c>
    </row>
    <row r="11" spans="3:34" x14ac:dyDescent="0.25">
      <c r="C11" s="366"/>
      <c r="D11" s="275" t="s">
        <v>466</v>
      </c>
      <c r="E11" s="275"/>
      <c r="F11" s="275"/>
      <c r="G11" s="275"/>
      <c r="H11" s="275"/>
      <c r="I11" s="275"/>
      <c r="J11" s="275"/>
      <c r="K11" s="270"/>
      <c r="L11" s="270"/>
      <c r="M11" s="270"/>
      <c r="N11" s="218"/>
      <c r="O11" s="159">
        <v>400</v>
      </c>
      <c r="P11" s="159" t="s">
        <v>151</v>
      </c>
      <c r="Q11" s="271" t="s">
        <v>468</v>
      </c>
      <c r="R11" s="272"/>
      <c r="S11" s="272"/>
      <c r="T11" s="272"/>
      <c r="U11" s="272"/>
      <c r="V11" s="272"/>
      <c r="W11" s="272"/>
      <c r="X11" s="272"/>
      <c r="Y11" s="272"/>
      <c r="Z11" s="276"/>
      <c r="AA11" s="271"/>
      <c r="AB11" s="272"/>
      <c r="AC11" s="272"/>
      <c r="AD11" s="272"/>
      <c r="AE11" s="276"/>
      <c r="AF11">
        <v>400</v>
      </c>
    </row>
    <row r="12" spans="3:34" ht="15" hidden="1" customHeight="1" x14ac:dyDescent="0.25">
      <c r="C12" s="366"/>
      <c r="D12" s="275"/>
      <c r="E12" s="275"/>
      <c r="F12" s="275"/>
      <c r="G12" s="275"/>
      <c r="H12" s="275"/>
      <c r="I12" s="275"/>
      <c r="J12" s="275"/>
      <c r="K12" s="270"/>
      <c r="L12" s="270"/>
      <c r="M12" s="270"/>
      <c r="N12" s="218"/>
      <c r="O12" s="159"/>
      <c r="P12" s="159"/>
      <c r="Q12" s="271"/>
      <c r="R12" s="272"/>
      <c r="S12" s="272"/>
      <c r="T12" s="272"/>
      <c r="U12" s="272"/>
      <c r="V12" s="272"/>
      <c r="W12" s="272"/>
      <c r="X12" s="272"/>
      <c r="Y12" s="272"/>
      <c r="Z12" s="276"/>
      <c r="AA12" s="271"/>
      <c r="AB12" s="272"/>
      <c r="AC12" s="272"/>
      <c r="AD12" s="272"/>
      <c r="AE12" s="276"/>
    </row>
    <row r="13" spans="3:34" ht="15" hidden="1" customHeight="1" x14ac:dyDescent="0.25">
      <c r="C13" s="366"/>
      <c r="D13" s="275"/>
      <c r="E13" s="275"/>
      <c r="F13" s="275"/>
      <c r="G13" s="275"/>
      <c r="H13" s="275"/>
      <c r="I13" s="275"/>
      <c r="J13" s="275"/>
      <c r="K13" s="270"/>
      <c r="L13" s="270"/>
      <c r="M13" s="270"/>
      <c r="N13" s="218"/>
      <c r="O13" s="159"/>
      <c r="P13" s="159"/>
      <c r="Q13" s="271"/>
      <c r="R13" s="272"/>
      <c r="S13" s="272"/>
      <c r="T13" s="272"/>
      <c r="U13" s="272"/>
      <c r="V13" s="272"/>
      <c r="W13" s="272"/>
      <c r="X13" s="272"/>
      <c r="Y13" s="272"/>
      <c r="Z13" s="276"/>
      <c r="AA13" s="271"/>
      <c r="AB13" s="272"/>
      <c r="AC13" s="272"/>
      <c r="AD13" s="272"/>
      <c r="AE13" s="276"/>
    </row>
    <row r="14" spans="3:34" ht="15" hidden="1" customHeight="1" x14ac:dyDescent="0.25">
      <c r="C14" s="366"/>
      <c r="D14" s="275"/>
      <c r="E14" s="275"/>
      <c r="F14" s="275"/>
      <c r="G14" s="275"/>
      <c r="H14" s="275"/>
      <c r="I14" s="275"/>
      <c r="J14" s="275"/>
      <c r="K14" s="270"/>
      <c r="L14" s="270"/>
      <c r="M14" s="270"/>
      <c r="N14" s="218"/>
      <c r="O14" s="159"/>
      <c r="P14" s="159"/>
      <c r="Q14" s="271"/>
      <c r="R14" s="272"/>
      <c r="S14" s="272"/>
      <c r="T14" s="272"/>
      <c r="U14" s="272"/>
      <c r="V14" s="272"/>
      <c r="W14" s="272"/>
      <c r="X14" s="272"/>
      <c r="Y14" s="272"/>
      <c r="Z14" s="276"/>
      <c r="AA14" s="271"/>
      <c r="AB14" s="272"/>
      <c r="AC14" s="272"/>
      <c r="AD14" s="272"/>
      <c r="AE14" s="276"/>
    </row>
    <row r="15" spans="3:34" ht="15" hidden="1" customHeight="1" x14ac:dyDescent="0.25">
      <c r="C15" s="366"/>
      <c r="D15" s="275"/>
      <c r="E15" s="275"/>
      <c r="F15" s="275"/>
      <c r="G15" s="275"/>
      <c r="H15" s="275"/>
      <c r="I15" s="275"/>
      <c r="J15" s="275"/>
      <c r="K15" s="270"/>
      <c r="L15" s="270"/>
      <c r="M15" s="270"/>
      <c r="N15" s="218"/>
      <c r="O15" s="159"/>
      <c r="P15" s="159"/>
      <c r="Q15" s="271"/>
      <c r="R15" s="272"/>
      <c r="S15" s="272"/>
      <c r="T15" s="272"/>
      <c r="U15" s="272"/>
      <c r="V15" s="272"/>
      <c r="W15" s="272"/>
      <c r="X15" s="272"/>
      <c r="Y15" s="272"/>
      <c r="Z15" s="276"/>
      <c r="AA15" s="271"/>
      <c r="AB15" s="272"/>
      <c r="AC15" s="272"/>
      <c r="AD15" s="272"/>
      <c r="AE15" s="276"/>
    </row>
    <row r="16" spans="3:34" ht="15" hidden="1" customHeight="1" x14ac:dyDescent="0.25">
      <c r="C16" s="366"/>
      <c r="D16" s="275"/>
      <c r="E16" s="275"/>
      <c r="F16" s="275"/>
      <c r="G16" s="275"/>
      <c r="H16" s="275"/>
      <c r="I16" s="275"/>
      <c r="J16" s="275"/>
      <c r="K16" s="270"/>
      <c r="L16" s="270"/>
      <c r="M16" s="270"/>
      <c r="N16" s="218"/>
      <c r="O16" s="159"/>
      <c r="P16" s="159"/>
      <c r="Q16" s="271"/>
      <c r="R16" s="272"/>
      <c r="S16" s="272"/>
      <c r="T16" s="272"/>
      <c r="U16" s="272"/>
      <c r="V16" s="272"/>
      <c r="W16" s="272"/>
      <c r="X16" s="272"/>
      <c r="Y16" s="272"/>
      <c r="Z16" s="276"/>
      <c r="AA16" s="271"/>
      <c r="AB16" s="272"/>
      <c r="AC16" s="272"/>
      <c r="AD16" s="272"/>
      <c r="AE16" s="276"/>
    </row>
    <row r="17" spans="3:51" ht="15" hidden="1" customHeight="1" x14ac:dyDescent="0.25">
      <c r="C17" s="366"/>
      <c r="D17" s="275"/>
      <c r="E17" s="275"/>
      <c r="F17" s="275"/>
      <c r="G17" s="275"/>
      <c r="H17" s="275"/>
      <c r="I17" s="275"/>
      <c r="J17" s="275"/>
      <c r="K17" s="270"/>
      <c r="L17" s="270"/>
      <c r="M17" s="270"/>
      <c r="N17" s="218"/>
      <c r="O17" s="159"/>
      <c r="P17" s="159"/>
      <c r="Q17" s="271"/>
      <c r="R17" s="272"/>
      <c r="S17" s="272"/>
      <c r="T17" s="272"/>
      <c r="U17" s="272"/>
      <c r="V17" s="272"/>
      <c r="W17" s="272"/>
      <c r="X17" s="272"/>
      <c r="Y17" s="272"/>
      <c r="Z17" s="276"/>
      <c r="AA17" s="271"/>
      <c r="AB17" s="272"/>
      <c r="AC17" s="272"/>
      <c r="AD17" s="272"/>
      <c r="AE17" s="276"/>
    </row>
    <row r="18" spans="3:51" ht="15" hidden="1" customHeight="1" x14ac:dyDescent="0.25">
      <c r="C18" s="366"/>
      <c r="D18" s="275"/>
      <c r="E18" s="275"/>
      <c r="F18" s="275"/>
      <c r="G18" s="275"/>
      <c r="H18" s="275"/>
      <c r="I18" s="275"/>
      <c r="J18" s="275"/>
      <c r="K18" s="270"/>
      <c r="L18" s="270"/>
      <c r="M18" s="270"/>
      <c r="N18" s="218"/>
      <c r="O18" s="159"/>
      <c r="P18" s="159"/>
      <c r="Q18" s="271"/>
      <c r="R18" s="272"/>
      <c r="S18" s="272"/>
      <c r="T18" s="272"/>
      <c r="U18" s="272"/>
      <c r="V18" s="272"/>
      <c r="W18" s="272"/>
      <c r="X18" s="272"/>
      <c r="Y18" s="272"/>
      <c r="Z18" s="276"/>
      <c r="AA18" s="271"/>
      <c r="AB18" s="272"/>
      <c r="AC18" s="272"/>
      <c r="AD18" s="272"/>
      <c r="AE18" s="276"/>
    </row>
    <row r="19" spans="3:51" x14ac:dyDescent="0.25">
      <c r="C19" s="366"/>
      <c r="D19" s="275" t="s">
        <v>469</v>
      </c>
      <c r="E19" s="275"/>
      <c r="F19" s="275"/>
      <c r="G19" s="275"/>
      <c r="H19" s="275"/>
      <c r="I19" s="275"/>
      <c r="J19" s="275"/>
      <c r="K19" s="270"/>
      <c r="L19" s="270"/>
      <c r="M19" s="270"/>
      <c r="N19" s="218"/>
      <c r="O19" s="159">
        <v>400</v>
      </c>
      <c r="P19" s="159" t="s">
        <v>151</v>
      </c>
      <c r="Q19" s="271" t="s">
        <v>470</v>
      </c>
      <c r="R19" s="272"/>
      <c r="S19" s="272"/>
      <c r="T19" s="272"/>
      <c r="U19" s="272"/>
      <c r="V19" s="272"/>
      <c r="W19" s="272"/>
      <c r="X19" s="272"/>
      <c r="Y19" s="272"/>
      <c r="Z19" s="276"/>
      <c r="AA19" s="271"/>
      <c r="AB19" s="272"/>
      <c r="AC19" s="272"/>
      <c r="AD19" s="272"/>
      <c r="AE19" s="276"/>
      <c r="AF19">
        <v>400</v>
      </c>
    </row>
    <row r="20" spans="3:51" ht="15.75" thickBot="1" x14ac:dyDescent="0.3">
      <c r="C20" s="367"/>
      <c r="D20" s="275"/>
      <c r="E20" s="275"/>
      <c r="F20" s="275"/>
      <c r="G20" s="275"/>
      <c r="H20" s="275"/>
      <c r="I20" s="275"/>
      <c r="J20" s="275"/>
      <c r="K20" s="270"/>
      <c r="L20" s="270"/>
      <c r="M20" s="270"/>
      <c r="N20" s="218"/>
      <c r="O20" s="159"/>
      <c r="P20" s="159"/>
      <c r="Q20" s="271"/>
      <c r="R20" s="272"/>
      <c r="S20" s="272"/>
      <c r="T20" s="272"/>
      <c r="U20" s="272"/>
      <c r="V20" s="272"/>
      <c r="W20" s="272"/>
      <c r="X20" s="272"/>
      <c r="Y20" s="272"/>
      <c r="Z20" s="276"/>
      <c r="AA20" s="271"/>
      <c r="AB20" s="272"/>
      <c r="AC20" s="272"/>
      <c r="AD20" s="272"/>
      <c r="AE20" s="276"/>
      <c r="AU20" t="s">
        <v>596</v>
      </c>
    </row>
    <row r="21" spans="3:51" x14ac:dyDescent="0.25">
      <c r="C21" s="357" t="s">
        <v>3</v>
      </c>
      <c r="D21" s="310" t="s">
        <v>147</v>
      </c>
      <c r="E21" s="310"/>
      <c r="F21" s="310"/>
      <c r="G21" s="310"/>
      <c r="H21" s="310"/>
      <c r="I21" s="310"/>
      <c r="J21" s="310"/>
      <c r="K21" s="311"/>
      <c r="L21" s="311"/>
      <c r="M21" s="311"/>
      <c r="N21" s="160"/>
      <c r="O21" s="161">
        <v>0.4</v>
      </c>
      <c r="P21" s="161" t="s">
        <v>150</v>
      </c>
      <c r="Q21" s="271"/>
      <c r="R21" s="272"/>
      <c r="S21" s="272"/>
      <c r="T21" s="272"/>
      <c r="U21" s="272"/>
      <c r="V21" s="272"/>
      <c r="W21" s="272"/>
      <c r="X21" s="272"/>
      <c r="Y21" s="272"/>
      <c r="Z21" s="276"/>
      <c r="AA21" s="271"/>
      <c r="AB21" s="272"/>
      <c r="AC21" s="272"/>
      <c r="AD21" s="272"/>
      <c r="AE21" s="276"/>
      <c r="AF21" s="109">
        <v>4</v>
      </c>
      <c r="AG21" s="109"/>
      <c r="AH21" s="109">
        <v>8.0000000000000007E-5</v>
      </c>
    </row>
    <row r="22" spans="3:51" x14ac:dyDescent="0.25">
      <c r="C22" s="358"/>
      <c r="D22" s="310" t="s">
        <v>148</v>
      </c>
      <c r="E22" s="310"/>
      <c r="F22" s="310"/>
      <c r="G22" s="310"/>
      <c r="H22" s="310"/>
      <c r="I22" s="310"/>
      <c r="J22" s="310"/>
      <c r="K22" s="311"/>
      <c r="L22" s="311"/>
      <c r="M22" s="311"/>
      <c r="N22" s="160"/>
      <c r="O22" s="161">
        <v>14</v>
      </c>
      <c r="P22" s="161" t="s">
        <v>149</v>
      </c>
      <c r="Q22" s="271"/>
      <c r="R22" s="272"/>
      <c r="S22" s="272"/>
      <c r="T22" s="272"/>
      <c r="U22" s="272"/>
      <c r="V22" s="272"/>
      <c r="W22" s="272"/>
      <c r="X22" s="272"/>
      <c r="Y22" s="272"/>
      <c r="Z22" s="276"/>
      <c r="AA22" s="215"/>
      <c r="AB22" s="216"/>
      <c r="AC22" s="216"/>
      <c r="AD22" s="216"/>
      <c r="AE22" s="217"/>
      <c r="AF22" s="109">
        <v>28</v>
      </c>
      <c r="AG22" s="109"/>
      <c r="AH22" s="109">
        <v>5.5999999999999995E-4</v>
      </c>
    </row>
    <row r="23" spans="3:51" x14ac:dyDescent="0.25">
      <c r="C23" s="358"/>
      <c r="D23" s="310" t="s">
        <v>866</v>
      </c>
      <c r="E23" s="310"/>
      <c r="F23" s="310"/>
      <c r="G23" s="310"/>
      <c r="H23" s="310"/>
      <c r="I23" s="310"/>
      <c r="J23" s="310"/>
      <c r="K23" s="311"/>
      <c r="L23" s="311"/>
      <c r="M23" s="311"/>
      <c r="N23" s="160"/>
      <c r="O23" s="161">
        <v>30</v>
      </c>
      <c r="P23" s="161" t="s">
        <v>867</v>
      </c>
      <c r="Q23" s="271" t="s">
        <v>945</v>
      </c>
      <c r="R23" s="272"/>
      <c r="S23" s="272"/>
      <c r="T23" s="272"/>
      <c r="U23" s="272"/>
      <c r="V23" s="272"/>
      <c r="W23" s="272"/>
      <c r="X23" s="272"/>
      <c r="Y23" s="272"/>
      <c r="Z23" s="276"/>
      <c r="AA23" s="215"/>
      <c r="AB23" s="216"/>
      <c r="AC23" s="216"/>
      <c r="AD23" s="216"/>
      <c r="AE23" s="217"/>
      <c r="AF23" s="109"/>
      <c r="AG23" s="109"/>
      <c r="AH23" s="109"/>
    </row>
    <row r="24" spans="3:51" x14ac:dyDescent="0.25">
      <c r="C24" s="358"/>
      <c r="D24" s="275" t="s">
        <v>1031</v>
      </c>
      <c r="E24" s="275"/>
      <c r="F24" s="275"/>
      <c r="G24" s="275"/>
      <c r="H24" s="275"/>
      <c r="I24" s="275"/>
      <c r="J24" s="275"/>
      <c r="K24" s="270"/>
      <c r="L24" s="270"/>
      <c r="M24" s="270"/>
      <c r="N24" s="218"/>
      <c r="O24" s="159">
        <v>324.36</v>
      </c>
      <c r="P24" s="159" t="s">
        <v>180</v>
      </c>
      <c r="Q24" s="378" t="s">
        <v>970</v>
      </c>
      <c r="R24" s="379"/>
      <c r="S24" s="379"/>
      <c r="T24" s="379"/>
      <c r="U24" s="379"/>
      <c r="V24" s="379"/>
      <c r="W24" s="379"/>
      <c r="X24" s="379"/>
      <c r="Y24" s="379"/>
      <c r="Z24" s="380"/>
      <c r="AA24" s="271" t="s">
        <v>225</v>
      </c>
      <c r="AB24" s="272"/>
      <c r="AC24" s="272"/>
      <c r="AD24" s="272"/>
      <c r="AE24" s="276"/>
      <c r="AF24" s="126">
        <v>100</v>
      </c>
      <c r="AG24" s="109"/>
      <c r="AH24" s="109">
        <v>2E-3</v>
      </c>
    </row>
    <row r="25" spans="3:51" x14ac:dyDescent="0.25">
      <c r="C25" s="358"/>
      <c r="D25" s="275" t="s">
        <v>1030</v>
      </c>
      <c r="E25" s="275"/>
      <c r="F25" s="275"/>
      <c r="G25" s="275"/>
      <c r="H25" s="275"/>
      <c r="I25" s="275"/>
      <c r="J25" s="275"/>
      <c r="K25" s="270"/>
      <c r="L25" s="270"/>
      <c r="M25" s="270"/>
      <c r="N25" s="218"/>
      <c r="O25" s="196">
        <v>176.94</v>
      </c>
      <c r="P25" s="159" t="s">
        <v>180</v>
      </c>
      <c r="Q25" s="381" t="s">
        <v>705</v>
      </c>
      <c r="R25" s="382"/>
      <c r="S25" s="382"/>
      <c r="T25" s="382"/>
      <c r="U25" s="382"/>
      <c r="V25" s="382"/>
      <c r="W25" s="382"/>
      <c r="X25" s="382"/>
      <c r="Y25" s="382"/>
      <c r="Z25" s="383"/>
      <c r="AA25" s="271" t="s">
        <v>225</v>
      </c>
      <c r="AB25" s="272"/>
      <c r="AC25" s="272"/>
      <c r="AD25" s="272"/>
      <c r="AE25" s="276"/>
      <c r="AF25" s="126">
        <v>100</v>
      </c>
      <c r="AG25" s="109"/>
      <c r="AH25" s="109">
        <v>2E-3</v>
      </c>
    </row>
    <row r="26" spans="3:51" x14ac:dyDescent="0.25">
      <c r="C26" s="358"/>
      <c r="D26" s="275" t="s">
        <v>1032</v>
      </c>
      <c r="E26" s="275"/>
      <c r="F26" s="275"/>
      <c r="G26" s="275"/>
      <c r="H26" s="275"/>
      <c r="I26" s="275"/>
      <c r="J26" s="275"/>
      <c r="K26" s="270"/>
      <c r="L26" s="270"/>
      <c r="M26" s="270"/>
      <c r="N26" s="218"/>
      <c r="O26" s="159">
        <v>379.56</v>
      </c>
      <c r="P26" s="159" t="s">
        <v>180</v>
      </c>
      <c r="Q26" s="378" t="s">
        <v>704</v>
      </c>
      <c r="R26" s="379"/>
      <c r="S26" s="379"/>
      <c r="T26" s="379"/>
      <c r="U26" s="379"/>
      <c r="V26" s="379"/>
      <c r="W26" s="379"/>
      <c r="X26" s="379"/>
      <c r="Y26" s="379"/>
      <c r="Z26" s="380"/>
      <c r="AA26" s="271" t="s">
        <v>225</v>
      </c>
      <c r="AB26" s="272"/>
      <c r="AC26" s="272"/>
      <c r="AD26" s="272"/>
      <c r="AE26" s="276"/>
      <c r="AF26" s="126">
        <v>100</v>
      </c>
      <c r="AG26" s="109"/>
      <c r="AH26" s="109">
        <v>2E-3</v>
      </c>
      <c r="AM26" s="124">
        <v>4.9360000000000001E-2</v>
      </c>
      <c r="AN26" t="s">
        <v>595</v>
      </c>
      <c r="AP26" s="124">
        <v>2.4680000000000001E-2</v>
      </c>
      <c r="AQ26" t="s">
        <v>594</v>
      </c>
      <c r="AU26">
        <v>0.222</v>
      </c>
      <c r="AV26" t="s">
        <v>597</v>
      </c>
      <c r="AX26">
        <v>0.111</v>
      </c>
      <c r="AY26" t="s">
        <v>594</v>
      </c>
    </row>
    <row r="27" spans="3:51" x14ac:dyDescent="0.25">
      <c r="C27" s="358"/>
      <c r="D27" s="275" t="s">
        <v>226</v>
      </c>
      <c r="E27" s="275"/>
      <c r="F27" s="275"/>
      <c r="G27" s="275"/>
      <c r="H27" s="275"/>
      <c r="I27" s="275"/>
      <c r="J27" s="275"/>
      <c r="K27" s="270"/>
      <c r="L27" s="270"/>
      <c r="M27" s="270"/>
      <c r="N27" s="218"/>
      <c r="O27" s="159">
        <v>50.9</v>
      </c>
      <c r="P27" s="159" t="s">
        <v>227</v>
      </c>
      <c r="Q27" s="271" t="s">
        <v>228</v>
      </c>
      <c r="R27" s="272"/>
      <c r="S27" s="272"/>
      <c r="T27" s="272"/>
      <c r="U27" s="272"/>
      <c r="V27" s="272"/>
      <c r="W27" s="272"/>
      <c r="X27" s="272"/>
      <c r="Y27" s="272"/>
      <c r="Z27" s="276"/>
      <c r="AA27" s="215"/>
      <c r="AB27" s="216"/>
      <c r="AC27" s="216"/>
      <c r="AD27" s="216"/>
      <c r="AE27" s="217"/>
      <c r="AF27" s="109">
        <v>26</v>
      </c>
      <c r="AG27" s="109"/>
      <c r="AH27" s="109">
        <v>5.1999999999999995E-4</v>
      </c>
    </row>
    <row r="28" spans="3:51" x14ac:dyDescent="0.25">
      <c r="C28" s="358"/>
      <c r="D28" s="275" t="s">
        <v>142</v>
      </c>
      <c r="E28" s="275"/>
      <c r="F28" s="275"/>
      <c r="G28" s="275"/>
      <c r="H28" s="275"/>
      <c r="I28" s="275"/>
      <c r="J28" s="275"/>
      <c r="K28" s="270"/>
      <c r="L28" s="270"/>
      <c r="M28" s="270"/>
      <c r="N28" s="218"/>
      <c r="O28" s="159">
        <v>3300</v>
      </c>
      <c r="P28" s="159" t="s">
        <v>151</v>
      </c>
      <c r="Q28" s="271" t="s">
        <v>505</v>
      </c>
      <c r="R28" s="272"/>
      <c r="S28" s="272"/>
      <c r="T28" s="272"/>
      <c r="U28" s="272"/>
      <c r="V28" s="272"/>
      <c r="W28" s="272"/>
      <c r="X28" s="272"/>
      <c r="Y28" s="272"/>
      <c r="Z28" s="276"/>
      <c r="AA28" s="271"/>
      <c r="AB28" s="272"/>
      <c r="AC28" s="272"/>
      <c r="AD28" s="272"/>
      <c r="AE28" s="276"/>
      <c r="AF28" s="109">
        <v>4500</v>
      </c>
      <c r="AG28" s="109"/>
      <c r="AH28" s="109">
        <v>0.09</v>
      </c>
    </row>
    <row r="29" spans="3:51" x14ac:dyDescent="0.25">
      <c r="C29" s="358"/>
      <c r="D29" s="275" t="s">
        <v>240</v>
      </c>
      <c r="E29" s="275"/>
      <c r="F29" s="275"/>
      <c r="G29" s="275"/>
      <c r="H29" s="275"/>
      <c r="I29" s="275"/>
      <c r="J29" s="275"/>
      <c r="K29" s="270"/>
      <c r="L29" s="270"/>
      <c r="M29" s="270"/>
      <c r="N29" s="218"/>
      <c r="O29" s="159">
        <v>900</v>
      </c>
      <c r="P29" s="159" t="s">
        <v>151</v>
      </c>
      <c r="Q29" s="271" t="s">
        <v>793</v>
      </c>
      <c r="R29" s="272"/>
      <c r="S29" s="272"/>
      <c r="T29" s="272"/>
      <c r="U29" s="272"/>
      <c r="V29" s="272"/>
      <c r="W29" s="272"/>
      <c r="X29" s="272"/>
      <c r="Y29" s="272"/>
      <c r="Z29" s="276"/>
      <c r="AA29" s="271"/>
      <c r="AB29" s="272"/>
      <c r="AC29" s="272"/>
      <c r="AD29" s="272"/>
      <c r="AE29" s="276"/>
      <c r="AF29" s="109">
        <v>1588</v>
      </c>
      <c r="AG29" s="109"/>
      <c r="AH29" s="109">
        <v>3.5000000000000003E-2</v>
      </c>
    </row>
    <row r="30" spans="3:51" x14ac:dyDescent="0.25">
      <c r="C30" s="358"/>
      <c r="D30" s="275" t="s">
        <v>482</v>
      </c>
      <c r="E30" s="275"/>
      <c r="F30" s="275"/>
      <c r="G30" s="275"/>
      <c r="H30" s="275"/>
      <c r="I30" s="275"/>
      <c r="J30" s="275"/>
      <c r="K30" s="270"/>
      <c r="L30" s="270"/>
      <c r="M30" s="270"/>
      <c r="N30" s="218"/>
      <c r="O30" s="159">
        <v>360</v>
      </c>
      <c r="P30" s="159" t="s">
        <v>151</v>
      </c>
      <c r="Q30" s="271" t="s">
        <v>527</v>
      </c>
      <c r="R30" s="272"/>
      <c r="S30" s="272"/>
      <c r="T30" s="272"/>
      <c r="U30" s="272"/>
      <c r="V30" s="272"/>
      <c r="W30" s="272"/>
      <c r="X30" s="272"/>
      <c r="Y30" s="272"/>
      <c r="Z30" s="276"/>
      <c r="AA30" s="271"/>
      <c r="AB30" s="272"/>
      <c r="AC30" s="272"/>
      <c r="AD30" s="272"/>
      <c r="AE30" s="276"/>
      <c r="AF30" s="109">
        <v>360</v>
      </c>
      <c r="AG30" s="109"/>
      <c r="AH30" s="109">
        <v>7.1999999999999998E-3</v>
      </c>
    </row>
    <row r="31" spans="3:51" x14ac:dyDescent="0.25">
      <c r="C31" s="358"/>
      <c r="D31" s="275" t="s">
        <v>723</v>
      </c>
      <c r="E31" s="275"/>
      <c r="F31" s="275"/>
      <c r="G31" s="275"/>
      <c r="H31" s="275"/>
      <c r="I31" s="275"/>
      <c r="J31" s="275"/>
      <c r="K31" s="270"/>
      <c r="L31" s="270"/>
      <c r="M31" s="270"/>
      <c r="N31" s="218"/>
      <c r="O31" s="159">
        <v>253</v>
      </c>
      <c r="P31" s="159" t="s">
        <v>951</v>
      </c>
      <c r="Q31" s="271" t="s">
        <v>952</v>
      </c>
      <c r="R31" s="272"/>
      <c r="S31" s="272"/>
      <c r="T31" s="272"/>
      <c r="U31" s="272"/>
      <c r="V31" s="272"/>
      <c r="W31" s="272"/>
      <c r="X31" s="272"/>
      <c r="Y31" s="272"/>
      <c r="Z31" s="276"/>
      <c r="AA31" s="271"/>
      <c r="AB31" s="272"/>
      <c r="AC31" s="272"/>
      <c r="AD31" s="272"/>
      <c r="AE31" s="276"/>
    </row>
    <row r="32" spans="3:51" x14ac:dyDescent="0.25">
      <c r="C32" s="358"/>
      <c r="D32" s="275" t="s">
        <v>724</v>
      </c>
      <c r="E32" s="275"/>
      <c r="F32" s="275"/>
      <c r="G32" s="275"/>
      <c r="H32" s="275"/>
      <c r="I32" s="275"/>
      <c r="J32" s="275"/>
      <c r="K32" s="270"/>
      <c r="L32" s="270"/>
      <c r="M32" s="270"/>
      <c r="N32" s="218"/>
      <c r="O32" s="159">
        <v>86</v>
      </c>
      <c r="P32" s="159" t="s">
        <v>951</v>
      </c>
      <c r="Q32" s="271" t="s">
        <v>952</v>
      </c>
      <c r="R32" s="272"/>
      <c r="S32" s="272"/>
      <c r="T32" s="272"/>
      <c r="U32" s="272"/>
      <c r="V32" s="272"/>
      <c r="W32" s="272"/>
      <c r="X32" s="272"/>
      <c r="Y32" s="272"/>
      <c r="Z32" s="276"/>
      <c r="AA32" s="271"/>
      <c r="AB32" s="272"/>
      <c r="AC32" s="272"/>
      <c r="AD32" s="272"/>
      <c r="AE32" s="276"/>
    </row>
    <row r="33" spans="3:31" x14ac:dyDescent="0.25">
      <c r="C33" s="358"/>
      <c r="D33" s="275"/>
      <c r="E33" s="275"/>
      <c r="F33" s="275"/>
      <c r="G33" s="275"/>
      <c r="H33" s="275"/>
      <c r="I33" s="275"/>
      <c r="J33" s="275"/>
      <c r="K33" s="270"/>
      <c r="L33" s="270"/>
      <c r="M33" s="270"/>
      <c r="N33" s="218"/>
      <c r="O33" s="159"/>
      <c r="P33" s="159"/>
      <c r="Q33" s="271"/>
      <c r="R33" s="272"/>
      <c r="S33" s="272"/>
      <c r="T33" s="272"/>
      <c r="U33" s="272"/>
      <c r="V33" s="272"/>
      <c r="W33" s="272"/>
      <c r="X33" s="272"/>
      <c r="Y33" s="272"/>
      <c r="Z33" s="276"/>
      <c r="AA33" s="271"/>
      <c r="AB33" s="272"/>
      <c r="AC33" s="272"/>
      <c r="AD33" s="272"/>
      <c r="AE33" s="276"/>
    </row>
    <row r="34" spans="3:31" x14ac:dyDescent="0.25">
      <c r="C34" s="358"/>
      <c r="D34" s="275"/>
      <c r="E34" s="275"/>
      <c r="F34" s="275"/>
      <c r="G34" s="275"/>
      <c r="H34" s="275"/>
      <c r="I34" s="275"/>
      <c r="J34" s="275"/>
      <c r="K34" s="270"/>
      <c r="L34" s="270"/>
      <c r="M34" s="270"/>
      <c r="N34" s="218"/>
      <c r="O34" s="159"/>
      <c r="P34" s="159"/>
      <c r="Q34" s="271"/>
      <c r="R34" s="272"/>
      <c r="S34" s="272"/>
      <c r="T34" s="272"/>
      <c r="U34" s="272"/>
      <c r="V34" s="272"/>
      <c r="W34" s="272"/>
      <c r="X34" s="272"/>
      <c r="Y34" s="272"/>
      <c r="Z34" s="276"/>
      <c r="AA34" s="271"/>
      <c r="AB34" s="272"/>
      <c r="AC34" s="272"/>
      <c r="AD34" s="272"/>
      <c r="AE34" s="276"/>
    </row>
    <row r="35" spans="3:31" x14ac:dyDescent="0.25">
      <c r="C35" s="358"/>
      <c r="D35" s="307"/>
      <c r="E35" s="307"/>
      <c r="F35" s="307"/>
      <c r="G35" s="307"/>
      <c r="H35" s="307"/>
      <c r="I35" s="307"/>
      <c r="J35" s="307"/>
      <c r="K35" s="270"/>
      <c r="L35" s="270"/>
      <c r="M35" s="270"/>
      <c r="N35" s="218"/>
      <c r="O35" s="159"/>
      <c r="P35" s="159"/>
      <c r="Q35" s="271"/>
      <c r="R35" s="272"/>
      <c r="S35" s="272"/>
      <c r="T35" s="272"/>
      <c r="U35" s="272"/>
      <c r="V35" s="272"/>
      <c r="W35" s="272"/>
      <c r="X35" s="272"/>
      <c r="Y35" s="272"/>
      <c r="Z35" s="276"/>
      <c r="AA35" s="215"/>
      <c r="AB35" s="216"/>
      <c r="AC35" s="216"/>
      <c r="AD35" s="216"/>
      <c r="AE35" s="217"/>
    </row>
    <row r="36" spans="3:31" x14ac:dyDescent="0.25">
      <c r="C36" s="358"/>
      <c r="D36" s="307"/>
      <c r="E36" s="307"/>
      <c r="F36" s="307"/>
      <c r="G36" s="307"/>
      <c r="H36" s="307"/>
      <c r="I36" s="307"/>
      <c r="J36" s="307"/>
      <c r="K36" s="270"/>
      <c r="L36" s="270"/>
      <c r="M36" s="270"/>
      <c r="N36" s="218"/>
      <c r="O36" s="159"/>
      <c r="P36" s="159"/>
      <c r="Q36" s="271"/>
      <c r="R36" s="272"/>
      <c r="S36" s="272"/>
      <c r="T36" s="272"/>
      <c r="U36" s="272"/>
      <c r="V36" s="272"/>
      <c r="W36" s="272"/>
      <c r="X36" s="272"/>
      <c r="Y36" s="272"/>
      <c r="Z36" s="276"/>
      <c r="AA36" s="215"/>
      <c r="AB36" s="216"/>
      <c r="AC36" s="216"/>
      <c r="AD36" s="216"/>
      <c r="AE36" s="217"/>
    </row>
    <row r="37" spans="3:31" x14ac:dyDescent="0.25">
      <c r="C37" s="358"/>
      <c r="D37" s="275"/>
      <c r="E37" s="275"/>
      <c r="F37" s="275"/>
      <c r="G37" s="275"/>
      <c r="H37" s="275"/>
      <c r="I37" s="275"/>
      <c r="J37" s="275"/>
      <c r="K37" s="270"/>
      <c r="L37" s="270"/>
      <c r="M37" s="270"/>
      <c r="N37" s="218"/>
      <c r="O37" s="159"/>
      <c r="P37" s="159"/>
      <c r="Q37" s="271"/>
      <c r="R37" s="272"/>
      <c r="S37" s="272"/>
      <c r="T37" s="272"/>
      <c r="U37" s="272"/>
      <c r="V37" s="272"/>
      <c r="W37" s="272"/>
      <c r="X37" s="272"/>
      <c r="Y37" s="272"/>
      <c r="Z37" s="276"/>
      <c r="AA37" s="271"/>
      <c r="AB37" s="272"/>
      <c r="AC37" s="272"/>
      <c r="AD37" s="272"/>
      <c r="AE37" s="276"/>
    </row>
    <row r="38" spans="3:31" x14ac:dyDescent="0.25">
      <c r="C38" s="358"/>
      <c r="D38" s="275"/>
      <c r="E38" s="275"/>
      <c r="F38" s="275"/>
      <c r="G38" s="275"/>
      <c r="H38" s="275"/>
      <c r="I38" s="275"/>
      <c r="J38" s="275"/>
      <c r="K38" s="270"/>
      <c r="L38" s="270"/>
      <c r="M38" s="270"/>
      <c r="N38" s="218"/>
      <c r="O38" s="159"/>
      <c r="P38" s="159"/>
      <c r="Q38" s="271"/>
      <c r="R38" s="272"/>
      <c r="S38" s="272"/>
      <c r="T38" s="272"/>
      <c r="U38" s="272"/>
      <c r="V38" s="272"/>
      <c r="W38" s="272"/>
      <c r="X38" s="272"/>
      <c r="Y38" s="272"/>
      <c r="Z38" s="276"/>
      <c r="AA38" s="271"/>
      <c r="AB38" s="272"/>
      <c r="AC38" s="272"/>
      <c r="AD38" s="272"/>
      <c r="AE38" s="276"/>
    </row>
    <row r="39" spans="3:31" x14ac:dyDescent="0.25">
      <c r="C39" s="358"/>
      <c r="D39" s="275"/>
      <c r="E39" s="275"/>
      <c r="F39" s="275"/>
      <c r="G39" s="275"/>
      <c r="H39" s="275"/>
      <c r="I39" s="275"/>
      <c r="J39" s="275"/>
      <c r="K39" s="270"/>
      <c r="L39" s="270"/>
      <c r="M39" s="270"/>
      <c r="N39" s="218"/>
      <c r="O39" s="159"/>
      <c r="P39" s="159"/>
      <c r="Q39" s="271"/>
      <c r="R39" s="272"/>
      <c r="S39" s="272"/>
      <c r="T39" s="272"/>
      <c r="U39" s="272"/>
      <c r="V39" s="272"/>
      <c r="W39" s="272"/>
      <c r="X39" s="272"/>
      <c r="Y39" s="272"/>
      <c r="Z39" s="276"/>
      <c r="AA39" s="271"/>
      <c r="AB39" s="272"/>
      <c r="AC39" s="272"/>
      <c r="AD39" s="272"/>
      <c r="AE39" s="276"/>
    </row>
    <row r="40" spans="3:31" x14ac:dyDescent="0.25">
      <c r="C40" s="358"/>
      <c r="D40" s="275"/>
      <c r="E40" s="275"/>
      <c r="F40" s="275"/>
      <c r="G40" s="275"/>
      <c r="H40" s="275"/>
      <c r="I40" s="275"/>
      <c r="J40" s="275"/>
      <c r="K40" s="270"/>
      <c r="L40" s="270"/>
      <c r="M40" s="270"/>
      <c r="N40" s="218"/>
      <c r="O40" s="159"/>
      <c r="P40" s="159"/>
      <c r="Q40" s="271"/>
      <c r="R40" s="272"/>
      <c r="S40" s="272"/>
      <c r="T40" s="272"/>
      <c r="U40" s="272"/>
      <c r="V40" s="272"/>
      <c r="W40" s="272"/>
      <c r="X40" s="272"/>
      <c r="Y40" s="272"/>
      <c r="Z40" s="276"/>
      <c r="AA40" s="271"/>
      <c r="AB40" s="272"/>
      <c r="AC40" s="272"/>
      <c r="AD40" s="272"/>
      <c r="AE40" s="276"/>
    </row>
    <row r="41" spans="3:31" x14ac:dyDescent="0.25">
      <c r="C41" s="358"/>
      <c r="D41" s="275"/>
      <c r="E41" s="275"/>
      <c r="F41" s="275"/>
      <c r="G41" s="275"/>
      <c r="H41" s="275"/>
      <c r="I41" s="275"/>
      <c r="J41" s="275"/>
      <c r="K41" s="270"/>
      <c r="L41" s="270"/>
      <c r="M41" s="270"/>
      <c r="N41" s="218"/>
      <c r="O41" s="159"/>
      <c r="P41" s="159"/>
      <c r="Q41" s="271"/>
      <c r="R41" s="272"/>
      <c r="S41" s="272"/>
      <c r="T41" s="272"/>
      <c r="U41" s="272"/>
      <c r="V41" s="272"/>
      <c r="W41" s="272"/>
      <c r="X41" s="272"/>
      <c r="Y41" s="272"/>
      <c r="Z41" s="276"/>
      <c r="AA41" s="271"/>
      <c r="AB41" s="272"/>
      <c r="AC41" s="272"/>
      <c r="AD41" s="272"/>
      <c r="AE41" s="276"/>
    </row>
    <row r="42" spans="3:31" x14ac:dyDescent="0.25">
      <c r="C42" s="358"/>
      <c r="D42" s="275"/>
      <c r="E42" s="275"/>
      <c r="F42" s="275"/>
      <c r="G42" s="275"/>
      <c r="H42" s="275"/>
      <c r="I42" s="275"/>
      <c r="J42" s="275"/>
      <c r="K42" s="270"/>
      <c r="L42" s="270"/>
      <c r="M42" s="270"/>
      <c r="N42" s="218"/>
      <c r="O42" s="159"/>
      <c r="P42" s="159"/>
      <c r="Q42" s="271"/>
      <c r="R42" s="272"/>
      <c r="S42" s="272"/>
      <c r="T42" s="272"/>
      <c r="U42" s="272"/>
      <c r="V42" s="272"/>
      <c r="W42" s="272"/>
      <c r="X42" s="272"/>
      <c r="Y42" s="272"/>
      <c r="Z42" s="276"/>
      <c r="AA42" s="271"/>
      <c r="AB42" s="272"/>
      <c r="AC42" s="272"/>
      <c r="AD42" s="272"/>
      <c r="AE42" s="276"/>
    </row>
    <row r="43" spans="3:31" x14ac:dyDescent="0.25">
      <c r="C43" s="358"/>
      <c r="D43" s="275"/>
      <c r="E43" s="275"/>
      <c r="F43" s="275"/>
      <c r="G43" s="275"/>
      <c r="H43" s="275"/>
      <c r="I43" s="275"/>
      <c r="J43" s="275"/>
      <c r="K43" s="270"/>
      <c r="L43" s="270"/>
      <c r="M43" s="270"/>
      <c r="N43" s="218"/>
      <c r="O43" s="159"/>
      <c r="P43" s="159"/>
      <c r="Q43" s="271"/>
      <c r="R43" s="272"/>
      <c r="S43" s="272"/>
      <c r="T43" s="272"/>
      <c r="U43" s="272"/>
      <c r="V43" s="272"/>
      <c r="W43" s="272"/>
      <c r="X43" s="272"/>
      <c r="Y43" s="272"/>
      <c r="Z43" s="276"/>
      <c r="AA43" s="271"/>
      <c r="AB43" s="272"/>
      <c r="AC43" s="272"/>
      <c r="AD43" s="272"/>
      <c r="AE43" s="276"/>
    </row>
    <row r="44" spans="3:31" x14ac:dyDescent="0.25">
      <c r="C44" s="358"/>
      <c r="D44" s="275"/>
      <c r="E44" s="275"/>
      <c r="F44" s="275"/>
      <c r="G44" s="275"/>
      <c r="H44" s="275"/>
      <c r="I44" s="275"/>
      <c r="J44" s="275"/>
      <c r="K44" s="270"/>
      <c r="L44" s="270"/>
      <c r="M44" s="270"/>
      <c r="N44" s="218"/>
      <c r="O44" s="159"/>
      <c r="P44" s="159"/>
      <c r="Q44" s="271"/>
      <c r="R44" s="272"/>
      <c r="S44" s="272"/>
      <c r="T44" s="272"/>
      <c r="U44" s="272"/>
      <c r="V44" s="272"/>
      <c r="W44" s="272"/>
      <c r="X44" s="272"/>
      <c r="Y44" s="272"/>
      <c r="Z44" s="276"/>
      <c r="AA44" s="271"/>
      <c r="AB44" s="272"/>
      <c r="AC44" s="272"/>
      <c r="AD44" s="272"/>
      <c r="AE44" s="276"/>
    </row>
    <row r="45" spans="3:31" x14ac:dyDescent="0.25">
      <c r="C45" s="358"/>
      <c r="D45" s="275"/>
      <c r="E45" s="275"/>
      <c r="F45" s="275"/>
      <c r="G45" s="275"/>
      <c r="H45" s="275"/>
      <c r="I45" s="275"/>
      <c r="J45" s="275"/>
      <c r="K45" s="270"/>
      <c r="L45" s="270"/>
      <c r="M45" s="270"/>
      <c r="N45" s="218"/>
      <c r="O45" s="159"/>
      <c r="P45" s="159"/>
      <c r="Q45" s="271"/>
      <c r="R45" s="272"/>
      <c r="S45" s="272"/>
      <c r="T45" s="272"/>
      <c r="U45" s="272"/>
      <c r="V45" s="272"/>
      <c r="W45" s="272"/>
      <c r="X45" s="272"/>
      <c r="Y45" s="272"/>
      <c r="Z45" s="276"/>
      <c r="AA45" s="271"/>
      <c r="AB45" s="272"/>
      <c r="AC45" s="272"/>
      <c r="AD45" s="272"/>
      <c r="AE45" s="276"/>
    </row>
    <row r="46" spans="3:31" x14ac:dyDescent="0.25">
      <c r="C46" s="358"/>
      <c r="D46" s="275"/>
      <c r="E46" s="275"/>
      <c r="F46" s="275"/>
      <c r="G46" s="275"/>
      <c r="H46" s="275"/>
      <c r="I46" s="275"/>
      <c r="J46" s="275"/>
      <c r="K46" s="270"/>
      <c r="L46" s="270"/>
      <c r="M46" s="270"/>
      <c r="N46" s="218"/>
      <c r="O46" s="159"/>
      <c r="P46" s="159"/>
      <c r="Q46" s="271"/>
      <c r="R46" s="272"/>
      <c r="S46" s="272"/>
      <c r="T46" s="272"/>
      <c r="U46" s="272"/>
      <c r="V46" s="272"/>
      <c r="W46" s="272"/>
      <c r="X46" s="272"/>
      <c r="Y46" s="272"/>
      <c r="Z46" s="276"/>
      <c r="AA46" s="271"/>
      <c r="AB46" s="272"/>
      <c r="AC46" s="272"/>
      <c r="AD46" s="272"/>
      <c r="AE46" s="276"/>
    </row>
    <row r="47" spans="3:31" x14ac:dyDescent="0.25">
      <c r="C47" s="358"/>
      <c r="D47" s="275"/>
      <c r="E47" s="275"/>
      <c r="F47" s="275"/>
      <c r="G47" s="275"/>
      <c r="H47" s="275"/>
      <c r="I47" s="275"/>
      <c r="J47" s="275"/>
      <c r="K47" s="270"/>
      <c r="L47" s="270"/>
      <c r="M47" s="270"/>
      <c r="N47" s="218"/>
      <c r="O47" s="159"/>
      <c r="P47" s="159"/>
      <c r="Q47" s="271"/>
      <c r="R47" s="272"/>
      <c r="S47" s="272"/>
      <c r="T47" s="272"/>
      <c r="U47" s="272"/>
      <c r="V47" s="272"/>
      <c r="W47" s="272"/>
      <c r="X47" s="272"/>
      <c r="Y47" s="272"/>
      <c r="Z47" s="276"/>
      <c r="AA47" s="271"/>
      <c r="AB47" s="272"/>
      <c r="AC47" s="272"/>
      <c r="AD47" s="272"/>
      <c r="AE47" s="276"/>
    </row>
    <row r="48" spans="3:31" x14ac:dyDescent="0.25">
      <c r="C48" s="358"/>
      <c r="D48" s="275"/>
      <c r="E48" s="275"/>
      <c r="F48" s="275"/>
      <c r="G48" s="275"/>
      <c r="H48" s="275"/>
      <c r="I48" s="275"/>
      <c r="J48" s="275"/>
      <c r="K48" s="270"/>
      <c r="L48" s="270"/>
      <c r="M48" s="270"/>
      <c r="N48" s="218"/>
      <c r="O48" s="159"/>
      <c r="P48" s="159"/>
      <c r="Q48" s="271"/>
      <c r="R48" s="272"/>
      <c r="S48" s="272"/>
      <c r="T48" s="272"/>
      <c r="U48" s="272"/>
      <c r="V48" s="272"/>
      <c r="W48" s="272"/>
      <c r="X48" s="272"/>
      <c r="Y48" s="272"/>
      <c r="Z48" s="276"/>
      <c r="AA48" s="271"/>
      <c r="AB48" s="272"/>
      <c r="AC48" s="272"/>
      <c r="AD48" s="272"/>
      <c r="AE48" s="276"/>
    </row>
    <row r="49" spans="3:35" x14ac:dyDescent="0.25">
      <c r="C49" s="358"/>
      <c r="D49" s="275"/>
      <c r="E49" s="275"/>
      <c r="F49" s="275"/>
      <c r="G49" s="275"/>
      <c r="H49" s="275"/>
      <c r="I49" s="275"/>
      <c r="J49" s="275"/>
      <c r="K49" s="270"/>
      <c r="L49" s="270"/>
      <c r="M49" s="270"/>
      <c r="N49" s="218"/>
      <c r="O49" s="159"/>
      <c r="P49" s="159"/>
      <c r="Q49" s="271"/>
      <c r="R49" s="272"/>
      <c r="S49" s="272"/>
      <c r="T49" s="272"/>
      <c r="U49" s="272"/>
      <c r="V49" s="272"/>
      <c r="W49" s="272"/>
      <c r="X49" s="272"/>
      <c r="Y49" s="272"/>
      <c r="Z49" s="276"/>
      <c r="AA49" s="271"/>
      <c r="AB49" s="272"/>
      <c r="AC49" s="272"/>
      <c r="AD49" s="272"/>
      <c r="AE49" s="276"/>
    </row>
    <row r="50" spans="3:35" x14ac:dyDescent="0.25">
      <c r="C50" s="358"/>
      <c r="D50" s="275"/>
      <c r="E50" s="275"/>
      <c r="F50" s="275"/>
      <c r="G50" s="275"/>
      <c r="H50" s="275"/>
      <c r="I50" s="275"/>
      <c r="J50" s="275"/>
      <c r="K50" s="270"/>
      <c r="L50" s="270"/>
      <c r="M50" s="270"/>
      <c r="N50" s="218"/>
      <c r="O50" s="159"/>
      <c r="P50" s="159"/>
      <c r="Q50" s="271"/>
      <c r="R50" s="272"/>
      <c r="S50" s="272"/>
      <c r="T50" s="272"/>
      <c r="U50" s="272"/>
      <c r="V50" s="272"/>
      <c r="W50" s="272"/>
      <c r="X50" s="272"/>
      <c r="Y50" s="272"/>
      <c r="Z50" s="276"/>
      <c r="AA50" s="271"/>
      <c r="AB50" s="272"/>
      <c r="AC50" s="272"/>
      <c r="AD50" s="272"/>
      <c r="AE50" s="276"/>
    </row>
    <row r="51" spans="3:35" ht="15.75" thickBot="1" x14ac:dyDescent="0.3">
      <c r="C51" s="359"/>
      <c r="D51" s="275"/>
      <c r="E51" s="275"/>
      <c r="F51" s="275"/>
      <c r="G51" s="275"/>
      <c r="H51" s="275"/>
      <c r="I51" s="275"/>
      <c r="J51" s="275"/>
      <c r="K51" s="270"/>
      <c r="L51" s="270"/>
      <c r="M51" s="270"/>
      <c r="N51" s="218"/>
      <c r="O51" s="159"/>
      <c r="P51" s="159"/>
      <c r="Q51" s="271"/>
      <c r="R51" s="272"/>
      <c r="S51" s="272"/>
      <c r="T51" s="272"/>
      <c r="U51" s="272"/>
      <c r="V51" s="272"/>
      <c r="W51" s="272"/>
      <c r="X51" s="272"/>
      <c r="Y51" s="272"/>
      <c r="Z51" s="276"/>
      <c r="AA51" s="271"/>
      <c r="AB51" s="272"/>
      <c r="AC51" s="272"/>
      <c r="AD51" s="272"/>
      <c r="AE51" s="276"/>
    </row>
    <row r="52" spans="3:35" x14ac:dyDescent="0.25">
      <c r="C52" s="344" t="s">
        <v>34</v>
      </c>
      <c r="D52" s="276" t="s">
        <v>725</v>
      </c>
      <c r="E52" s="275"/>
      <c r="F52" s="275"/>
      <c r="G52" s="275"/>
      <c r="H52" s="275"/>
      <c r="I52" s="275"/>
      <c r="J52" s="275"/>
      <c r="K52" s="270"/>
      <c r="L52" s="270"/>
      <c r="M52" s="270"/>
      <c r="N52" s="218"/>
      <c r="O52" s="159">
        <v>101</v>
      </c>
      <c r="P52" s="159" t="s">
        <v>951</v>
      </c>
      <c r="Q52" s="271" t="s">
        <v>952</v>
      </c>
      <c r="R52" s="272"/>
      <c r="S52" s="272"/>
      <c r="T52" s="272"/>
      <c r="U52" s="272"/>
      <c r="V52" s="272"/>
      <c r="W52" s="272"/>
      <c r="X52" s="272"/>
      <c r="Y52" s="272"/>
      <c r="Z52" s="276"/>
      <c r="AA52" s="215"/>
      <c r="AB52" s="216"/>
      <c r="AC52" s="216"/>
      <c r="AD52" s="216"/>
      <c r="AE52" s="217"/>
    </row>
    <row r="53" spans="3:35" ht="15.75" thickBot="1" x14ac:dyDescent="0.3">
      <c r="C53" s="345"/>
      <c r="D53" s="276"/>
      <c r="E53" s="275"/>
      <c r="F53" s="275"/>
      <c r="G53" s="275"/>
      <c r="H53" s="275"/>
      <c r="I53" s="275"/>
      <c r="J53" s="275"/>
      <c r="K53" s="270"/>
      <c r="L53" s="270"/>
      <c r="M53" s="270"/>
      <c r="N53" s="218"/>
      <c r="O53" s="159"/>
      <c r="P53" s="159"/>
      <c r="Q53" s="271"/>
      <c r="R53" s="272"/>
      <c r="S53" s="272"/>
      <c r="T53" s="272"/>
      <c r="U53" s="272"/>
      <c r="V53" s="272"/>
      <c r="W53" s="272"/>
      <c r="X53" s="272"/>
      <c r="Y53" s="272"/>
      <c r="Z53" s="276"/>
      <c r="AA53" s="215"/>
      <c r="AB53" s="216"/>
      <c r="AC53" s="216"/>
      <c r="AD53" s="216"/>
      <c r="AE53" s="217"/>
    </row>
    <row r="54" spans="3:35" hidden="1" x14ac:dyDescent="0.25">
      <c r="C54" s="345"/>
      <c r="D54" s="276"/>
      <c r="E54" s="275"/>
      <c r="F54" s="275"/>
      <c r="G54" s="275"/>
      <c r="H54" s="275"/>
      <c r="I54" s="275"/>
      <c r="J54" s="275"/>
      <c r="K54" s="270"/>
      <c r="L54" s="270"/>
      <c r="M54" s="270"/>
      <c r="N54" s="218"/>
      <c r="O54" s="159"/>
      <c r="P54" s="159"/>
      <c r="Q54" s="271"/>
      <c r="R54" s="272"/>
      <c r="S54" s="272"/>
      <c r="T54" s="272"/>
      <c r="U54" s="272"/>
      <c r="V54" s="272"/>
      <c r="W54" s="272"/>
      <c r="X54" s="272"/>
      <c r="Y54" s="272"/>
      <c r="Z54" s="276"/>
      <c r="AA54" s="271"/>
      <c r="AB54" s="272"/>
      <c r="AC54" s="272"/>
      <c r="AD54" s="272"/>
      <c r="AE54" s="276"/>
    </row>
    <row r="55" spans="3:35" hidden="1" x14ac:dyDescent="0.25">
      <c r="C55" s="345"/>
      <c r="D55" s="276"/>
      <c r="E55" s="275"/>
      <c r="F55" s="275"/>
      <c r="G55" s="275"/>
      <c r="H55" s="275"/>
      <c r="I55" s="275"/>
      <c r="J55" s="275"/>
      <c r="K55" s="270"/>
      <c r="L55" s="270"/>
      <c r="M55" s="270"/>
      <c r="N55" s="218"/>
      <c r="O55" s="159"/>
      <c r="P55" s="159"/>
      <c r="Q55" s="271"/>
      <c r="R55" s="272"/>
      <c r="S55" s="272"/>
      <c r="T55" s="272"/>
      <c r="U55" s="272"/>
      <c r="V55" s="272"/>
      <c r="W55" s="272"/>
      <c r="X55" s="272"/>
      <c r="Y55" s="272"/>
      <c r="Z55" s="276"/>
      <c r="AA55" s="271"/>
      <c r="AB55" s="272"/>
      <c r="AC55" s="272"/>
      <c r="AD55" s="272"/>
      <c r="AE55" s="276"/>
    </row>
    <row r="56" spans="3:35" hidden="1" x14ac:dyDescent="0.25">
      <c r="C56" s="345"/>
      <c r="D56" s="276"/>
      <c r="E56" s="275"/>
      <c r="F56" s="275"/>
      <c r="G56" s="275"/>
      <c r="H56" s="275"/>
      <c r="I56" s="275"/>
      <c r="J56" s="275"/>
      <c r="K56" s="270"/>
      <c r="L56" s="270"/>
      <c r="M56" s="270"/>
      <c r="N56" s="218"/>
      <c r="O56" s="159"/>
      <c r="P56" s="159"/>
      <c r="Q56" s="271"/>
      <c r="R56" s="272"/>
      <c r="S56" s="272"/>
      <c r="T56" s="272"/>
      <c r="U56" s="272"/>
      <c r="V56" s="272"/>
      <c r="W56" s="272"/>
      <c r="X56" s="272"/>
      <c r="Y56" s="272"/>
      <c r="Z56" s="276"/>
      <c r="AA56" s="271"/>
      <c r="AB56" s="272"/>
      <c r="AC56" s="272"/>
      <c r="AD56" s="272"/>
      <c r="AE56" s="276"/>
    </row>
    <row r="57" spans="3:35" hidden="1" x14ac:dyDescent="0.25">
      <c r="C57" s="345"/>
      <c r="D57" s="276"/>
      <c r="E57" s="275"/>
      <c r="F57" s="275"/>
      <c r="G57" s="275"/>
      <c r="H57" s="275"/>
      <c r="I57" s="275"/>
      <c r="J57" s="275"/>
      <c r="K57" s="270"/>
      <c r="L57" s="270"/>
      <c r="M57" s="270"/>
      <c r="N57" s="218"/>
      <c r="O57" s="159"/>
      <c r="P57" s="159"/>
      <c r="Q57" s="271"/>
      <c r="R57" s="272"/>
      <c r="S57" s="272"/>
      <c r="T57" s="272"/>
      <c r="U57" s="272"/>
      <c r="V57" s="272"/>
      <c r="W57" s="272"/>
      <c r="X57" s="272"/>
      <c r="Y57" s="272"/>
      <c r="Z57" s="276"/>
      <c r="AA57" s="271"/>
      <c r="AB57" s="272"/>
      <c r="AC57" s="272"/>
      <c r="AD57" s="272"/>
      <c r="AE57" s="276"/>
    </row>
    <row r="58" spans="3:35" hidden="1" x14ac:dyDescent="0.25">
      <c r="C58" s="345"/>
      <c r="D58" s="276"/>
      <c r="E58" s="275"/>
      <c r="F58" s="275"/>
      <c r="G58" s="275"/>
      <c r="H58" s="275"/>
      <c r="I58" s="275"/>
      <c r="J58" s="275"/>
      <c r="K58" s="270"/>
      <c r="L58" s="270"/>
      <c r="M58" s="270"/>
      <c r="N58" s="218"/>
      <c r="O58" s="159"/>
      <c r="P58" s="159"/>
      <c r="Q58" s="271"/>
      <c r="R58" s="272"/>
      <c r="S58" s="272"/>
      <c r="T58" s="272"/>
      <c r="U58" s="272"/>
      <c r="V58" s="272"/>
      <c r="W58" s="272"/>
      <c r="X58" s="272"/>
      <c r="Y58" s="272"/>
      <c r="Z58" s="276"/>
      <c r="AA58" s="271"/>
      <c r="AB58" s="272"/>
      <c r="AC58" s="272"/>
      <c r="AD58" s="272"/>
      <c r="AE58" s="276"/>
    </row>
    <row r="59" spans="3:35" hidden="1" x14ac:dyDescent="0.25">
      <c r="C59" s="345"/>
      <c r="D59" s="276"/>
      <c r="E59" s="275"/>
      <c r="F59" s="275"/>
      <c r="G59" s="275"/>
      <c r="H59" s="275"/>
      <c r="I59" s="275"/>
      <c r="J59" s="275"/>
      <c r="K59" s="270"/>
      <c r="L59" s="270"/>
      <c r="M59" s="270"/>
      <c r="N59" s="218"/>
      <c r="O59" s="159"/>
      <c r="P59" s="159"/>
      <c r="Q59" s="271"/>
      <c r="R59" s="272"/>
      <c r="S59" s="272"/>
      <c r="T59" s="272"/>
      <c r="U59" s="272"/>
      <c r="V59" s="272"/>
      <c r="W59" s="272"/>
      <c r="X59" s="272"/>
      <c r="Y59" s="272"/>
      <c r="Z59" s="276"/>
      <c r="AA59" s="271"/>
      <c r="AB59" s="272"/>
      <c r="AC59" s="272"/>
      <c r="AD59" s="272"/>
      <c r="AE59" s="276"/>
    </row>
    <row r="60" spans="3:35" ht="15.75" hidden="1" thickBot="1" x14ac:dyDescent="0.3">
      <c r="C60" s="346"/>
      <c r="D60" s="276"/>
      <c r="E60" s="275"/>
      <c r="F60" s="275"/>
      <c r="G60" s="275"/>
      <c r="H60" s="275"/>
      <c r="I60" s="275"/>
      <c r="J60" s="275"/>
      <c r="K60" s="270"/>
      <c r="L60" s="270"/>
      <c r="M60" s="270"/>
      <c r="N60" s="221"/>
      <c r="O60" s="222"/>
      <c r="P60" s="222"/>
      <c r="Q60" s="271"/>
      <c r="R60" s="272"/>
      <c r="S60" s="272"/>
      <c r="T60" s="272"/>
      <c r="U60" s="272"/>
      <c r="V60" s="272"/>
      <c r="W60" s="272"/>
      <c r="X60" s="272"/>
      <c r="Y60" s="272"/>
      <c r="Z60" s="276"/>
      <c r="AA60" s="271"/>
      <c r="AB60" s="272"/>
      <c r="AC60" s="272"/>
      <c r="AD60" s="272"/>
      <c r="AE60" s="276"/>
    </row>
    <row r="61" spans="3:35" x14ac:dyDescent="0.25">
      <c r="C61" s="344" t="s">
        <v>37</v>
      </c>
      <c r="D61" s="276"/>
      <c r="E61" s="275"/>
      <c r="F61" s="275"/>
      <c r="G61" s="275"/>
      <c r="H61" s="275"/>
      <c r="I61" s="275"/>
      <c r="J61" s="275"/>
      <c r="K61" s="270"/>
      <c r="L61" s="270"/>
      <c r="M61" s="270"/>
      <c r="N61" s="218"/>
      <c r="O61" s="159"/>
      <c r="P61" s="159"/>
      <c r="Q61" s="271"/>
      <c r="R61" s="272"/>
      <c r="S61" s="272"/>
      <c r="T61" s="272"/>
      <c r="U61" s="272"/>
      <c r="V61" s="272"/>
      <c r="W61" s="272"/>
      <c r="X61" s="272"/>
      <c r="Y61" s="272"/>
      <c r="Z61" s="276"/>
      <c r="AA61" s="271"/>
      <c r="AB61" s="272"/>
      <c r="AC61" s="272"/>
      <c r="AD61" s="272"/>
      <c r="AE61" s="276"/>
    </row>
    <row r="62" spans="3:35" x14ac:dyDescent="0.25">
      <c r="C62" s="345"/>
      <c r="D62" s="276"/>
      <c r="E62" s="275"/>
      <c r="F62" s="275"/>
      <c r="G62" s="275"/>
      <c r="H62" s="275"/>
      <c r="I62" s="275"/>
      <c r="J62" s="275"/>
      <c r="K62" s="270"/>
      <c r="L62" s="270"/>
      <c r="M62" s="270"/>
      <c r="N62" s="218"/>
      <c r="O62" s="159"/>
      <c r="P62" s="159"/>
      <c r="Q62" s="271"/>
      <c r="R62" s="272"/>
      <c r="S62" s="272"/>
      <c r="T62" s="272"/>
      <c r="U62" s="272"/>
      <c r="V62" s="272"/>
      <c r="W62" s="272"/>
      <c r="X62" s="272"/>
      <c r="Y62" s="272"/>
      <c r="Z62" s="276"/>
      <c r="AA62" s="271"/>
      <c r="AB62" s="272"/>
      <c r="AC62" s="272"/>
      <c r="AD62" s="272"/>
      <c r="AE62" s="276"/>
    </row>
    <row r="63" spans="3:35" ht="11.25" hidden="1" customHeight="1" x14ac:dyDescent="0.25">
      <c r="C63" s="345"/>
      <c r="D63" s="276"/>
      <c r="E63" s="275"/>
      <c r="F63" s="275"/>
      <c r="G63" s="275"/>
      <c r="H63" s="275"/>
      <c r="I63" s="275"/>
      <c r="J63" s="275"/>
      <c r="K63" s="270"/>
      <c r="L63" s="270"/>
      <c r="M63" s="270"/>
      <c r="N63" s="218"/>
      <c r="O63" s="159"/>
      <c r="P63" s="159"/>
      <c r="Q63" s="271"/>
      <c r="R63" s="272"/>
      <c r="S63" s="272"/>
      <c r="T63" s="272"/>
      <c r="U63" s="272"/>
      <c r="V63" s="272"/>
      <c r="W63" s="272"/>
      <c r="X63" s="272"/>
      <c r="Y63" s="272"/>
      <c r="Z63" s="276"/>
      <c r="AA63" s="271"/>
      <c r="AB63" s="272"/>
      <c r="AC63" s="272"/>
      <c r="AD63" s="272"/>
      <c r="AE63" s="276"/>
    </row>
    <row r="64" spans="3:35" x14ac:dyDescent="0.25">
      <c r="C64" s="345"/>
      <c r="D64" s="276" t="s">
        <v>168</v>
      </c>
      <c r="E64" s="275"/>
      <c r="F64" s="275"/>
      <c r="G64" s="275"/>
      <c r="H64" s="275"/>
      <c r="I64" s="275"/>
      <c r="J64" s="275"/>
      <c r="K64" s="270" t="s">
        <v>24</v>
      </c>
      <c r="L64" s="270"/>
      <c r="M64" s="270"/>
      <c r="N64" s="218"/>
      <c r="O64" s="159">
        <v>12.9</v>
      </c>
      <c r="P64" s="159"/>
      <c r="Q64" s="271" t="s">
        <v>169</v>
      </c>
      <c r="R64" s="272"/>
      <c r="S64" s="272"/>
      <c r="T64" s="272"/>
      <c r="U64" s="272"/>
      <c r="V64" s="272"/>
      <c r="W64" s="272"/>
      <c r="X64" s="272"/>
      <c r="Y64" s="272"/>
      <c r="Z64" s="276"/>
      <c r="AA64" s="271" t="s">
        <v>100</v>
      </c>
      <c r="AB64" s="272"/>
      <c r="AC64" s="272"/>
      <c r="AD64" s="272"/>
      <c r="AE64" s="276"/>
      <c r="AF64" s="109">
        <v>7430.4</v>
      </c>
      <c r="AG64" s="109"/>
      <c r="AH64" s="109">
        <v>12.9</v>
      </c>
      <c r="AI64" t="s">
        <v>529</v>
      </c>
    </row>
    <row r="65" spans="3:35" x14ac:dyDescent="0.25">
      <c r="C65" s="345"/>
      <c r="D65" s="276" t="s">
        <v>170</v>
      </c>
      <c r="E65" s="275"/>
      <c r="F65" s="275"/>
      <c r="G65" s="275"/>
      <c r="H65" s="275"/>
      <c r="I65" s="275"/>
      <c r="J65" s="275"/>
      <c r="K65" s="270" t="s">
        <v>24</v>
      </c>
      <c r="L65" s="270"/>
      <c r="M65" s="270"/>
      <c r="N65" s="218"/>
      <c r="O65" s="159">
        <v>0.08</v>
      </c>
      <c r="P65" s="159"/>
      <c r="Q65" s="271" t="s">
        <v>169</v>
      </c>
      <c r="R65" s="272"/>
      <c r="S65" s="272"/>
      <c r="T65" s="272"/>
      <c r="U65" s="272"/>
      <c r="V65" s="272"/>
      <c r="W65" s="272"/>
      <c r="X65" s="272"/>
      <c r="Y65" s="272"/>
      <c r="Z65" s="276"/>
      <c r="AA65" s="215"/>
      <c r="AB65" s="216"/>
      <c r="AC65" s="216"/>
      <c r="AD65" s="216"/>
      <c r="AE65" s="217"/>
      <c r="AF65" s="109">
        <v>46.08</v>
      </c>
      <c r="AG65" s="109"/>
      <c r="AH65" s="109">
        <v>0.08</v>
      </c>
      <c r="AI65" t="s">
        <v>529</v>
      </c>
    </row>
    <row r="66" spans="3:35" x14ac:dyDescent="0.25">
      <c r="C66" s="345"/>
      <c r="D66" s="276" t="s">
        <v>424</v>
      </c>
      <c r="E66" s="275"/>
      <c r="F66" s="275"/>
      <c r="G66" s="275"/>
      <c r="H66" s="275"/>
      <c r="I66" s="275"/>
      <c r="J66" s="275"/>
      <c r="K66" s="270" t="s">
        <v>24</v>
      </c>
      <c r="L66" s="270"/>
      <c r="M66" s="270"/>
      <c r="N66" s="218"/>
      <c r="O66" s="159">
        <v>0.23</v>
      </c>
      <c r="P66" s="159" t="s">
        <v>140</v>
      </c>
      <c r="Q66" s="271" t="s">
        <v>436</v>
      </c>
      <c r="R66" s="272"/>
      <c r="S66" s="272"/>
      <c r="T66" s="272"/>
      <c r="U66" s="272"/>
      <c r="V66" s="272"/>
      <c r="W66" s="272"/>
      <c r="X66" s="272"/>
      <c r="Y66" s="272"/>
      <c r="Z66" s="276"/>
      <c r="AA66" s="271" t="s">
        <v>100</v>
      </c>
      <c r="AB66" s="272"/>
      <c r="AC66" s="272"/>
      <c r="AD66" s="272"/>
      <c r="AE66" s="276"/>
      <c r="AF66" s="109">
        <v>16190</v>
      </c>
      <c r="AG66" s="109"/>
      <c r="AH66" s="127">
        <v>0.23</v>
      </c>
      <c r="AI66" t="s">
        <v>528</v>
      </c>
    </row>
    <row r="67" spans="3:35" x14ac:dyDescent="0.25">
      <c r="C67" s="345"/>
      <c r="D67" s="276" t="s">
        <v>804</v>
      </c>
      <c r="E67" s="275"/>
      <c r="F67" s="275"/>
      <c r="G67" s="275"/>
      <c r="H67" s="275"/>
      <c r="I67" s="275"/>
      <c r="J67" s="275"/>
      <c r="K67" s="270" t="s">
        <v>24</v>
      </c>
      <c r="L67" s="270"/>
      <c r="M67" s="270"/>
      <c r="N67" s="218"/>
      <c r="O67" s="159">
        <v>1.2E-2</v>
      </c>
      <c r="P67" s="159" t="s">
        <v>141</v>
      </c>
      <c r="Q67" s="271" t="s">
        <v>425</v>
      </c>
      <c r="R67" s="272"/>
      <c r="S67" s="272"/>
      <c r="T67" s="272"/>
      <c r="U67" s="272"/>
      <c r="V67" s="272"/>
      <c r="W67" s="272"/>
      <c r="X67" s="272"/>
      <c r="Y67" s="272"/>
      <c r="Z67" s="276"/>
      <c r="AA67" s="271" t="s">
        <v>139</v>
      </c>
      <c r="AB67" s="272"/>
      <c r="AC67" s="272"/>
      <c r="AD67" s="272"/>
      <c r="AE67" s="276"/>
      <c r="AF67" s="109">
        <v>703.96</v>
      </c>
      <c r="AG67" s="109"/>
      <c r="AH67" s="127">
        <v>0.01</v>
      </c>
      <c r="AI67" t="s">
        <v>528</v>
      </c>
    </row>
    <row r="68" spans="3:35" x14ac:dyDescent="0.25">
      <c r="C68" s="345"/>
      <c r="D68" s="276" t="s">
        <v>506</v>
      </c>
      <c r="E68" s="275"/>
      <c r="F68" s="275"/>
      <c r="G68" s="275"/>
      <c r="H68" s="275"/>
      <c r="I68" s="275"/>
      <c r="J68" s="275"/>
      <c r="K68" s="270"/>
      <c r="L68" s="270"/>
      <c r="M68" s="270"/>
      <c r="N68" s="218"/>
      <c r="O68" s="159">
        <v>0.48899999999999999</v>
      </c>
      <c r="P68" s="159" t="s">
        <v>718</v>
      </c>
      <c r="Q68" s="271" t="s">
        <v>719</v>
      </c>
      <c r="R68" s="272"/>
      <c r="S68" s="272"/>
      <c r="T68" s="272"/>
      <c r="U68" s="272"/>
      <c r="V68" s="272"/>
      <c r="W68" s="272"/>
      <c r="X68" s="272"/>
      <c r="Y68" s="272"/>
      <c r="Z68" s="276"/>
      <c r="AA68" s="271" t="s">
        <v>606</v>
      </c>
      <c r="AB68" s="272"/>
      <c r="AC68" s="272"/>
      <c r="AD68" s="272"/>
      <c r="AE68" s="276"/>
      <c r="AF68" s="109">
        <v>1956</v>
      </c>
      <c r="AG68" s="109"/>
      <c r="AH68" s="128">
        <v>0.15</v>
      </c>
      <c r="AI68" t="s">
        <v>528</v>
      </c>
    </row>
    <row r="69" spans="3:35" x14ac:dyDescent="0.25">
      <c r="C69" s="345"/>
      <c r="D69" s="276" t="s">
        <v>243</v>
      </c>
      <c r="E69" s="275"/>
      <c r="F69" s="275"/>
      <c r="G69" s="275"/>
      <c r="H69" s="275"/>
      <c r="I69" s="275"/>
      <c r="J69" s="275"/>
      <c r="K69" s="270"/>
      <c r="L69" s="270"/>
      <c r="M69" s="270"/>
      <c r="N69" s="218"/>
      <c r="O69" s="159">
        <v>0.04</v>
      </c>
      <c r="P69" s="159" t="s">
        <v>459</v>
      </c>
      <c r="Q69" s="271" t="s">
        <v>460</v>
      </c>
      <c r="R69" s="272"/>
      <c r="S69" s="272"/>
      <c r="T69" s="272"/>
      <c r="U69" s="272"/>
      <c r="V69" s="272"/>
      <c r="W69" s="272"/>
      <c r="X69" s="272"/>
      <c r="Y69" s="272"/>
      <c r="Z69" s="276"/>
      <c r="AA69" s="271" t="s">
        <v>244</v>
      </c>
      <c r="AB69" s="272"/>
      <c r="AC69" s="272"/>
      <c r="AD69" s="272"/>
      <c r="AE69" s="276"/>
      <c r="AF69" s="109">
        <v>2815.84</v>
      </c>
      <c r="AG69" s="109"/>
      <c r="AH69" s="128">
        <v>0.04</v>
      </c>
      <c r="AI69" t="s">
        <v>528</v>
      </c>
    </row>
    <row r="70" spans="3:35" x14ac:dyDescent="0.25">
      <c r="C70" s="345"/>
      <c r="D70" s="276"/>
      <c r="E70" s="275"/>
      <c r="F70" s="275"/>
      <c r="G70" s="275"/>
      <c r="H70" s="275"/>
      <c r="I70" s="275"/>
      <c r="J70" s="275"/>
      <c r="K70" s="270"/>
      <c r="L70" s="270"/>
      <c r="M70" s="270"/>
      <c r="N70" s="218"/>
      <c r="O70" s="159"/>
      <c r="P70" s="159"/>
      <c r="Q70" s="271"/>
      <c r="R70" s="272"/>
      <c r="S70" s="272"/>
      <c r="T70" s="272"/>
      <c r="U70" s="272"/>
      <c r="V70" s="272"/>
      <c r="W70" s="272"/>
      <c r="X70" s="272"/>
      <c r="Y70" s="272"/>
      <c r="Z70" s="276"/>
      <c r="AA70" s="271"/>
      <c r="AB70" s="272"/>
      <c r="AC70" s="272"/>
      <c r="AD70" s="272"/>
      <c r="AE70" s="276"/>
    </row>
    <row r="71" spans="3:35" ht="15.75" thickBot="1" x14ac:dyDescent="0.3">
      <c r="C71" s="346"/>
      <c r="D71" s="276"/>
      <c r="E71" s="275"/>
      <c r="F71" s="275"/>
      <c r="G71" s="275"/>
      <c r="H71" s="275"/>
      <c r="I71" s="275"/>
      <c r="J71" s="275"/>
      <c r="K71" s="270"/>
      <c r="L71" s="270"/>
      <c r="M71" s="270"/>
      <c r="N71" s="221"/>
      <c r="O71" s="222"/>
      <c r="P71" s="222"/>
      <c r="Q71" s="271"/>
      <c r="R71" s="272"/>
      <c r="S71" s="272"/>
      <c r="T71" s="272"/>
      <c r="U71" s="272"/>
      <c r="V71" s="272"/>
      <c r="W71" s="272"/>
      <c r="X71" s="272"/>
      <c r="Y71" s="272"/>
      <c r="Z71" s="276"/>
      <c r="AA71" s="271"/>
      <c r="AB71" s="272"/>
      <c r="AC71" s="272"/>
      <c r="AD71" s="272"/>
      <c r="AE71" s="276"/>
    </row>
    <row r="72" spans="3:35" x14ac:dyDescent="0.25">
      <c r="C72" s="344" t="s">
        <v>40</v>
      </c>
      <c r="D72" s="276" t="s">
        <v>143</v>
      </c>
      <c r="E72" s="275"/>
      <c r="F72" s="275"/>
      <c r="G72" s="275"/>
      <c r="H72" s="275"/>
      <c r="I72" s="275"/>
      <c r="J72" s="275"/>
      <c r="K72" s="270"/>
      <c r="L72" s="270"/>
      <c r="M72" s="270"/>
      <c r="N72" s="218"/>
      <c r="O72" s="159">
        <v>2200</v>
      </c>
      <c r="P72" s="159" t="s">
        <v>245</v>
      </c>
      <c r="Q72" s="271" t="s">
        <v>507</v>
      </c>
      <c r="R72" s="272"/>
      <c r="S72" s="272"/>
      <c r="T72" s="272"/>
      <c r="U72" s="272"/>
      <c r="V72" s="272"/>
      <c r="W72" s="272"/>
      <c r="X72" s="272"/>
      <c r="Y72" s="272"/>
      <c r="Z72" s="276"/>
      <c r="AA72" s="271"/>
      <c r="AB72" s="272"/>
      <c r="AC72" s="272"/>
      <c r="AD72" s="272"/>
      <c r="AE72" s="276"/>
      <c r="AF72">
        <v>2200</v>
      </c>
    </row>
    <row r="73" spans="3:35" x14ac:dyDescent="0.25">
      <c r="C73" s="345"/>
      <c r="D73" s="276" t="s">
        <v>144</v>
      </c>
      <c r="E73" s="275"/>
      <c r="F73" s="275"/>
      <c r="G73" s="275"/>
      <c r="H73" s="275"/>
      <c r="I73" s="275"/>
      <c r="J73" s="275"/>
      <c r="K73" s="270"/>
      <c r="L73" s="270"/>
      <c r="M73" s="270"/>
      <c r="N73" s="218"/>
      <c r="O73" s="159">
        <v>1200</v>
      </c>
      <c r="P73" s="159" t="s">
        <v>245</v>
      </c>
      <c r="Q73" s="271"/>
      <c r="R73" s="272"/>
      <c r="S73" s="272"/>
      <c r="T73" s="272"/>
      <c r="U73" s="272"/>
      <c r="V73" s="272"/>
      <c r="W73" s="272"/>
      <c r="X73" s="272"/>
      <c r="Y73" s="272"/>
      <c r="Z73" s="276"/>
      <c r="AA73" s="271"/>
      <c r="AB73" s="272"/>
      <c r="AC73" s="272"/>
      <c r="AD73" s="272"/>
      <c r="AE73" s="276"/>
      <c r="AF73">
        <v>1200</v>
      </c>
    </row>
    <row r="74" spans="3:35" x14ac:dyDescent="0.25">
      <c r="C74" s="345"/>
      <c r="D74" s="276" t="s">
        <v>246</v>
      </c>
      <c r="E74" s="275"/>
      <c r="F74" s="275"/>
      <c r="G74" s="275"/>
      <c r="H74" s="275"/>
      <c r="I74" s="275"/>
      <c r="J74" s="275"/>
      <c r="K74" s="270"/>
      <c r="L74" s="270"/>
      <c r="M74" s="270"/>
      <c r="N74" s="218"/>
      <c r="O74" s="159">
        <v>720</v>
      </c>
      <c r="P74" s="159"/>
      <c r="Q74" s="271" t="s">
        <v>512</v>
      </c>
      <c r="R74" s="272"/>
      <c r="S74" s="272"/>
      <c r="T74" s="272"/>
      <c r="U74" s="272"/>
      <c r="V74" s="272"/>
      <c r="W74" s="272"/>
      <c r="X74" s="272"/>
      <c r="Y74" s="272"/>
      <c r="Z74" s="276"/>
      <c r="AA74" s="271"/>
      <c r="AB74" s="272"/>
      <c r="AC74" s="272"/>
      <c r="AD74" s="272"/>
      <c r="AE74" s="276"/>
      <c r="AF74">
        <v>720</v>
      </c>
    </row>
    <row r="75" spans="3:35" x14ac:dyDescent="0.25">
      <c r="C75" s="345"/>
      <c r="D75" s="276"/>
      <c r="E75" s="275"/>
      <c r="F75" s="275"/>
      <c r="G75" s="275"/>
      <c r="H75" s="275"/>
      <c r="I75" s="275"/>
      <c r="J75" s="275"/>
      <c r="K75" s="270"/>
      <c r="L75" s="270"/>
      <c r="M75" s="270"/>
      <c r="N75" s="218"/>
      <c r="O75" s="159"/>
      <c r="P75" s="159"/>
      <c r="Q75" s="271"/>
      <c r="R75" s="272"/>
      <c r="S75" s="272"/>
      <c r="T75" s="272"/>
      <c r="U75" s="272"/>
      <c r="V75" s="272"/>
      <c r="W75" s="272"/>
      <c r="X75" s="272"/>
      <c r="Y75" s="272"/>
      <c r="Z75" s="276"/>
      <c r="AA75" s="271"/>
      <c r="AB75" s="272"/>
      <c r="AC75" s="272"/>
      <c r="AD75" s="272"/>
      <c r="AE75" s="276"/>
    </row>
    <row r="76" spans="3:35" x14ac:dyDescent="0.25">
      <c r="C76" s="345"/>
      <c r="D76" s="276"/>
      <c r="E76" s="275"/>
      <c r="F76" s="275"/>
      <c r="G76" s="275"/>
      <c r="H76" s="275"/>
      <c r="I76" s="275"/>
      <c r="J76" s="275"/>
      <c r="K76" s="270"/>
      <c r="L76" s="270"/>
      <c r="M76" s="270"/>
      <c r="N76" s="218"/>
      <c r="O76" s="159"/>
      <c r="P76" s="159"/>
      <c r="Q76" s="271"/>
      <c r="R76" s="272"/>
      <c r="S76" s="272"/>
      <c r="T76" s="272"/>
      <c r="U76" s="272"/>
      <c r="V76" s="272"/>
      <c r="W76" s="272"/>
      <c r="X76" s="272"/>
      <c r="Y76" s="272"/>
      <c r="Z76" s="276"/>
      <c r="AA76" s="271"/>
      <c r="AB76" s="272"/>
      <c r="AC76" s="272"/>
      <c r="AD76" s="272"/>
      <c r="AE76" s="276"/>
    </row>
    <row r="77" spans="3:35" x14ac:dyDescent="0.25">
      <c r="C77" s="345"/>
      <c r="D77" s="276"/>
      <c r="E77" s="275"/>
      <c r="F77" s="275"/>
      <c r="G77" s="275"/>
      <c r="H77" s="275"/>
      <c r="I77" s="275"/>
      <c r="J77" s="275"/>
      <c r="K77" s="270"/>
      <c r="L77" s="270"/>
      <c r="M77" s="270"/>
      <c r="N77" s="218"/>
      <c r="O77" s="159"/>
      <c r="P77" s="159"/>
      <c r="Q77" s="271"/>
      <c r="R77" s="272"/>
      <c r="S77" s="272"/>
      <c r="T77" s="272"/>
      <c r="U77" s="272"/>
      <c r="V77" s="272"/>
      <c r="W77" s="272"/>
      <c r="X77" s="272"/>
      <c r="Y77" s="272"/>
      <c r="Z77" s="276"/>
      <c r="AA77" s="271"/>
      <c r="AB77" s="272"/>
      <c r="AC77" s="272"/>
      <c r="AD77" s="272"/>
      <c r="AE77" s="276"/>
    </row>
    <row r="78" spans="3:35" x14ac:dyDescent="0.25">
      <c r="C78" s="345"/>
      <c r="D78" s="276"/>
      <c r="E78" s="275"/>
      <c r="F78" s="275"/>
      <c r="G78" s="275"/>
      <c r="H78" s="275"/>
      <c r="I78" s="275"/>
      <c r="J78" s="275"/>
      <c r="K78" s="270"/>
      <c r="L78" s="270"/>
      <c r="M78" s="270"/>
      <c r="N78" s="218"/>
      <c r="O78" s="159"/>
      <c r="P78" s="159"/>
      <c r="Q78" s="271"/>
      <c r="R78" s="272"/>
      <c r="S78" s="272"/>
      <c r="T78" s="272"/>
      <c r="U78" s="272"/>
      <c r="V78" s="272"/>
      <c r="W78" s="272"/>
      <c r="X78" s="272"/>
      <c r="Y78" s="272"/>
      <c r="Z78" s="276"/>
      <c r="AA78" s="271"/>
      <c r="AB78" s="272"/>
      <c r="AC78" s="272"/>
      <c r="AD78" s="272"/>
      <c r="AE78" s="276"/>
    </row>
    <row r="79" spans="3:35" x14ac:dyDescent="0.25">
      <c r="C79" s="345"/>
      <c r="D79" s="276"/>
      <c r="E79" s="275"/>
      <c r="F79" s="275"/>
      <c r="G79" s="275"/>
      <c r="H79" s="275"/>
      <c r="I79" s="275"/>
      <c r="J79" s="275"/>
      <c r="K79" s="270"/>
      <c r="L79" s="270"/>
      <c r="M79" s="270"/>
      <c r="N79" s="218"/>
      <c r="O79" s="159"/>
      <c r="P79" s="159"/>
      <c r="Q79" s="271"/>
      <c r="R79" s="272"/>
      <c r="S79" s="272"/>
      <c r="T79" s="272"/>
      <c r="U79" s="272"/>
      <c r="V79" s="272"/>
      <c r="W79" s="272"/>
      <c r="X79" s="272"/>
      <c r="Y79" s="272"/>
      <c r="Z79" s="276"/>
      <c r="AA79" s="271"/>
      <c r="AB79" s="272"/>
      <c r="AC79" s="272"/>
      <c r="AD79" s="272"/>
      <c r="AE79" s="276"/>
    </row>
    <row r="80" spans="3:35" ht="15.75" thickBot="1" x14ac:dyDescent="0.3">
      <c r="C80" s="346"/>
      <c r="D80" s="276"/>
      <c r="E80" s="275"/>
      <c r="F80" s="275"/>
      <c r="G80" s="275"/>
      <c r="H80" s="275"/>
      <c r="I80" s="275"/>
      <c r="J80" s="275"/>
      <c r="K80" s="270"/>
      <c r="L80" s="270"/>
      <c r="M80" s="270"/>
      <c r="N80" s="221"/>
      <c r="O80" s="222"/>
      <c r="P80" s="222"/>
      <c r="Q80" s="271"/>
      <c r="R80" s="272"/>
      <c r="S80" s="272"/>
      <c r="T80" s="272"/>
      <c r="U80" s="272"/>
      <c r="V80" s="272"/>
      <c r="W80" s="272"/>
      <c r="X80" s="272"/>
      <c r="Y80" s="272"/>
      <c r="Z80" s="276"/>
      <c r="AA80" s="271"/>
      <c r="AB80" s="272"/>
      <c r="AC80" s="272"/>
      <c r="AD80" s="272"/>
      <c r="AE80" s="276"/>
    </row>
    <row r="81" spans="3:32" x14ac:dyDescent="0.25">
      <c r="C81" s="344" t="s">
        <v>44</v>
      </c>
      <c r="D81" s="276"/>
      <c r="E81" s="275"/>
      <c r="F81" s="275"/>
      <c r="G81" s="275"/>
      <c r="H81" s="275"/>
      <c r="I81" s="275"/>
      <c r="J81" s="275"/>
      <c r="K81" s="270"/>
      <c r="L81" s="270"/>
      <c r="M81" s="270"/>
      <c r="N81" s="218"/>
      <c r="O81" s="159"/>
      <c r="P81" s="159"/>
      <c r="Q81" s="271"/>
      <c r="R81" s="272"/>
      <c r="S81" s="272"/>
      <c r="T81" s="272"/>
      <c r="U81" s="272"/>
      <c r="V81" s="272"/>
      <c r="W81" s="272"/>
      <c r="X81" s="272"/>
      <c r="Y81" s="272"/>
      <c r="Z81" s="276"/>
      <c r="AA81" s="271"/>
      <c r="AB81" s="272"/>
      <c r="AC81" s="272"/>
      <c r="AD81" s="272"/>
      <c r="AE81" s="276"/>
    </row>
    <row r="82" spans="3:32" x14ac:dyDescent="0.25">
      <c r="C82" s="345"/>
      <c r="D82" s="276"/>
      <c r="E82" s="275"/>
      <c r="F82" s="275"/>
      <c r="G82" s="275"/>
      <c r="H82" s="275"/>
      <c r="I82" s="275"/>
      <c r="J82" s="275"/>
      <c r="K82" s="270"/>
      <c r="L82" s="270"/>
      <c r="M82" s="270"/>
      <c r="N82" s="218"/>
      <c r="O82" s="159"/>
      <c r="P82" s="159"/>
      <c r="Q82" s="271"/>
      <c r="R82" s="272"/>
      <c r="S82" s="272"/>
      <c r="T82" s="272"/>
      <c r="U82" s="272"/>
      <c r="V82" s="272"/>
      <c r="W82" s="272"/>
      <c r="X82" s="272"/>
      <c r="Y82" s="272"/>
      <c r="Z82" s="276"/>
      <c r="AA82" s="271"/>
      <c r="AB82" s="272"/>
      <c r="AC82" s="272"/>
      <c r="AD82" s="272"/>
      <c r="AE82" s="276"/>
    </row>
    <row r="83" spans="3:32" x14ac:dyDescent="0.25">
      <c r="C83" s="345"/>
      <c r="D83" s="276" t="s">
        <v>146</v>
      </c>
      <c r="E83" s="275"/>
      <c r="F83" s="275"/>
      <c r="G83" s="275"/>
      <c r="H83" s="275"/>
      <c r="I83" s="275"/>
      <c r="J83" s="275"/>
      <c r="K83" s="270"/>
      <c r="L83" s="270"/>
      <c r="M83" s="270"/>
      <c r="N83" s="218"/>
      <c r="O83" s="159">
        <v>64.7</v>
      </c>
      <c r="P83" s="159" t="s">
        <v>472</v>
      </c>
      <c r="Q83" s="271" t="s">
        <v>661</v>
      </c>
      <c r="R83" s="272"/>
      <c r="S83" s="272"/>
      <c r="T83" s="272"/>
      <c r="U83" s="272"/>
      <c r="V83" s="272"/>
      <c r="W83" s="272"/>
      <c r="X83" s="272"/>
      <c r="Y83" s="272"/>
      <c r="Z83" s="276"/>
      <c r="AA83" s="271"/>
      <c r="AB83" s="272"/>
      <c r="AC83" s="272"/>
      <c r="AD83" s="272"/>
      <c r="AE83" s="276"/>
      <c r="AF83">
        <v>647</v>
      </c>
    </row>
    <row r="84" spans="3:32" x14ac:dyDescent="0.25">
      <c r="C84" s="345"/>
      <c r="D84" s="276" t="s">
        <v>476</v>
      </c>
      <c r="E84" s="275"/>
      <c r="F84" s="275"/>
      <c r="G84" s="275"/>
      <c r="H84" s="275"/>
      <c r="I84" s="275"/>
      <c r="J84" s="275"/>
      <c r="K84" s="270"/>
      <c r="L84" s="270"/>
      <c r="M84" s="270"/>
      <c r="N84" s="218"/>
      <c r="O84" s="159">
        <v>50</v>
      </c>
      <c r="P84" s="159" t="s">
        <v>151</v>
      </c>
      <c r="Q84" s="271" t="s">
        <v>810</v>
      </c>
      <c r="R84" s="272"/>
      <c r="S84" s="272"/>
      <c r="T84" s="272"/>
      <c r="U84" s="272"/>
      <c r="V84" s="272"/>
      <c r="W84" s="272"/>
      <c r="X84" s="272"/>
      <c r="Y84" s="272"/>
      <c r="Z84" s="276"/>
      <c r="AA84" s="271"/>
      <c r="AB84" s="272"/>
      <c r="AC84" s="272"/>
      <c r="AD84" s="272"/>
      <c r="AE84" s="276"/>
      <c r="AF84">
        <v>50</v>
      </c>
    </row>
    <row r="85" spans="3:32" x14ac:dyDescent="0.25">
      <c r="C85" s="345"/>
      <c r="D85" s="276" t="s">
        <v>475</v>
      </c>
      <c r="E85" s="275"/>
      <c r="F85" s="275"/>
      <c r="G85" s="275"/>
      <c r="H85" s="275"/>
      <c r="I85" s="275"/>
      <c r="J85" s="275"/>
      <c r="K85" s="270"/>
      <c r="L85" s="270"/>
      <c r="M85" s="270"/>
      <c r="N85" s="218"/>
      <c r="O85" s="159">
        <v>250</v>
      </c>
      <c r="P85" s="159" t="s">
        <v>151</v>
      </c>
      <c r="Q85" s="271" t="s">
        <v>811</v>
      </c>
      <c r="R85" s="272"/>
      <c r="S85" s="272"/>
      <c r="T85" s="272"/>
      <c r="U85" s="272"/>
      <c r="V85" s="272"/>
      <c r="W85" s="272"/>
      <c r="X85" s="272"/>
      <c r="Y85" s="272"/>
      <c r="Z85" s="276"/>
      <c r="AA85" s="271"/>
      <c r="AB85" s="272"/>
      <c r="AC85" s="272"/>
      <c r="AD85" s="272"/>
      <c r="AE85" s="276"/>
      <c r="AF85">
        <v>250</v>
      </c>
    </row>
    <row r="86" spans="3:32" x14ac:dyDescent="0.25">
      <c r="C86" s="345"/>
      <c r="D86" s="276" t="s">
        <v>49</v>
      </c>
      <c r="E86" s="275"/>
      <c r="F86" s="275"/>
      <c r="G86" s="275"/>
      <c r="H86" s="275"/>
      <c r="I86" s="275"/>
      <c r="J86" s="275"/>
      <c r="K86" s="270" t="s">
        <v>24</v>
      </c>
      <c r="L86" s="270"/>
      <c r="M86" s="270"/>
      <c r="N86" s="218"/>
      <c r="O86" s="159">
        <v>150</v>
      </c>
      <c r="P86" s="159" t="s">
        <v>180</v>
      </c>
      <c r="Q86" s="271" t="s">
        <v>109</v>
      </c>
      <c r="R86" s="272"/>
      <c r="S86" s="272"/>
      <c r="T86" s="272"/>
      <c r="U86" s="272"/>
      <c r="V86" s="272"/>
      <c r="W86" s="272"/>
      <c r="X86" s="272"/>
      <c r="Y86" s="272"/>
      <c r="Z86" s="276"/>
      <c r="AA86" s="271"/>
      <c r="AB86" s="272"/>
      <c r="AC86" s="272"/>
      <c r="AD86" s="272"/>
      <c r="AE86" s="276"/>
      <c r="AF86">
        <v>150</v>
      </c>
    </row>
    <row r="87" spans="3:32" x14ac:dyDescent="0.25">
      <c r="C87" s="345"/>
      <c r="D87" s="276" t="s">
        <v>50</v>
      </c>
      <c r="E87" s="275"/>
      <c r="F87" s="275"/>
      <c r="G87" s="275"/>
      <c r="H87" s="275"/>
      <c r="I87" s="275"/>
      <c r="J87" s="275"/>
      <c r="K87" s="270" t="s">
        <v>9</v>
      </c>
      <c r="L87" s="270"/>
      <c r="M87" s="270"/>
      <c r="N87" s="218"/>
      <c r="O87" s="159">
        <v>160</v>
      </c>
      <c r="P87" s="159" t="s">
        <v>180</v>
      </c>
      <c r="Q87" s="271" t="s">
        <v>185</v>
      </c>
      <c r="R87" s="272"/>
      <c r="S87" s="272"/>
      <c r="T87" s="272"/>
      <c r="U87" s="272"/>
      <c r="V87" s="272"/>
      <c r="W87" s="272"/>
      <c r="X87" s="272"/>
      <c r="Y87" s="272"/>
      <c r="Z87" s="276"/>
      <c r="AA87" s="271"/>
      <c r="AB87" s="272"/>
      <c r="AC87" s="272"/>
      <c r="AD87" s="272"/>
      <c r="AE87" s="276"/>
      <c r="AF87">
        <v>160</v>
      </c>
    </row>
    <row r="88" spans="3:32" x14ac:dyDescent="0.25">
      <c r="C88" s="345"/>
      <c r="D88" s="276" t="s">
        <v>522</v>
      </c>
      <c r="E88" s="275"/>
      <c r="F88" s="275"/>
      <c r="G88" s="275"/>
      <c r="H88" s="275"/>
      <c r="I88" s="275"/>
      <c r="J88" s="275"/>
      <c r="K88" s="270" t="s">
        <v>9</v>
      </c>
      <c r="L88" s="270"/>
      <c r="M88" s="270"/>
      <c r="N88" s="218"/>
      <c r="O88" s="159">
        <v>131.36000000000001</v>
      </c>
      <c r="P88" s="159" t="s">
        <v>151</v>
      </c>
      <c r="Q88" s="271" t="s">
        <v>523</v>
      </c>
      <c r="R88" s="272"/>
      <c r="S88" s="272"/>
      <c r="T88" s="272"/>
      <c r="U88" s="272"/>
      <c r="V88" s="272"/>
      <c r="W88" s="272"/>
      <c r="X88" s="272"/>
      <c r="Y88" s="272"/>
      <c r="Z88" s="276"/>
      <c r="AA88" s="271"/>
      <c r="AB88" s="272"/>
      <c r="AC88" s="272"/>
      <c r="AD88" s="272"/>
      <c r="AE88" s="276"/>
      <c r="AF88">
        <v>131.36000000000001</v>
      </c>
    </row>
    <row r="89" spans="3:32" x14ac:dyDescent="0.25">
      <c r="C89" s="345"/>
      <c r="D89" s="276" t="s">
        <v>145</v>
      </c>
      <c r="E89" s="275"/>
      <c r="F89" s="275"/>
      <c r="G89" s="275"/>
      <c r="H89" s="275"/>
      <c r="I89" s="275"/>
      <c r="J89" s="275"/>
      <c r="K89" s="270"/>
      <c r="L89" s="270"/>
      <c r="M89" s="270"/>
      <c r="N89" s="218"/>
      <c r="O89" s="159">
        <v>12.9</v>
      </c>
      <c r="P89" s="159" t="s">
        <v>211</v>
      </c>
      <c r="Q89" s="271" t="s">
        <v>212</v>
      </c>
      <c r="R89" s="272"/>
      <c r="S89" s="272"/>
      <c r="T89" s="272"/>
      <c r="U89" s="272"/>
      <c r="V89" s="272"/>
      <c r="W89" s="272"/>
      <c r="X89" s="272"/>
      <c r="Y89" s="272"/>
      <c r="Z89" s="276"/>
      <c r="AA89" s="271"/>
      <c r="AB89" s="272"/>
      <c r="AC89" s="272"/>
      <c r="AD89" s="272"/>
      <c r="AE89" s="276"/>
      <c r="AF89">
        <v>154.80000000000001</v>
      </c>
    </row>
    <row r="90" spans="3:32" x14ac:dyDescent="0.25">
      <c r="C90" s="345"/>
      <c r="D90" s="276" t="s">
        <v>213</v>
      </c>
      <c r="E90" s="275"/>
      <c r="F90" s="275"/>
      <c r="G90" s="275"/>
      <c r="H90" s="275"/>
      <c r="I90" s="275"/>
      <c r="J90" s="275"/>
      <c r="K90" s="270"/>
      <c r="L90" s="270"/>
      <c r="M90" s="270"/>
      <c r="N90" s="218"/>
      <c r="O90" s="159">
        <v>65</v>
      </c>
      <c r="P90" s="159" t="s">
        <v>214</v>
      </c>
      <c r="Q90" s="271"/>
      <c r="R90" s="272"/>
      <c r="S90" s="272"/>
      <c r="T90" s="272"/>
      <c r="U90" s="272"/>
      <c r="V90" s="272"/>
      <c r="W90" s="272"/>
      <c r="X90" s="272"/>
      <c r="Y90" s="272"/>
      <c r="Z90" s="276"/>
      <c r="AA90" s="271"/>
      <c r="AB90" s="272"/>
      <c r="AC90" s="272"/>
      <c r="AD90" s="272"/>
      <c r="AE90" s="276"/>
      <c r="AF90">
        <v>13</v>
      </c>
    </row>
    <row r="91" spans="3:32" ht="15.75" thickBot="1" x14ac:dyDescent="0.3">
      <c r="C91" s="346"/>
      <c r="D91" s="276" t="s">
        <v>390</v>
      </c>
      <c r="E91" s="275"/>
      <c r="F91" s="275"/>
      <c r="G91" s="275"/>
      <c r="H91" s="275"/>
      <c r="I91" s="275"/>
      <c r="J91" s="275"/>
      <c r="K91" s="270"/>
      <c r="L91" s="270"/>
      <c r="M91" s="270"/>
      <c r="N91" s="221"/>
      <c r="O91" s="222">
        <v>25.5</v>
      </c>
      <c r="P91" s="222" t="s">
        <v>472</v>
      </c>
      <c r="Q91" s="271" t="s">
        <v>513</v>
      </c>
      <c r="R91" s="272"/>
      <c r="S91" s="272"/>
      <c r="T91" s="272"/>
      <c r="U91" s="272"/>
      <c r="V91" s="272"/>
      <c r="W91" s="272"/>
      <c r="X91" s="272"/>
      <c r="Y91" s="272"/>
      <c r="Z91" s="276"/>
      <c r="AA91" s="271"/>
      <c r="AB91" s="272"/>
      <c r="AC91" s="272"/>
      <c r="AD91" s="272"/>
      <c r="AE91" s="276"/>
      <c r="AF91">
        <v>306</v>
      </c>
    </row>
    <row r="92" spans="3:32" x14ac:dyDescent="0.25">
      <c r="C92" s="344" t="s">
        <v>166</v>
      </c>
      <c r="D92" s="276"/>
      <c r="E92" s="275"/>
      <c r="F92" s="275"/>
      <c r="G92" s="275"/>
      <c r="H92" s="275"/>
      <c r="I92" s="275"/>
      <c r="J92" s="275"/>
      <c r="K92" s="270"/>
      <c r="L92" s="270"/>
      <c r="M92" s="270"/>
      <c r="N92" s="218"/>
      <c r="O92" s="159"/>
      <c r="P92" s="159"/>
      <c r="Q92" s="271"/>
      <c r="R92" s="272"/>
      <c r="S92" s="272"/>
      <c r="T92" s="272"/>
      <c r="U92" s="272"/>
      <c r="V92" s="272"/>
      <c r="W92" s="272"/>
      <c r="X92" s="272"/>
      <c r="Y92" s="272"/>
      <c r="Z92" s="276"/>
      <c r="AA92" s="271"/>
      <c r="AB92" s="272"/>
      <c r="AC92" s="272"/>
      <c r="AD92" s="272"/>
      <c r="AE92" s="276"/>
    </row>
    <row r="93" spans="3:32" x14ac:dyDescent="0.25">
      <c r="C93" s="345"/>
      <c r="D93" s="276" t="s">
        <v>167</v>
      </c>
      <c r="E93" s="275"/>
      <c r="F93" s="275"/>
      <c r="G93" s="275"/>
      <c r="H93" s="275"/>
      <c r="I93" s="275"/>
      <c r="J93" s="275"/>
      <c r="K93" s="270"/>
      <c r="L93" s="270"/>
      <c r="M93" s="270"/>
      <c r="N93" s="218"/>
      <c r="O93" s="159">
        <v>600</v>
      </c>
      <c r="P93" s="159" t="s">
        <v>151</v>
      </c>
      <c r="Q93" s="271" t="s">
        <v>514</v>
      </c>
      <c r="R93" s="272"/>
      <c r="S93" s="272"/>
      <c r="T93" s="272"/>
      <c r="U93" s="272"/>
      <c r="V93" s="272"/>
      <c r="W93" s="272"/>
      <c r="X93" s="272"/>
      <c r="Y93" s="272"/>
      <c r="Z93" s="276"/>
      <c r="AA93" s="271"/>
      <c r="AB93" s="272"/>
      <c r="AC93" s="272"/>
      <c r="AD93" s="272"/>
      <c r="AE93" s="276"/>
      <c r="AF93">
        <v>600</v>
      </c>
    </row>
    <row r="94" spans="3:32" x14ac:dyDescent="0.25">
      <c r="C94" s="345"/>
      <c r="D94" s="276" t="s">
        <v>932</v>
      </c>
      <c r="E94" s="275"/>
      <c r="F94" s="275"/>
      <c r="G94" s="275"/>
      <c r="H94" s="275"/>
      <c r="I94" s="275"/>
      <c r="J94" s="275"/>
      <c r="K94" s="270"/>
      <c r="L94" s="270"/>
      <c r="M94" s="270"/>
      <c r="N94" s="218"/>
      <c r="O94" s="159">
        <v>42.5</v>
      </c>
      <c r="P94" s="159" t="s">
        <v>151</v>
      </c>
      <c r="Q94" s="271"/>
      <c r="R94" s="272"/>
      <c r="S94" s="272"/>
      <c r="T94" s="272"/>
      <c r="U94" s="272"/>
      <c r="V94" s="272"/>
      <c r="W94" s="272"/>
      <c r="X94" s="272"/>
      <c r="Y94" s="272"/>
      <c r="Z94" s="276"/>
      <c r="AA94" s="271"/>
      <c r="AB94" s="272"/>
      <c r="AC94" s="272"/>
      <c r="AD94" s="272"/>
      <c r="AE94" s="276"/>
    </row>
    <row r="95" spans="3:32" x14ac:dyDescent="0.25">
      <c r="C95" s="345"/>
      <c r="D95" s="276" t="s">
        <v>938</v>
      </c>
      <c r="E95" s="275"/>
      <c r="F95" s="275"/>
      <c r="G95" s="275"/>
      <c r="H95" s="275"/>
      <c r="I95" s="275"/>
      <c r="J95" s="275"/>
      <c r="K95" s="270"/>
      <c r="L95" s="270"/>
      <c r="M95" s="270"/>
      <c r="N95" s="218"/>
      <c r="O95" s="159">
        <v>16.899999999999999</v>
      </c>
      <c r="P95" s="159" t="s">
        <v>472</v>
      </c>
      <c r="Q95" s="271" t="s">
        <v>940</v>
      </c>
      <c r="R95" s="272"/>
      <c r="S95" s="272"/>
      <c r="T95" s="272"/>
      <c r="U95" s="272"/>
      <c r="V95" s="272"/>
      <c r="W95" s="272"/>
      <c r="X95" s="272"/>
      <c r="Y95" s="272"/>
      <c r="Z95" s="276"/>
      <c r="AA95" s="271"/>
      <c r="AB95" s="272"/>
      <c r="AC95" s="272"/>
      <c r="AD95" s="272"/>
      <c r="AE95" s="276"/>
    </row>
    <row r="96" spans="3:32" x14ac:dyDescent="0.25">
      <c r="C96" s="345"/>
      <c r="D96" s="276" t="s">
        <v>939</v>
      </c>
      <c r="E96" s="275"/>
      <c r="F96" s="275"/>
      <c r="G96" s="275"/>
      <c r="H96" s="275"/>
      <c r="I96" s="275"/>
      <c r="J96" s="275"/>
      <c r="K96" s="270"/>
      <c r="L96" s="270"/>
      <c r="M96" s="270"/>
      <c r="N96" s="218"/>
      <c r="O96" s="223">
        <v>3.5000000000000001E-3</v>
      </c>
      <c r="P96" s="159"/>
      <c r="Q96" s="271" t="s">
        <v>941</v>
      </c>
      <c r="R96" s="272"/>
      <c r="S96" s="272"/>
      <c r="T96" s="272"/>
      <c r="U96" s="272"/>
      <c r="V96" s="272"/>
      <c r="W96" s="272"/>
      <c r="X96" s="272"/>
      <c r="Y96" s="272"/>
      <c r="Z96" s="276"/>
      <c r="AA96" s="271"/>
      <c r="AB96" s="272"/>
      <c r="AC96" s="272"/>
      <c r="AD96" s="272"/>
      <c r="AE96" s="276"/>
    </row>
    <row r="97" spans="3:32" x14ac:dyDescent="0.25">
      <c r="C97" s="345"/>
      <c r="D97" s="276"/>
      <c r="E97" s="275"/>
      <c r="F97" s="275"/>
      <c r="G97" s="275"/>
      <c r="H97" s="275"/>
      <c r="I97" s="275"/>
      <c r="J97" s="275"/>
      <c r="K97" s="270"/>
      <c r="L97" s="270"/>
      <c r="M97" s="270"/>
      <c r="N97" s="218"/>
      <c r="O97" s="159"/>
      <c r="P97" s="159"/>
      <c r="Q97" s="271"/>
      <c r="R97" s="272"/>
      <c r="S97" s="272"/>
      <c r="T97" s="272"/>
      <c r="U97" s="272"/>
      <c r="V97" s="272"/>
      <c r="W97" s="272"/>
      <c r="X97" s="272"/>
      <c r="Y97" s="272"/>
      <c r="Z97" s="276"/>
      <c r="AA97" s="271"/>
      <c r="AB97" s="272"/>
      <c r="AC97" s="272"/>
      <c r="AD97" s="272"/>
      <c r="AE97" s="276"/>
    </row>
    <row r="98" spans="3:32" x14ac:dyDescent="0.25">
      <c r="C98" s="345"/>
      <c r="D98" s="276"/>
      <c r="E98" s="275"/>
      <c r="F98" s="275"/>
      <c r="G98" s="275"/>
      <c r="H98" s="275"/>
      <c r="I98" s="275"/>
      <c r="J98" s="275"/>
      <c r="K98" s="270"/>
      <c r="L98" s="270"/>
      <c r="M98" s="270"/>
      <c r="N98" s="218"/>
      <c r="O98" s="159"/>
      <c r="P98" s="159"/>
      <c r="Q98" s="271"/>
      <c r="R98" s="272"/>
      <c r="S98" s="272"/>
      <c r="T98" s="272"/>
      <c r="U98" s="272"/>
      <c r="V98" s="272"/>
      <c r="W98" s="272"/>
      <c r="X98" s="272"/>
      <c r="Y98" s="272"/>
      <c r="Z98" s="276"/>
      <c r="AA98" s="271"/>
      <c r="AB98" s="272"/>
      <c r="AC98" s="272"/>
      <c r="AD98" s="272"/>
      <c r="AE98" s="276"/>
    </row>
    <row r="99" spans="3:32" x14ac:dyDescent="0.25">
      <c r="C99" s="345"/>
      <c r="D99" s="276"/>
      <c r="E99" s="275"/>
      <c r="F99" s="275"/>
      <c r="G99" s="275"/>
      <c r="H99" s="275"/>
      <c r="I99" s="275"/>
      <c r="J99" s="275"/>
      <c r="K99" s="270"/>
      <c r="L99" s="270"/>
      <c r="M99" s="270"/>
      <c r="N99" s="218"/>
      <c r="O99" s="159"/>
      <c r="P99" s="159"/>
      <c r="Q99" s="271"/>
      <c r="R99" s="272"/>
      <c r="S99" s="272"/>
      <c r="T99" s="272"/>
      <c r="U99" s="272"/>
      <c r="V99" s="272"/>
      <c r="W99" s="272"/>
      <c r="X99" s="272"/>
      <c r="Y99" s="272"/>
      <c r="Z99" s="276"/>
      <c r="AA99" s="271"/>
      <c r="AB99" s="272"/>
      <c r="AC99" s="272"/>
      <c r="AD99" s="272"/>
      <c r="AE99" s="276"/>
    </row>
    <row r="100" spans="3:32" ht="15.75" thickBot="1" x14ac:dyDescent="0.3">
      <c r="C100" s="346"/>
      <c r="D100" s="276"/>
      <c r="E100" s="275"/>
      <c r="F100" s="275"/>
      <c r="G100" s="275"/>
      <c r="H100" s="275"/>
      <c r="I100" s="275"/>
      <c r="J100" s="275"/>
      <c r="K100" s="270"/>
      <c r="L100" s="270"/>
      <c r="M100" s="270"/>
      <c r="N100" s="221"/>
      <c r="O100" s="222"/>
      <c r="P100" s="222"/>
      <c r="Q100" s="271"/>
      <c r="R100" s="272"/>
      <c r="S100" s="272"/>
      <c r="T100" s="272"/>
      <c r="U100" s="272"/>
      <c r="V100" s="272"/>
      <c r="W100" s="272"/>
      <c r="X100" s="272"/>
      <c r="Y100" s="272"/>
      <c r="Z100" s="276"/>
      <c r="AA100" s="271"/>
      <c r="AB100" s="272"/>
      <c r="AC100" s="272"/>
      <c r="AD100" s="272"/>
      <c r="AE100" s="276"/>
    </row>
    <row r="101" spans="3:32" x14ac:dyDescent="0.25">
      <c r="C101" s="344" t="s">
        <v>57</v>
      </c>
      <c r="D101" s="276" t="s">
        <v>471</v>
      </c>
      <c r="E101" s="275"/>
      <c r="F101" s="275"/>
      <c r="G101" s="275"/>
      <c r="H101" s="275"/>
      <c r="I101" s="275"/>
      <c r="J101" s="275"/>
      <c r="K101" s="270"/>
      <c r="L101" s="270"/>
      <c r="M101" s="270"/>
      <c r="N101" s="218"/>
      <c r="O101" s="159">
        <v>700</v>
      </c>
      <c r="P101" s="159" t="s">
        <v>472</v>
      </c>
      <c r="Q101" s="271" t="s">
        <v>471</v>
      </c>
      <c r="R101" s="272"/>
      <c r="S101" s="272"/>
      <c r="T101" s="272"/>
      <c r="U101" s="272"/>
      <c r="V101" s="272"/>
      <c r="W101" s="272"/>
      <c r="X101" s="272"/>
      <c r="Y101" s="272"/>
      <c r="Z101" s="276"/>
      <c r="AA101" s="271"/>
      <c r="AB101" s="272"/>
      <c r="AC101" s="272"/>
      <c r="AD101" s="272"/>
      <c r="AE101" s="276"/>
      <c r="AF101">
        <v>8400</v>
      </c>
    </row>
    <row r="102" spans="3:32" x14ac:dyDescent="0.25">
      <c r="C102" s="345"/>
      <c r="D102" s="276" t="s">
        <v>473</v>
      </c>
      <c r="E102" s="275"/>
      <c r="F102" s="275"/>
      <c r="G102" s="275"/>
      <c r="H102" s="275"/>
      <c r="I102" s="275"/>
      <c r="J102" s="275"/>
      <c r="K102" s="270"/>
      <c r="L102" s="270"/>
      <c r="M102" s="270"/>
      <c r="N102" s="218"/>
      <c r="O102" s="159">
        <v>1818.85</v>
      </c>
      <c r="P102" s="159" t="s">
        <v>151</v>
      </c>
      <c r="Q102" s="271" t="s">
        <v>858</v>
      </c>
      <c r="R102" s="272"/>
      <c r="S102" s="272"/>
      <c r="T102" s="272"/>
      <c r="U102" s="272"/>
      <c r="V102" s="272"/>
      <c r="W102" s="272"/>
      <c r="X102" s="272"/>
      <c r="Y102" s="272"/>
      <c r="Z102" s="276"/>
      <c r="AA102" s="271"/>
      <c r="AB102" s="272"/>
      <c r="AC102" s="272"/>
      <c r="AD102" s="272"/>
      <c r="AE102" s="276"/>
      <c r="AF102">
        <v>2100</v>
      </c>
    </row>
    <row r="103" spans="3:32" x14ac:dyDescent="0.25">
      <c r="C103" s="345"/>
      <c r="D103" s="276" t="s">
        <v>474</v>
      </c>
      <c r="E103" s="275"/>
      <c r="F103" s="275"/>
      <c r="G103" s="275"/>
      <c r="H103" s="275"/>
      <c r="I103" s="275"/>
      <c r="J103" s="275"/>
      <c r="K103" s="270"/>
      <c r="L103" s="270"/>
      <c r="M103" s="270"/>
      <c r="N103" s="218"/>
      <c r="O103" s="159">
        <v>225</v>
      </c>
      <c r="P103" s="159" t="s">
        <v>472</v>
      </c>
      <c r="Q103" s="271"/>
      <c r="R103" s="272"/>
      <c r="S103" s="272"/>
      <c r="T103" s="272"/>
      <c r="U103" s="272"/>
      <c r="V103" s="272"/>
      <c r="W103" s="272"/>
      <c r="X103" s="272"/>
      <c r="Y103" s="272"/>
      <c r="Z103" s="276"/>
      <c r="AA103" s="271"/>
      <c r="AB103" s="272"/>
      <c r="AC103" s="272"/>
      <c r="AD103" s="272"/>
      <c r="AE103" s="276"/>
      <c r="AF103">
        <v>2700</v>
      </c>
    </row>
    <row r="104" spans="3:32" x14ac:dyDescent="0.25">
      <c r="C104" s="345"/>
      <c r="D104" s="276" t="s">
        <v>477</v>
      </c>
      <c r="E104" s="275"/>
      <c r="F104" s="275"/>
      <c r="G104" s="275"/>
      <c r="H104" s="275"/>
      <c r="I104" s="275"/>
      <c r="J104" s="275"/>
      <c r="K104" s="270"/>
      <c r="L104" s="270"/>
      <c r="M104" s="270"/>
      <c r="N104" s="218"/>
      <c r="O104" s="159">
        <v>100</v>
      </c>
      <c r="P104" s="159" t="s">
        <v>151</v>
      </c>
      <c r="Q104" s="271" t="s">
        <v>478</v>
      </c>
      <c r="R104" s="272"/>
      <c r="S104" s="272"/>
      <c r="T104" s="272"/>
      <c r="U104" s="272"/>
      <c r="V104" s="272"/>
      <c r="W104" s="272"/>
      <c r="X104" s="272"/>
      <c r="Y104" s="272"/>
      <c r="Z104" s="276"/>
      <c r="AA104" s="271"/>
      <c r="AB104" s="272"/>
      <c r="AC104" s="272"/>
      <c r="AD104" s="272"/>
      <c r="AE104" s="276"/>
      <c r="AF104">
        <v>100</v>
      </c>
    </row>
    <row r="105" spans="3:32" x14ac:dyDescent="0.25">
      <c r="C105" s="345"/>
      <c r="D105" s="276" t="s">
        <v>812</v>
      </c>
      <c r="E105" s="275"/>
      <c r="F105" s="275"/>
      <c r="G105" s="275"/>
      <c r="H105" s="275"/>
      <c r="I105" s="275"/>
      <c r="J105" s="275"/>
      <c r="K105" s="270"/>
      <c r="L105" s="270"/>
      <c r="M105" s="270"/>
      <c r="N105" s="218"/>
      <c r="O105" s="159">
        <v>1500</v>
      </c>
      <c r="P105" s="159" t="s">
        <v>151</v>
      </c>
      <c r="Q105" s="271" t="s">
        <v>479</v>
      </c>
      <c r="R105" s="272"/>
      <c r="S105" s="272"/>
      <c r="T105" s="272"/>
      <c r="U105" s="272"/>
      <c r="V105" s="272"/>
      <c r="W105" s="272"/>
      <c r="X105" s="272"/>
      <c r="Y105" s="272"/>
      <c r="Z105" s="276"/>
      <c r="AA105" s="271"/>
      <c r="AB105" s="272"/>
      <c r="AC105" s="272"/>
      <c r="AD105" s="272"/>
      <c r="AE105" s="276"/>
      <c r="AF105">
        <v>1500</v>
      </c>
    </row>
    <row r="106" spans="3:32" x14ac:dyDescent="0.25">
      <c r="C106" s="345"/>
      <c r="D106" s="276" t="s">
        <v>524</v>
      </c>
      <c r="E106" s="275"/>
      <c r="F106" s="275"/>
      <c r="G106" s="275"/>
      <c r="H106" s="275"/>
      <c r="I106" s="275"/>
      <c r="J106" s="275"/>
      <c r="K106" s="270"/>
      <c r="L106" s="270"/>
      <c r="M106" s="270"/>
      <c r="N106" s="218"/>
      <c r="O106" s="159">
        <v>378</v>
      </c>
      <c r="P106" s="159" t="s">
        <v>151</v>
      </c>
      <c r="Q106" s="271"/>
      <c r="R106" s="272"/>
      <c r="S106" s="272"/>
      <c r="T106" s="272"/>
      <c r="U106" s="272"/>
      <c r="V106" s="272"/>
      <c r="W106" s="272"/>
      <c r="X106" s="272"/>
      <c r="Y106" s="272"/>
      <c r="Z106" s="276"/>
      <c r="AA106" s="271"/>
      <c r="AB106" s="272"/>
      <c r="AC106" s="272"/>
      <c r="AD106" s="272"/>
      <c r="AE106" s="276"/>
      <c r="AF106">
        <v>378</v>
      </c>
    </row>
    <row r="107" spans="3:32" x14ac:dyDescent="0.25">
      <c r="C107" s="345"/>
      <c r="D107" s="276" t="s">
        <v>525</v>
      </c>
      <c r="E107" s="275"/>
      <c r="F107" s="275"/>
      <c r="G107" s="275"/>
      <c r="H107" s="275"/>
      <c r="I107" s="275"/>
      <c r="J107" s="275"/>
      <c r="K107" s="270"/>
      <c r="L107" s="270"/>
      <c r="M107" s="270"/>
      <c r="N107" s="218"/>
      <c r="O107" s="159">
        <v>114</v>
      </c>
      <c r="P107" s="159"/>
      <c r="Q107" s="271"/>
      <c r="R107" s="272"/>
      <c r="S107" s="272"/>
      <c r="T107" s="272"/>
      <c r="U107" s="272"/>
      <c r="V107" s="272"/>
      <c r="W107" s="272"/>
      <c r="X107" s="272"/>
      <c r="Y107" s="272"/>
      <c r="Z107" s="276"/>
      <c r="AA107" s="271"/>
      <c r="AB107" s="272"/>
      <c r="AC107" s="272"/>
      <c r="AD107" s="272"/>
      <c r="AE107" s="276"/>
      <c r="AF107">
        <v>114</v>
      </c>
    </row>
    <row r="108" spans="3:32" x14ac:dyDescent="0.25">
      <c r="C108" s="345"/>
      <c r="D108" s="276" t="s">
        <v>706</v>
      </c>
      <c r="E108" s="275"/>
      <c r="F108" s="275"/>
      <c r="G108" s="275"/>
      <c r="H108" s="275"/>
      <c r="I108" s="275"/>
      <c r="J108" s="275"/>
      <c r="K108" s="270"/>
      <c r="L108" s="270"/>
      <c r="M108" s="270"/>
      <c r="N108" s="218"/>
      <c r="O108" s="159">
        <v>571</v>
      </c>
      <c r="P108" s="159" t="s">
        <v>859</v>
      </c>
      <c r="Q108" s="271" t="s">
        <v>860</v>
      </c>
      <c r="R108" s="272"/>
      <c r="S108" s="272"/>
      <c r="T108" s="272"/>
      <c r="U108" s="272"/>
      <c r="V108" s="272"/>
      <c r="W108" s="272"/>
      <c r="X108" s="272"/>
      <c r="Y108" s="272"/>
      <c r="Z108" s="276"/>
      <c r="AA108" s="271"/>
      <c r="AB108" s="272"/>
      <c r="AC108" s="272"/>
      <c r="AD108" s="272"/>
      <c r="AE108" s="276"/>
    </row>
    <row r="109" spans="3:32" x14ac:dyDescent="0.25">
      <c r="C109" s="345"/>
      <c r="D109" s="326" t="s">
        <v>474</v>
      </c>
      <c r="E109" s="347"/>
      <c r="F109" s="347"/>
      <c r="G109" s="347"/>
      <c r="H109" s="347"/>
      <c r="I109" s="347"/>
      <c r="J109" s="347"/>
      <c r="K109" s="348"/>
      <c r="L109" s="348"/>
      <c r="M109" s="348"/>
      <c r="N109" s="220"/>
      <c r="O109" s="5">
        <v>2900</v>
      </c>
      <c r="P109" s="5" t="s">
        <v>859</v>
      </c>
      <c r="Q109" s="324" t="s">
        <v>959</v>
      </c>
      <c r="R109" s="325"/>
      <c r="S109" s="325"/>
      <c r="T109" s="325"/>
      <c r="U109" s="325"/>
      <c r="V109" s="325"/>
      <c r="W109" s="325"/>
      <c r="X109" s="325"/>
      <c r="Y109" s="325"/>
      <c r="Z109" s="326"/>
      <c r="AA109" s="324"/>
      <c r="AB109" s="325"/>
      <c r="AC109" s="325"/>
      <c r="AD109" s="325"/>
      <c r="AE109" s="326"/>
    </row>
    <row r="110" spans="3:32" ht="15.75" thickBot="1" x14ac:dyDescent="0.3">
      <c r="C110" s="346"/>
      <c r="D110" s="326" t="s">
        <v>960</v>
      </c>
      <c r="E110" s="347"/>
      <c r="F110" s="347"/>
      <c r="G110" s="347"/>
      <c r="H110" s="347"/>
      <c r="I110" s="347"/>
      <c r="J110" s="347"/>
      <c r="K110" s="348"/>
      <c r="L110" s="348"/>
      <c r="M110" s="348"/>
      <c r="N110" s="103"/>
      <c r="O110" s="5">
        <v>500</v>
      </c>
      <c r="P110" s="5" t="s">
        <v>151</v>
      </c>
      <c r="Q110" s="324" t="s">
        <v>961</v>
      </c>
      <c r="R110" s="325"/>
      <c r="S110" s="325"/>
      <c r="T110" s="325"/>
      <c r="U110" s="325"/>
      <c r="V110" s="325"/>
      <c r="W110" s="325"/>
      <c r="X110" s="325"/>
      <c r="Y110" s="325"/>
      <c r="Z110" s="326"/>
      <c r="AA110" s="324"/>
      <c r="AB110" s="325"/>
      <c r="AC110" s="325"/>
      <c r="AD110" s="325"/>
      <c r="AE110" s="326"/>
    </row>
    <row r="111" spans="3:32" x14ac:dyDescent="0.25">
      <c r="C111" s="344" t="s">
        <v>953</v>
      </c>
      <c r="D111" s="276" t="s">
        <v>954</v>
      </c>
      <c r="E111" s="275"/>
      <c r="F111" s="275"/>
      <c r="G111" s="275"/>
      <c r="H111" s="275"/>
      <c r="I111" s="275"/>
      <c r="J111" s="275"/>
      <c r="K111" s="270"/>
      <c r="L111" s="270"/>
      <c r="M111" s="270"/>
      <c r="N111" s="219"/>
      <c r="O111" s="159">
        <v>3.7</v>
      </c>
      <c r="P111" s="159" t="s">
        <v>955</v>
      </c>
      <c r="Q111" s="271" t="s">
        <v>956</v>
      </c>
      <c r="R111" s="272"/>
      <c r="S111" s="272"/>
      <c r="T111" s="272"/>
      <c r="U111" s="272"/>
      <c r="V111" s="272"/>
      <c r="W111" s="272"/>
      <c r="X111" s="272"/>
      <c r="Y111" s="272"/>
      <c r="Z111" s="276"/>
      <c r="AA111" s="271"/>
      <c r="AB111" s="272"/>
      <c r="AC111" s="272"/>
      <c r="AD111" s="272"/>
      <c r="AE111" s="276"/>
      <c r="AF111">
        <v>8400</v>
      </c>
    </row>
    <row r="112" spans="3:32" x14ac:dyDescent="0.25">
      <c r="C112" s="345"/>
      <c r="D112" s="276" t="s">
        <v>957</v>
      </c>
      <c r="E112" s="275"/>
      <c r="F112" s="275"/>
      <c r="G112" s="275"/>
      <c r="H112" s="275"/>
      <c r="I112" s="275"/>
      <c r="J112" s="275"/>
      <c r="K112" s="270"/>
      <c r="L112" s="270"/>
      <c r="M112" s="270"/>
      <c r="N112" s="219"/>
      <c r="O112" s="159">
        <v>1200</v>
      </c>
      <c r="P112" s="159" t="s">
        <v>859</v>
      </c>
      <c r="Q112" s="271" t="s">
        <v>958</v>
      </c>
      <c r="R112" s="272"/>
      <c r="S112" s="272"/>
      <c r="T112" s="272"/>
      <c r="U112" s="272"/>
      <c r="V112" s="272"/>
      <c r="W112" s="272"/>
      <c r="X112" s="272"/>
      <c r="Y112" s="272"/>
      <c r="Z112" s="276"/>
      <c r="AA112" s="271"/>
      <c r="AB112" s="272"/>
      <c r="AC112" s="272"/>
      <c r="AD112" s="272"/>
      <c r="AE112" s="276"/>
      <c r="AF112">
        <v>2100</v>
      </c>
    </row>
    <row r="113" spans="3:32" x14ac:dyDescent="0.25">
      <c r="C113" s="345"/>
      <c r="D113" s="276" t="s">
        <v>962</v>
      </c>
      <c r="E113" s="275"/>
      <c r="F113" s="275"/>
      <c r="G113" s="275"/>
      <c r="H113" s="275"/>
      <c r="I113" s="275"/>
      <c r="J113" s="275"/>
      <c r="K113" s="270"/>
      <c r="L113" s="270"/>
      <c r="M113" s="270"/>
      <c r="N113" s="219"/>
      <c r="O113" s="159"/>
      <c r="P113" s="159"/>
      <c r="Q113" s="271" t="s">
        <v>963</v>
      </c>
      <c r="R113" s="272"/>
      <c r="S113" s="272"/>
      <c r="T113" s="272"/>
      <c r="U113" s="272"/>
      <c r="V113" s="272"/>
      <c r="W113" s="272"/>
      <c r="X113" s="272"/>
      <c r="Y113" s="272"/>
      <c r="Z113" s="276"/>
      <c r="AA113" s="271"/>
      <c r="AB113" s="272"/>
      <c r="AC113" s="272"/>
      <c r="AD113" s="272"/>
      <c r="AE113" s="276"/>
      <c r="AF113">
        <v>2700</v>
      </c>
    </row>
    <row r="114" spans="3:32" x14ac:dyDescent="0.25">
      <c r="C114" s="345"/>
      <c r="D114" s="276" t="s">
        <v>964</v>
      </c>
      <c r="E114" s="275"/>
      <c r="F114" s="275"/>
      <c r="G114" s="275"/>
      <c r="H114" s="275"/>
      <c r="I114" s="275"/>
      <c r="J114" s="275"/>
      <c r="K114" s="270"/>
      <c r="L114" s="270"/>
      <c r="M114" s="270"/>
      <c r="N114" s="219"/>
      <c r="O114" s="159"/>
      <c r="P114" s="159"/>
      <c r="Q114" s="271" t="s">
        <v>965</v>
      </c>
      <c r="R114" s="272"/>
      <c r="S114" s="272"/>
      <c r="T114" s="272"/>
      <c r="U114" s="272"/>
      <c r="V114" s="272"/>
      <c r="W114" s="272"/>
      <c r="X114" s="272"/>
      <c r="Y114" s="272"/>
      <c r="Z114" s="276"/>
      <c r="AA114" s="271"/>
      <c r="AB114" s="272"/>
      <c r="AC114" s="272"/>
      <c r="AD114" s="272"/>
      <c r="AE114" s="276"/>
      <c r="AF114">
        <v>100</v>
      </c>
    </row>
    <row r="115" spans="3:32" x14ac:dyDescent="0.25">
      <c r="C115" s="345"/>
      <c r="D115" s="276"/>
      <c r="E115" s="275"/>
      <c r="F115" s="275"/>
      <c r="G115" s="275"/>
      <c r="H115" s="275"/>
      <c r="I115" s="275"/>
      <c r="J115" s="275"/>
      <c r="K115" s="270"/>
      <c r="L115" s="270"/>
      <c r="M115" s="270"/>
      <c r="N115" s="219"/>
      <c r="O115" s="159"/>
      <c r="P115" s="159"/>
      <c r="Q115" s="271"/>
      <c r="R115" s="272"/>
      <c r="S115" s="272"/>
      <c r="T115" s="272"/>
      <c r="U115" s="272"/>
      <c r="V115" s="272"/>
      <c r="W115" s="272"/>
      <c r="X115" s="272"/>
      <c r="Y115" s="272"/>
      <c r="Z115" s="276"/>
      <c r="AA115" s="271"/>
      <c r="AB115" s="272"/>
      <c r="AC115" s="272"/>
      <c r="AD115" s="272"/>
      <c r="AE115" s="276"/>
      <c r="AF115">
        <v>1500</v>
      </c>
    </row>
    <row r="116" spans="3:32" x14ac:dyDescent="0.25">
      <c r="C116" s="345"/>
      <c r="D116" s="276"/>
      <c r="E116" s="275"/>
      <c r="F116" s="275"/>
      <c r="G116" s="275"/>
      <c r="H116" s="275"/>
      <c r="I116" s="275"/>
      <c r="J116" s="275"/>
      <c r="K116" s="270"/>
      <c r="L116" s="270"/>
      <c r="M116" s="270"/>
      <c r="N116" s="219"/>
      <c r="O116" s="159"/>
      <c r="P116" s="159"/>
      <c r="Q116" s="271"/>
      <c r="R116" s="272"/>
      <c r="S116" s="272"/>
      <c r="T116" s="272"/>
      <c r="U116" s="272"/>
      <c r="V116" s="272"/>
      <c r="W116" s="272"/>
      <c r="X116" s="272"/>
      <c r="Y116" s="272"/>
      <c r="Z116" s="276"/>
      <c r="AA116" s="271"/>
      <c r="AB116" s="272"/>
      <c r="AC116" s="272"/>
      <c r="AD116" s="272"/>
      <c r="AE116" s="276"/>
      <c r="AF116">
        <v>378</v>
      </c>
    </row>
    <row r="117" spans="3:32" x14ac:dyDescent="0.25">
      <c r="C117" s="345"/>
      <c r="D117" s="276"/>
      <c r="E117" s="275"/>
      <c r="F117" s="275"/>
      <c r="G117" s="275"/>
      <c r="H117" s="275"/>
      <c r="I117" s="275"/>
      <c r="J117" s="275"/>
      <c r="K117" s="270"/>
      <c r="L117" s="270"/>
      <c r="M117" s="270"/>
      <c r="N117" s="219"/>
      <c r="O117" s="159"/>
      <c r="P117" s="159"/>
      <c r="Q117" s="271"/>
      <c r="R117" s="272"/>
      <c r="S117" s="272"/>
      <c r="T117" s="272"/>
      <c r="U117" s="272"/>
      <c r="V117" s="272"/>
      <c r="W117" s="272"/>
      <c r="X117" s="272"/>
      <c r="Y117" s="272"/>
      <c r="Z117" s="276"/>
      <c r="AA117" s="271"/>
      <c r="AB117" s="272"/>
      <c r="AC117" s="272"/>
      <c r="AD117" s="272"/>
      <c r="AE117" s="276"/>
      <c r="AF117">
        <v>114</v>
      </c>
    </row>
    <row r="118" spans="3:32" x14ac:dyDescent="0.25">
      <c r="C118" s="345"/>
      <c r="D118" s="276"/>
      <c r="E118" s="275"/>
      <c r="F118" s="275"/>
      <c r="G118" s="275"/>
      <c r="H118" s="275"/>
      <c r="I118" s="275"/>
      <c r="J118" s="275"/>
      <c r="K118" s="270"/>
      <c r="L118" s="270"/>
      <c r="M118" s="270"/>
      <c r="N118" s="219"/>
      <c r="O118" s="159"/>
      <c r="P118" s="159"/>
      <c r="Q118" s="271"/>
      <c r="R118" s="272"/>
      <c r="S118" s="272"/>
      <c r="T118" s="272"/>
      <c r="U118" s="272"/>
      <c r="V118" s="272"/>
      <c r="W118" s="272"/>
      <c r="X118" s="272"/>
      <c r="Y118" s="272"/>
      <c r="Z118" s="276"/>
      <c r="AA118" s="271"/>
      <c r="AB118" s="272"/>
      <c r="AC118" s="272"/>
      <c r="AD118" s="272"/>
      <c r="AE118" s="276"/>
    </row>
    <row r="119" spans="3:32" ht="15.75" thickBot="1" x14ac:dyDescent="0.3">
      <c r="C119" s="346"/>
      <c r="D119" s="326"/>
      <c r="E119" s="347"/>
      <c r="F119" s="347"/>
      <c r="G119" s="347"/>
      <c r="H119" s="347"/>
      <c r="I119" s="347"/>
      <c r="J119" s="347"/>
      <c r="K119" s="348"/>
      <c r="L119" s="348"/>
      <c r="M119" s="348"/>
      <c r="N119" s="220"/>
      <c r="O119" s="5"/>
      <c r="P119" s="5"/>
      <c r="Q119" s="324"/>
      <c r="R119" s="325"/>
      <c r="S119" s="325"/>
      <c r="T119" s="325"/>
      <c r="U119" s="325"/>
      <c r="V119" s="325"/>
      <c r="W119" s="325"/>
      <c r="X119" s="325"/>
      <c r="Y119" s="325"/>
      <c r="Z119" s="326"/>
      <c r="AA119" s="324"/>
      <c r="AB119" s="325"/>
      <c r="AC119" s="325"/>
      <c r="AD119" s="325"/>
      <c r="AE119" s="326"/>
    </row>
    <row r="127" spans="3:32" ht="15.75" thickBot="1" x14ac:dyDescent="0.3">
      <c r="V127">
        <v>100</v>
      </c>
      <c r="W127">
        <f>V127*W128/V128</f>
        <v>1.46</v>
      </c>
    </row>
    <row r="128" spans="3:32" ht="15.75" thickBot="1" x14ac:dyDescent="0.3">
      <c r="V128">
        <v>200000</v>
      </c>
      <c r="W128" s="25">
        <v>2920</v>
      </c>
    </row>
  </sheetData>
  <mergeCells count="454">
    <mergeCell ref="AA108:AE108"/>
    <mergeCell ref="Q110:Z110"/>
    <mergeCell ref="AA110:AE110"/>
    <mergeCell ref="AA104:AE104"/>
    <mergeCell ref="D100:J100"/>
    <mergeCell ref="K100:M100"/>
    <mergeCell ref="Q100:Z100"/>
    <mergeCell ref="AA100:AE100"/>
    <mergeCell ref="D88:J88"/>
    <mergeCell ref="K88:M88"/>
    <mergeCell ref="Q88:Z88"/>
    <mergeCell ref="AA88:AE88"/>
    <mergeCell ref="D108:J108"/>
    <mergeCell ref="K108:M108"/>
    <mergeCell ref="D110:J110"/>
    <mergeCell ref="K110:M110"/>
    <mergeCell ref="D104:J104"/>
    <mergeCell ref="K104:M104"/>
    <mergeCell ref="D105:J105"/>
    <mergeCell ref="K105:M105"/>
    <mergeCell ref="Q108:Z108"/>
    <mergeCell ref="AA97:AE97"/>
    <mergeCell ref="D98:J98"/>
    <mergeCell ref="K98:M98"/>
    <mergeCell ref="C101:C110"/>
    <mergeCell ref="D101:J101"/>
    <mergeCell ref="K101:M101"/>
    <mergeCell ref="D102:J102"/>
    <mergeCell ref="K102:M102"/>
    <mergeCell ref="D103:J103"/>
    <mergeCell ref="K103:M103"/>
    <mergeCell ref="Q105:Z105"/>
    <mergeCell ref="AA105:AE105"/>
    <mergeCell ref="Q106:Z106"/>
    <mergeCell ref="AA106:AE106"/>
    <mergeCell ref="Q107:Z107"/>
    <mergeCell ref="AA107:AE107"/>
    <mergeCell ref="D106:J106"/>
    <mergeCell ref="K106:M106"/>
    <mergeCell ref="D107:J107"/>
    <mergeCell ref="K107:M107"/>
    <mergeCell ref="Q101:Z101"/>
    <mergeCell ref="AA101:AE101"/>
    <mergeCell ref="Q102:Z102"/>
    <mergeCell ref="AA102:AE102"/>
    <mergeCell ref="Q103:Z103"/>
    <mergeCell ref="AA103:AE103"/>
    <mergeCell ref="Q104:Z104"/>
    <mergeCell ref="Q70:Z70"/>
    <mergeCell ref="AA70:AE70"/>
    <mergeCell ref="D71:J71"/>
    <mergeCell ref="K71:M71"/>
    <mergeCell ref="Q71:Z71"/>
    <mergeCell ref="AA71:AE71"/>
    <mergeCell ref="Q66:Z66"/>
    <mergeCell ref="AA66:AE66"/>
    <mergeCell ref="D68:J68"/>
    <mergeCell ref="K68:M68"/>
    <mergeCell ref="Q68:Z68"/>
    <mergeCell ref="AA68:AE68"/>
    <mergeCell ref="D69:J69"/>
    <mergeCell ref="K69:M69"/>
    <mergeCell ref="Q69:Z69"/>
    <mergeCell ref="AA69:AE69"/>
    <mergeCell ref="D67:J67"/>
    <mergeCell ref="K67:M67"/>
    <mergeCell ref="Q67:Z67"/>
    <mergeCell ref="AA67:AE67"/>
    <mergeCell ref="Q98:Z98"/>
    <mergeCell ref="AA98:AE98"/>
    <mergeCell ref="D99:J99"/>
    <mergeCell ref="K99:M99"/>
    <mergeCell ref="Q99:Z99"/>
    <mergeCell ref="AA99:AE99"/>
    <mergeCell ref="C92:C100"/>
    <mergeCell ref="D92:J92"/>
    <mergeCell ref="K92:M92"/>
    <mergeCell ref="Q92:Z92"/>
    <mergeCell ref="AA92:AE92"/>
    <mergeCell ref="D93:J93"/>
    <mergeCell ref="K93:M93"/>
    <mergeCell ref="Q93:Z93"/>
    <mergeCell ref="AA93:AE93"/>
    <mergeCell ref="D94:J94"/>
    <mergeCell ref="K94:M94"/>
    <mergeCell ref="Q94:Z94"/>
    <mergeCell ref="AA94:AE94"/>
    <mergeCell ref="D95:J95"/>
    <mergeCell ref="K95:M95"/>
    <mergeCell ref="Q95:Z95"/>
    <mergeCell ref="AA95:AE95"/>
    <mergeCell ref="D96:J96"/>
    <mergeCell ref="K96:M96"/>
    <mergeCell ref="Q96:Z96"/>
    <mergeCell ref="AA96:AE96"/>
    <mergeCell ref="D97:J97"/>
    <mergeCell ref="K97:M97"/>
    <mergeCell ref="Q97:Z97"/>
    <mergeCell ref="F4:I4"/>
    <mergeCell ref="D7:J7"/>
    <mergeCell ref="K7:M7"/>
    <mergeCell ref="Q7:Z7"/>
    <mergeCell ref="AA7:AE7"/>
    <mergeCell ref="AA9:AE9"/>
    <mergeCell ref="D10:J10"/>
    <mergeCell ref="K10:M10"/>
    <mergeCell ref="Q10:Z10"/>
    <mergeCell ref="AA10:AE10"/>
    <mergeCell ref="D15:J15"/>
    <mergeCell ref="K15:M15"/>
    <mergeCell ref="Q15:Z15"/>
    <mergeCell ref="AA15:AE15"/>
    <mergeCell ref="D18:J18"/>
    <mergeCell ref="K18:M18"/>
    <mergeCell ref="Q18:Z18"/>
    <mergeCell ref="AA18:AE18"/>
    <mergeCell ref="C8:C20"/>
    <mergeCell ref="D8:J8"/>
    <mergeCell ref="K8:M8"/>
    <mergeCell ref="Q8:Z8"/>
    <mergeCell ref="AA8:AE8"/>
    <mergeCell ref="D9:J9"/>
    <mergeCell ref="K9:M9"/>
    <mergeCell ref="Q9:Z9"/>
    <mergeCell ref="D11:J11"/>
    <mergeCell ref="K11:M11"/>
    <mergeCell ref="Q11:Z11"/>
    <mergeCell ref="AA11:AE11"/>
    <mergeCell ref="D12:J12"/>
    <mergeCell ref="K12:M12"/>
    <mergeCell ref="Q12:Z12"/>
    <mergeCell ref="AA12:AE12"/>
    <mergeCell ref="D13:J13"/>
    <mergeCell ref="K13:M13"/>
    <mergeCell ref="Q13:Z13"/>
    <mergeCell ref="AA13:AE13"/>
    <mergeCell ref="D14:J14"/>
    <mergeCell ref="K14:M14"/>
    <mergeCell ref="Q14:Z14"/>
    <mergeCell ref="AA14:AE14"/>
    <mergeCell ref="D19:J19"/>
    <mergeCell ref="K19:M19"/>
    <mergeCell ref="Q19:Z19"/>
    <mergeCell ref="AA19:AE19"/>
    <mergeCell ref="D16:J16"/>
    <mergeCell ref="K16:M16"/>
    <mergeCell ref="Q16:Z16"/>
    <mergeCell ref="AA16:AE16"/>
    <mergeCell ref="D17:J17"/>
    <mergeCell ref="K17:M17"/>
    <mergeCell ref="Q17:Z17"/>
    <mergeCell ref="AA17:AE17"/>
    <mergeCell ref="D20:J20"/>
    <mergeCell ref="K20:M20"/>
    <mergeCell ref="Q20:Z20"/>
    <mergeCell ref="AA20:AE20"/>
    <mergeCell ref="AA24:AE24"/>
    <mergeCell ref="D26:J26"/>
    <mergeCell ref="K26:M26"/>
    <mergeCell ref="Q26:Z26"/>
    <mergeCell ref="AA26:AE26"/>
    <mergeCell ref="D22:J22"/>
    <mergeCell ref="K22:M22"/>
    <mergeCell ref="Q22:Z22"/>
    <mergeCell ref="D25:J25"/>
    <mergeCell ref="K25:M25"/>
    <mergeCell ref="Q25:Z25"/>
    <mergeCell ref="AA25:AE25"/>
    <mergeCell ref="D23:J23"/>
    <mergeCell ref="K23:M23"/>
    <mergeCell ref="Q23:Z23"/>
    <mergeCell ref="C21:C51"/>
    <mergeCell ref="D21:J21"/>
    <mergeCell ref="K21:M21"/>
    <mergeCell ref="Q21:Z21"/>
    <mergeCell ref="AA21:AE21"/>
    <mergeCell ref="D24:J24"/>
    <mergeCell ref="K24:M24"/>
    <mergeCell ref="Q24:Z24"/>
    <mergeCell ref="D28:J28"/>
    <mergeCell ref="K28:M28"/>
    <mergeCell ref="Q28:Z28"/>
    <mergeCell ref="AA28:AE28"/>
    <mergeCell ref="D29:J29"/>
    <mergeCell ref="K29:M29"/>
    <mergeCell ref="Q29:Z29"/>
    <mergeCell ref="AA29:AE29"/>
    <mergeCell ref="D30:J30"/>
    <mergeCell ref="K30:M30"/>
    <mergeCell ref="Q30:Z30"/>
    <mergeCell ref="D33:J33"/>
    <mergeCell ref="K33:M33"/>
    <mergeCell ref="Q33:Z33"/>
    <mergeCell ref="AA33:AE33"/>
    <mergeCell ref="D34:J34"/>
    <mergeCell ref="K34:M34"/>
    <mergeCell ref="Q34:Z34"/>
    <mergeCell ref="AA34:AE34"/>
    <mergeCell ref="AA30:AE30"/>
    <mergeCell ref="D31:J31"/>
    <mergeCell ref="K31:M31"/>
    <mergeCell ref="Q31:Z31"/>
    <mergeCell ref="AA31:AE31"/>
    <mergeCell ref="D32:J32"/>
    <mergeCell ref="K32:M32"/>
    <mergeCell ref="Q32:Z32"/>
    <mergeCell ref="AA32:AE32"/>
    <mergeCell ref="D37:J37"/>
    <mergeCell ref="K37:M37"/>
    <mergeCell ref="Q37:Z37"/>
    <mergeCell ref="AA37:AE37"/>
    <mergeCell ref="D38:J38"/>
    <mergeCell ref="K38:M38"/>
    <mergeCell ref="Q38:Z38"/>
    <mergeCell ref="AA38:AE38"/>
    <mergeCell ref="D35:J35"/>
    <mergeCell ref="K35:M35"/>
    <mergeCell ref="Q35:Z35"/>
    <mergeCell ref="D36:J36"/>
    <mergeCell ref="K36:M36"/>
    <mergeCell ref="Q36:Z36"/>
    <mergeCell ref="D41:J41"/>
    <mergeCell ref="K41:M41"/>
    <mergeCell ref="Q41:Z41"/>
    <mergeCell ref="AA41:AE41"/>
    <mergeCell ref="D42:J42"/>
    <mergeCell ref="K42:M42"/>
    <mergeCell ref="Q42:Z42"/>
    <mergeCell ref="AA42:AE42"/>
    <mergeCell ref="D39:J39"/>
    <mergeCell ref="K39:M39"/>
    <mergeCell ref="Q39:Z39"/>
    <mergeCell ref="AA39:AE39"/>
    <mergeCell ref="D40:J40"/>
    <mergeCell ref="K40:M40"/>
    <mergeCell ref="Q40:Z40"/>
    <mergeCell ref="AA40:AE40"/>
    <mergeCell ref="D45:J45"/>
    <mergeCell ref="K45:M45"/>
    <mergeCell ref="Q45:Z45"/>
    <mergeCell ref="AA45:AE45"/>
    <mergeCell ref="D46:J46"/>
    <mergeCell ref="K46:M46"/>
    <mergeCell ref="Q46:Z46"/>
    <mergeCell ref="AA46:AE46"/>
    <mergeCell ref="D43:J43"/>
    <mergeCell ref="K43:M43"/>
    <mergeCell ref="Q43:Z43"/>
    <mergeCell ref="AA43:AE43"/>
    <mergeCell ref="D44:J44"/>
    <mergeCell ref="K44:M44"/>
    <mergeCell ref="Q44:Z44"/>
    <mergeCell ref="AA44:AE44"/>
    <mergeCell ref="D47:J47"/>
    <mergeCell ref="K47:M47"/>
    <mergeCell ref="Q47:Z47"/>
    <mergeCell ref="AA47:AE47"/>
    <mergeCell ref="AA50:AE50"/>
    <mergeCell ref="D51:J51"/>
    <mergeCell ref="K51:M51"/>
    <mergeCell ref="Q51:Z51"/>
    <mergeCell ref="AA51:AE51"/>
    <mergeCell ref="D48:J48"/>
    <mergeCell ref="K48:M48"/>
    <mergeCell ref="Q48:Z48"/>
    <mergeCell ref="AA48:AE48"/>
    <mergeCell ref="D49:J49"/>
    <mergeCell ref="K49:M49"/>
    <mergeCell ref="Q49:Z49"/>
    <mergeCell ref="AA49:AE49"/>
    <mergeCell ref="D50:J50"/>
    <mergeCell ref="K50:M50"/>
    <mergeCell ref="Q50:Z50"/>
    <mergeCell ref="D54:J54"/>
    <mergeCell ref="K54:M54"/>
    <mergeCell ref="Q54:Z54"/>
    <mergeCell ref="AA54:AE54"/>
    <mergeCell ref="C52:C60"/>
    <mergeCell ref="D52:J52"/>
    <mergeCell ref="K52:M52"/>
    <mergeCell ref="Q52:Z52"/>
    <mergeCell ref="D53:J53"/>
    <mergeCell ref="K53:M53"/>
    <mergeCell ref="Q53:Z53"/>
    <mergeCell ref="D55:J55"/>
    <mergeCell ref="K55:M55"/>
    <mergeCell ref="Q55:Z55"/>
    <mergeCell ref="AA55:AE55"/>
    <mergeCell ref="D56:J56"/>
    <mergeCell ref="K56:M56"/>
    <mergeCell ref="D59:J59"/>
    <mergeCell ref="K59:M59"/>
    <mergeCell ref="Q59:Z59"/>
    <mergeCell ref="AA59:AE59"/>
    <mergeCell ref="D60:J60"/>
    <mergeCell ref="K60:M60"/>
    <mergeCell ref="Q60:Z60"/>
    <mergeCell ref="AA60:AE60"/>
    <mergeCell ref="Q56:Z56"/>
    <mergeCell ref="AA56:AE56"/>
    <mergeCell ref="D57:J57"/>
    <mergeCell ref="K57:M57"/>
    <mergeCell ref="Q57:Z57"/>
    <mergeCell ref="AA57:AE57"/>
    <mergeCell ref="D58:J58"/>
    <mergeCell ref="K58:M58"/>
    <mergeCell ref="Q58:Z58"/>
    <mergeCell ref="AA58:AE58"/>
    <mergeCell ref="C61:C71"/>
    <mergeCell ref="D61:J61"/>
    <mergeCell ref="K61:M61"/>
    <mergeCell ref="Q61:Z61"/>
    <mergeCell ref="AA61:AE61"/>
    <mergeCell ref="D62:J62"/>
    <mergeCell ref="K62:M62"/>
    <mergeCell ref="Q62:Z62"/>
    <mergeCell ref="D64:J64"/>
    <mergeCell ref="K64:M64"/>
    <mergeCell ref="Q64:Z64"/>
    <mergeCell ref="AA64:AE64"/>
    <mergeCell ref="D66:J66"/>
    <mergeCell ref="K66:M66"/>
    <mergeCell ref="AA62:AE62"/>
    <mergeCell ref="D63:J63"/>
    <mergeCell ref="K63:M63"/>
    <mergeCell ref="Q63:Z63"/>
    <mergeCell ref="AA63:AE63"/>
    <mergeCell ref="D70:J70"/>
    <mergeCell ref="D65:J65"/>
    <mergeCell ref="K65:M65"/>
    <mergeCell ref="Q65:Z65"/>
    <mergeCell ref="K70:M70"/>
    <mergeCell ref="AA73:AE73"/>
    <mergeCell ref="D74:J74"/>
    <mergeCell ref="K74:M74"/>
    <mergeCell ref="Q74:Z74"/>
    <mergeCell ref="AA74:AE74"/>
    <mergeCell ref="C72:C80"/>
    <mergeCell ref="D72:J72"/>
    <mergeCell ref="K72:M72"/>
    <mergeCell ref="Q72:Z72"/>
    <mergeCell ref="AA72:AE72"/>
    <mergeCell ref="D73:J73"/>
    <mergeCell ref="K73:M73"/>
    <mergeCell ref="Q73:Z73"/>
    <mergeCell ref="D75:J75"/>
    <mergeCell ref="K75:M75"/>
    <mergeCell ref="Q75:Z75"/>
    <mergeCell ref="AA75:AE75"/>
    <mergeCell ref="D76:J76"/>
    <mergeCell ref="K76:M76"/>
    <mergeCell ref="D79:J79"/>
    <mergeCell ref="K79:M79"/>
    <mergeCell ref="Q79:Z79"/>
    <mergeCell ref="AA79:AE79"/>
    <mergeCell ref="D80:J80"/>
    <mergeCell ref="Q76:Z76"/>
    <mergeCell ref="AA76:AE76"/>
    <mergeCell ref="D77:J77"/>
    <mergeCell ref="K77:M77"/>
    <mergeCell ref="Q77:Z77"/>
    <mergeCell ref="AA77:AE77"/>
    <mergeCell ref="D78:J78"/>
    <mergeCell ref="K78:M78"/>
    <mergeCell ref="Q78:Z78"/>
    <mergeCell ref="AA78:AE78"/>
    <mergeCell ref="C81:C91"/>
    <mergeCell ref="D81:J81"/>
    <mergeCell ref="K81:M81"/>
    <mergeCell ref="Q81:Z81"/>
    <mergeCell ref="AA81:AE81"/>
    <mergeCell ref="D82:J82"/>
    <mergeCell ref="K82:M82"/>
    <mergeCell ref="Q82:Z82"/>
    <mergeCell ref="D86:J86"/>
    <mergeCell ref="K86:M86"/>
    <mergeCell ref="D90:J90"/>
    <mergeCell ref="K90:M90"/>
    <mergeCell ref="Q90:Z90"/>
    <mergeCell ref="AA90:AE90"/>
    <mergeCell ref="D91:J91"/>
    <mergeCell ref="D85:J85"/>
    <mergeCell ref="K85:M85"/>
    <mergeCell ref="Q85:Z85"/>
    <mergeCell ref="AA85:AE85"/>
    <mergeCell ref="D84:J84"/>
    <mergeCell ref="K84:M84"/>
    <mergeCell ref="Q84:Z84"/>
    <mergeCell ref="AA84:AE84"/>
    <mergeCell ref="D27:J27"/>
    <mergeCell ref="K27:M27"/>
    <mergeCell ref="Q27:Z27"/>
    <mergeCell ref="K91:M91"/>
    <mergeCell ref="Q91:Z91"/>
    <mergeCell ref="AA91:AE91"/>
    <mergeCell ref="Q86:Z86"/>
    <mergeCell ref="AA86:AE86"/>
    <mergeCell ref="D87:J87"/>
    <mergeCell ref="K87:M87"/>
    <mergeCell ref="Q87:Z87"/>
    <mergeCell ref="AA87:AE87"/>
    <mergeCell ref="D89:J89"/>
    <mergeCell ref="K89:M89"/>
    <mergeCell ref="Q89:Z89"/>
    <mergeCell ref="AA89:AE89"/>
    <mergeCell ref="AA82:AE82"/>
    <mergeCell ref="D83:J83"/>
    <mergeCell ref="K83:M83"/>
    <mergeCell ref="Q83:Z83"/>
    <mergeCell ref="AA83:AE83"/>
    <mergeCell ref="K80:M80"/>
    <mergeCell ref="Q80:Z80"/>
    <mergeCell ref="AA80:AE80"/>
    <mergeCell ref="C111:C119"/>
    <mergeCell ref="D111:J111"/>
    <mergeCell ref="K111:M111"/>
    <mergeCell ref="Q111:Z111"/>
    <mergeCell ref="AA111:AE111"/>
    <mergeCell ref="D112:J112"/>
    <mergeCell ref="K112:M112"/>
    <mergeCell ref="Q112:Z112"/>
    <mergeCell ref="AA112:AE112"/>
    <mergeCell ref="D113:J113"/>
    <mergeCell ref="K113:M113"/>
    <mergeCell ref="Q113:Z113"/>
    <mergeCell ref="AA113:AE113"/>
    <mergeCell ref="D114:J114"/>
    <mergeCell ref="K114:M114"/>
    <mergeCell ref="Q114:Z114"/>
    <mergeCell ref="AA114:AE114"/>
    <mergeCell ref="D115:J115"/>
    <mergeCell ref="K115:M115"/>
    <mergeCell ref="Q115:Z115"/>
    <mergeCell ref="AA115:AE115"/>
    <mergeCell ref="D116:J116"/>
    <mergeCell ref="K116:M116"/>
    <mergeCell ref="Q116:Z116"/>
    <mergeCell ref="D119:J119"/>
    <mergeCell ref="K119:M119"/>
    <mergeCell ref="Q119:Z119"/>
    <mergeCell ref="AA119:AE119"/>
    <mergeCell ref="D109:J109"/>
    <mergeCell ref="K109:M109"/>
    <mergeCell ref="Q109:Z109"/>
    <mergeCell ref="AA109:AE109"/>
    <mergeCell ref="AA116:AE116"/>
    <mergeCell ref="D117:J117"/>
    <mergeCell ref="K117:M117"/>
    <mergeCell ref="Q117:Z117"/>
    <mergeCell ref="AA117:AE117"/>
    <mergeCell ref="D118:J118"/>
    <mergeCell ref="K118:M118"/>
    <mergeCell ref="Q118:Z118"/>
    <mergeCell ref="AA118:AE118"/>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8</vt:i4>
      </vt:variant>
    </vt:vector>
  </HeadingPairs>
  <TitlesOfParts>
    <vt:vector size="34" baseType="lpstr">
      <vt:lpstr>Démarches</vt:lpstr>
      <vt:lpstr>Frank</vt:lpstr>
      <vt:lpstr>Aides</vt:lpstr>
      <vt:lpstr>Tarifs</vt:lpstr>
      <vt:lpstr>Listes des Apports</vt:lpstr>
      <vt:lpstr>TRAVAUX LOCAL</vt:lpstr>
      <vt:lpstr>Matériel et outillage</vt:lpstr>
      <vt:lpstr>Liste Investissement générale</vt:lpstr>
      <vt:lpstr>Consomable</vt:lpstr>
      <vt:lpstr>Stock de départ</vt:lpstr>
      <vt:lpstr>Délais de paiement fournisseurs</vt:lpstr>
      <vt:lpstr>Taxes et certifications</vt:lpstr>
      <vt:lpstr>Concurrents et ZOne influence</vt:lpstr>
      <vt:lpstr>Commercial</vt:lpstr>
      <vt:lpstr>Recettes base</vt:lpstr>
      <vt:lpstr>Coûts matière première litre</vt:lpstr>
      <vt:lpstr>Mise au point partie chaude</vt:lpstr>
      <vt:lpstr>Mise au point fermentation</vt:lpstr>
      <vt:lpstr>Planning Brasserie année 1,2,3</vt:lpstr>
      <vt:lpstr>Planning Brasserie année 4 et 5</vt:lpstr>
      <vt:lpstr>Retro planning</vt:lpstr>
      <vt:lpstr>Conso elec et gaz</vt:lpstr>
      <vt:lpstr>Organisation brasserie</vt:lpstr>
      <vt:lpstr>Horaire d'ouverture semaine</vt:lpstr>
      <vt:lpstr>Livraison</vt:lpstr>
      <vt:lpstr>Resume materiel elec</vt:lpstr>
      <vt:lpstr>Tarifs!bar</vt:lpstr>
      <vt:lpstr>'Planning Brasserie année 1,2,3'!Impression_des_titres</vt:lpstr>
      <vt:lpstr>'Planning Brasserie année 4 et 5'!Impression_des_titres</vt:lpstr>
      <vt:lpstr>Tarifs!location</vt:lpstr>
      <vt:lpstr>Tarifs!saison</vt:lpstr>
      <vt:lpstr>'Liste Investissement générale'!Zone_d_impression</vt:lpstr>
      <vt:lpstr>'Matériel et outillage'!Zone_d_impression</vt:lpstr>
      <vt:lpstr>'Mise au point partie chaude'!Zone_d_impression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2016-09-26T12:41:21Z</dcterms:modified>
</cp:coreProperties>
</file>